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6"/>
  <workbookPr/>
  <mc:AlternateContent xmlns:mc="http://schemas.openxmlformats.org/markup-compatibility/2006">
    <mc:Choice Requires="x15">
      <x15ac:absPath xmlns:x15ac="http://schemas.microsoft.com/office/spreadsheetml/2010/11/ac" url="/Users/ASUS/Documents/"/>
    </mc:Choice>
  </mc:AlternateContent>
  <xr:revisionPtr revIDLastSave="0" documentId="8_{089988E9-6AA0-E941-B841-4C1CEC2B85FB}" xr6:coauthVersionLast="47" xr6:coauthVersionMax="47" xr10:uidLastSave="{00000000-0000-0000-0000-000000000000}"/>
  <bookViews>
    <workbookView xWindow="0" yWindow="0" windowWidth="28800" windowHeight="18000" tabRatio="901" xr2:uid="{00000000-000D-0000-FFFF-FFFF00000000}"/>
  </bookViews>
  <sheets>
    <sheet name="Menú" sheetId="4" r:id="rId1"/>
    <sheet name="C 1. Riesgos Corrupción" sheetId="11" r:id="rId2"/>
    <sheet name="C 2. Rac. de trámites" sheetId="12" r:id="rId3"/>
    <sheet name="C 3. Rendición Cuentas" sheetId="8" r:id="rId4"/>
    <sheet name="C 4. Atención Ciudadano" sheetId="7" r:id="rId5"/>
    <sheet name="C 5. Transparencia Acceso" sheetId="15" r:id="rId6"/>
    <sheet name="C 6. Iniciativas Adicionales" sheetId="5" r:id="rId7"/>
  </sheets>
  <definedNames>
    <definedName name="_xlnm._FilterDatabase" localSheetId="1" hidden="1">'C 1. Riesgos Corrupción'!$A$6:$BD$6</definedName>
    <definedName name="_xlnm._FilterDatabase" localSheetId="3" hidden="1">'C 3. Rendición Cuentas'!$B$6:$BA$6</definedName>
    <definedName name="_xlnm._FilterDatabase" localSheetId="4" hidden="1">'C 4. Atención Ciudadano'!$C$6:$O$19</definedName>
    <definedName name="_xlnm._FilterDatabase" localSheetId="5" hidden="1">'C 5. Transparencia Acceso'!$A$6:$BB$30</definedName>
    <definedName name="_xlnm._FilterDatabase" localSheetId="6" hidden="1">'C 6. Iniciativas Adicionales'!$B$6:$I$14</definedName>
    <definedName name="_xlnm.Print_Area" localSheetId="1">'C 1. Riesgos Corrupción'!$B$1:$O$25</definedName>
    <definedName name="_xlnm.Print_Area" localSheetId="3">'C 3. Rendición Cuentas'!$B$2:$O$27</definedName>
    <definedName name="_xlnm.Print_Area" localSheetId="4">'C 4. Atención Ciudadano'!$B$7:$O$18</definedName>
    <definedName name="_xlnm.Print_Area" localSheetId="5">'C 5. Transparencia Acceso'!$B$8:$O$30</definedName>
    <definedName name="_xlnm.Print_Area" localSheetId="6">'C 6. Iniciativas Adicionales'!$B$7:$O$14</definedName>
    <definedName name="_xlnm.Print_Area" localSheetId="0">Menú!$A$1:$N$30</definedName>
    <definedName name="_xlnm.Print_Titles" localSheetId="1">'C 1. Riesgos Corrupción'!$1:$6</definedName>
    <definedName name="_xlnm.Print_Titles" localSheetId="3">'C 3. Rendición Cuentas'!#REF!</definedName>
    <definedName name="_xlnm.Print_Titles" localSheetId="4">'C 4. Atención Ciudadano'!#REF!</definedName>
    <definedName name="_xlnm.Print_Titles" localSheetId="5">'C 5. Transparencia Acceso'!#REF!</definedName>
    <definedName name="_xlnm.Print_Titles" localSheetId="6">'C 6. Iniciativas Adicionales'!#REF!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4" l="1"/>
  <c r="C21" i="4"/>
  <c r="AB26" i="15"/>
  <c r="BA8" i="7"/>
  <c r="AK15" i="8"/>
  <c r="AK16" i="8"/>
  <c r="BB11" i="5" l="1"/>
  <c r="BB12" i="5"/>
  <c r="BB13" i="5"/>
  <c r="BB14" i="5"/>
  <c r="BB9" i="5"/>
  <c r="BB10" i="5"/>
  <c r="BA11" i="5"/>
  <c r="BA12" i="5"/>
  <c r="BA13" i="5"/>
  <c r="BA14" i="5"/>
  <c r="BA9" i="5"/>
  <c r="BA10" i="5"/>
  <c r="BB7" i="5"/>
  <c r="BA30" i="15"/>
  <c r="BA28" i="15"/>
  <c r="BA27" i="15"/>
  <c r="BA22" i="15"/>
  <c r="BA19" i="15"/>
  <c r="BA18" i="15"/>
  <c r="BA17" i="15"/>
  <c r="BA15" i="15"/>
  <c r="BB30" i="15"/>
  <c r="BB28" i="15"/>
  <c r="BB27" i="15"/>
  <c r="BB22" i="15"/>
  <c r="BB19" i="15"/>
  <c r="BB18" i="15"/>
  <c r="BB17" i="15"/>
  <c r="BB15" i="15"/>
  <c r="BB9" i="15"/>
  <c r="BA9" i="15"/>
  <c r="BB8" i="7"/>
  <c r="BB9" i="7"/>
  <c r="BB10" i="7"/>
  <c r="BB11" i="7"/>
  <c r="BB12" i="7"/>
  <c r="BB13" i="7"/>
  <c r="BB14" i="7"/>
  <c r="BB15" i="7"/>
  <c r="BB16" i="7"/>
  <c r="BB17" i="7"/>
  <c r="BB18" i="7"/>
  <c r="BA9" i="7"/>
  <c r="BA10" i="7"/>
  <c r="BA11" i="7"/>
  <c r="BA12" i="7"/>
  <c r="BA13" i="7"/>
  <c r="BA14" i="7"/>
  <c r="BA15" i="7"/>
  <c r="BA16" i="7"/>
  <c r="BA17" i="7"/>
  <c r="BA18" i="7"/>
  <c r="BB7" i="7"/>
  <c r="BA7" i="7"/>
  <c r="BB8" i="8"/>
  <c r="BB9" i="8"/>
  <c r="BB10" i="8"/>
  <c r="BB11" i="8"/>
  <c r="BB12" i="8"/>
  <c r="BB13" i="8"/>
  <c r="BB14" i="8"/>
  <c r="BB15" i="8"/>
  <c r="BB16" i="8"/>
  <c r="BB17" i="8"/>
  <c r="BB18" i="8"/>
  <c r="BB19" i="8"/>
  <c r="BB20" i="8"/>
  <c r="BB21" i="8"/>
  <c r="BB22" i="8"/>
  <c r="BB23" i="8"/>
  <c r="BB24" i="8"/>
  <c r="BB7" i="8"/>
  <c r="BA8" i="8"/>
  <c r="BA9" i="8"/>
  <c r="BA10" i="8"/>
  <c r="BA11" i="8"/>
  <c r="BA12" i="8"/>
  <c r="BA13" i="8"/>
  <c r="BA14" i="8"/>
  <c r="BA15" i="8"/>
  <c r="BA16" i="8"/>
  <c r="BA17" i="8"/>
  <c r="BA18" i="8"/>
  <c r="BA19" i="8"/>
  <c r="BA20" i="8"/>
  <c r="BA21" i="8"/>
  <c r="BA22" i="8"/>
  <c r="BA23" i="8"/>
  <c r="BA24" i="8"/>
  <c r="BA7" i="8"/>
  <c r="BA8" i="11"/>
  <c r="BA9" i="11"/>
  <c r="BA10" i="11"/>
  <c r="BA11" i="11"/>
  <c r="BA12" i="11"/>
  <c r="BA13" i="11"/>
  <c r="BA14" i="11"/>
  <c r="BA15" i="11"/>
  <c r="BA16" i="11"/>
  <c r="BA17" i="11"/>
  <c r="BA18" i="11"/>
  <c r="BB8" i="11"/>
  <c r="BB9" i="11"/>
  <c r="BB10" i="11"/>
  <c r="BB11" i="11"/>
  <c r="BB12" i="11"/>
  <c r="BB13" i="11"/>
  <c r="BB14" i="11"/>
  <c r="BC14" i="11" s="1"/>
  <c r="BB15" i="11"/>
  <c r="BB16" i="11"/>
  <c r="BB17" i="11"/>
  <c r="BB18" i="11"/>
  <c r="BC18" i="11" s="1"/>
  <c r="AN17" i="8"/>
  <c r="AH8" i="8"/>
  <c r="AN9" i="5"/>
  <c r="BC12" i="11" l="1"/>
  <c r="BC10" i="11"/>
  <c r="BC13" i="11"/>
  <c r="BC18" i="7"/>
  <c r="BC10" i="7"/>
  <c r="BC8" i="7"/>
  <c r="BC16" i="7"/>
  <c r="BC12" i="7"/>
  <c r="BC11" i="7"/>
  <c r="BC17" i="7"/>
  <c r="BC9" i="7"/>
  <c r="BC15" i="7"/>
  <c r="BC14" i="7"/>
  <c r="BC13" i="7"/>
  <c r="BC11" i="11"/>
  <c r="BC17" i="11"/>
  <c r="BC9" i="11"/>
  <c r="BC16" i="11"/>
  <c r="BC8" i="11"/>
  <c r="BC15" i="11"/>
  <c r="AE26" i="15"/>
  <c r="AE25" i="15"/>
  <c r="P6" i="15"/>
  <c r="V27" i="15"/>
  <c r="AH10" i="15" l="1"/>
  <c r="AZ17" i="15"/>
  <c r="AW17" i="15"/>
  <c r="AT17" i="15"/>
  <c r="AQ17" i="15"/>
  <c r="AN17" i="15"/>
  <c r="AK17" i="15"/>
  <c r="AH17" i="15"/>
  <c r="AE17" i="15"/>
  <c r="AB17" i="15"/>
  <c r="Y17" i="15"/>
  <c r="V17" i="15"/>
  <c r="S17" i="15"/>
  <c r="AB13" i="8"/>
  <c r="AT12" i="8"/>
  <c r="BA7" i="5"/>
  <c r="AB11" i="15" l="1"/>
  <c r="AZ11" i="15"/>
  <c r="AB7" i="8"/>
  <c r="AZ19" i="8"/>
  <c r="AZ20" i="8"/>
  <c r="V18" i="7" l="1"/>
  <c r="A21" i="4" l="1"/>
  <c r="A19" i="4"/>
  <c r="A18" i="4"/>
  <c r="A17" i="4"/>
  <c r="A22" i="4" s="1"/>
  <c r="AZ8" i="11" l="1"/>
  <c r="AZ9" i="11"/>
  <c r="AZ10" i="11"/>
  <c r="AZ11" i="11"/>
  <c r="AZ12" i="11"/>
  <c r="AZ13" i="11"/>
  <c r="AZ14" i="11"/>
  <c r="AZ15" i="11"/>
  <c r="AZ16" i="11"/>
  <c r="AZ17" i="11"/>
  <c r="AZ18" i="11"/>
  <c r="AZ7" i="11"/>
  <c r="AW8" i="11"/>
  <c r="AW9" i="11"/>
  <c r="AW10" i="11"/>
  <c r="AW11" i="11"/>
  <c r="AW12" i="11"/>
  <c r="AW13" i="11"/>
  <c r="AW14" i="11"/>
  <c r="AW15" i="11"/>
  <c r="AW16" i="11"/>
  <c r="AW17" i="11"/>
  <c r="AW18" i="11"/>
  <c r="AW7" i="11"/>
  <c r="AT8" i="11"/>
  <c r="AT9" i="11"/>
  <c r="AT10" i="11"/>
  <c r="AT11" i="11"/>
  <c r="AT12" i="11"/>
  <c r="AT13" i="11"/>
  <c r="AT14" i="11"/>
  <c r="AT15" i="11"/>
  <c r="AT16" i="11"/>
  <c r="AT17" i="11"/>
  <c r="AT18" i="11"/>
  <c r="AT7" i="11"/>
  <c r="AQ8" i="11"/>
  <c r="AQ9" i="11"/>
  <c r="AQ10" i="11"/>
  <c r="AQ11" i="11"/>
  <c r="AQ12" i="11"/>
  <c r="AQ13" i="11"/>
  <c r="AQ14" i="11"/>
  <c r="AQ15" i="11"/>
  <c r="AQ16" i="11"/>
  <c r="AQ17" i="11"/>
  <c r="AQ18" i="11"/>
  <c r="AQ7" i="11"/>
  <c r="AN8" i="11"/>
  <c r="AN9" i="11"/>
  <c r="AN10" i="11"/>
  <c r="AN11" i="11"/>
  <c r="AN12" i="11"/>
  <c r="AN13" i="11"/>
  <c r="AN14" i="11"/>
  <c r="AN15" i="11"/>
  <c r="AN16" i="11"/>
  <c r="AN17" i="11"/>
  <c r="AN18" i="11"/>
  <c r="AN7" i="11"/>
  <c r="AK8" i="11"/>
  <c r="AK9" i="11"/>
  <c r="AK10" i="11"/>
  <c r="AK11" i="11"/>
  <c r="AK12" i="11"/>
  <c r="AK13" i="11"/>
  <c r="AK14" i="11"/>
  <c r="AK15" i="11"/>
  <c r="AK16" i="11"/>
  <c r="AK17" i="11"/>
  <c r="AK18" i="11"/>
  <c r="AK7" i="11"/>
  <c r="AH8" i="11"/>
  <c r="AH9" i="11"/>
  <c r="AH10" i="11"/>
  <c r="AH11" i="11"/>
  <c r="AH12" i="11"/>
  <c r="AH13" i="11"/>
  <c r="AH14" i="11"/>
  <c r="AH15" i="11"/>
  <c r="AH16" i="11"/>
  <c r="AH17" i="11"/>
  <c r="AH18" i="11"/>
  <c r="S10" i="5" l="1"/>
  <c r="AZ13" i="5"/>
  <c r="AZ14" i="5"/>
  <c r="AZ9" i="5"/>
  <c r="AZ10" i="5"/>
  <c r="AZ11" i="5"/>
  <c r="AZ12" i="5"/>
  <c r="AZ7" i="5"/>
  <c r="AW9" i="5"/>
  <c r="AW10" i="5"/>
  <c r="AW11" i="5"/>
  <c r="AW12" i="5"/>
  <c r="AW13" i="5"/>
  <c r="AW14" i="5"/>
  <c r="AW7" i="5"/>
  <c r="AT9" i="5"/>
  <c r="AT10" i="5"/>
  <c r="AT11" i="5"/>
  <c r="AT12" i="5"/>
  <c r="AT13" i="5"/>
  <c r="AT14" i="5"/>
  <c r="AT7" i="5"/>
  <c r="AQ9" i="5"/>
  <c r="AQ10" i="5"/>
  <c r="AQ11" i="5"/>
  <c r="AQ12" i="5"/>
  <c r="AQ13" i="5"/>
  <c r="AQ14" i="5"/>
  <c r="AQ7" i="5"/>
  <c r="AN10" i="5"/>
  <c r="AN11" i="5"/>
  <c r="AN12" i="5"/>
  <c r="AN13" i="5"/>
  <c r="AN14" i="5"/>
  <c r="AN7" i="5"/>
  <c r="AK9" i="5"/>
  <c r="AK10" i="5"/>
  <c r="AK11" i="5"/>
  <c r="AK12" i="5"/>
  <c r="AK13" i="5"/>
  <c r="AK14" i="5"/>
  <c r="AK7" i="5"/>
  <c r="AH9" i="5"/>
  <c r="AH10" i="5"/>
  <c r="AH11" i="5"/>
  <c r="AH12" i="5"/>
  <c r="AH13" i="5"/>
  <c r="AH14" i="5"/>
  <c r="AH7" i="5"/>
  <c r="AE9" i="5"/>
  <c r="AE10" i="5"/>
  <c r="AE11" i="5"/>
  <c r="AE12" i="5"/>
  <c r="AE13" i="5"/>
  <c r="AE14" i="5"/>
  <c r="AB9" i="5"/>
  <c r="AB10" i="5"/>
  <c r="AB11" i="5"/>
  <c r="AB12" i="5"/>
  <c r="AB13" i="5"/>
  <c r="AB14" i="5"/>
  <c r="AE7" i="5"/>
  <c r="AB7" i="5"/>
  <c r="Y7" i="5"/>
  <c r="Y9" i="5"/>
  <c r="Y10" i="5"/>
  <c r="Y11" i="5"/>
  <c r="Y12" i="5"/>
  <c r="Y13" i="5"/>
  <c r="Y14" i="5"/>
  <c r="V9" i="5"/>
  <c r="V10" i="5"/>
  <c r="V11" i="5"/>
  <c r="V12" i="5"/>
  <c r="V13" i="5"/>
  <c r="V14" i="5"/>
  <c r="V7" i="5"/>
  <c r="S9" i="5"/>
  <c r="S11" i="5"/>
  <c r="S12" i="5"/>
  <c r="S13" i="5"/>
  <c r="S14" i="5"/>
  <c r="S7" i="5"/>
  <c r="AZ8" i="15"/>
  <c r="AZ9" i="15"/>
  <c r="AZ10" i="15"/>
  <c r="AZ12" i="15"/>
  <c r="AZ13" i="15"/>
  <c r="AZ14" i="15"/>
  <c r="AZ15" i="15"/>
  <c r="AZ16" i="15"/>
  <c r="AZ18" i="15"/>
  <c r="AZ19" i="15"/>
  <c r="AZ20" i="15"/>
  <c r="AZ21" i="15"/>
  <c r="AZ22" i="15"/>
  <c r="AZ23" i="15"/>
  <c r="AZ24" i="15"/>
  <c r="AZ25" i="15"/>
  <c r="AZ26" i="15"/>
  <c r="AZ27" i="15"/>
  <c r="AZ28" i="15"/>
  <c r="AZ29" i="15"/>
  <c r="AZ30" i="15"/>
  <c r="AZ7" i="15"/>
  <c r="AW8" i="15"/>
  <c r="AW9" i="15"/>
  <c r="AW10" i="15"/>
  <c r="AW11" i="15"/>
  <c r="AW12" i="15"/>
  <c r="AW13" i="15"/>
  <c r="AW14" i="15"/>
  <c r="AW15" i="15"/>
  <c r="AW16" i="15"/>
  <c r="AW18" i="15"/>
  <c r="AW19" i="15"/>
  <c r="AW20" i="15"/>
  <c r="AW21" i="15"/>
  <c r="AW22" i="15"/>
  <c r="AW23" i="15"/>
  <c r="AW24" i="15"/>
  <c r="AW25" i="15"/>
  <c r="AW26" i="15"/>
  <c r="AW27" i="15"/>
  <c r="AW28" i="15"/>
  <c r="AW29" i="15"/>
  <c r="AW30" i="15"/>
  <c r="AW7" i="15"/>
  <c r="AT8" i="15"/>
  <c r="AT9" i="15"/>
  <c r="AT10" i="15"/>
  <c r="AT11" i="15"/>
  <c r="AT12" i="15"/>
  <c r="AT13" i="15"/>
  <c r="AT14" i="15"/>
  <c r="AT15" i="15"/>
  <c r="AT16" i="15"/>
  <c r="AT18" i="15"/>
  <c r="AT19" i="15"/>
  <c r="AT20" i="15"/>
  <c r="AT21" i="15"/>
  <c r="AT22" i="15"/>
  <c r="AT23" i="15"/>
  <c r="AT24" i="15"/>
  <c r="AT25" i="15"/>
  <c r="AT26" i="15"/>
  <c r="AT27" i="15"/>
  <c r="AT28" i="15"/>
  <c r="AT29" i="15"/>
  <c r="AT30" i="15"/>
  <c r="AT7" i="15"/>
  <c r="AQ8" i="15"/>
  <c r="AQ9" i="15"/>
  <c r="AQ10" i="15"/>
  <c r="AQ11" i="15"/>
  <c r="AQ12" i="15"/>
  <c r="AQ13" i="15"/>
  <c r="AQ14" i="15"/>
  <c r="AQ15" i="15"/>
  <c r="AQ16" i="15"/>
  <c r="AQ18" i="15"/>
  <c r="AQ19" i="15"/>
  <c r="AQ20" i="15"/>
  <c r="AQ21" i="15"/>
  <c r="AQ22" i="15"/>
  <c r="AQ23" i="15"/>
  <c r="AQ24" i="15"/>
  <c r="AQ25" i="15"/>
  <c r="AQ26" i="15"/>
  <c r="AQ27" i="15"/>
  <c r="AQ28" i="15"/>
  <c r="AQ29" i="15"/>
  <c r="AQ30" i="15"/>
  <c r="AQ7" i="15"/>
  <c r="AN8" i="15"/>
  <c r="AN9" i="15"/>
  <c r="AN10" i="15"/>
  <c r="AN11" i="15"/>
  <c r="AN12" i="15"/>
  <c r="AN13" i="15"/>
  <c r="AN14" i="15"/>
  <c r="AN15" i="15"/>
  <c r="AN16" i="15"/>
  <c r="AN18" i="15"/>
  <c r="AN19" i="15"/>
  <c r="AN20" i="15"/>
  <c r="AN21" i="15"/>
  <c r="AN22" i="15"/>
  <c r="AN23" i="15"/>
  <c r="AN24" i="15"/>
  <c r="AN25" i="15"/>
  <c r="AN26" i="15"/>
  <c r="AN27" i="15"/>
  <c r="AN28" i="15"/>
  <c r="AN29" i="15"/>
  <c r="AN30" i="15"/>
  <c r="AN7" i="15"/>
  <c r="AH8" i="15"/>
  <c r="AH9" i="15"/>
  <c r="AH11" i="15"/>
  <c r="AH12" i="15"/>
  <c r="AH13" i="15"/>
  <c r="AH14" i="15"/>
  <c r="AH15" i="15"/>
  <c r="AH16" i="15"/>
  <c r="AH18" i="15"/>
  <c r="AH19" i="15"/>
  <c r="AH20" i="15"/>
  <c r="AH21" i="15"/>
  <c r="AH22" i="15"/>
  <c r="AH23" i="15"/>
  <c r="AH24" i="15"/>
  <c r="AH25" i="15"/>
  <c r="AH26" i="15"/>
  <c r="AH27" i="15"/>
  <c r="AH28" i="15"/>
  <c r="AH29" i="15"/>
  <c r="AH30" i="15"/>
  <c r="AK8" i="15"/>
  <c r="AK9" i="15"/>
  <c r="AK10" i="15"/>
  <c r="AK11" i="15"/>
  <c r="AK12" i="15"/>
  <c r="AK13" i="15"/>
  <c r="AK14" i="15"/>
  <c r="AK15" i="15"/>
  <c r="AK16" i="15"/>
  <c r="AK18" i="15"/>
  <c r="AK19" i="15"/>
  <c r="AK20" i="15"/>
  <c r="AK21" i="15"/>
  <c r="AK22" i="15"/>
  <c r="AK23" i="15"/>
  <c r="AK24" i="15"/>
  <c r="AK25" i="15"/>
  <c r="AK26" i="15"/>
  <c r="AK27" i="15"/>
  <c r="AK28" i="15"/>
  <c r="AK29" i="15"/>
  <c r="AK30" i="15"/>
  <c r="AK7" i="15"/>
  <c r="AH7" i="15"/>
  <c r="AE8" i="15"/>
  <c r="AE9" i="15"/>
  <c r="AE10" i="15"/>
  <c r="AE11" i="15"/>
  <c r="AE12" i="15"/>
  <c r="AE13" i="15"/>
  <c r="AE14" i="15"/>
  <c r="AE15" i="15"/>
  <c r="AE16" i="15"/>
  <c r="AE18" i="15"/>
  <c r="AE19" i="15"/>
  <c r="AE20" i="15"/>
  <c r="AE21" i="15"/>
  <c r="AE22" i="15"/>
  <c r="AE23" i="15"/>
  <c r="AE24" i="15"/>
  <c r="AE27" i="15"/>
  <c r="AE28" i="15"/>
  <c r="AE29" i="15"/>
  <c r="AE30" i="15"/>
  <c r="AE7" i="15"/>
  <c r="AB8" i="15"/>
  <c r="AB9" i="15"/>
  <c r="AB10" i="15"/>
  <c r="AB12" i="15"/>
  <c r="AB13" i="15"/>
  <c r="AB14" i="15"/>
  <c r="AB15" i="15"/>
  <c r="AB16" i="15"/>
  <c r="AB18" i="15"/>
  <c r="AB19" i="15"/>
  <c r="AB20" i="15"/>
  <c r="AB21" i="15"/>
  <c r="AB22" i="15"/>
  <c r="AB23" i="15"/>
  <c r="AB24" i="15"/>
  <c r="AB25" i="15"/>
  <c r="AB27" i="15"/>
  <c r="AB28" i="15"/>
  <c r="AB29" i="15"/>
  <c r="AB30" i="15"/>
  <c r="AB7" i="15"/>
  <c r="Y8" i="15"/>
  <c r="Y9" i="15"/>
  <c r="Y10" i="15"/>
  <c r="Y11" i="15"/>
  <c r="Y12" i="15"/>
  <c r="Y13" i="15"/>
  <c r="Y14" i="15"/>
  <c r="Y15" i="15"/>
  <c r="Y16" i="15"/>
  <c r="Y18" i="15"/>
  <c r="Y19" i="15"/>
  <c r="Y20" i="15"/>
  <c r="Y21" i="15"/>
  <c r="Y22" i="15"/>
  <c r="Y23" i="15"/>
  <c r="Y24" i="15"/>
  <c r="Y25" i="15"/>
  <c r="Y26" i="15"/>
  <c r="Y27" i="15"/>
  <c r="Y28" i="15"/>
  <c r="Y29" i="15"/>
  <c r="Y30" i="15"/>
  <c r="Y7" i="15"/>
  <c r="V8" i="15"/>
  <c r="V9" i="15"/>
  <c r="V10" i="15"/>
  <c r="V11" i="15"/>
  <c r="V12" i="15"/>
  <c r="V13" i="15"/>
  <c r="V14" i="15"/>
  <c r="V15" i="15"/>
  <c r="V16" i="15"/>
  <c r="V18" i="15"/>
  <c r="V19" i="15"/>
  <c r="V20" i="15"/>
  <c r="V21" i="15"/>
  <c r="V22" i="15"/>
  <c r="V23" i="15"/>
  <c r="V24" i="15"/>
  <c r="V25" i="15"/>
  <c r="V26" i="15"/>
  <c r="V28" i="15"/>
  <c r="V29" i="15"/>
  <c r="V30" i="15"/>
  <c r="V7" i="15"/>
  <c r="S8" i="15"/>
  <c r="S9" i="15"/>
  <c r="S10" i="15"/>
  <c r="S11" i="15"/>
  <c r="S12" i="15"/>
  <c r="S13" i="15"/>
  <c r="S14" i="15"/>
  <c r="S15" i="15"/>
  <c r="S16" i="15"/>
  <c r="S18" i="15"/>
  <c r="S19" i="15"/>
  <c r="S20" i="15"/>
  <c r="S21" i="15"/>
  <c r="S22" i="15"/>
  <c r="S23" i="15"/>
  <c r="S24" i="15"/>
  <c r="S25" i="15"/>
  <c r="S26" i="15"/>
  <c r="S27" i="15"/>
  <c r="S28" i="15"/>
  <c r="S29" i="15"/>
  <c r="S30" i="15"/>
  <c r="S7" i="15"/>
  <c r="AZ8" i="7"/>
  <c r="AZ9" i="7"/>
  <c r="AZ10" i="7"/>
  <c r="AZ11" i="7"/>
  <c r="AZ12" i="7"/>
  <c r="AZ13" i="7"/>
  <c r="AZ14" i="7"/>
  <c r="AZ15" i="7"/>
  <c r="AZ16" i="7"/>
  <c r="AZ17" i="7"/>
  <c r="AZ18" i="7"/>
  <c r="AZ7" i="7"/>
  <c r="AW8" i="7"/>
  <c r="AW9" i="7"/>
  <c r="AW10" i="7"/>
  <c r="AW11" i="7"/>
  <c r="AW12" i="7"/>
  <c r="AW13" i="7"/>
  <c r="AW14" i="7"/>
  <c r="AW15" i="7"/>
  <c r="AW16" i="7"/>
  <c r="AW17" i="7"/>
  <c r="AW18" i="7"/>
  <c r="AW7" i="7"/>
  <c r="AT8" i="7"/>
  <c r="AT9" i="7"/>
  <c r="AT10" i="7"/>
  <c r="AT11" i="7"/>
  <c r="AT12" i="7"/>
  <c r="AT13" i="7"/>
  <c r="AT14" i="7"/>
  <c r="AT15" i="7"/>
  <c r="AT16" i="7"/>
  <c r="AT17" i="7"/>
  <c r="AT18" i="7"/>
  <c r="AT7" i="7"/>
  <c r="AQ8" i="7"/>
  <c r="AQ9" i="7"/>
  <c r="AQ10" i="7"/>
  <c r="AQ11" i="7"/>
  <c r="AQ12" i="7"/>
  <c r="AQ13" i="7"/>
  <c r="AQ14" i="7"/>
  <c r="AQ15" i="7"/>
  <c r="AQ16" i="7"/>
  <c r="AQ17" i="7"/>
  <c r="AQ18" i="7"/>
  <c r="AQ7" i="7"/>
  <c r="AN8" i="7"/>
  <c r="AN9" i="7"/>
  <c r="AN10" i="7"/>
  <c r="AN11" i="7"/>
  <c r="AN12" i="7"/>
  <c r="AN13" i="7"/>
  <c r="AN14" i="7"/>
  <c r="AN15" i="7"/>
  <c r="AN16" i="7"/>
  <c r="AN17" i="7"/>
  <c r="AN18" i="7"/>
  <c r="AN7" i="7"/>
  <c r="AK8" i="7"/>
  <c r="AK9" i="7"/>
  <c r="AK10" i="7"/>
  <c r="AK11" i="7"/>
  <c r="AK12" i="7"/>
  <c r="AK13" i="7"/>
  <c r="AK14" i="7"/>
  <c r="AK15" i="7"/>
  <c r="AK16" i="7"/>
  <c r="AK17" i="7"/>
  <c r="AK18" i="7"/>
  <c r="AK7" i="7"/>
  <c r="AH8" i="7"/>
  <c r="AH9" i="7"/>
  <c r="AH10" i="7"/>
  <c r="AH11" i="7"/>
  <c r="AH12" i="7"/>
  <c r="AH13" i="7"/>
  <c r="AH14" i="7"/>
  <c r="AH15" i="7"/>
  <c r="AH16" i="7"/>
  <c r="AH17" i="7"/>
  <c r="AH18" i="7"/>
  <c r="AH7" i="7"/>
  <c r="AE8" i="7"/>
  <c r="AE9" i="7"/>
  <c r="AE10" i="7"/>
  <c r="AE11" i="7"/>
  <c r="AE12" i="7"/>
  <c r="AE13" i="7"/>
  <c r="AE14" i="7"/>
  <c r="AE15" i="7"/>
  <c r="AE16" i="7"/>
  <c r="AE17" i="7"/>
  <c r="AE18" i="7"/>
  <c r="AE7" i="7"/>
  <c r="AB8" i="7"/>
  <c r="AB9" i="7"/>
  <c r="AB10" i="7"/>
  <c r="AB11" i="7"/>
  <c r="AB12" i="7"/>
  <c r="AB13" i="7"/>
  <c r="AB14" i="7"/>
  <c r="AB15" i="7"/>
  <c r="AB16" i="7"/>
  <c r="AB17" i="7"/>
  <c r="AB18" i="7"/>
  <c r="AB7" i="7"/>
  <c r="Y8" i="7"/>
  <c r="Y9" i="7"/>
  <c r="Y10" i="7"/>
  <c r="Y11" i="7"/>
  <c r="Y12" i="7"/>
  <c r="Y13" i="7"/>
  <c r="Y14" i="7"/>
  <c r="Y15" i="7"/>
  <c r="Y16" i="7"/>
  <c r="Y17" i="7"/>
  <c r="Y18" i="7"/>
  <c r="Y7" i="7"/>
  <c r="V8" i="7"/>
  <c r="V9" i="7"/>
  <c r="V10" i="7"/>
  <c r="V11" i="7"/>
  <c r="V12" i="7"/>
  <c r="V13" i="7"/>
  <c r="V14" i="7"/>
  <c r="V15" i="7"/>
  <c r="V16" i="7"/>
  <c r="V17" i="7"/>
  <c r="V7" i="7"/>
  <c r="S8" i="7"/>
  <c r="S9" i="7"/>
  <c r="S10" i="7"/>
  <c r="S11" i="7"/>
  <c r="S12" i="7"/>
  <c r="S13" i="7"/>
  <c r="S14" i="7"/>
  <c r="S15" i="7"/>
  <c r="S16" i="7"/>
  <c r="S17" i="7"/>
  <c r="S18" i="7"/>
  <c r="S7" i="7"/>
  <c r="AZ8" i="8"/>
  <c r="AZ9" i="8"/>
  <c r="AZ10" i="8"/>
  <c r="AZ11" i="8"/>
  <c r="AZ12" i="8"/>
  <c r="AZ13" i="8"/>
  <c r="AZ14" i="8"/>
  <c r="AZ15" i="8"/>
  <c r="AZ16" i="8"/>
  <c r="AZ17" i="8"/>
  <c r="AZ18" i="8"/>
  <c r="AZ21" i="8"/>
  <c r="AZ22" i="8"/>
  <c r="AZ23" i="8"/>
  <c r="AZ24" i="8"/>
  <c r="AZ7" i="8"/>
  <c r="AW8" i="8"/>
  <c r="AW9" i="8"/>
  <c r="AW10" i="8"/>
  <c r="AW11" i="8"/>
  <c r="AW12" i="8"/>
  <c r="AW13" i="8"/>
  <c r="AW14" i="8"/>
  <c r="AW15" i="8"/>
  <c r="AW16" i="8"/>
  <c r="AW17" i="8"/>
  <c r="AW18" i="8"/>
  <c r="AW19" i="8"/>
  <c r="AW20" i="8"/>
  <c r="AW21" i="8"/>
  <c r="AW22" i="8"/>
  <c r="AW23" i="8"/>
  <c r="AW24" i="8"/>
  <c r="AW7" i="8"/>
  <c r="AT8" i="8"/>
  <c r="AT9" i="8"/>
  <c r="AT10" i="8"/>
  <c r="AT11" i="8"/>
  <c r="AT14" i="8"/>
  <c r="AT15" i="8"/>
  <c r="AT16" i="8"/>
  <c r="AT17" i="8"/>
  <c r="AT18" i="8"/>
  <c r="AT19" i="8"/>
  <c r="AT20" i="8"/>
  <c r="AT21" i="8"/>
  <c r="AT22" i="8"/>
  <c r="AT23" i="8"/>
  <c r="AT24" i="8"/>
  <c r="AT7" i="8"/>
  <c r="AQ8" i="8"/>
  <c r="AQ9" i="8"/>
  <c r="AQ10" i="8"/>
  <c r="AQ11" i="8"/>
  <c r="AQ12" i="8"/>
  <c r="AQ13" i="8"/>
  <c r="AQ14" i="8"/>
  <c r="AQ15" i="8"/>
  <c r="AQ16" i="8"/>
  <c r="AQ18" i="8"/>
  <c r="AQ19" i="8"/>
  <c r="AQ20" i="8"/>
  <c r="AQ21" i="8"/>
  <c r="AQ22" i="8"/>
  <c r="AQ23" i="8"/>
  <c r="AQ24" i="8"/>
  <c r="AQ7" i="8"/>
  <c r="AN8" i="8"/>
  <c r="AN9" i="8"/>
  <c r="AN10" i="8"/>
  <c r="AN11" i="8"/>
  <c r="AN12" i="8"/>
  <c r="AN13" i="8"/>
  <c r="AN14" i="8"/>
  <c r="AN15" i="8"/>
  <c r="AN16" i="8"/>
  <c r="AN18" i="8"/>
  <c r="AN19" i="8"/>
  <c r="AN20" i="8"/>
  <c r="AN21" i="8"/>
  <c r="AN22" i="8"/>
  <c r="AN23" i="8"/>
  <c r="AN24" i="8"/>
  <c r="AN7" i="8"/>
  <c r="AK8" i="8"/>
  <c r="AK9" i="8"/>
  <c r="AK10" i="8"/>
  <c r="AK11" i="8"/>
  <c r="AK12" i="8"/>
  <c r="AK13" i="8"/>
  <c r="AK14" i="8"/>
  <c r="AK17" i="8"/>
  <c r="AK18" i="8"/>
  <c r="AK19" i="8"/>
  <c r="AK20" i="8"/>
  <c r="AK21" i="8"/>
  <c r="AK22" i="8"/>
  <c r="AK23" i="8"/>
  <c r="AK24" i="8"/>
  <c r="AK7" i="8" l="1"/>
  <c r="AH9" i="8"/>
  <c r="AH10" i="8"/>
  <c r="AH11" i="8"/>
  <c r="AH12" i="8"/>
  <c r="AH13" i="8"/>
  <c r="AH14" i="8"/>
  <c r="AH15" i="8"/>
  <c r="AH16" i="8"/>
  <c r="AH17" i="8"/>
  <c r="AH18" i="8"/>
  <c r="AH19" i="8"/>
  <c r="AH20" i="8"/>
  <c r="AH21" i="8"/>
  <c r="AH22" i="8"/>
  <c r="AH23" i="8"/>
  <c r="AH24" i="8"/>
  <c r="AH7" i="8"/>
  <c r="AE8" i="8"/>
  <c r="AE9" i="8"/>
  <c r="AE10" i="8"/>
  <c r="AE11" i="8"/>
  <c r="AE12" i="8"/>
  <c r="AE13" i="8"/>
  <c r="AE14" i="8"/>
  <c r="AE15" i="8"/>
  <c r="AE16" i="8"/>
  <c r="AE17" i="8"/>
  <c r="AE18" i="8"/>
  <c r="AE19" i="8"/>
  <c r="AE20" i="8"/>
  <c r="AE21" i="8"/>
  <c r="AE22" i="8"/>
  <c r="AE23" i="8"/>
  <c r="AE24" i="8"/>
  <c r="AE7" i="8"/>
  <c r="AB8" i="8"/>
  <c r="AB9" i="8"/>
  <c r="AB10" i="8"/>
  <c r="AB11" i="8"/>
  <c r="AB12" i="8"/>
  <c r="AB14" i="8"/>
  <c r="AB15" i="8"/>
  <c r="AB16" i="8"/>
  <c r="AB17" i="8"/>
  <c r="AB18" i="8"/>
  <c r="AB19" i="8"/>
  <c r="AB20" i="8"/>
  <c r="AB21" i="8"/>
  <c r="AB22" i="8"/>
  <c r="AB23" i="8"/>
  <c r="AB24" i="8"/>
  <c r="Y8" i="8"/>
  <c r="Y9" i="8"/>
  <c r="Y10" i="8"/>
  <c r="Y11" i="8"/>
  <c r="Y12" i="8"/>
  <c r="Y13" i="8"/>
  <c r="Y14" i="8"/>
  <c r="Y15" i="8"/>
  <c r="Y16" i="8"/>
  <c r="Y17" i="8"/>
  <c r="Y18" i="8"/>
  <c r="Y19" i="8"/>
  <c r="Y20" i="8"/>
  <c r="Y21" i="8"/>
  <c r="Y22" i="8"/>
  <c r="Y23" i="8"/>
  <c r="Y24" i="8"/>
  <c r="Y7" i="8"/>
  <c r="V8" i="8"/>
  <c r="V9" i="8"/>
  <c r="V10" i="8"/>
  <c r="V11" i="8"/>
  <c r="V12" i="8"/>
  <c r="V13" i="8"/>
  <c r="V14" i="8"/>
  <c r="V15" i="8"/>
  <c r="V16" i="8"/>
  <c r="V17" i="8"/>
  <c r="V18" i="8"/>
  <c r="V19" i="8"/>
  <c r="V20" i="8"/>
  <c r="V21" i="8"/>
  <c r="V22" i="8"/>
  <c r="V23" i="8"/>
  <c r="V24" i="8"/>
  <c r="V7" i="8"/>
  <c r="S8" i="8"/>
  <c r="S9" i="8"/>
  <c r="S10" i="8"/>
  <c r="S11" i="8"/>
  <c r="S12" i="8"/>
  <c r="S13" i="8"/>
  <c r="S14" i="8"/>
  <c r="S15" i="8"/>
  <c r="S16" i="8"/>
  <c r="S17" i="8"/>
  <c r="S18" i="8"/>
  <c r="S19" i="8"/>
  <c r="S20" i="8"/>
  <c r="S21" i="8"/>
  <c r="S22" i="8"/>
  <c r="S23" i="8"/>
  <c r="S24" i="8"/>
  <c r="S7" i="8"/>
  <c r="AH7" i="11"/>
  <c r="AE8" i="11"/>
  <c r="AE9" i="11"/>
  <c r="AE10" i="11"/>
  <c r="AE11" i="11"/>
  <c r="AE12" i="11"/>
  <c r="AE13" i="11"/>
  <c r="AE14" i="11"/>
  <c r="AE15" i="11"/>
  <c r="AE16" i="11"/>
  <c r="AE17" i="11"/>
  <c r="AE18" i="11"/>
  <c r="AE7" i="11"/>
  <c r="AB8" i="11"/>
  <c r="AB9" i="11"/>
  <c r="AB10" i="11"/>
  <c r="AB11" i="11"/>
  <c r="AB12" i="11"/>
  <c r="AB13" i="11"/>
  <c r="AB14" i="11"/>
  <c r="AB15" i="11"/>
  <c r="AB16" i="11"/>
  <c r="AB17" i="11"/>
  <c r="AB18" i="11"/>
  <c r="AB7" i="11"/>
  <c r="Y8" i="11"/>
  <c r="Y9" i="11"/>
  <c r="Y10" i="11"/>
  <c r="Y11" i="11"/>
  <c r="Y12" i="11"/>
  <c r="Y13" i="11"/>
  <c r="Y14" i="11"/>
  <c r="Y15" i="11"/>
  <c r="Y16" i="11"/>
  <c r="Y17" i="11"/>
  <c r="Y18" i="11"/>
  <c r="Y7" i="11"/>
  <c r="V8" i="11"/>
  <c r="V9" i="11"/>
  <c r="V10" i="11"/>
  <c r="V11" i="11"/>
  <c r="V12" i="11"/>
  <c r="V13" i="11"/>
  <c r="V14" i="11"/>
  <c r="V15" i="11"/>
  <c r="V16" i="11"/>
  <c r="V17" i="11"/>
  <c r="V18" i="11"/>
  <c r="V7" i="11"/>
  <c r="S8" i="11"/>
  <c r="S9" i="11"/>
  <c r="S10" i="11"/>
  <c r="S11" i="11"/>
  <c r="S12" i="11"/>
  <c r="S13" i="11"/>
  <c r="S14" i="11"/>
  <c r="S15" i="11"/>
  <c r="S16" i="11"/>
  <c r="S17" i="11"/>
  <c r="S18" i="11"/>
  <c r="S7" i="11"/>
  <c r="BA24" i="15" l="1"/>
  <c r="BB24" i="15"/>
  <c r="BA25" i="15"/>
  <c r="BB25" i="15"/>
  <c r="BA26" i="15"/>
  <c r="BB26" i="15"/>
  <c r="BA29" i="15"/>
  <c r="BB29" i="15"/>
  <c r="BB23" i="15"/>
  <c r="BA23" i="15"/>
  <c r="BA12" i="15"/>
  <c r="BA11" i="15"/>
  <c r="BB21" i="15"/>
  <c r="BA21" i="15"/>
  <c r="BB20" i="15"/>
  <c r="BA20" i="15"/>
  <c r="BB16" i="15"/>
  <c r="BA16" i="15"/>
  <c r="BB14" i="15"/>
  <c r="BA14" i="15"/>
  <c r="BB13" i="15"/>
  <c r="BA13" i="15"/>
  <c r="BB12" i="15"/>
  <c r="BB11" i="15"/>
  <c r="BB10" i="15"/>
  <c r="BA10" i="15"/>
  <c r="BB8" i="15"/>
  <c r="BA8" i="15"/>
  <c r="BB7" i="15"/>
  <c r="BA7" i="15"/>
  <c r="B22" i="4" l="1"/>
  <c r="BD11" i="11"/>
  <c r="BD15" i="11"/>
  <c r="BB7" i="11"/>
  <c r="BA7" i="11"/>
  <c r="P6" i="7"/>
  <c r="BD17" i="11" l="1"/>
  <c r="BD9" i="11"/>
  <c r="BC24" i="8"/>
  <c r="BD24" i="8" s="1"/>
  <c r="BD16" i="11"/>
  <c r="BD12" i="11"/>
  <c r="BD8" i="11"/>
  <c r="BD18" i="11"/>
  <c r="BD14" i="11"/>
  <c r="BD10" i="11"/>
  <c r="BC7" i="11"/>
  <c r="BD7" i="11" s="1"/>
  <c r="BD13" i="11"/>
  <c r="BC7" i="8"/>
  <c r="BD7" i="8" s="1"/>
  <c r="BC8" i="8"/>
  <c r="BD8" i="8" s="1"/>
  <c r="BC9" i="8"/>
  <c r="BD9" i="8" s="1"/>
  <c r="BC10" i="8"/>
  <c r="BD10" i="8" s="1"/>
  <c r="BC11" i="8"/>
  <c r="BD11" i="8" s="1"/>
  <c r="BC12" i="8"/>
  <c r="BD12" i="8" s="1"/>
  <c r="BC13" i="8"/>
  <c r="BD13" i="8" s="1"/>
  <c r="BC14" i="8"/>
  <c r="BD14" i="8" s="1"/>
  <c r="BC15" i="8"/>
  <c r="BD15" i="8" s="1"/>
  <c r="BC16" i="8"/>
  <c r="BD16" i="8" s="1"/>
  <c r="BC17" i="8"/>
  <c r="BD17" i="8" s="1"/>
  <c r="BC18" i="8"/>
  <c r="BD18" i="8" s="1"/>
  <c r="BC19" i="8"/>
  <c r="BD19" i="8" s="1"/>
  <c r="BC20" i="8"/>
  <c r="BD20" i="8" s="1"/>
  <c r="BC21" i="8"/>
  <c r="BD21" i="8" s="1"/>
  <c r="BC22" i="8"/>
  <c r="BD22" i="8" s="1"/>
  <c r="BC23" i="8"/>
  <c r="BD23" i="8" s="1"/>
  <c r="BC7" i="7"/>
  <c r="BD7" i="7" s="1"/>
  <c r="BD8" i="7"/>
  <c r="BD9" i="7"/>
  <c r="BD10" i="7"/>
  <c r="BD11" i="7"/>
  <c r="BD12" i="7"/>
  <c r="BD13" i="7"/>
  <c r="BD14" i="7"/>
  <c r="BD15" i="7"/>
  <c r="BD16" i="7"/>
  <c r="BD17" i="7"/>
  <c r="BD18" i="7"/>
  <c r="P6" i="5"/>
  <c r="P6" i="8"/>
  <c r="P6" i="11"/>
  <c r="BD6" i="11" l="1"/>
  <c r="C16" i="4" s="1"/>
  <c r="BD6" i="7"/>
  <c r="C19" i="4" s="1"/>
  <c r="BD6" i="8"/>
  <c r="C18" i="4" s="1"/>
  <c r="C22" i="4" l="1"/>
</calcChain>
</file>

<file path=xl/sharedStrings.xml><?xml version="1.0" encoding="utf-8"?>
<sst xmlns="http://schemas.openxmlformats.org/spreadsheetml/2006/main" count="935" uniqueCount="422">
  <si>
    <t>Proceso:</t>
  </si>
  <si>
    <t>Direccionamiento Sectorial e Institucional</t>
  </si>
  <si>
    <t xml:space="preserve">Código: </t>
  </si>
  <si>
    <t>F-DS-568</t>
  </si>
  <si>
    <t xml:space="preserve">Versión: </t>
  </si>
  <si>
    <t>Documento:</t>
  </si>
  <si>
    <t>Plan Anticorrupción y de Atención al Ciudadano
2023</t>
  </si>
  <si>
    <t xml:space="preserve">Fecha de Aprobación: </t>
  </si>
  <si>
    <t>Fecha Vigencia: 04/02/2022</t>
  </si>
  <si>
    <t>Pagina 1 de 1</t>
  </si>
  <si>
    <t>OBJETIVOS DEL PLAN ANTICORRUPCIÓN Y DE ATENCIÓN AL CIUDADANO</t>
  </si>
  <si>
    <t>OBJETIVO GENERAL</t>
  </si>
  <si>
    <t xml:space="preserve">Implementar acciones y mecanismos de lucha contra la corrupción, acceso a la información, fomento de la participación ciudadana, mejoramiento de la atención al ciudadano y promoción de la gestión ética; orientando a la Secretaría Distrital de Seguridad, Convivencia y Justicia hacia una gestión moderna, eficiente y transparente. </t>
  </si>
  <si>
    <t>OBJETIVOS ESPECÍFICOS</t>
  </si>
  <si>
    <t>• Implementar la Gestión del Riesgo de la entidad, identificando riesgos dirigidos a prevenir o evitar la corrupción.
• Identificar y racionalizar los trámites u OPAS identificados en la entidad para prestar un servicio más eficiente al ciudadano.
• Definir mecanismos efectivos de rendición de cuentas y participación ciudadana que garanticen un proceso transversal permanente entre la entidad y la ciudadanía, promoviendo la transparencia en la gestión de la SDSCJ. 
• Instaurar acciones tendientes a mejorar la Atención al Ciudadano mediante el desarrollo institucional, afianzando la cultura del servicio y fortaleciendo los canales de atención. 
• Establecer estrategias que fortalezcan el derecho fundamental de acceso a la información pública.
• Implementar la gestión ética de la entidad a través de mecanismos que promuevan principios y valores éticos que propendan por una gestión eficaz y transparente.</t>
  </si>
  <si>
    <t>MENÚ PLAN ANTICORRUPCIÓN Y ATENCIÓN AL CIUDADANO VIGENCIA 2023</t>
  </si>
  <si>
    <t>No. 
ACTIVIDADES</t>
  </si>
  <si>
    <t>Avance %</t>
  </si>
  <si>
    <t>COMPONENTE 1. GESTIÓN DEL RIESGO DE CORRUPCIÓN – MAPA DE RIESGOS DE CORRUPCIÓN</t>
  </si>
  <si>
    <t>COMPONENTE 2. RACIONALIZACIÓN DE TRÁMITES</t>
  </si>
  <si>
    <t>COMPONENTE 3. RENDICIÓN DE CUENTAS</t>
  </si>
  <si>
    <t>COMPONENTE 4.  MECANISMOS PARA MEJORAR LA ATENCIÓN AL CIUDADANO</t>
  </si>
  <si>
    <t>COMPONENTE 5. MECANISMOS PARA LA TRANSPARENCIA Y ACCESO A LA INFORMACIÓN PÚBLICA</t>
  </si>
  <si>
    <t>COMPONENTE 6. INICIATIVAS ADICIONALES /PLAN DE GESTIÓN DE LA INTEGRIDAD (EN CUMPLIMIENTO AL ARTÍCULO 2° DEL DECRETO 118 DE 2018)</t>
  </si>
  <si>
    <t>TOTAL</t>
  </si>
  <si>
    <t>Plan Anticorrupción y de Atención al Ciudadano  2023</t>
  </si>
  <si>
    <t xml:space="preserve">Estrategia de Racionalización de Trámites SUIT </t>
  </si>
  <si>
    <t>Ver</t>
  </si>
  <si>
    <t xml:space="preserve">Ver </t>
  </si>
  <si>
    <t xml:space="preserve">CONTROL DE CAMBIOS </t>
  </si>
  <si>
    <t>Número de versión</t>
  </si>
  <si>
    <t>Fecha</t>
  </si>
  <si>
    <t xml:space="preserve">Descripción del Cambio </t>
  </si>
  <si>
    <t>Aprobación</t>
  </si>
  <si>
    <t>Componente de 3 (Rendición de Cuentas) - Actividad 2.2: Modificación de la primera fecha máxima programada pasa del 31 de marzo de 2023 a 30 de abril de 2023.</t>
  </si>
  <si>
    <t>Componente de 3 (Rendición de Cuentas) - Actividad 3.2: Modificación de la primera fecha máxima programada pasa del 30 de marzo de 2023 a 30 de abril de 2023.</t>
  </si>
  <si>
    <t>Se elimina la actividad 1.5 del componente 5 (Transparencia y Acceso a la Información), teniendo en cuenta que se encontraba duplicada en la actividad 1.2 del mismo componente.</t>
  </si>
  <si>
    <t>Componente 5 (Transparencia y Acceso a la Información): Se ajusta actividad 1.9 teniendo en cuenta que se llevará a cabo la actualización y publicación de 72 datos abiertos en el portal distrital, para el periodo comprendido entre el 01 de enero y el 31 de diciembre de 2023, de acuerdo con la programación establecida.</t>
  </si>
  <si>
    <t>Componente 5 (Transparencia y Acceso a la Información): Se ajusta la redacción de la actividad 4.1, su meta e indicador, dando claridad en relación con la entrega de los insumos a la la Dirección de Tecnologías relacionados con la actualización de la página web de la entidad. En este orden, queda definida de la siguiente manera:
*Actividad: Realizar y enviar Mockups para el rediseño y migración del sitio web de la Entidad, en aras de que cumpla con los requerimientos de accesibilidad y presentación de la información.
*Meta: Dos (2) mockups de diseño trimestralmente enviados a TIC
*Indicador: Número de mockups diseñados y entregados.</t>
  </si>
  <si>
    <t>Componente 5 (Transparencia y Acceso a la Información): Se ajusta el indicador y la meta de la actividad 4,4, quedando de la siguiente manera: 
*Meta: Requerimientos implementados en el sitio web.
*Indicador: Requerimientos atendidos/ Requerimientos allegados
Cumplir con los requerimientos de la Oficina Asesora de Comunicaciones relacionados con el sitio web.</t>
  </si>
  <si>
    <t>Componente 1 (Riesgos de Corrupción)-Actividad 1.4 Se modifica la descripción de la actividad dando claridad a la las observaciones emitidas por la Oficina de Control Interno.</t>
  </si>
  <si>
    <t>Componente 3( Rendición de Cuentas)- Actividades 1.6 -1.7-2.3  se ajustan la fecha máxima de las actividades, acuerdo con el indicador que es de manera trimestral.
*Actividad 3.2: Se  ajusta la actividad en torno a los 7 espacios de dialogo que plantean en la estrategia de rendición de cuentas en el componente 3, ajustando los responsables, meta  y fecha máxima de ejecución de la actividad.
*La actividad 3.4: Se ajusta la descripción de la actividad, meta, indicador, fecha máxima de ejecución de conformidad con lo establecido para el desarrollo de  la audiciencia pública de rendición de cuentas de la entidad.
*La actividad  3.5 :Se ajusta la meta y el indicador de la actividad, de conformidad con lo establecido para el desarrollo de  la audiciencia pública de rendición de cuentas de la entidad.</t>
  </si>
  <si>
    <t>Componente 4(Mecanismos para mejorar la Atención al Ciudadana) Se  las fechas máximas de ejecución de las actividades 4.1- 5.1 y5.2, de acuerdo con las observaciones de la Oficina de Control Interno y en coherencia con la programación de las actividades.
*Se justa los indicadores de las actividades 5.3y 5.4  de acuerdo con las observaciones de la Oficina de Control Interno y en coherencia con la programación de las actividades.</t>
  </si>
  <si>
    <t>Componente 5 (Mecanismos para la transparencia y acceso a la información pública) De conformidad con definición de estrategia para la construcción el PAAC, “La transparencia activa implica la disponibilidad de información a través de medios físicos y electrónicos” las actividades  1.11 y 1.12 se trasladan al subcomponente Lineamientos de Transparencia Activa. Cambiando su númeraación a 2.1 y 2.2
*La actvidad 2.1 se ajsuta meta, indicador  y se traslado de subcomponente de Lineamientos de transparencia pasiva a Lineamientos de Transparencia Activa, quedando con la numeración 1.11.
*La actividad 4.3 se ajusta fechas máximas de ejecución  de acuerdo con la descripción y el indicador de la misma.</t>
  </si>
  <si>
    <t>Componente 6( Iniciativas adicionales): Se ajusta indicador de la actividad 1.4 de conformidad con las recomendaciones emitidas por la OCI durante el primer seguimiento cuatrimestral del PAAC y en coherencia con la meta y descripción de esta.</t>
  </si>
  <si>
    <t>Componente 3 (Rendición de cuentas) Actividad 1,7: En coherencia con la descripción de la actividad y las fechas máximas, se ajusta la meta de la actividad de para dar claridad en la publicación trimestral de 3 piezas comunicacionales.</t>
  </si>
  <si>
    <t>Componente 5(Mecanismos para la transparencia y acceso a la información pública) Actividad  1.10: En coherencia con el plan de trabajo para la identificación de trámites y OPAS, así como los resultados revisado en espacios de revisión de los mismos, se consudera la necesidad de ajustar la fecha máxima de ejecución de la actividad.
Actividad 4.4:De conformidad con la los reportes generados por la dirección de tecnologias de la información se ajusta la periodicidad de la actividad de manera bimestral</t>
  </si>
  <si>
    <t>Componente 6 (Iniciativas adicionales) Actividad 1,1 Dada la identificación de docuentos de otras dependnecias que impataran la actualiazación del plan y que a la fecha aún no se cuentan con los documentos, se solicita ampliar la fecha máxima de ejecución.</t>
  </si>
  <si>
    <t>Consolidación:</t>
  </si>
  <si>
    <t>Oficina Asesora de Planeación - OAP</t>
  </si>
  <si>
    <t xml:space="preserve">Plan Anticorrupción y de Atención al Ciudadano
</t>
  </si>
  <si>
    <t xml:space="preserve">Ponderación del Plan de Acción </t>
  </si>
  <si>
    <t>Enero</t>
  </si>
  <si>
    <t>Febrero</t>
  </si>
  <si>
    <t>Marzo</t>
  </si>
  <si>
    <t>Abril</t>
  </si>
  <si>
    <t>Mayo</t>
  </si>
  <si>
    <t>Junio</t>
  </si>
  <si>
    <t>Julio</t>
  </si>
  <si>
    <t>Agosto</t>
  </si>
  <si>
    <t>Septiembre</t>
  </si>
  <si>
    <t>Octubre</t>
  </si>
  <si>
    <t>Noviembre</t>
  </si>
  <si>
    <t>Diciembre</t>
  </si>
  <si>
    <t>Total</t>
  </si>
  <si>
    <t>Avance
 anual</t>
  </si>
  <si>
    <t>Ponderación</t>
  </si>
  <si>
    <t>Subcomponente</t>
  </si>
  <si>
    <t># Actividad</t>
  </si>
  <si>
    <t>Actividad</t>
  </si>
  <si>
    <t>Meta o Producto</t>
  </si>
  <si>
    <t>Indicador</t>
  </si>
  <si>
    <t xml:space="preserve">Responsable Dependencia Líder </t>
  </si>
  <si>
    <t>Responsable Dependencia Apoyo</t>
  </si>
  <si>
    <t>Recursos</t>
  </si>
  <si>
    <t>Fecha Máxima Programada</t>
  </si>
  <si>
    <t>Prog</t>
  </si>
  <si>
    <t>Eje</t>
  </si>
  <si>
    <t>%</t>
  </si>
  <si>
    <t>Subcomponente 1
Política de Administración de Riesgos</t>
  </si>
  <si>
    <t>1.1</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</si>
  <si>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</si>
  <si>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doce (12) verificaciones de la plataforma de las entidades correspondientes</t>
  </si>
  <si>
    <t>Número de verificaciones realizadas</t>
  </si>
  <si>
    <t>Oficina Asesora de Planeación</t>
  </si>
  <si>
    <t xml:space="preserve">Humanos
Tecnológicos
</t>
  </si>
  <si>
    <t>1.2</t>
  </si>
  <si>
    <r>
      <rPr>
        <b/>
        <sz val="10"/>
        <color theme="1"/>
        <rFont val="Arial"/>
        <family val="2"/>
      </rPr>
      <t>Revisar y actualizar la Política</t>
    </r>
    <r>
      <rPr>
        <sz val="10"/>
        <color theme="1"/>
        <rFont val="Arial"/>
        <family val="2"/>
      </rPr>
      <t xml:space="preserve"> de Administración de Riesgos de la entidad, según haya lugar.</t>
    </r>
  </si>
  <si>
    <t xml:space="preserve">Una (1) Política de la Administración de Riesgos </t>
  </si>
  <si>
    <t>Política de la Administración de Riesgos actualizada y publicada.</t>
  </si>
  <si>
    <t>Humanos
Tecnológicos</t>
  </si>
  <si>
    <t>1.3</t>
  </si>
  <si>
    <t>Estructurar el lineamiento que adopte las medidas de prevención y mitigación otorgados por la Secretaría General de la Alcaldía Mayor de Bogotá en el Documento Técnico de LA-FT</t>
  </si>
  <si>
    <t>Un (1) lineamiento que adopte las medias de prevención y mitigación</t>
  </si>
  <si>
    <t>No. de lineamiento que adopte las medias de prevención y mitigación</t>
  </si>
  <si>
    <t>1.4</t>
  </si>
  <si>
    <t>Socialización de  avances en la construcción del lineamiento  para la implementación y adopción de medidas de prevención y mitigación SARLAFT, en la entidad.</t>
  </si>
  <si>
    <t>Dos (2) socializaciones</t>
  </si>
  <si>
    <t>Dos (2) socializaciones desarrolladas</t>
  </si>
  <si>
    <t>Subcomponente 2
Construcción del Mapa de Riesgos de Corrupción</t>
  </si>
  <si>
    <t>2.1</t>
  </si>
  <si>
    <t>Actualizar la matriz de los riesgos de corrupción para la vigencia 2023.</t>
  </si>
  <si>
    <t>Una (1) matriz de riesgos de corrupción actualizada para la vigencia 2023</t>
  </si>
  <si>
    <t xml:space="preserve">Matriz de riesgos de corrupción actualizada </t>
  </si>
  <si>
    <t>2.2</t>
  </si>
  <si>
    <t>Realizar campañas semestrales, de apropiación de la  política de Administración de Riesgos de corrupción.</t>
  </si>
  <si>
    <t>Realizar dos (2) campañas de apropiación de la política de Administración de Riesgos de corrupción .</t>
  </si>
  <si>
    <t>Número de campañas de apropiación  la  política de Administración de Riesgos.</t>
  </si>
  <si>
    <t>10/06/2023
10/12/2023</t>
  </si>
  <si>
    <t>Subcomponente 3
Divulgar y publicar</t>
  </si>
  <si>
    <t>3.1</t>
  </si>
  <si>
    <t>Publicar y divulgar el mapa de riesgos de corrupción a través de la página web.</t>
  </si>
  <si>
    <t xml:space="preserve">Una (1) matriz de riesgos de corrupción publicada </t>
  </si>
  <si>
    <t>Matriz de riesgos  de corrupción publicada</t>
  </si>
  <si>
    <t>3.2</t>
  </si>
  <si>
    <r>
      <rPr>
        <b/>
        <sz val="10"/>
        <color theme="1"/>
        <rFont val="Arial"/>
        <family val="2"/>
      </rPr>
      <t>Analizar los comentarios o resultados del procesos de participació</t>
    </r>
    <r>
      <rPr>
        <sz val="10"/>
        <color theme="1"/>
        <rFont val="Arial"/>
        <family val="2"/>
      </rPr>
      <t>n para la formulación del PAAC 2023, componente riesgos de corrupción.</t>
    </r>
  </si>
  <si>
    <t xml:space="preserve">Un (1) correo electrónico informando la inclusión de acciones </t>
  </si>
  <si>
    <t>Número de correos electrónicos</t>
  </si>
  <si>
    <t>Subcomponente 4
Monitoreo y revisión</t>
  </si>
  <si>
    <t>4.1</t>
  </si>
  <si>
    <r>
      <rPr>
        <b/>
        <sz val="10"/>
        <color theme="1"/>
        <rFont val="Arial"/>
        <family val="2"/>
      </rPr>
      <t>Monitorear y revisar el mapa</t>
    </r>
    <r>
      <rPr>
        <sz val="10"/>
        <color theme="1"/>
        <rFont val="Arial"/>
        <family val="2"/>
      </rPr>
      <t xml:space="preserve"> de riesgos de corrupción con base en los ajustes y reportes realizados por parte de los líderes de proceso y lideres operativos.</t>
    </r>
  </si>
  <si>
    <t>Tres (3) informes de monitoreo y seguimiento del mapa de riesgos de corrupción realizados</t>
  </si>
  <si>
    <t>Número de informes realizados en el período</t>
  </si>
  <si>
    <t>Todas la dependencias</t>
  </si>
  <si>
    <t>Primeros 5 días hábiles de Enero 2023
Primeros 5 días hábiles de Mayo 2023
Primeros 5 días hábiles de Septiembre 2023</t>
  </si>
  <si>
    <t>4.2</t>
  </si>
  <si>
    <r>
      <rPr>
        <b/>
        <sz val="10"/>
        <color theme="1"/>
        <rFont val="Arial"/>
        <family val="2"/>
      </rPr>
      <t xml:space="preserve">Publicar y divulgar informe </t>
    </r>
    <r>
      <rPr>
        <sz val="10"/>
        <color theme="1"/>
        <rFont val="Arial"/>
        <family val="2"/>
      </rPr>
      <t xml:space="preserve">de monitoreo y seguimiento del mapa de riesgos de corrupción </t>
    </r>
  </si>
  <si>
    <t>Publicar y divulgar tres (3) informes de monitoreo y seguimiento del mapa de riesgos de corrupción realizados, en la página web de la entidad.</t>
  </si>
  <si>
    <t>Número de informes publicados</t>
  </si>
  <si>
    <t>Primeros 15 días hábiles de Enero 2023
Primeros 15 días hábiles de Mayo 2023
Primeros 15 días hábiles de Septiembre 2023</t>
  </si>
  <si>
    <t>Subcomponente 5
Seguimiento</t>
  </si>
  <si>
    <t>5.1</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</si>
  <si>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</si>
  <si>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</si>
  <si>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ejecutados en el período/numero de seguimientos programados en el periodo</t>
  </si>
  <si>
    <t>Jefe Oficina de Control Interno</t>
  </si>
  <si>
    <t>31/01/2023
31/05/2023
30/09/2023</t>
  </si>
  <si>
    <t>5.2</t>
  </si>
  <si>
    <t>Llevar a cabo  seguimiento a la implementación de Sistema de Administración de Riesgo de Lavado de Activos y de la Financiación del Terrorismo – SARLAFT, con su respectiva publicación.</t>
  </si>
  <si>
    <t>Un (1) ejercicio  de seguimiento a la implementación de SARLAFT</t>
  </si>
  <si>
    <t>Número de seguimiento ejecutado en el período/numero de seguimiento programado en el periodo</t>
  </si>
  <si>
    <t>Fecha Registro</t>
  </si>
  <si>
    <t>Justificación/Reversión</t>
  </si>
  <si>
    <t>En la vigencia 2022, se realizaron mesas de trabajo con los procesos misionales y de apoyo los días 28 de junio y 4 de
noviembre donde NO se identificaron nuevos trámites u OPAS que pudieran ser enviados a la Secretaría General de la Alcaldía
Mayor de Bogotá para revisión y validación. En este sentido, se incluye para la vigencia 2023 en el componente de
Transparencia, la formulación y ejecución de un plan de trabajo que permita la identificación de nuevos Trámites u OPAS.</t>
  </si>
  <si>
    <t>INVENTARIO DE TRAMITES</t>
  </si>
  <si>
    <t>Tipo</t>
  </si>
  <si>
    <t>Número</t>
  </si>
  <si>
    <t xml:space="preserve">Nombre </t>
  </si>
  <si>
    <t>Estado</t>
  </si>
  <si>
    <t>Único</t>
  </si>
  <si>
    <t>Autorización para ingreso como visitante a la Cárcel
Distrital de Varones y Anexo de Mujeres.</t>
  </si>
  <si>
    <t>Inscrito</t>
  </si>
  <si>
    <t xml:space="preserve">Plan Anticorrupción y de Atención al Ciudadano 2023
</t>
  </si>
  <si>
    <t>Subcomponente 1
Informar avances y resultados de la gestión con  calidad y en lenguaje comprensible</t>
  </si>
  <si>
    <t>Conformar el equipo líder de rendición de cuentas de la SDSCJ para la vigencia 2023</t>
  </si>
  <si>
    <t>Un (1) equipo de rendición de cuentas de la SDSCJ conformado</t>
  </si>
  <si>
    <t>Comunicación de equipo conformado</t>
  </si>
  <si>
    <t xml:space="preserve">Humanos
Tecnológicos </t>
  </si>
  <si>
    <t>Realizar la actualización del procedimiento de rendición de cuentas de la entidad.</t>
  </si>
  <si>
    <t>Una (1) actualización del procedimiento de rendición de cuentas de la entidad.</t>
  </si>
  <si>
    <t>Documento actualizado</t>
  </si>
  <si>
    <t>Realizar autoevaluación de los ejercicios de rendición de cuentas, de la vigencia anterior -2022.</t>
  </si>
  <si>
    <t xml:space="preserve">Un (1) ejercicio de autoevaluación  de rendición de cuentas, de la vigencia anterior -2022. </t>
  </si>
  <si>
    <t>Autoevaluación de rendición de cuentas</t>
  </si>
  <si>
    <t>Todas las dependencias en especial áreas misionales (Subsecretaría de Seguridad y Convivencia
Subsecretaría de Acceso a la Justicia)</t>
  </si>
  <si>
    <t>Formular y publicar la estrategia de rendición de cuentas con enfoque de género para la vigencia 2023</t>
  </si>
  <si>
    <t>Una (1) estrategia  de rendición de cuentas con enfoque de género de la entidad formulada y publicada.</t>
  </si>
  <si>
    <t>Documento formulado y publicado</t>
  </si>
  <si>
    <t>1.5</t>
  </si>
  <si>
    <t xml:space="preserve">Elaborar y publicar informes de gestión de la entidad, en lenguaje claro y comprensible. </t>
  </si>
  <si>
    <t>Cuatro (4) informes de gestión elaborados, sintetizados en lenguaje claro, y publicados en la página web</t>
  </si>
  <si>
    <t>Número de informes de gestión realizados</t>
  </si>
  <si>
    <t>Oficina Asesora de Planeación
 Oficina Asesora de Comunicaciones</t>
  </si>
  <si>
    <t>Todas las dependencias en especial áreas misionales (Subsecretaría de Seguridad y Convivencia, la Subsecretaría de Acceso a la Justicia)</t>
  </si>
  <si>
    <t>31/01/2023
22/04/2023
22/07/2023
21/10/2023</t>
  </si>
  <si>
    <t>1.6</t>
  </si>
  <si>
    <t xml:space="preserve">
Elaborar y divulgar  trimestralmente tres piezas comunicacionales  para la ciudadanía en lenguaje claro, amable, cercano y entendible sobre avances de gestión de la Entidad en temas de seguridad, convivencia y justicia (Presentaciones, comunicados de prensa, carteleras, piezas gráficas para redes sociales y otros medios). </t>
  </si>
  <si>
    <t>12 piezas comunicacionales sobre la gestión de la entidad, en lenguaje comprensible,</t>
  </si>
  <si>
    <t xml:space="preserve">Número de publicaciones realizadas </t>
  </si>
  <si>
    <t>Oficina Asesora de Comunicaciones</t>
  </si>
  <si>
    <t>31/03/2023
31/06/2023
30/09/2023
31/12/2023</t>
  </si>
  <si>
    <t xml:space="preserve">Publicar  trimestralmente tres piezas con información sobre servicios de la entidad con enfoque de género, incluyente y no sexista. </t>
  </si>
  <si>
    <t>3 piezas comunicacionales  trimestrales sobre la gestión de la entidad, en lenguaje comprensible</t>
  </si>
  <si>
    <t>Subcomponente 2
Desarrollar escenarios de diálogo en doble vía con la ciudadanía y sus organizaciones</t>
  </si>
  <si>
    <t xml:space="preserve">Realizar audiencia pública de rendición de cuentas con enfoque de género para el sector de Seguridad, Convivencia y Justicia donde se den a conocer los logros y avances de la gestión de la entidad. </t>
  </si>
  <si>
    <t>Una (1) audiencia pública de rendición de cuentas Sector Seguridad, Convivencia y Justicia realizada</t>
  </si>
  <si>
    <t xml:space="preserve">Audiencia pública de rendición de cuentas realizada con enfoque de género </t>
  </si>
  <si>
    <t>Oficina Asesora de Planeación
Oficina Asesora de Comunicaciones</t>
  </si>
  <si>
    <t>Desarrollar espacios de diálogo ciudadano con transversalización de enfoque de género, de forma presencial o no presencial en donde se den a conocer avances y logros del proceso de Gestión de Seguridad y Convivencia, con los grupos de interés y/o de valor, en  los cuales se consignen compromisos.</t>
  </si>
  <si>
    <t>3 diálogos ciudadanos de forma presencial o no presencial desarrollados</t>
  </si>
  <si>
    <t>Número de diálogos ciudadanos desarrollados / Número de diálogos ciudadanos programados</t>
  </si>
  <si>
    <t xml:space="preserve">Subsecretaría de Seguridad y Convivencia 
</t>
  </si>
  <si>
    <t>Humanos
Físicos
Tecnológicos
Financieros (Proyecto 7776 Fortalecimiento de la gestión institucional y la participación ciudadana en la Secretaría Distrital de
Seguridad, Convivencia y Justicia en Bogotá́)</t>
  </si>
  <si>
    <t>30/04/2023
31/07/2023
30/11/2023</t>
  </si>
  <si>
    <t>2.3</t>
  </si>
  <si>
    <t>Desarrollar espacios de diálogo ciudadano con enfoque de género de forma presencial o no presencial en donde se den a conocer avances y logros del proceso Acceso y Fortalecimiento a la Justicia, con los grupos de interés y/o de valor, en los cuales se consignen compromisos.</t>
  </si>
  <si>
    <t>Tres (3) diálogos ciudadanos de forma presencial o no presencial desarrollado en la vigencia. Uno por cada dirección.</t>
  </si>
  <si>
    <t>Número de diálogo ciudadano desarrollados / Número de diálogos ciudadanos programados</t>
  </si>
  <si>
    <t>Subsecretaría de Acceso a la Justicia</t>
  </si>
  <si>
    <t>Dirección de acceso a la justicia
Dirección de Responsabilidad Penal Adolescente</t>
  </si>
  <si>
    <t>Humanos
Físicos
Tecnológicos
Financieros (Proyecto 7776 Fortalecimiento de la gestión institucional y la participación ciudadana en la Secretaría Distrital de
Seguridad, Convivencia y Justicia en Bogotá)</t>
  </si>
  <si>
    <t>30/06/2023
30/09/2023
30/11/2023</t>
  </si>
  <si>
    <t>2.4</t>
  </si>
  <si>
    <t>Realizar consulta ciudadana de manera trimestral con enfoque de género para conocer las necesidades e intereses de la comunidad, actores y grupo de interés.</t>
  </si>
  <si>
    <t>Cuatro (4) encuestas de consulta ciudadana aplicada a través de medios digitales (redes sociales, correo electrónico,  chats)</t>
  </si>
  <si>
    <t>resultado de encuesta de consulta ciudadana aplicada</t>
  </si>
  <si>
    <t xml:space="preserve">Oficina Asesora de Comunicaciones
Todas las dependencias en especial áreas misionales (Subsecretaría de Seguridad y Convivencia
Subsecretaría de Acceso a la Justicia)
Oficina Asesora de Comunicaciones </t>
  </si>
  <si>
    <t>23/02/2023
30/05/2023
30/09/2023
23/12/2023</t>
  </si>
  <si>
    <t>2.5</t>
  </si>
  <si>
    <t>Actualizar la caracterización de ciudadanos, usuarios y grupos de interés de conformidad con los lineamientos de la Función Pública</t>
  </si>
  <si>
    <t>Un (1) documentos de caracterización</t>
  </si>
  <si>
    <t>Número de documentos de caracterización</t>
  </si>
  <si>
    <t>Subcomponente 3 
Responder a compromisos propuestos, evaluación y retroalimentación en los ejercicios de rendición de cuentas para mejora</t>
  </si>
  <si>
    <t>Socializar al equipo líder de rendición de cuentas, los lineamientos distritales (protocolo, rendición de cuentas y MURC) para el adecuado desarrollo de los espacios de diálogo ciudadano.</t>
  </si>
  <si>
    <t xml:space="preserve">Dos (2) socializaciones realizadas al equipo líder de rendición de cuentas </t>
  </si>
  <si>
    <t>Número socializaciones realizadas</t>
  </si>
  <si>
    <t>Humanos
Físicos
Tecnológicos</t>
  </si>
  <si>
    <t>28/02/2023
31/08/2023</t>
  </si>
  <si>
    <t>Convocar a la ciudadanía  y grupos de interés  para la participación en los espacios de diálogo ciudadano, en el marco de la rendición de cuentas.</t>
  </si>
  <si>
    <t xml:space="preserve"> 7 Convocatorias realizadas </t>
  </si>
  <si>
    <t>Número de convocatorias de los diálogos ciudadanos desarrolladas/
Número de convocatorias de los diálogos ciudadanos programadas</t>
  </si>
  <si>
    <t xml:space="preserve">Subsecretaría de Seguridad (ABRIL, JULIO y NOVIEMBRE) Subsecretaría de Acceso a la Justicia (JUNIO, SEPTIEMBRE y NOVIEMBRE) Oficina Asesora de Planeación
</t>
  </si>
  <si>
    <t>30/04/2023
30/06/2023
31/07/2023
30/09/2023
30/11/2023
31/12/2023</t>
  </si>
  <si>
    <t>3.3</t>
  </si>
  <si>
    <t>Realizar seguimiento cuatrimestral, a los compromisos pactados con la ciudadana en espacios de participación ciudadana, en la plataforma COLIBRÍ.</t>
  </si>
  <si>
    <t>Realizar tres  (3) seguimientos a los compromisos ciudadanos consignados en la plataforma colibrí para la vigencia</t>
  </si>
  <si>
    <t>Número de seguimientos realizados al 100%</t>
  </si>
  <si>
    <t>Subsecretaría de Seguridad y Convivencia
Subsecretaría de Acceso a la Justicia</t>
  </si>
  <si>
    <t>30/04/2023
31/08/2023
30/12/2023</t>
  </si>
  <si>
    <t>3.4</t>
  </si>
  <si>
    <t>Sistematizar el espacio de Audiencia Pública de Rendición de
Cuentas de la entidad</t>
  </si>
  <si>
    <t>Una (1) sistematización de la Audiencia Pública de Rendición de Cuentas.</t>
  </si>
  <si>
    <t>Una de sistematizaciones realizadas</t>
  </si>
  <si>
    <t>3.5</t>
  </si>
  <si>
    <t>Publicar peticiones resultado de la audiencia pública de rendición de cuentas 2023</t>
  </si>
  <si>
    <t>Una (1) publicación de peticiones ciudadanas resultado de la Audiencia Pública de Rendición de Cuentas.</t>
  </si>
  <si>
    <t>Publicación de peticiones ciudadanas resultado de la Audiencia Pública de Rendición de Cuentas realizadas</t>
  </si>
  <si>
    <t>Oficina Asesora de Comunicaciones
Todas las dependencias en especial áreas misionales (Subsecretaría de Seguridad y Convivencia
Subsecretaría de Acceso a la Justicia)</t>
  </si>
  <si>
    <t>4.  Evaluación y retroalimentación a  la gestión institucional</t>
  </si>
  <si>
    <t>4.1.</t>
  </si>
  <si>
    <t>Evaluar por parte de la Oficina de Control Interno la estrategia de Rendición de cuentas de la entidad, en el marco de la normatividad vigente</t>
  </si>
  <si>
    <t>Una evaluación de la estrategia de rendición de cuentas</t>
  </si>
  <si>
    <t>Número de evaluaciones realizadas en el período/numero de evaluaciones programados en el periodo</t>
  </si>
  <si>
    <t>Subcomponente 1
Planeación estratégica de servicio al ciudadano</t>
  </si>
  <si>
    <t>Presentar al comité Institucional de Gestión y Desempeño MIPG los resultados de la medición de satisfacción de las respuestas a las peticiones emitidas a la ciudadanía y/o la gestión del Defensor del Ciudadano frente a la oportunidad de las respuestas.</t>
  </si>
  <si>
    <t>Subsecretaría de Gestión Institucional (Atención al Ciudadano)</t>
  </si>
  <si>
    <t>Establecer y ejecutar el plan de trabajo de la estrategia de acercamiento a lengua de señas de la Entidad para potenciar la atención de personas con discapacidad auditiva.</t>
  </si>
  <si>
    <t>Cumplimiento del plan de trabajo de la estrategia de acercamiento a lengua de señas.</t>
  </si>
  <si>
    <t>Total de actividades cumplidas del plan de trabajo de la estrategia de acercamiento a lengua de señas</t>
  </si>
  <si>
    <t>Subcomponente 2
Fortalecimiento del talento humano al servicio civil</t>
  </si>
  <si>
    <t>Incorporar temáticas relacionadas con el servicio al ciudadano en el Plan Institucional de Capacitación de acuerdo con el diagnóstico</t>
  </si>
  <si>
    <t>Dos (2) jornadas de capacitación en temáticas relacionadas con servicio al ciudadano realizadas.</t>
  </si>
  <si>
    <t>Número de jornadas de capacitación realizadas</t>
  </si>
  <si>
    <t>Dirección de Gestión Humana</t>
  </si>
  <si>
    <t>Humanos
Tecnológicos
Financieros (Rubros de capacitación-funcionamiento)</t>
  </si>
  <si>
    <t>30/06/2023
31/12/2023</t>
  </si>
  <si>
    <t>Desarrollar actividades para promover reconocimientos que destaquen el desempeño de los servidores públicos y/o contratistas en relación con el servicio prestado al ciudadano.</t>
  </si>
  <si>
    <t>Un (1) reconocimiento a servidores públicos y/o contratistas destacados en relación al servicio prestado al ciudadano</t>
  </si>
  <si>
    <t>No. reconocimiento realizado</t>
  </si>
  <si>
    <t>Todas las dependencias</t>
  </si>
  <si>
    <t>Solicitar que se incluya en el Plan Institucional de Capacitación de la SDSCJ capacitaciones en temáticas relacionadas con el fortalecimiento de la expresión escrita y verbal fundamentada en lenguaje claro</t>
  </si>
  <si>
    <t>Una (1) solicitud de capacitación en temática relacionad con fortalecimiento en lenguaje claro</t>
  </si>
  <si>
    <t>No. de solicitudes de capacitación en temática relacionad con fortalecimiento en lenguaje claro</t>
  </si>
  <si>
    <t>Subcomponente 3
Gestión de relacionamiento con los ciudadanos</t>
  </si>
  <si>
    <t>Actualizar y socializar la carta de trato digno de la entidad.</t>
  </si>
  <si>
    <t>Una (1) actualización y socialización de la carta de trato digno</t>
  </si>
  <si>
    <t>No. actualización y socialización de documento</t>
  </si>
  <si>
    <t>Subcomponente 4 
Conocimiento al servicio al ciudadano</t>
  </si>
  <si>
    <t>Socializar y/o difundir, al interior de la entidad los “Lineamientos relacionados con la Política Pública Distrital de Servicio a la Ciudadanía”</t>
  </si>
  <si>
    <t>Cuatro (4) socializaciones y/o difusiones de los “Lineamientos relacionados con la Política Pública Distrital de Servicio a la Ciudadanía”</t>
  </si>
  <si>
    <t xml:space="preserve">Número de socializaciones realizadas semestralmente. </t>
  </si>
  <si>
    <t>(Atención al Ciudadano)
Subsecretaría de Acceso a la Justicia
(Dirección de Acceso a la Justicia)</t>
  </si>
  <si>
    <t>30/06/2023
30/11/2023</t>
  </si>
  <si>
    <t xml:space="preserve">Socializar y sensibilizar, al interior de la Dirección de Acceso a la Justicia las Rutas de Acceso a la Justicia </t>
  </si>
  <si>
    <t>Tres (3) socializaciones o sensibilizaciones de forma semestral sobre rutas de acceso a la justicia.</t>
  </si>
  <si>
    <t>Dirección de Acceso a la Justicia</t>
  </si>
  <si>
    <t>30/06/2023
30/12/2023</t>
  </si>
  <si>
    <t>Subcomponente 5
Evaluación de gestión y medición de la percepción ciudadana</t>
  </si>
  <si>
    <t>Implementar los lineamientos para la medición de la calidad de las respuestas a las PQRSDF ciudadanas emitidas por la SDSCJ.</t>
  </si>
  <si>
    <t>Tres (3) Informes de la medición a la calidad de las respuestas  a las PQRSDF ciudadanas emitidas por la SDSCJ.</t>
  </si>
  <si>
    <t>Número de informes de la medición a la calidad de las respuestas  a las PQRSDF ciudadanas emitidas por la SDSCJ.</t>
  </si>
  <si>
    <t>30/04/2023
30/07/2023
31/10/2023</t>
  </si>
  <si>
    <t>Implementar los lineamientos para la medición de la satisfacción de los ciudadanos atendidos a través de los diferentes canales establecidos por la SDSCJ.</t>
  </si>
  <si>
    <t>Tres (3) Informes de satisfacción de la atención realizada a través de los canales de la SDSCJ.</t>
  </si>
  <si>
    <t>Número informes de satisfacción de la atención realizada a través de los canales de la SDSCJ.</t>
  </si>
  <si>
    <t>5.3</t>
  </si>
  <si>
    <t>Mantener la medición del canal telefónico de atención al ciudadano</t>
  </si>
  <si>
    <t>Extensiones telefónicas de atención a ciudadanos con medición de tiempos de atención. </t>
  </si>
  <si>
    <t xml:space="preserve"> Medición mensual del canal telefónico de atención al ciudadano</t>
  </si>
  <si>
    <t>Dirección de Tecnologías y Sistemas de la Información.</t>
  </si>
  <si>
    <t>5.4</t>
  </si>
  <si>
    <t xml:space="preserve">Mantener la implementación de la encuesta telefónica de satisfacción de atención al ciudadano </t>
  </si>
  <si>
    <t xml:space="preserve">Encuesta telefónica implementada para la atención brindada al ciudadano </t>
  </si>
  <si>
    <t xml:space="preserve">Seguimiento mensual a encuesta implementada  </t>
  </si>
  <si>
    <t>Dirección de Tecnologías y Sistemas de la Información</t>
  </si>
  <si>
    <t>01/01/2023
31/12/2023</t>
  </si>
  <si>
    <t>Subcomponente 1 Lineamientos de Transparencia Activa</t>
  </si>
  <si>
    <t>Actualizar  información sobre evaluación de desempeño en el botón de transparencia y acceso a la información pública.</t>
  </si>
  <si>
    <t xml:space="preserve">Un informe de los resultados de la evaluación del desempeño laboral de la vigencia anterior publicado. </t>
  </si>
  <si>
    <t>Un (1) informe publicado</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</si>
  <si>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</si>
  <si>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</si>
  <si>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total de publicaciones sobre los acuerdos de gestión</t>
  </si>
  <si>
    <t>Reportar y publicar en la página web, mensualmente, los nombramientos efectuados, con el link para ver el acto administrativo de nombramiento correspondiente</t>
  </si>
  <si>
    <t>Informe mensual publicado en la web.</t>
  </si>
  <si>
    <t>Número de informes publicados / 
Total informes programados</t>
  </si>
  <si>
    <t>Socializar el instructivo de supervisión de contratos, resaltando el deber de la publicación de la información contractual en el SECOP II, para dar cumplimiento a la Ley 1712 de 2014.</t>
  </si>
  <si>
    <t xml:space="preserve">Un (1) memorando semestral socializado a todos los servidores y contratistas de la entidad, sobre el instructivo de supervisión de contratos resaltando el deber de la publicación de la información contractual en el SECOP II, para dar cumplimiento a la Ley 1712 de </t>
  </si>
  <si>
    <t xml:space="preserve">Memorando por semestre </t>
  </si>
  <si>
    <t>Dirección Jurídica y Contractual</t>
  </si>
  <si>
    <t>Jornada de capacitación sobre manual de contratación, supervisión e interventoría, dirigidas a supervisores y apoyo a la supervisión</t>
  </si>
  <si>
    <t>Listado de asistencia</t>
  </si>
  <si>
    <t>Actualizar la sección de instancias de coordinación con los lineamientos Distritales (Resolución 753 de 2020 de la Secretaría General y usando los formatos de los anexos establecidos.)</t>
  </si>
  <si>
    <t>Una (1) actualización semestral de la sección de instancias de coordinación.</t>
  </si>
  <si>
    <t>Número total de actualizaciones realizadas en la sección de instancias de coordinación.</t>
  </si>
  <si>
    <t xml:space="preserve">Subsecretaría de Seguridad y Convivencia
</t>
  </si>
  <si>
    <t xml:space="preserve">Oficina Asesora de Planeación </t>
  </si>
  <si>
    <t>Desarrollar mesa de trabajo para definir la información  del sitio web de inventario de trámites y servicios de la entidad.</t>
  </si>
  <si>
    <t>Una (1) mesa de trabajo</t>
  </si>
  <si>
    <t>Números de mesas de trabajo realizadas</t>
  </si>
  <si>
    <t xml:space="preserve">Oficina Asesora de Comunicaciones
Dirección de Tecnologías y sistemas de Información </t>
  </si>
  <si>
    <t>Realizar la actualización y simplificación de las preguntas frecuentes de cara al ciudadano, mediante la aplicación de la estrategia de lenguaje claro.</t>
  </si>
  <si>
    <t xml:space="preserve">Un (1) Documento con las preguntas frecuentes actualizadas y simplificadas bajo estrategia de lenguaje claro.                    </t>
  </si>
  <si>
    <t>Documento con las preguntas frecuentes actualizadas y simplificadas bajo estrategia de lenguaje claro</t>
  </si>
  <si>
    <t>Actualizar  y publicar datos abiertos en la plataforma distrital.</t>
  </si>
  <si>
    <t>(A/B)*100 donde la Variable A: Número de Datos Abiertos publicados en el periodo a analizar. Variable B: Número total de Datos Abiertos que se deben actualizar en el periodo a analizar</t>
  </si>
  <si>
    <t>Oficina de Análisis de Información y Estudios Estratégicos</t>
  </si>
  <si>
    <t>Formular y ejecutar plan de trabajo para la identificación de servicios, trámites y/o OPAS de la entidad.</t>
  </si>
  <si>
    <t>Un (1) plan de trabajo formulado y ejecutado</t>
  </si>
  <si>
    <t>Números de actividades del plan de trabajo realizadas/ Número de actividades del plan de trabajo formuladas</t>
  </si>
  <si>
    <t xml:space="preserve">Subsecretaría de Gestión Institucional (Atención al Ciudadano)
Subsecretaría de Acceso a la Justicia 
Subsecretaría de Seguridad y Convivencia </t>
  </si>
  <si>
    <t>1,11</t>
  </si>
  <si>
    <t>Publicar en la página web los informes mensuales de  PQRSDF (Peticiones, Quejas, Reclamos, Sugerencias, Denuncias y Felicitaciones) y Solicitudes de Acceso a la Información.</t>
  </si>
  <si>
    <t>Dos (2) Informes mensualmente publicados en la web.</t>
  </si>
  <si>
    <t>Número de informes mensualmente publicados en la web, para un total de 24 en el año</t>
  </si>
  <si>
    <t>Subcomponente 2
Lineamientos de transparencia pasiva</t>
  </si>
  <si>
    <t>2,1</t>
  </si>
  <si>
    <t>Realizar informes mensuales de Solicitudes de Acceso a la Información.</t>
  </si>
  <si>
    <t>Once (11)  informes mensuales elaborados y publicados en la página web</t>
  </si>
  <si>
    <t>Número de informes elaborados y publicados en la página web</t>
  </si>
  <si>
    <t>Realizar informes mensuales de PQRSDF (Peticiones, Quejas, Reclamos, Sugerencias, Denuncias y Felicitaciones).</t>
  </si>
  <si>
    <t>Subcomponente 3 
Elaboración de los Instrumentos de Gestión de la Información</t>
  </si>
  <si>
    <t>Actualizar y publicar el Índice de Información Clasificada y Reservada.</t>
  </si>
  <si>
    <t>Un (1) Índice de Información Clasificada y Reservada actualizado y publicado</t>
  </si>
  <si>
    <t>Un (1) Índice de Información Clasificada y Reservada  actualizado y publicado</t>
  </si>
  <si>
    <t>Dirección de Recursos Físicos y Gestión Documental</t>
  </si>
  <si>
    <t>Actualizar y publicar el registro o inventario de activos de información.</t>
  </si>
  <si>
    <t>Un (1) registro o inventario de activos de información actualizado y publicado</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</si>
  <si>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</si>
  <si>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</si>
  <si>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 /Número de campañas programadas</t>
  </si>
  <si>
    <t>Realizar capacitaciones internas sobre los instrumentos archivísticos: tablas de retención documental, registro de activos, índice de información clasificada y reservada y esquema de publicación.</t>
  </si>
  <si>
    <t>Realizar capacitaciones en cada periodo programado</t>
  </si>
  <si>
    <t>Número de capacitaciones realizadas /Número de capacitaciones programadas *100</t>
  </si>
  <si>
    <t>Subcomponente 4
Criterio diferencial de accesibilidad</t>
  </si>
  <si>
    <t>Realizar y enviar Mockups para el rediseño y migración del sitio web de la Entidad, en aras de que cumpla  con los requerimientos de accesibilidad y presentación de la información.</t>
  </si>
  <si>
    <t>Dos (2) mockups de diseño trimestralmente enviados a TIC</t>
  </si>
  <si>
    <t xml:space="preserve">
Número de mockups diseñados y entregados</t>
  </si>
  <si>
    <t>Dirección de Tecnologías y Sistemas de Información</t>
  </si>
  <si>
    <t>Humanos y tecnológicos</t>
  </si>
  <si>
    <t xml:space="preserve">
30/06/2023
30/09/2023
31/12/2023</t>
  </si>
  <si>
    <t xml:space="preserve">Incluir interpretación de lengua de señas colombianas o subtítulos en los videos para que las personas con discapacidad auditiva o quienes vean los videos en pantallas o dispositivos sin sonido, puedan recibir el mensaje. </t>
  </si>
  <si>
    <t xml:space="preserve">12 videos con lengua de señas colombianas o subtítulos (tres trimestrales) </t>
  </si>
  <si>
    <t>Número de videos publicados con lengua de señas o subtitulados</t>
  </si>
  <si>
    <t>30/05/2023
31/07/2023
31/10/2023</t>
  </si>
  <si>
    <t>4.3</t>
  </si>
  <si>
    <t>Divulgar el canal para denunciar actos de corrupción en los diferentes productos internos y externos de comunicación para la ciudadanía y  los servidores y servidoras</t>
  </si>
  <si>
    <t xml:space="preserve">12 publicaciones (una mensual) Trimestralmente 3 </t>
  </si>
  <si>
    <t xml:space="preserve">Número de publicaciones en donde se divulguen el canal para denunciar actos de corrupción </t>
  </si>
  <si>
    <t>4.4</t>
  </si>
  <si>
    <t xml:space="preserve">Actualizar el versionamiento del sitio web de la Entidad  de drupal 7 a 9 de acuerdo al rediseño del mismo. </t>
  </si>
  <si>
    <t>Requerimientos implementados en el sitio web de manera bimestral</t>
  </si>
  <si>
    <t>Requerimientos atendidos/ Requerimientos allegados
Cumplir con los requerimientos de la Oficina Asesora de Comunicaciones  relacionados con el sitio web.</t>
  </si>
  <si>
    <t>01/01/2023
31/03/2023
30/05/2023
31/07/2023
30/09/2023
30/11/2023</t>
  </si>
  <si>
    <t>Subcomponente 5
Monitoreo del Acceso a la Información Pública</t>
  </si>
  <si>
    <t>Realizar el monitoreo periódico a la actualización de la información contenida en el botón de transparencia y  acceso a la información pública, de acuerdo a la Guía Matriz de cumplimiento de la Ley 1712/2014.</t>
  </si>
  <si>
    <t>Cinco (5) monitoreos realizados a través de correos electrónicos y usando la matriz de cumplimiento de la Ley 1712/2014.</t>
  </si>
  <si>
    <t>Número de monitoreos realizados</t>
  </si>
  <si>
    <t>18/03/2023
20/05/2023
15/07/2023
16/09/2023
15/11/2023</t>
  </si>
  <si>
    <t xml:space="preserve">Realizar capacitación de estándares de publicación en el menú PARTICIPA y en el botón Transparencia </t>
  </si>
  <si>
    <t xml:space="preserve">1 capacitación interna </t>
  </si>
  <si>
    <t xml:space="preserve">Número de capacitación </t>
  </si>
  <si>
    <t xml:space="preserve">Oficina Asesora de Planeación
Dirección de Tecnología y Acceso a la Información </t>
  </si>
  <si>
    <t>Evaluar el grado de cumplimiento de la Ley 1712 de 2014 "Transparencia y Acceso a la Información Pública", incluyendo la resolución 1519 de 2020 anexo 2.</t>
  </si>
  <si>
    <t>Dos (2) seguimientos  al cumplimiento de la Ley 1712 de 2014</t>
  </si>
  <si>
    <t>Número de seguimientos ejecutados en el período/número de seguimientos programados en el periodo</t>
  </si>
  <si>
    <t>31/05/2023
31/12/2023</t>
  </si>
  <si>
    <t>Plan Anticorrupción y de Atención al Ciudadano 2023</t>
  </si>
  <si>
    <t>4. Implementación</t>
  </si>
  <si>
    <t xml:space="preserve">Desarrollar el plan de Cultura de integridad, valores y conflictos de interés </t>
  </si>
  <si>
    <t>100% del plan de trabajo</t>
  </si>
  <si>
    <t># de actividades del plan ejecutadas / # de actividades del plan programadas</t>
  </si>
  <si>
    <t>COMPONENTE 7: INICIATIVAS ADICIONALES ANTICORRUPCIÓN</t>
  </si>
  <si>
    <t>1, Participación Ciudadana</t>
  </si>
  <si>
    <t>Revisar  el Plan de Participación Ciudadana de la SDSCJ 2023</t>
  </si>
  <si>
    <t>Un (1) Plan de Participación Ciudadana de la SDSCJ 2023 revisado, actualizado y publicado en la página web</t>
  </si>
  <si>
    <t>Un (1) Plan de Participación Ciudadana revisado</t>
  </si>
  <si>
    <t>Áreas  misionales</t>
  </si>
  <si>
    <t>Realizar ejercicio de reconocimiento a los diferentes grupos ciudadanos que participan activamente en los programas de la entidad.</t>
  </si>
  <si>
    <t>Un (1)  evento de reconocimiento</t>
  </si>
  <si>
    <t>Número de reconocimientos entregados</t>
  </si>
  <si>
    <t>Oficina Asesora de Planeación
Oficina Asesora de Comunicaciones
Subsecretaría de Seguridad y Convivencia
Subsecretaría de Acceso a la Justicia</t>
  </si>
  <si>
    <t>Realizar actualización en el botón participa de la entidad</t>
  </si>
  <si>
    <t>Cuatro (4) actualizaciones del botón de participa</t>
  </si>
  <si>
    <t>Número de actualizaciones realizadas</t>
  </si>
  <si>
    <t>15/02/2023
15/05/2023
15/08/2023
15/11/2023</t>
  </si>
  <si>
    <t xml:space="preserve">Realizar ejercicio de participación para la formulación del Programa de Transparencia y Ética Pública vigencia 2024 </t>
  </si>
  <si>
    <t xml:space="preserve">Un (1) ejercicio de participación </t>
  </si>
  <si>
    <t>Un (1) ejercicio de participación realizado</t>
  </si>
  <si>
    <t>Implementar ejercicio de participación para la formulación del Plan de Acción 2023 (POA)</t>
  </si>
  <si>
    <t>Número de ejercicio de participación</t>
  </si>
  <si>
    <t>Evaluar y verificar, por parte de la Oficina de Control Interno, el cumplimiento del Plan de Participación Ciudadana.</t>
  </si>
  <si>
    <t>Una (1) evaluación al cumplimiento del Plan de Participación Ciudadana</t>
  </si>
  <si>
    <t>Número de evaluaciones ejecutadas en el período/numero de evaluaciones programadas en el periodo</t>
  </si>
  <si>
    <t>30/04/2023
15/12/2023</t>
  </si>
  <si>
    <t>Componente 4(Mecanismos para mejorar la Atención al Ciudadana) 1.1Se  ajusta la meta, el indicador y la fecha máxima de la actividad, teniendo en cuenta que la meta y el indicador establecidos, no son entregables del control del equipo de Atención y Servicio al Ciudadano y no se puede garantizar contar con los mismos en la fecha establecida</t>
  </si>
  <si>
    <t>Una (1) presentación realizada de resultados de medición</t>
  </si>
  <si>
    <t>Número de  presentación realizada de resultados de medición</t>
  </si>
  <si>
    <t>Componente 1 (Riesgos de Corrupción)-Actividad 1.4 Se amplía el plazo de ejecución de la actividad, al 15/12/2023, dada la necesidad de contar con adopción de la “declaración de no estar incluido en listas restrictivas” en las minutas de todas las modalidades de contratación.</t>
  </si>
  <si>
    <t xml:space="preserve">Componente 5 actividad 1,2el aplicativo SIDEAP presenta intermitencia en el momento de cargar la información de seguimiento a los acuerdos de gestión de los gerentes públicos. Solicitamos amablemente se extienda el plazo de esta actividad para el día 31/12/2023. </t>
  </si>
  <si>
    <t xml:space="preserve">Componente 5(Mecanismos para la transparencia y acceso a la información pública) Se ajusta la meta y la programación de la  actividad  1.9, teniendo en cuenta que en el mes de abril no se recibió información de la policía, por lo cual no se pudo actualizar un conjunto de datos abiertos asociado en el portal de datos abiertos de Bogotá. Esta actividad se ve en el Componente 5 Actividad 4.1     </t>
  </si>
  <si>
    <t>Realizar la actualización y publicación de 71 datos abiertos en el portal distrital, para el periodo comprendido entre el 01 de enero y el 31 de diciembre de 2023, de acuerdo con la programación establecida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</si>
</sst>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x14ac:knownFonts="1">
    <font>
      <sz val="11"/>
      <color theme="1"/>
      <name val="Calibri"/>
      <family val="2"/>
      <scheme val="minor"/>
    </font>
    <font>
      <sz val="8"/>
      <name val="Calibri"/>
      <family val="2"/>
      <scheme val="minor"/>
    </font>
    <font>
      <sz val="10"/>
      <name val="Arial"/>
      <family val="2"/>
    </font>
    <font>
      <u/>
      <sz val="11"/>
      <color theme="10"/>
      <name val="Calibri"/>
      <family val="2"/>
      <scheme val="minor"/>
    </font>
    <font>
      <b/>
      <sz val="10"/>
      <color theme="1"/>
      <name val="Arial"/>
      <family val="2"/>
    </font>
    <font>
      <sz val="10"/>
      <color theme="0"/>
      <name val="Arial"/>
      <family val="2"/>
    </font>
    <font>
      <sz val="10"/>
      <color theme="1"/>
      <name val="Arial"/>
      <family val="2"/>
    </font>
    <font>
      <b/>
      <sz val="10"/>
      <color theme="0"/>
      <name val="Arial"/>
      <family val="2"/>
    </font>
    <font>
      <b/>
      <sz val="10"/>
      <name val="Arial"/>
      <family val="2"/>
    </font>
    <font>
      <u/>
      <sz val="10"/>
      <color theme="10"/>
      <name val="Arial"/>
      <family val="2"/>
    </font>
    <font>
      <b/>
      <sz val="10"/>
      <color rgb="FF323130"/>
      <name val="Arial"/>
      <family val="2"/>
    </font>
    <font>
      <sz val="11"/>
      <color theme="1"/>
      <name val="Calibri"/>
      <family val="2"/>
      <scheme val="minor"/>
    </font>
    <font>
      <b/>
      <sz val="10"/>
      <color rgb="FF000000"/>
      <name val="Arial"/>
      <family val="2"/>
    </font>
    <font>
      <sz val="10"/>
      <color rgb="FF000000"/>
      <name val="Arial"/>
      <family val="2"/>
    </font>
    <font>
      <b/>
      <sz val="11"/>
      <color theme="1"/>
      <name val="Arial"/>
      <family val="2"/>
    </font>
    <font>
      <sz val="11"/>
      <color theme="1"/>
      <name val="Arial"/>
      <family val="2"/>
    </font>
    <font>
      <sz val="10"/>
      <color rgb="FF444444"/>
      <name val="Arial"/>
      <family val="2"/>
    </font>
    <font>
      <b/>
      <u/>
      <sz val="10"/>
      <color theme="0"/>
      <name val="Arial"/>
      <family val="2"/>
    </font>
    <font>
      <b/>
      <sz val="10"/>
      <color theme="2" tint="-0.749992370372631"/>
      <name val="Arial"/>
      <family val="2"/>
    </font>
    <font>
      <b/>
      <u/>
      <sz val="10"/>
      <color theme="2" tint="-0.749992370372631"/>
      <name val="Arial"/>
      <family val="2"/>
    </font>
    <font>
      <sz val="10"/>
      <color theme="2" tint="-0.749992370372631"/>
      <name val="Arial"/>
      <family val="2"/>
    </font>
    <font>
      <sz val="9"/>
      <color theme="1"/>
      <name val="Arial"/>
      <family val="2"/>
    </font>
    <font>
      <b/>
      <sz val="10"/>
      <color theme="9" tint="-0.499984740745262"/>
      <name val="Arial"/>
      <family val="2"/>
    </font>
  </fonts>
  <fills count="15">
    <fill>
      <patternFill patternType="none"/>
    </fill>
    <fill>
      <patternFill patternType="gray125"/>
    </fill>
    <fill>
      <patternFill patternType="solid">
        <fgColor rgb="FF650F2E"/>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rgb="FF86001A"/>
        <bgColor rgb="FFFFFFCC"/>
      </patternFill>
    </fill>
    <fill>
      <patternFill patternType="solid">
        <fgColor rgb="FFFFFFFF"/>
        <bgColor rgb="FF000000"/>
      </patternFill>
    </fill>
    <fill>
      <patternFill patternType="solid">
        <fgColor rgb="FF660033"/>
        <bgColor indexed="64"/>
      </patternFill>
    </fill>
    <fill>
      <patternFill patternType="solid">
        <fgColor theme="2" tint="-0.249977111117893"/>
        <bgColor indexed="64"/>
      </patternFill>
    </fill>
    <fill>
      <patternFill patternType="solid">
        <fgColor rgb="FFDFDDDD"/>
        <bgColor indexed="64"/>
      </patternFill>
    </fill>
    <fill>
      <patternFill patternType="solid">
        <fgColor rgb="FFCFEBBC"/>
        <bgColor indexed="64"/>
      </patternFill>
    </fill>
    <fill>
      <patternFill patternType="solid">
        <fgColor rgb="FFCCE0B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right/>
      <top style="thin">
        <color indexed="64"/>
      </top>
      <bottom style="thin">
        <color indexed="64"/>
      </bottom>
      <diagonal/>
    </border>
  </borders>
  <cellStyleXfs count="8">
    <xf numFmtId="0" fontId="0" fillId="0" borderId="0"/>
    <xf numFmtId="0" fontId="2" fillId="0" borderId="0" applyNumberFormat="0" applyFont="0" applyFill="0" applyBorder="0" applyAlignment="0" applyProtection="0"/>
    <xf numFmtId="0" fontId="3" fillId="0" borderId="0" applyNumberForma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250">
    <xf numFmtId="0" fontId="0" fillId="0" borderId="0" xfId="0"/>
    <xf numFmtId="0" fontId="6" fillId="0" borderId="0" xfId="0" applyFont="1" applyAlignment="1">
      <alignment horizontal="center" vertical="center"/>
    </xf>
    <xf numFmtId="0" fontId="4" fillId="3" borderId="30" xfId="0" applyFont="1" applyFill="1" applyBorder="1" applyAlignment="1">
      <alignment horizontal="center"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6" fillId="0" borderId="0" xfId="0" applyFont="1"/>
    <xf numFmtId="0" fontId="6" fillId="0" borderId="0" xfId="0" applyFont="1" applyAlignment="1">
      <alignment wrapText="1"/>
    </xf>
    <xf numFmtId="0" fontId="4" fillId="0" borderId="0" xfId="0" applyFont="1" applyAlignment="1">
      <alignment horizontal="center" vertical="center"/>
    </xf>
    <xf numFmtId="0" fontId="2" fillId="6" borderId="0" xfId="0" applyFont="1" applyFill="1"/>
    <xf numFmtId="0" fontId="2" fillId="6" borderId="0" xfId="0" applyFont="1" applyFill="1" applyAlignment="1">
      <alignment horizontal="center" vertical="center"/>
    </xf>
    <xf numFmtId="0" fontId="2" fillId="6" borderId="0" xfId="0" applyFont="1" applyFill="1" applyAlignment="1">
      <alignment vertical="center"/>
    </xf>
    <xf numFmtId="0" fontId="2" fillId="6" borderId="0" xfId="0" applyFont="1" applyFill="1" applyAlignment="1">
      <alignment horizontal="left" vertical="top"/>
    </xf>
    <xf numFmtId="0" fontId="2" fillId="6" borderId="0" xfId="0" applyFont="1" applyFill="1" applyAlignment="1">
      <alignment horizontal="center" vertical="center" wrapText="1"/>
    </xf>
    <xf numFmtId="0" fontId="6" fillId="0" borderId="0" xfId="0" applyFont="1" applyAlignment="1">
      <alignment horizontal="left" vertical="top"/>
    </xf>
    <xf numFmtId="0" fontId="6" fillId="0" borderId="0" xfId="0" applyFont="1" applyAlignment="1" applyProtection="1">
      <alignment horizontal="center" vertical="center"/>
      <protection locked="0"/>
    </xf>
    <xf numFmtId="0" fontId="6" fillId="0" borderId="0" xfId="0" applyFont="1" applyProtection="1">
      <protection locked="0"/>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6" fillId="0" borderId="10" xfId="0" applyFont="1" applyBorder="1" applyAlignment="1">
      <alignment horizontal="justify" vertical="center" wrapText="1"/>
    </xf>
    <xf numFmtId="0" fontId="7" fillId="0" borderId="0" xfId="0" applyFont="1"/>
    <xf numFmtId="0" fontId="6" fillId="0" borderId="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8" xfId="0" applyFont="1" applyBorder="1" applyAlignment="1">
      <alignment horizontal="justify"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xf>
    <xf numFmtId="0" fontId="7" fillId="2" borderId="0" xfId="0" applyFont="1" applyFill="1" applyAlignment="1">
      <alignment horizontal="center"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0" borderId="0" xfId="0" applyFont="1" applyAlignment="1">
      <alignment horizontal="center" vertical="center"/>
    </xf>
    <xf numFmtId="0" fontId="2" fillId="6" borderId="0" xfId="0" applyFont="1" applyFill="1" applyProtection="1">
      <protection locked="0"/>
    </xf>
    <xf numFmtId="0" fontId="2"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Protection="1">
      <protection locked="0"/>
    </xf>
    <xf numFmtId="0" fontId="6" fillId="0" borderId="0" xfId="0" applyFont="1" applyAlignment="1">
      <alignment vertical="center"/>
    </xf>
    <xf numFmtId="0" fontId="10" fillId="0" borderId="0" xfId="0" applyFont="1" applyAlignment="1">
      <alignment horizontal="center" vertical="center"/>
    </xf>
    <xf numFmtId="0" fontId="2" fillId="7" borderId="0" xfId="0" applyFont="1" applyFill="1" applyAlignment="1">
      <alignment vertical="center"/>
    </xf>
    <xf numFmtId="0" fontId="6" fillId="0" borderId="0" xfId="0" applyFont="1" applyAlignment="1">
      <alignment horizontal="center" vertical="center" wrapText="1"/>
    </xf>
    <xf numFmtId="0" fontId="2" fillId="6" borderId="1"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9" fontId="6" fillId="6" borderId="1" xfId="0" applyNumberFormat="1" applyFont="1" applyFill="1" applyBorder="1" applyAlignment="1">
      <alignment horizontal="center" vertical="center"/>
    </xf>
    <xf numFmtId="0" fontId="7" fillId="8" borderId="32" xfId="0" applyFont="1" applyFill="1" applyBorder="1" applyAlignment="1">
      <alignment horizontal="center" vertical="center" wrapText="1"/>
    </xf>
    <xf numFmtId="0" fontId="2" fillId="0" borderId="1" xfId="0" applyFont="1" applyBorder="1" applyAlignment="1">
      <alignment horizontal="center" vertical="center" wrapText="1"/>
    </xf>
    <xf numFmtId="9" fontId="6" fillId="0" borderId="1" xfId="3" applyFont="1" applyFill="1" applyBorder="1" applyAlignment="1">
      <alignment horizontal="center" vertical="center"/>
    </xf>
    <xf numFmtId="9" fontId="12" fillId="0" borderId="3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8" fillId="6"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6" fillId="0" borderId="1" xfId="0" applyFont="1" applyBorder="1" applyAlignment="1">
      <alignment horizontal="justify" vertical="center" wrapText="1"/>
    </xf>
    <xf numFmtId="43" fontId="6" fillId="0" borderId="0" xfId="4" applyFont="1" applyAlignment="1">
      <alignment horizontal="center" vertical="center"/>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0" fillId="0" borderId="0" xfId="0" applyAlignment="1">
      <alignment wrapText="1"/>
    </xf>
    <xf numFmtId="164" fontId="6" fillId="0" borderId="1" xfId="3" applyNumberFormat="1" applyFont="1" applyFill="1" applyBorder="1" applyAlignment="1">
      <alignment horizontal="center" vertical="center"/>
    </xf>
    <xf numFmtId="9" fontId="12" fillId="3" borderId="1" xfId="0" applyNumberFormat="1" applyFont="1" applyFill="1" applyBorder="1" applyAlignment="1">
      <alignment horizontal="center" vertical="center" wrapText="1"/>
    </xf>
    <xf numFmtId="0" fontId="15" fillId="0" borderId="0" xfId="0" applyFont="1"/>
    <xf numFmtId="0" fontId="14" fillId="5" borderId="29" xfId="0" applyFont="1" applyFill="1" applyBorder="1" applyAlignment="1">
      <alignment horizontal="center" vertical="center"/>
    </xf>
    <xf numFmtId="0" fontId="15" fillId="0" borderId="29" xfId="0" applyFont="1" applyBorder="1" applyAlignment="1">
      <alignment horizontal="center" vertical="center"/>
    </xf>
    <xf numFmtId="0" fontId="15" fillId="0" borderId="29" xfId="0" applyFont="1" applyBorder="1" applyAlignment="1">
      <alignment horizontal="center" vertical="center" wrapText="1"/>
    </xf>
    <xf numFmtId="9" fontId="2" fillId="0" borderId="1" xfId="3" applyFont="1" applyFill="1" applyBorder="1" applyAlignment="1">
      <alignment horizontal="center" vertical="center"/>
    </xf>
    <xf numFmtId="10" fontId="6" fillId="0" borderId="1" xfId="4" applyNumberFormat="1" applyFont="1" applyFill="1" applyBorder="1" applyAlignment="1" applyProtection="1">
      <alignment horizontal="center" vertical="center"/>
    </xf>
    <xf numFmtId="10" fontId="2" fillId="0" borderId="1" xfId="3" applyNumberFormat="1" applyFont="1" applyFill="1" applyBorder="1" applyAlignment="1">
      <alignment horizontal="center" vertical="center"/>
    </xf>
    <xf numFmtId="9" fontId="6" fillId="6" borderId="1" xfId="3" applyFont="1" applyFill="1" applyBorder="1" applyAlignment="1">
      <alignment horizontal="center" vertical="center"/>
    </xf>
    <xf numFmtId="0" fontId="6" fillId="6" borderId="1" xfId="0" applyFont="1" applyFill="1" applyBorder="1" applyAlignment="1">
      <alignment horizontal="left" vertical="center" wrapText="1"/>
    </xf>
    <xf numFmtId="0" fontId="6" fillId="0" borderId="1" xfId="0" applyFont="1" applyBorder="1" applyAlignment="1">
      <alignment horizontal="left" vertical="center" wrapText="1"/>
    </xf>
    <xf numFmtId="0" fontId="7" fillId="10" borderId="0" xfId="0" applyFont="1" applyFill="1" applyAlignment="1" applyProtection="1">
      <alignment horizontal="left" vertical="center"/>
      <protection locked="0"/>
    </xf>
    <xf numFmtId="0" fontId="18" fillId="12" borderId="0" xfId="0" applyFont="1" applyFill="1" applyAlignment="1" applyProtection="1">
      <alignment horizontal="left" vertical="center"/>
      <protection locked="0"/>
    </xf>
    <xf numFmtId="0" fontId="18" fillId="6" borderId="0" xfId="0" applyFont="1" applyFill="1" applyAlignment="1" applyProtection="1">
      <alignment horizontal="left"/>
      <protection locked="0"/>
    </xf>
    <xf numFmtId="0" fontId="18" fillId="0" borderId="0" xfId="0" applyFont="1" applyAlignment="1" applyProtection="1">
      <alignment horizontal="left"/>
      <protection locked="0"/>
    </xf>
    <xf numFmtId="0" fontId="20" fillId="0" borderId="0" xfId="0" applyFont="1" applyAlignment="1">
      <alignment horizontal="center" vertical="center"/>
    </xf>
    <xf numFmtId="0" fontId="18" fillId="0" borderId="0" xfId="0" applyFont="1" applyAlignment="1" applyProtection="1">
      <alignment horizontal="left" vertical="center"/>
      <protection locked="0"/>
    </xf>
    <xf numFmtId="0" fontId="18" fillId="6" borderId="0" xfId="0" applyFont="1" applyFill="1" applyAlignment="1" applyProtection="1">
      <alignment horizontal="left" vertical="center"/>
      <protection locked="0"/>
    </xf>
    <xf numFmtId="0" fontId="6" fillId="6"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12" borderId="0" xfId="0" applyFont="1" applyFill="1" applyAlignment="1" applyProtection="1">
      <alignment horizontal="center" vertical="center"/>
      <protection locked="0"/>
    </xf>
    <xf numFmtId="9" fontId="18" fillId="10" borderId="0" xfId="3" applyFont="1" applyFill="1" applyAlignment="1" applyProtection="1">
      <alignment horizontal="center" vertical="center"/>
      <protection locked="0"/>
    </xf>
    <xf numFmtId="10" fontId="19" fillId="6" borderId="0" xfId="0" applyNumberFormat="1" applyFont="1" applyFill="1" applyAlignment="1" applyProtection="1">
      <alignment horizontal="center" vertical="center"/>
      <protection locked="0"/>
    </xf>
    <xf numFmtId="0" fontId="7" fillId="10" borderId="0" xfId="0" applyFont="1" applyFill="1" applyAlignment="1" applyProtection="1">
      <alignment vertical="center" wrapText="1"/>
      <protection locked="0"/>
    </xf>
    <xf numFmtId="0" fontId="6" fillId="6" borderId="0" xfId="0" applyFont="1" applyFill="1"/>
    <xf numFmtId="9" fontId="18" fillId="0" borderId="0" xfId="3" applyFont="1" applyFill="1" applyAlignment="1" applyProtection="1">
      <alignment horizontal="center" vertical="center"/>
      <protection locked="0"/>
    </xf>
    <xf numFmtId="10" fontId="19" fillId="0" borderId="0" xfId="0" applyNumberFormat="1" applyFont="1" applyAlignment="1" applyProtection="1">
      <alignment horizontal="center" vertical="center"/>
      <protection locked="0"/>
    </xf>
    <xf numFmtId="0" fontId="6" fillId="0" borderId="1" xfId="0" applyFont="1" applyBorder="1" applyAlignment="1">
      <alignment horizontal="justify" vertical="center"/>
    </xf>
    <xf numFmtId="10" fontId="7" fillId="10" borderId="0" xfId="0" applyNumberFormat="1" applyFont="1" applyFill="1" applyAlignment="1" applyProtection="1">
      <alignment horizontal="center" vertical="center"/>
      <protection locked="0"/>
    </xf>
    <xf numFmtId="10" fontId="6" fillId="0" borderId="0" xfId="0" applyNumberFormat="1" applyFont="1" applyAlignment="1">
      <alignment vertical="center" wrapText="1"/>
    </xf>
    <xf numFmtId="0" fontId="6" fillId="0" borderId="0" xfId="0" applyFont="1" applyAlignment="1">
      <alignment vertical="center" wrapText="1"/>
    </xf>
    <xf numFmtId="2" fontId="5" fillId="6" borderId="0" xfId="0" applyNumberFormat="1" applyFont="1" applyFill="1"/>
    <xf numFmtId="0" fontId="2" fillId="0" borderId="1" xfId="0" applyFont="1" applyBorder="1" applyAlignment="1">
      <alignment vertical="center" wrapText="1"/>
    </xf>
    <xf numFmtId="0" fontId="21" fillId="0" borderId="0" xfId="0" applyFont="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xf numFmtId="0" fontId="6" fillId="9" borderId="1" xfId="0" applyFont="1" applyFill="1" applyBorder="1" applyAlignment="1">
      <alignment horizontal="left" vertical="top" wrapText="1"/>
    </xf>
    <xf numFmtId="0" fontId="6" fillId="0" borderId="1" xfId="0" applyFont="1" applyBorder="1" applyAlignment="1">
      <alignment horizontal="center" vertical="top" wrapText="1"/>
    </xf>
    <xf numFmtId="9" fontId="5" fillId="6" borderId="0" xfId="3" applyFont="1" applyFill="1"/>
    <xf numFmtId="10" fontId="7" fillId="2" borderId="0" xfId="3" applyNumberFormat="1" applyFont="1" applyFill="1" applyAlignment="1">
      <alignment horizontal="center" vertical="center" wrapText="1"/>
    </xf>
    <xf numFmtId="0" fontId="13" fillId="0" borderId="1" xfId="0" applyFont="1" applyBorder="1" applyAlignment="1">
      <alignment horizontal="justify" vertical="center" wrapText="1"/>
    </xf>
    <xf numFmtId="0" fontId="2" fillId="6" borderId="1" xfId="0" applyFont="1" applyFill="1" applyBorder="1" applyAlignment="1">
      <alignment horizontal="left" vertical="center" wrapText="1"/>
    </xf>
    <xf numFmtId="10" fontId="12" fillId="0" borderId="1" xfId="0" applyNumberFormat="1" applyFont="1" applyBorder="1" applyAlignment="1">
      <alignment horizontal="center" vertical="center" wrapText="1"/>
    </xf>
    <xf numFmtId="2" fontId="5" fillId="6" borderId="0" xfId="3" applyNumberFormat="1" applyFont="1" applyFill="1"/>
    <xf numFmtId="9" fontId="18" fillId="13" borderId="0" xfId="3" applyFont="1" applyFill="1" applyAlignment="1" applyProtection="1">
      <alignment horizontal="center" vertical="center"/>
      <protection locked="0"/>
    </xf>
    <xf numFmtId="2" fontId="2" fillId="0" borderId="1" xfId="0" applyNumberFormat="1" applyFont="1" applyBorder="1" applyAlignment="1">
      <alignment horizontal="center" vertical="center" wrapText="1"/>
    </xf>
    <xf numFmtId="0" fontId="2" fillId="0" borderId="0" xfId="0" applyFont="1" applyAlignment="1">
      <alignment vertical="center"/>
    </xf>
    <xf numFmtId="9" fontId="6" fillId="0" borderId="1" xfId="0" applyNumberFormat="1" applyFont="1" applyBorder="1" applyAlignment="1">
      <alignment horizontal="center" vertical="center"/>
    </xf>
    <xf numFmtId="0" fontId="2" fillId="6" borderId="1" xfId="0" applyFont="1" applyFill="1" applyBorder="1" applyAlignment="1">
      <alignment vertical="center" wrapText="1"/>
    </xf>
    <xf numFmtId="2" fontId="18" fillId="12" borderId="0" xfId="0" applyNumberFormat="1" applyFont="1" applyFill="1" applyAlignment="1" applyProtection="1">
      <alignment horizontal="center" vertical="center"/>
      <protection locked="0"/>
    </xf>
    <xf numFmtId="0" fontId="2" fillId="6" borderId="0" xfId="0" applyFont="1" applyFill="1" applyAlignment="1">
      <alignment vertical="center" wrapText="1"/>
    </xf>
    <xf numFmtId="9" fontId="22" fillId="14" borderId="0" xfId="3" applyFont="1" applyFill="1" applyAlignment="1" applyProtection="1">
      <alignment horizontal="center" vertical="center"/>
      <protection locked="0"/>
    </xf>
    <xf numFmtId="0" fontId="21" fillId="0" borderId="1" xfId="0" applyFont="1" applyBorder="1" applyAlignment="1">
      <alignment horizontal="left" vertical="center" wrapText="1"/>
    </xf>
    <xf numFmtId="0" fontId="21" fillId="0" borderId="1" xfId="0" applyFont="1" applyBorder="1" applyAlignment="1">
      <alignment horizontal="left" vertical="top" wrapText="1"/>
    </xf>
    <xf numFmtId="0" fontId="6" fillId="0" borderId="1" xfId="0" applyFont="1" applyBorder="1" applyAlignment="1">
      <alignment horizontal="left" vertical="center" indent="2"/>
    </xf>
    <xf numFmtId="0" fontId="6" fillId="0" borderId="1" xfId="0" applyFont="1" applyBorder="1" applyAlignment="1">
      <alignment horizontal="left" vertical="center" wrapText="1" indent="2"/>
    </xf>
    <xf numFmtId="0" fontId="4" fillId="0" borderId="1" xfId="0" applyFont="1" applyBorder="1" applyAlignment="1">
      <alignment horizontal="center" vertical="center"/>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7" fillId="2" borderId="2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8" xfId="0" applyFont="1" applyFill="1" applyBorder="1" applyAlignment="1">
      <alignment horizontal="justify" vertical="center" wrapText="1"/>
    </xf>
    <xf numFmtId="0" fontId="7" fillId="2" borderId="9"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1" xfId="0" applyFont="1" applyFill="1" applyBorder="1" applyAlignment="1">
      <alignment horizontal="center" vertical="center" wrapText="1"/>
    </xf>
    <xf numFmtId="0" fontId="3" fillId="0" borderId="0" xfId="2" applyAlignment="1">
      <alignment horizontal="center" vertical="center"/>
    </xf>
    <xf numFmtId="0" fontId="9" fillId="0" borderId="24"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25" xfId="2"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7" fillId="2" borderId="15" xfId="0" applyFont="1" applyFill="1" applyBorder="1" applyAlignment="1">
      <alignment horizontal="center" vertical="center" wrapText="1"/>
    </xf>
    <xf numFmtId="0" fontId="6" fillId="0" borderId="21"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0" fontId="7" fillId="2" borderId="0" xfId="0" applyFont="1" applyFill="1" applyAlignment="1">
      <alignment horizontal="center"/>
    </xf>
    <xf numFmtId="0" fontId="6" fillId="0" borderId="21" xfId="0" applyFont="1" applyBorder="1" applyAlignment="1">
      <alignment horizontal="left" vertical="center" wrapText="1" indent="8"/>
    </xf>
    <xf numFmtId="0" fontId="6" fillId="0" borderId="22" xfId="0" applyFont="1" applyBorder="1" applyAlignment="1">
      <alignment horizontal="left" vertical="center" wrapText="1" indent="8"/>
    </xf>
    <xf numFmtId="0" fontId="6" fillId="0" borderId="23" xfId="0" applyFont="1" applyBorder="1" applyAlignment="1">
      <alignment horizontal="left" vertical="center" wrapText="1" indent="8"/>
    </xf>
    <xf numFmtId="0" fontId="7" fillId="2" borderId="1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5" fillId="4" borderId="8" xfId="0" applyFont="1" applyFill="1" applyBorder="1" applyAlignment="1">
      <alignment horizontal="center" vertical="center"/>
    </xf>
    <xf numFmtId="0" fontId="5" fillId="4" borderId="1"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11" xfId="0" applyNumberFormat="1" applyFont="1" applyBorder="1" applyAlignment="1">
      <alignment horizontal="center" vertical="center"/>
    </xf>
    <xf numFmtId="0" fontId="6" fillId="0" borderId="31" xfId="0" applyFont="1" applyBorder="1" applyAlignment="1">
      <alignment horizontal="left" vertical="center" wrapText="1" indent="1"/>
    </xf>
    <xf numFmtId="0" fontId="6" fillId="0" borderId="38" xfId="0" applyFont="1" applyBorder="1" applyAlignment="1">
      <alignment horizontal="left" vertical="center" wrapText="1" indent="1"/>
    </xf>
    <xf numFmtId="0" fontId="6" fillId="0" borderId="28" xfId="0" applyFont="1" applyBorder="1" applyAlignment="1">
      <alignment horizontal="center" vertical="center"/>
    </xf>
    <xf numFmtId="0" fontId="9" fillId="0" borderId="0" xfId="2" applyFont="1" applyAlignment="1">
      <alignment horizontal="justify" vertical="center" wrapText="1"/>
    </xf>
    <xf numFmtId="0" fontId="9" fillId="0" borderId="0" xfId="2" applyFont="1" applyAlignment="1">
      <alignment horizontal="left" vertical="center" wrapText="1"/>
    </xf>
    <xf numFmtId="0" fontId="21" fillId="0" borderId="37" xfId="0" applyFont="1" applyBorder="1" applyAlignment="1">
      <alignment horizontal="left" vertical="top" wrapText="1"/>
    </xf>
    <xf numFmtId="0" fontId="21" fillId="0" borderId="40" xfId="0" applyFont="1" applyBorder="1" applyAlignment="1">
      <alignment horizontal="left" vertical="top" wrapText="1"/>
    </xf>
    <xf numFmtId="0" fontId="21" fillId="0" borderId="36" xfId="0" applyFont="1" applyBorder="1" applyAlignment="1">
      <alignment horizontal="left" vertical="top" wrapText="1"/>
    </xf>
    <xf numFmtId="0" fontId="6" fillId="0" borderId="1"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7" fillId="2" borderId="1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2"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0" borderId="31" xfId="0" applyFont="1" applyBorder="1" applyAlignment="1">
      <alignment horizontal="center" vertical="center" wrapText="1"/>
    </xf>
    <xf numFmtId="0" fontId="7" fillId="10" borderId="0" xfId="0" applyFont="1" applyFill="1" applyAlignment="1" applyProtection="1">
      <alignment horizontal="center" vertical="center" wrapText="1"/>
      <protection locked="0"/>
    </xf>
    <xf numFmtId="0" fontId="17" fillId="10" borderId="0" xfId="0" applyFont="1" applyFill="1" applyAlignment="1" applyProtection="1">
      <alignment horizontal="center" vertical="center"/>
      <protection locked="0"/>
    </xf>
    <xf numFmtId="0" fontId="17" fillId="11" borderId="0" xfId="0" applyFont="1" applyFill="1" applyAlignment="1" applyProtection="1">
      <alignment horizontal="center" vertical="center"/>
      <protection locked="0"/>
    </xf>
    <xf numFmtId="0" fontId="7" fillId="10" borderId="39" xfId="0" applyFont="1" applyFill="1" applyBorder="1" applyAlignment="1" applyProtection="1">
      <alignment horizontal="center" vertical="center"/>
      <protection locked="0"/>
    </xf>
    <xf numFmtId="0" fontId="7" fillId="10" borderId="0" xfId="0" applyFont="1" applyFill="1" applyAlignment="1" applyProtection="1">
      <alignment horizontal="center" vertical="center"/>
      <protection locked="0"/>
    </xf>
    <xf numFmtId="0" fontId="7" fillId="11" borderId="0" xfId="0" applyFont="1" applyFill="1" applyAlignment="1" applyProtection="1">
      <alignment horizontal="center" vertical="center"/>
      <protection locked="0"/>
    </xf>
    <xf numFmtId="0" fontId="14" fillId="5" borderId="6"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0" fillId="0" borderId="0" xfId="0" applyAlignment="1">
      <alignment horizontal="left" wrapText="1"/>
    </xf>
    <xf numFmtId="0" fontId="14" fillId="5" borderId="24" xfId="0" applyFont="1" applyFill="1" applyBorder="1" applyAlignment="1">
      <alignment horizontal="center"/>
    </xf>
    <xf numFmtId="0" fontId="14" fillId="5" borderId="25" xfId="0" applyFont="1" applyFill="1" applyBorder="1" applyAlignment="1">
      <alignment horizontal="center"/>
    </xf>
    <xf numFmtId="22" fontId="15" fillId="0" borderId="6" xfId="0" applyNumberFormat="1" applyFont="1" applyBorder="1" applyAlignment="1">
      <alignment horizontal="center"/>
    </xf>
    <xf numFmtId="22" fontId="15" fillId="0" borderId="19" xfId="0" applyNumberFormat="1" applyFont="1" applyBorder="1" applyAlignment="1">
      <alignment horizontal="center"/>
    </xf>
    <xf numFmtId="0" fontId="14" fillId="5" borderId="24" xfId="0" applyFont="1" applyFill="1" applyBorder="1" applyAlignment="1">
      <alignment horizontal="left" vertical="center" wrapText="1"/>
    </xf>
    <xf numFmtId="0" fontId="14" fillId="5" borderId="25" xfId="0" applyFont="1" applyFill="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6" fillId="6"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7" fillId="2" borderId="1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4" xfId="0" applyFont="1" applyFill="1" applyBorder="1" applyAlignment="1">
      <alignment horizontal="center" vertical="center"/>
    </xf>
    <xf numFmtId="0" fontId="4" fillId="3"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13" fillId="0" borderId="1" xfId="0" applyFont="1" applyBorder="1" applyAlignment="1">
      <alignment vertical="center" wrapText="1"/>
    </xf>
    <xf numFmtId="14" fontId="2" fillId="0" borderId="37" xfId="0" applyNumberFormat="1" applyFont="1" applyBorder="1" applyAlignment="1">
      <alignment horizontal="center" vertical="center" wrapText="1"/>
    </xf>
    <xf numFmtId="14" fontId="2" fillId="0" borderId="36" xfId="0" applyNumberFormat="1" applyFont="1" applyBorder="1" applyAlignment="1">
      <alignment horizontal="center" vertical="center" wrapText="1"/>
    </xf>
    <xf numFmtId="0" fontId="2" fillId="0" borderId="37"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2" xfId="0" applyFont="1" applyBorder="1" applyAlignment="1">
      <alignment horizontal="center" vertical="center" wrapText="1"/>
    </xf>
    <xf numFmtId="0" fontId="8" fillId="6"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37"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7" xfId="0" applyFont="1" applyBorder="1" applyAlignment="1">
      <alignment vertical="center" wrapText="1"/>
    </xf>
    <xf numFmtId="0" fontId="2" fillId="0" borderId="36" xfId="0" applyFont="1" applyBorder="1" applyAlignment="1">
      <alignment vertical="center" wrapText="1"/>
    </xf>
    <xf numFmtId="14" fontId="16" fillId="0" borderId="37" xfId="0" applyNumberFormat="1" applyFont="1" applyBorder="1" applyAlignment="1">
      <alignment horizontal="center"/>
    </xf>
    <xf numFmtId="14" fontId="16" fillId="0" borderId="36" xfId="0" applyNumberFormat="1" applyFont="1" applyBorder="1" applyAlignment="1">
      <alignment horizontal="center"/>
    </xf>
    <xf numFmtId="0" fontId="2" fillId="0" borderId="1" xfId="0" applyFont="1" applyBorder="1" applyAlignment="1">
      <alignment vertical="center" wrapText="1"/>
    </xf>
    <xf numFmtId="0" fontId="2" fillId="0" borderId="1" xfId="0" applyFont="1" applyBorder="1" applyAlignment="1">
      <alignment horizontal="center" wrapText="1"/>
    </xf>
    <xf numFmtId="0" fontId="2" fillId="0" borderId="37" xfId="0" applyFont="1" applyBorder="1" applyAlignment="1">
      <alignment horizontal="center" vertical="center"/>
    </xf>
    <xf numFmtId="0" fontId="2" fillId="0" borderId="36" xfId="0" applyFont="1" applyBorder="1" applyAlignment="1">
      <alignment horizontal="center" vertical="center"/>
    </xf>
    <xf numFmtId="1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justify" vertical="center" wrapText="1"/>
    </xf>
    <xf numFmtId="0" fontId="4" fillId="3" borderId="37" xfId="0" applyFont="1" applyFill="1" applyBorder="1" applyAlignment="1">
      <alignment horizontal="center" vertical="center" wrapText="1"/>
    </xf>
    <xf numFmtId="0" fontId="4" fillId="3" borderId="36" xfId="0" applyFont="1" applyFill="1" applyBorder="1" applyAlignment="1">
      <alignment horizontal="center" vertical="center" wrapText="1"/>
    </xf>
    <xf numFmtId="14" fontId="2" fillId="0" borderId="1" xfId="0" applyNumberFormat="1" applyFont="1" applyBorder="1" applyAlignment="1">
      <alignment horizontal="center" vertical="center"/>
    </xf>
    <xf numFmtId="14" fontId="2" fillId="6" borderId="1" xfId="0" applyNumberFormat="1" applyFont="1" applyFill="1" applyBorder="1" applyAlignment="1">
      <alignment horizontal="center" vertical="center"/>
    </xf>
    <xf numFmtId="14" fontId="2" fillId="7"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justify" vertical="center" wrapText="1"/>
    </xf>
    <xf numFmtId="0" fontId="4" fillId="3" borderId="31" xfId="0" applyFont="1" applyFill="1" applyBorder="1" applyAlignment="1">
      <alignment horizontal="center" vertical="center" wrapText="1"/>
    </xf>
    <xf numFmtId="0" fontId="8" fillId="0" borderId="1" xfId="0" applyFont="1" applyBorder="1" applyAlignment="1">
      <alignment horizontal="justify" vertical="center" wrapText="1"/>
    </xf>
  </cellXfs>
  <cellStyles count="8">
    <cellStyle name="Hipervínculo" xfId="2" builtinId="8"/>
    <cellStyle name="Millares" xfId="4" builtinId="3"/>
    <cellStyle name="Millares 2" xfId="5" xr:uid="{00000000-0005-0000-0000-000002000000}"/>
    <cellStyle name="Millares 2 2" xfId="7" xr:uid="{00000000-0005-0000-0000-000003000000}"/>
    <cellStyle name="Millares 3" xfId="6" xr:uid="{00000000-0005-0000-0000-000004000000}"/>
    <cellStyle name="Normal" xfId="0" builtinId="0"/>
    <cellStyle name="Normal 2" xfId="1" xr:uid="{00000000-0005-0000-0000-000006000000}"/>
    <cellStyle name="Porcentaje" xfId="3" builtinId="5"/>
  </cellStyles>
  <dxfs count="163">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CE0BF"/>
      <color rgb="FFC8F2AE"/>
      <color rgb="FFCFEBBC"/>
      <color rgb="FF660033"/>
      <color rgb="FFCCF0A3"/>
      <color rgb="FFFF93C9"/>
      <color rgb="FFFF6582"/>
      <color rgb="FFFF1542"/>
      <color rgb="FFDFDDDD"/>
      <color rgb="FFFFD5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226293</xdr:colOff>
      <xdr:row>0</xdr:row>
      <xdr:rowOff>1</xdr:rowOff>
    </xdr:from>
    <xdr:to>
      <xdr:col>1</xdr:col>
      <xdr:colOff>582083</xdr:colOff>
      <xdr:row>3</xdr:row>
      <xdr:rowOff>285751</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226293" y="1"/>
          <a:ext cx="1117790" cy="10477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551683</xdr:colOff>
      <xdr:row>0</xdr:row>
      <xdr:rowOff>124474</xdr:rowOff>
    </xdr:from>
    <xdr:ext cx="1139004" cy="828026"/>
    <xdr:pic>
      <xdr:nvPicPr>
        <xdr:cNvPr id="2" name="Imagen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861246" y="124474"/>
          <a:ext cx="1139004" cy="82802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18</xdr:row>
      <xdr:rowOff>0</xdr:rowOff>
    </xdr:from>
    <xdr:to>
      <xdr:col>11</xdr:col>
      <xdr:colOff>558892</xdr:colOff>
      <xdr:row>24</xdr:row>
      <xdr:rowOff>118363</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358588" y="20693529"/>
          <a:ext cx="15783951" cy="1074599"/>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139294</xdr:colOff>
      <xdr:row>0</xdr:row>
      <xdr:rowOff>0</xdr:rowOff>
    </xdr:from>
    <xdr:ext cx="1396132" cy="708394"/>
    <xdr:pic>
      <xdr:nvPicPr>
        <xdr:cNvPr id="2" name="Imagen 3">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139294" y="0"/>
          <a:ext cx="1396132" cy="708394"/>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24</xdr:row>
      <xdr:rowOff>0</xdr:rowOff>
    </xdr:from>
    <xdr:to>
      <xdr:col>11</xdr:col>
      <xdr:colOff>221114</xdr:colOff>
      <xdr:row>27</xdr:row>
      <xdr:rowOff>0</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359833" y="28088167"/>
          <a:ext cx="15820948" cy="1079500"/>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278303</xdr:colOff>
      <xdr:row>0</xdr:row>
      <xdr:rowOff>0</xdr:rowOff>
    </xdr:from>
    <xdr:ext cx="1436197" cy="1102178"/>
    <xdr:pic>
      <xdr:nvPicPr>
        <xdr:cNvPr id="4" name="Imagen 3">
          <a:extLst>
            <a:ext uri="{FF2B5EF4-FFF2-40B4-BE49-F238E27FC236}">
              <a16:creationId xmlns:a16="http://schemas.microsoft.com/office/drawing/2014/main" id="{00000000-0008-0000-04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591267" y="0"/>
          <a:ext cx="1436197" cy="1102178"/>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18</xdr:row>
      <xdr:rowOff>1</xdr:rowOff>
    </xdr:from>
    <xdr:to>
      <xdr:col>11</xdr:col>
      <xdr:colOff>801686</xdr:colOff>
      <xdr:row>33</xdr:row>
      <xdr:rowOff>122465</xdr:rowOff>
    </xdr:to>
    <xdr:grpSp>
      <xdr:nvGrpSpPr>
        <xdr:cNvPr id="3" name="Grupo 2">
          <a:extLst>
            <a:ext uri="{FF2B5EF4-FFF2-40B4-BE49-F238E27FC236}">
              <a16:creationId xmlns:a16="http://schemas.microsoft.com/office/drawing/2014/main" id="{00000000-0008-0000-0400-000003000000}"/>
            </a:ext>
          </a:extLst>
        </xdr:cNvPr>
        <xdr:cNvGrpSpPr/>
      </xdr:nvGrpSpPr>
      <xdr:grpSpPr>
        <a:xfrm>
          <a:off x="355600" y="20586701"/>
          <a:ext cx="15711486" cy="2598964"/>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1200150" cy="1104900"/>
    <xdr:pic>
      <xdr:nvPicPr>
        <xdr:cNvPr id="2" name="Imagen 2">
          <a:extLst>
            <a:ext uri="{FF2B5EF4-FFF2-40B4-BE49-F238E27FC236}">
              <a16:creationId xmlns:a16="http://schemas.microsoft.com/office/drawing/2014/main" id="{7CF051B5-57B1-47D7-B469-3DC4738F482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114300" y="0"/>
          <a:ext cx="1200150" cy="1104900"/>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32</xdr:row>
      <xdr:rowOff>0</xdr:rowOff>
    </xdr:from>
    <xdr:to>
      <xdr:col>10</xdr:col>
      <xdr:colOff>177269</xdr:colOff>
      <xdr:row>38</xdr:row>
      <xdr:rowOff>107157</xdr:rowOff>
    </xdr:to>
    <xdr:grpSp>
      <xdr:nvGrpSpPr>
        <xdr:cNvPr id="3" name="Grupo 2">
          <a:extLst>
            <a:ext uri="{FF2B5EF4-FFF2-40B4-BE49-F238E27FC236}">
              <a16:creationId xmlns:a16="http://schemas.microsoft.com/office/drawing/2014/main" id="{89EA3F03-100A-4298-97D5-F094137EAD69}"/>
            </a:ext>
          </a:extLst>
        </xdr:cNvPr>
        <xdr:cNvGrpSpPr/>
      </xdr:nvGrpSpPr>
      <xdr:grpSpPr>
        <a:xfrm>
          <a:off x="127000" y="31191200"/>
          <a:ext cx="15048969" cy="2393157"/>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638C643-2284-23B5-1AEE-A9523E18FE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A41F54D4-9D08-6ACC-C104-9621AED44356}"/>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3360" y="56080"/>
          <a:ext cx="1396132" cy="1353016"/>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cj.gov.co/es/transparencia/planeacion/pol%C3%ADticas-lineamientos-y-manuales/plan-anticorrupci%C3%B3n-y-atenci%C3%B3n-al-13" TargetMode="External"/><Relationship Id="rId1" Type="http://schemas.openxmlformats.org/officeDocument/2006/relationships/hyperlink" Target="https://scj.gov.co/es/transparencia/tramites-y-servicios"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50F2E"/>
  </sheetPr>
  <dimension ref="A1:O49"/>
  <sheetViews>
    <sheetView showGridLines="0" tabSelected="1" topLeftCell="A12" zoomScale="80" zoomScaleNormal="80" zoomScaleSheetLayoutView="100" workbookViewId="0">
      <selection activeCell="C21" sqref="C21"/>
    </sheetView>
  </sheetViews>
  <sheetFormatPr baseColWidth="10" defaultColWidth="11.5" defaultRowHeight="13" x14ac:dyDescent="0.15"/>
  <cols>
    <col min="1" max="1" width="11.5" style="5"/>
    <col min="2" max="2" width="15.83203125" style="5" customWidth="1"/>
    <col min="3" max="3" width="9.83203125" style="5" customWidth="1"/>
    <col min="4" max="4" width="35.5" style="5" customWidth="1"/>
    <col min="5" max="6" width="17.83203125" style="5" customWidth="1"/>
    <col min="7" max="10" width="11.5" style="5"/>
    <col min="11" max="11" width="18.1640625" style="5" customWidth="1"/>
    <col min="12" max="12" width="21.6640625" style="5" customWidth="1"/>
    <col min="13" max="16384" width="11.5" style="5"/>
  </cols>
  <sheetData>
    <row r="1" spans="1:14" ht="20.25" customHeight="1" x14ac:dyDescent="0.15">
      <c r="A1" s="152"/>
      <c r="B1" s="153"/>
      <c r="C1" s="158" t="s">
        <v>0</v>
      </c>
      <c r="D1" s="158"/>
      <c r="E1" s="160" t="s">
        <v>1</v>
      </c>
      <c r="F1" s="160"/>
      <c r="G1" s="160"/>
      <c r="H1" s="160"/>
      <c r="I1" s="160"/>
      <c r="J1" s="160"/>
      <c r="K1" s="160"/>
      <c r="L1" s="27" t="s">
        <v>2</v>
      </c>
      <c r="M1" s="162" t="s">
        <v>3</v>
      </c>
      <c r="N1" s="163"/>
    </row>
    <row r="2" spans="1:14" ht="20.25" customHeight="1" x14ac:dyDescent="0.15">
      <c r="A2" s="154"/>
      <c r="B2" s="155"/>
      <c r="C2" s="159"/>
      <c r="D2" s="159"/>
      <c r="E2" s="161"/>
      <c r="F2" s="161"/>
      <c r="G2" s="161"/>
      <c r="H2" s="161"/>
      <c r="I2" s="161"/>
      <c r="J2" s="161"/>
      <c r="K2" s="161"/>
      <c r="L2" s="28" t="s">
        <v>4</v>
      </c>
      <c r="M2" s="121">
        <v>2</v>
      </c>
      <c r="N2" s="164"/>
    </row>
    <row r="3" spans="1:14" ht="20.25" customHeight="1" x14ac:dyDescent="0.15">
      <c r="A3" s="154"/>
      <c r="B3" s="155"/>
      <c r="C3" s="159" t="s">
        <v>5</v>
      </c>
      <c r="D3" s="159"/>
      <c r="E3" s="161" t="s">
        <v>6</v>
      </c>
      <c r="F3" s="161"/>
      <c r="G3" s="161"/>
      <c r="H3" s="161"/>
      <c r="I3" s="161"/>
      <c r="J3" s="161"/>
      <c r="K3" s="161"/>
      <c r="L3" s="28" t="s">
        <v>7</v>
      </c>
      <c r="M3" s="165">
        <v>43346</v>
      </c>
      <c r="N3" s="166"/>
    </row>
    <row r="4" spans="1:14" ht="28.5" customHeight="1" x14ac:dyDescent="0.15">
      <c r="A4" s="156"/>
      <c r="B4" s="157"/>
      <c r="C4" s="159"/>
      <c r="D4" s="159"/>
      <c r="E4" s="161"/>
      <c r="F4" s="161"/>
      <c r="G4" s="161"/>
      <c r="H4" s="161"/>
      <c r="I4" s="161"/>
      <c r="J4" s="161"/>
      <c r="K4" s="161"/>
      <c r="L4" s="28" t="s">
        <v>8</v>
      </c>
      <c r="M4" s="121" t="s">
        <v>9</v>
      </c>
      <c r="N4" s="164"/>
    </row>
    <row r="5" spans="1:14" ht="15" customHeight="1" x14ac:dyDescent="0.15">
      <c r="A5" s="135"/>
      <c r="B5" s="136"/>
      <c r="C5" s="136"/>
      <c r="D5" s="136"/>
      <c r="E5" s="136"/>
      <c r="F5" s="136"/>
      <c r="G5" s="136"/>
      <c r="H5" s="136"/>
      <c r="I5" s="136"/>
      <c r="J5" s="136"/>
      <c r="K5" s="136"/>
      <c r="L5" s="136"/>
      <c r="M5" s="136"/>
      <c r="N5" s="137"/>
    </row>
    <row r="6" spans="1:14" x14ac:dyDescent="0.15">
      <c r="A6" s="117" t="s">
        <v>10</v>
      </c>
      <c r="B6" s="118"/>
      <c r="C6" s="118"/>
      <c r="D6" s="118"/>
      <c r="E6" s="118"/>
      <c r="F6" s="118"/>
      <c r="G6" s="118"/>
      <c r="H6" s="118"/>
      <c r="I6" s="118"/>
      <c r="J6" s="118"/>
      <c r="K6" s="118"/>
      <c r="L6" s="118"/>
      <c r="M6" s="118"/>
      <c r="N6" s="138"/>
    </row>
    <row r="7" spans="1:14" ht="9.75" customHeight="1" thickBot="1" x14ac:dyDescent="0.2">
      <c r="A7" s="16"/>
      <c r="B7" s="17"/>
      <c r="C7" s="17"/>
      <c r="D7" s="17"/>
      <c r="E7" s="17"/>
      <c r="F7" s="17"/>
      <c r="G7" s="17"/>
      <c r="H7" s="17"/>
      <c r="I7" s="17"/>
      <c r="J7" s="17"/>
      <c r="K7" s="17"/>
      <c r="L7" s="17"/>
      <c r="M7" s="17"/>
      <c r="N7" s="18"/>
    </row>
    <row r="8" spans="1:14" ht="20.25" customHeight="1" x14ac:dyDescent="0.15">
      <c r="A8" s="149" t="s">
        <v>11</v>
      </c>
      <c r="B8" s="150"/>
      <c r="C8" s="150"/>
      <c r="D8" s="150"/>
      <c r="E8" s="150"/>
      <c r="F8" s="150"/>
      <c r="G8" s="150"/>
      <c r="H8" s="150"/>
      <c r="I8" s="150"/>
      <c r="J8" s="150"/>
      <c r="K8" s="150"/>
      <c r="L8" s="150"/>
      <c r="M8" s="150"/>
      <c r="N8" s="151"/>
    </row>
    <row r="9" spans="1:14" ht="39.75" customHeight="1" thickBot="1" x14ac:dyDescent="0.2">
      <c r="A9" s="139" t="s">
        <v>12</v>
      </c>
      <c r="B9" s="140"/>
      <c r="C9" s="140"/>
      <c r="D9" s="140"/>
      <c r="E9" s="140"/>
      <c r="F9" s="140"/>
      <c r="G9" s="140"/>
      <c r="H9" s="140"/>
      <c r="I9" s="140"/>
      <c r="J9" s="140"/>
      <c r="K9" s="140"/>
      <c r="L9" s="140"/>
      <c r="M9" s="140"/>
      <c r="N9" s="141"/>
    </row>
    <row r="10" spans="1:14" ht="8.25" customHeight="1" thickBot="1" x14ac:dyDescent="0.2">
      <c r="A10" s="142"/>
      <c r="B10" s="143"/>
      <c r="C10" s="143"/>
      <c r="D10" s="143"/>
      <c r="E10" s="143"/>
      <c r="F10" s="143"/>
      <c r="G10" s="143"/>
      <c r="H10" s="143"/>
      <c r="I10" s="143"/>
      <c r="J10" s="143"/>
      <c r="K10" s="143"/>
      <c r="L10" s="143"/>
      <c r="M10" s="143"/>
      <c r="N10" s="144"/>
    </row>
    <row r="11" spans="1:14" ht="18.75" customHeight="1" x14ac:dyDescent="0.15">
      <c r="A11" s="149" t="s">
        <v>13</v>
      </c>
      <c r="B11" s="150"/>
      <c r="C11" s="150"/>
      <c r="D11" s="150"/>
      <c r="E11" s="150"/>
      <c r="F11" s="150"/>
      <c r="G11" s="150"/>
      <c r="H11" s="150"/>
      <c r="I11" s="150"/>
      <c r="J11" s="150"/>
      <c r="K11" s="150"/>
      <c r="L11" s="150"/>
      <c r="M11" s="150"/>
      <c r="N11" s="151"/>
    </row>
    <row r="12" spans="1:14" s="7" customFormat="1" ht="91.5" customHeight="1" thickBot="1" x14ac:dyDescent="0.25">
      <c r="A12" s="146" t="s">
        <v>14</v>
      </c>
      <c r="B12" s="147"/>
      <c r="C12" s="147"/>
      <c r="D12" s="147"/>
      <c r="E12" s="147"/>
      <c r="F12" s="147"/>
      <c r="G12" s="147"/>
      <c r="H12" s="147"/>
      <c r="I12" s="147"/>
      <c r="J12" s="147"/>
      <c r="K12" s="147"/>
      <c r="L12" s="147"/>
      <c r="M12" s="147"/>
      <c r="N12" s="148"/>
    </row>
    <row r="13" spans="1:14" ht="10.5" customHeight="1" x14ac:dyDescent="0.15">
      <c r="A13" s="19"/>
      <c r="B13" s="4"/>
      <c r="C13" s="4"/>
      <c r="D13" s="4"/>
      <c r="E13" s="4"/>
      <c r="F13" s="4"/>
      <c r="G13" s="4"/>
      <c r="H13" s="4"/>
      <c r="I13" s="4"/>
      <c r="J13" s="4"/>
      <c r="K13" s="4"/>
      <c r="L13" s="4"/>
      <c r="M13" s="4"/>
      <c r="N13" s="4"/>
    </row>
    <row r="14" spans="1:14" x14ac:dyDescent="0.15">
      <c r="B14" s="20"/>
      <c r="C14" s="145" t="s">
        <v>15</v>
      </c>
      <c r="D14" s="119"/>
      <c r="E14" s="119"/>
      <c r="F14" s="119"/>
      <c r="G14" s="119"/>
      <c r="H14" s="145"/>
      <c r="I14" s="145"/>
      <c r="J14" s="145"/>
    </row>
    <row r="15" spans="1:14" ht="27" customHeight="1" x14ac:dyDescent="0.15">
      <c r="A15" s="98">
        <v>0.2</v>
      </c>
      <c r="B15" s="26" t="s">
        <v>16</v>
      </c>
      <c r="C15" s="26" t="s">
        <v>17</v>
      </c>
      <c r="D15" s="4"/>
      <c r="E15" s="4"/>
      <c r="F15" s="4"/>
      <c r="G15" s="4"/>
      <c r="H15" s="6"/>
      <c r="I15" s="6"/>
      <c r="J15" s="6"/>
    </row>
    <row r="16" spans="1:14" ht="13.5" customHeight="1" x14ac:dyDescent="0.15">
      <c r="A16" s="103">
        <v>20</v>
      </c>
      <c r="B16" s="74">
        <v>12</v>
      </c>
      <c r="C16" s="88">
        <f>'C 1. Riesgos Corrupción'!BD6</f>
        <v>0</v>
      </c>
      <c r="D16" s="170" t="s">
        <v>18</v>
      </c>
      <c r="E16" s="170"/>
      <c r="F16" s="170"/>
      <c r="G16" s="170"/>
      <c r="H16" s="171"/>
      <c r="I16" s="171"/>
      <c r="J16" s="171"/>
    </row>
    <row r="17" spans="1:14" ht="13.5" customHeight="1" x14ac:dyDescent="0.15">
      <c r="A17" s="90">
        <f>1.67*Menú!B17</f>
        <v>0</v>
      </c>
      <c r="B17" s="74">
        <v>0</v>
      </c>
      <c r="C17" s="89">
        <v>0</v>
      </c>
      <c r="D17" s="170" t="s">
        <v>19</v>
      </c>
      <c r="E17" s="170"/>
      <c r="F17" s="170"/>
      <c r="G17" s="170"/>
      <c r="H17" s="171"/>
      <c r="I17" s="171"/>
      <c r="J17" s="171"/>
    </row>
    <row r="18" spans="1:14" ht="13.5" customHeight="1" x14ac:dyDescent="0.15">
      <c r="A18" s="90">
        <f>1.1111*Menú!B18</f>
        <v>19.9998</v>
      </c>
      <c r="B18" s="74">
        <v>18</v>
      </c>
      <c r="C18" s="88">
        <f>'C 3. Rendición Cuentas'!BD6</f>
        <v>0</v>
      </c>
      <c r="D18" s="170" t="s">
        <v>20</v>
      </c>
      <c r="E18" s="170"/>
      <c r="F18" s="170"/>
      <c r="G18" s="170"/>
      <c r="H18" s="171"/>
      <c r="I18" s="171"/>
      <c r="J18" s="171"/>
    </row>
    <row r="19" spans="1:14" ht="13.5" customHeight="1" x14ac:dyDescent="0.15">
      <c r="A19" s="90">
        <f>1.6666*Menú!B19</f>
        <v>19.999200000000002</v>
      </c>
      <c r="B19" s="74">
        <v>12</v>
      </c>
      <c r="C19" s="88">
        <f>'C 4. Atención Ciudadano'!BD6</f>
        <v>0</v>
      </c>
      <c r="D19" s="170" t="s">
        <v>21</v>
      </c>
      <c r="E19" s="170"/>
      <c r="F19" s="170"/>
      <c r="G19" s="170"/>
      <c r="H19" s="171"/>
      <c r="I19" s="171"/>
      <c r="J19" s="171"/>
    </row>
    <row r="20" spans="1:14" ht="13.5" customHeight="1" x14ac:dyDescent="0.15">
      <c r="A20" s="90">
        <v>20</v>
      </c>
      <c r="B20" s="74">
        <v>23</v>
      </c>
      <c r="C20" s="88">
        <f>+'C 5. Transparencia Acceso'!BB31</f>
        <v>0</v>
      </c>
      <c r="D20" s="170" t="s">
        <v>22</v>
      </c>
      <c r="E20" s="170"/>
      <c r="F20" s="170"/>
      <c r="G20" s="170"/>
      <c r="H20" s="171"/>
      <c r="I20" s="171"/>
      <c r="J20" s="171"/>
    </row>
    <row r="21" spans="1:14" ht="27.75" customHeight="1" x14ac:dyDescent="0.15">
      <c r="A21" s="90">
        <f>10+(1.66666*6)</f>
        <v>19.999960000000002</v>
      </c>
      <c r="B21" s="74">
        <v>7</v>
      </c>
      <c r="C21" s="88">
        <f>+'C 6. Iniciativas Adicionales'!BB15</f>
        <v>0</v>
      </c>
      <c r="D21" s="170" t="s">
        <v>23</v>
      </c>
      <c r="E21" s="170"/>
      <c r="F21" s="170"/>
      <c r="G21" s="170"/>
      <c r="H21" s="171"/>
      <c r="I21" s="171"/>
      <c r="J21" s="171"/>
    </row>
    <row r="22" spans="1:14" ht="13.5" customHeight="1" x14ac:dyDescent="0.15">
      <c r="A22" s="90">
        <f>SUM(A15:A21)</f>
        <v>100.19896</v>
      </c>
      <c r="B22" s="26">
        <f>SUM(B16:B21)</f>
        <v>72</v>
      </c>
      <c r="C22" s="99">
        <f>SUM(C16:C21)</f>
        <v>0</v>
      </c>
      <c r="D22" s="26" t="s">
        <v>24</v>
      </c>
      <c r="E22" s="26"/>
      <c r="F22" s="26"/>
      <c r="G22" s="26"/>
      <c r="H22" s="26"/>
      <c r="I22" s="26"/>
      <c r="J22" s="26"/>
    </row>
    <row r="23" spans="1:14" x14ac:dyDescent="0.15">
      <c r="A23" s="19"/>
      <c r="B23" s="4"/>
      <c r="C23" s="4"/>
      <c r="D23" s="4"/>
      <c r="E23" s="4"/>
      <c r="F23" s="4"/>
      <c r="G23" s="4"/>
      <c r="H23" s="4"/>
      <c r="I23" s="4"/>
      <c r="J23" s="4"/>
      <c r="K23" s="4"/>
      <c r="L23" s="4"/>
      <c r="M23" s="4"/>
      <c r="N23" s="4"/>
    </row>
    <row r="24" spans="1:14" ht="14" thickBot="1" x14ac:dyDescent="0.2">
      <c r="A24" s="117" t="s">
        <v>25</v>
      </c>
      <c r="B24" s="118"/>
      <c r="C24" s="118"/>
      <c r="D24" s="119"/>
      <c r="E24" s="119"/>
      <c r="F24" s="119"/>
      <c r="G24" s="119"/>
      <c r="H24" s="117" t="s">
        <v>26</v>
      </c>
      <c r="I24" s="118"/>
      <c r="J24" s="118"/>
      <c r="K24" s="118"/>
      <c r="L24" s="118"/>
      <c r="M24" s="118"/>
      <c r="N24" s="118"/>
    </row>
    <row r="25" spans="1:14" ht="16" thickBot="1" x14ac:dyDescent="0.2">
      <c r="A25" s="130" t="s">
        <v>27</v>
      </c>
      <c r="B25" s="130"/>
      <c r="C25" s="130"/>
      <c r="D25" s="130"/>
      <c r="E25" s="130"/>
      <c r="F25" s="130"/>
      <c r="G25" s="130"/>
      <c r="H25" s="131" t="s">
        <v>28</v>
      </c>
      <c r="I25" s="132"/>
      <c r="J25" s="132"/>
      <c r="K25" s="132"/>
      <c r="L25" s="132"/>
      <c r="M25" s="132"/>
      <c r="N25" s="133"/>
    </row>
    <row r="26" spans="1:14" ht="14" thickBot="1" x14ac:dyDescent="0.2">
      <c r="A26" s="21"/>
      <c r="B26" s="22"/>
      <c r="C26" s="22"/>
      <c r="D26" s="23"/>
      <c r="E26" s="23"/>
      <c r="F26" s="23"/>
      <c r="G26" s="23"/>
      <c r="H26" s="22"/>
      <c r="I26" s="22"/>
      <c r="J26" s="22"/>
      <c r="K26" s="22"/>
      <c r="L26" s="22"/>
      <c r="M26" s="22"/>
      <c r="N26" s="24"/>
    </row>
    <row r="27" spans="1:14" x14ac:dyDescent="0.15">
      <c r="A27" s="122" t="s">
        <v>29</v>
      </c>
      <c r="B27" s="123"/>
      <c r="C27" s="123"/>
      <c r="D27" s="124"/>
      <c r="E27" s="124"/>
      <c r="F27" s="124"/>
      <c r="G27" s="124"/>
      <c r="H27" s="123"/>
      <c r="I27" s="123"/>
      <c r="J27" s="123"/>
      <c r="K27" s="123"/>
      <c r="L27" s="123"/>
      <c r="M27" s="123"/>
      <c r="N27" s="125"/>
    </row>
    <row r="28" spans="1:14" x14ac:dyDescent="0.15">
      <c r="A28" s="126" t="s">
        <v>30</v>
      </c>
      <c r="B28" s="127"/>
      <c r="C28" s="127"/>
      <c r="D28" s="128"/>
      <c r="E28" s="128" t="s">
        <v>31</v>
      </c>
      <c r="F28" s="128"/>
      <c r="G28" s="128"/>
      <c r="H28" s="127"/>
      <c r="I28" s="127" t="s">
        <v>32</v>
      </c>
      <c r="J28" s="127"/>
      <c r="K28" s="127"/>
      <c r="L28" s="127"/>
      <c r="M28" s="127"/>
      <c r="N28" s="129"/>
    </row>
    <row r="29" spans="1:14" x14ac:dyDescent="0.15">
      <c r="A29" s="169">
        <v>1</v>
      </c>
      <c r="B29" s="121"/>
      <c r="C29" s="121"/>
      <c r="D29" s="134"/>
      <c r="E29" s="120">
        <v>44952</v>
      </c>
      <c r="F29" s="134"/>
      <c r="G29" s="134"/>
      <c r="H29" s="121"/>
      <c r="I29" s="167" t="s">
        <v>33</v>
      </c>
      <c r="J29" s="167"/>
      <c r="K29" s="167"/>
      <c r="L29" s="167"/>
      <c r="M29" s="167"/>
      <c r="N29" s="168"/>
    </row>
    <row r="30" spans="1:14" ht="52.5" customHeight="1" x14ac:dyDescent="0.15">
      <c r="A30" s="121">
        <v>2</v>
      </c>
      <c r="B30" s="121"/>
      <c r="C30" s="121"/>
      <c r="D30" s="121"/>
      <c r="E30" s="120">
        <v>45042</v>
      </c>
      <c r="F30" s="120"/>
      <c r="G30" s="120"/>
      <c r="H30" s="120"/>
      <c r="I30" s="112" t="s">
        <v>34</v>
      </c>
      <c r="J30" s="112"/>
      <c r="K30" s="112"/>
      <c r="L30" s="112"/>
      <c r="M30" s="112"/>
      <c r="N30" s="112"/>
    </row>
    <row r="31" spans="1:14" ht="40.5" customHeight="1" x14ac:dyDescent="0.15">
      <c r="A31" s="121"/>
      <c r="B31" s="121"/>
      <c r="C31" s="121"/>
      <c r="D31" s="121"/>
      <c r="E31" s="120"/>
      <c r="F31" s="120"/>
      <c r="G31" s="120"/>
      <c r="H31" s="120"/>
      <c r="I31" s="112" t="s">
        <v>35</v>
      </c>
      <c r="J31" s="112"/>
      <c r="K31" s="112"/>
      <c r="L31" s="112"/>
      <c r="M31" s="112"/>
      <c r="N31" s="112"/>
    </row>
    <row r="32" spans="1:14" ht="45" customHeight="1" x14ac:dyDescent="0.15">
      <c r="A32" s="121"/>
      <c r="B32" s="121"/>
      <c r="C32" s="121"/>
      <c r="D32" s="121"/>
      <c r="E32" s="120"/>
      <c r="F32" s="120"/>
      <c r="G32" s="120"/>
      <c r="H32" s="120"/>
      <c r="I32" s="112" t="s">
        <v>36</v>
      </c>
      <c r="J32" s="112"/>
      <c r="K32" s="112"/>
      <c r="L32" s="112"/>
      <c r="M32" s="112"/>
      <c r="N32" s="112"/>
    </row>
    <row r="33" spans="1:15" ht="55.5" customHeight="1" x14ac:dyDescent="0.15">
      <c r="A33" s="121"/>
      <c r="B33" s="121"/>
      <c r="C33" s="121"/>
      <c r="D33" s="121"/>
      <c r="E33" s="120"/>
      <c r="F33" s="120"/>
      <c r="G33" s="120"/>
      <c r="H33" s="120"/>
      <c r="I33" s="112" t="s">
        <v>37</v>
      </c>
      <c r="J33" s="112"/>
      <c r="K33" s="112"/>
      <c r="L33" s="112"/>
      <c r="M33" s="112"/>
      <c r="N33" s="112"/>
    </row>
    <row r="34" spans="1:15" ht="104.25" customHeight="1" x14ac:dyDescent="0.15">
      <c r="A34" s="121"/>
      <c r="B34" s="121"/>
      <c r="C34" s="121"/>
      <c r="D34" s="121"/>
      <c r="E34" s="120"/>
      <c r="F34" s="120"/>
      <c r="G34" s="120"/>
      <c r="H34" s="120"/>
      <c r="I34" s="112" t="s">
        <v>38</v>
      </c>
      <c r="J34" s="112"/>
      <c r="K34" s="112"/>
      <c r="L34" s="112"/>
      <c r="M34" s="112"/>
      <c r="N34" s="112"/>
      <c r="O34" s="92"/>
    </row>
    <row r="35" spans="1:15" ht="66.75" customHeight="1" x14ac:dyDescent="0.15">
      <c r="A35" s="121"/>
      <c r="B35" s="121"/>
      <c r="C35" s="121"/>
      <c r="D35" s="121"/>
      <c r="E35" s="120"/>
      <c r="F35" s="120"/>
      <c r="G35" s="120"/>
      <c r="H35" s="120"/>
      <c r="I35" s="112" t="s">
        <v>39</v>
      </c>
      <c r="J35" s="112"/>
      <c r="K35" s="112"/>
      <c r="L35" s="112"/>
      <c r="M35" s="112"/>
      <c r="N35" s="112"/>
      <c r="O35" s="92"/>
    </row>
    <row r="36" spans="1:15" ht="37.5" customHeight="1" x14ac:dyDescent="0.15">
      <c r="A36" s="121">
        <v>3</v>
      </c>
      <c r="B36" s="121"/>
      <c r="C36" s="121"/>
      <c r="D36" s="121"/>
      <c r="E36" s="120">
        <v>45105</v>
      </c>
      <c r="F36" s="120"/>
      <c r="G36" s="120"/>
      <c r="H36" s="120"/>
      <c r="I36" s="113" t="s">
        <v>40</v>
      </c>
      <c r="J36" s="113"/>
      <c r="K36" s="113"/>
      <c r="L36" s="113"/>
      <c r="M36" s="113"/>
      <c r="N36" s="113"/>
      <c r="O36" s="92"/>
    </row>
    <row r="37" spans="1:15" ht="101.25" customHeight="1" x14ac:dyDescent="0.15">
      <c r="A37" s="121"/>
      <c r="B37" s="121"/>
      <c r="C37" s="121"/>
      <c r="D37" s="121"/>
      <c r="E37" s="120"/>
      <c r="F37" s="120"/>
      <c r="G37" s="120"/>
      <c r="H37" s="120"/>
      <c r="I37" s="113" t="s">
        <v>41</v>
      </c>
      <c r="J37" s="113"/>
      <c r="K37" s="113"/>
      <c r="L37" s="113"/>
      <c r="M37" s="113"/>
      <c r="N37" s="113"/>
      <c r="O37" s="92"/>
    </row>
    <row r="38" spans="1:15" ht="68.25" customHeight="1" x14ac:dyDescent="0.15">
      <c r="A38" s="121"/>
      <c r="B38" s="121"/>
      <c r="C38" s="121"/>
      <c r="D38" s="121"/>
      <c r="E38" s="120"/>
      <c r="F38" s="120"/>
      <c r="G38" s="120"/>
      <c r="H38" s="120"/>
      <c r="I38" s="113" t="s">
        <v>42</v>
      </c>
      <c r="J38" s="113"/>
      <c r="K38" s="113"/>
      <c r="L38" s="113"/>
      <c r="M38" s="113"/>
      <c r="N38" s="113"/>
      <c r="O38" s="92"/>
    </row>
    <row r="39" spans="1:15" ht="123.75" customHeight="1" x14ac:dyDescent="0.15">
      <c r="A39" s="121"/>
      <c r="B39" s="121"/>
      <c r="C39" s="121"/>
      <c r="D39" s="121"/>
      <c r="E39" s="120"/>
      <c r="F39" s="120"/>
      <c r="G39" s="120"/>
      <c r="H39" s="120"/>
      <c r="I39" s="113" t="s">
        <v>43</v>
      </c>
      <c r="J39" s="113"/>
      <c r="K39" s="113"/>
      <c r="L39" s="113"/>
      <c r="M39" s="113"/>
      <c r="N39" s="113"/>
      <c r="O39" s="92"/>
    </row>
    <row r="40" spans="1:15" ht="51.75" customHeight="1" x14ac:dyDescent="0.15">
      <c r="A40" s="121"/>
      <c r="B40" s="121"/>
      <c r="C40" s="121"/>
      <c r="D40" s="121"/>
      <c r="E40" s="120"/>
      <c r="F40" s="120"/>
      <c r="G40" s="120"/>
      <c r="H40" s="120"/>
      <c r="I40" s="113" t="s">
        <v>44</v>
      </c>
      <c r="J40" s="113"/>
      <c r="K40" s="113"/>
      <c r="L40" s="113"/>
      <c r="M40" s="113"/>
      <c r="N40" s="113"/>
      <c r="O40" s="92"/>
    </row>
    <row r="41" spans="1:15" ht="51.75" customHeight="1" x14ac:dyDescent="0.15">
      <c r="A41" s="121">
        <v>4</v>
      </c>
      <c r="B41" s="121"/>
      <c r="C41" s="121"/>
      <c r="D41" s="121"/>
      <c r="E41" s="120">
        <v>45203</v>
      </c>
      <c r="F41" s="120"/>
      <c r="G41" s="120"/>
      <c r="H41" s="120"/>
      <c r="I41" s="172" t="s">
        <v>45</v>
      </c>
      <c r="J41" s="173"/>
      <c r="K41" s="173"/>
      <c r="L41" s="173"/>
      <c r="M41" s="173"/>
      <c r="N41" s="174"/>
      <c r="O41" s="92"/>
    </row>
    <row r="42" spans="1:15" ht="51.75" customHeight="1" x14ac:dyDescent="0.15">
      <c r="A42" s="121"/>
      <c r="B42" s="121"/>
      <c r="C42" s="121"/>
      <c r="D42" s="121"/>
      <c r="E42" s="120"/>
      <c r="F42" s="120"/>
      <c r="G42" s="120"/>
      <c r="H42" s="120"/>
      <c r="I42" s="113" t="s">
        <v>46</v>
      </c>
      <c r="J42" s="113"/>
      <c r="K42" s="113"/>
      <c r="L42" s="113"/>
      <c r="M42" s="113"/>
      <c r="N42" s="113"/>
      <c r="O42" s="92"/>
    </row>
    <row r="43" spans="1:15" ht="51.75" customHeight="1" x14ac:dyDescent="0.15">
      <c r="A43" s="121"/>
      <c r="B43" s="121"/>
      <c r="C43" s="121"/>
      <c r="D43" s="121"/>
      <c r="E43" s="120"/>
      <c r="F43" s="120"/>
      <c r="G43" s="120"/>
      <c r="H43" s="120"/>
      <c r="I43" s="113" t="s">
        <v>47</v>
      </c>
      <c r="J43" s="113"/>
      <c r="K43" s="113"/>
      <c r="L43" s="113"/>
      <c r="M43" s="113"/>
      <c r="N43" s="113"/>
      <c r="O43" s="92"/>
    </row>
    <row r="44" spans="1:15" ht="51.75" customHeight="1" x14ac:dyDescent="0.15">
      <c r="A44" s="121">
        <v>5</v>
      </c>
      <c r="B44" s="121"/>
      <c r="C44" s="121"/>
      <c r="D44" s="121"/>
      <c r="E44" s="120">
        <v>45264</v>
      </c>
      <c r="F44" s="120"/>
      <c r="G44" s="120"/>
      <c r="H44" s="120"/>
      <c r="I44" s="172" t="s">
        <v>418</v>
      </c>
      <c r="J44" s="173"/>
      <c r="K44" s="173"/>
      <c r="L44" s="173"/>
      <c r="M44" s="173"/>
      <c r="N44" s="174"/>
      <c r="O44" s="92"/>
    </row>
    <row r="45" spans="1:15" ht="80.25" customHeight="1" x14ac:dyDescent="0.15">
      <c r="A45" s="121"/>
      <c r="B45" s="121"/>
      <c r="C45" s="121"/>
      <c r="D45" s="121"/>
      <c r="E45" s="120"/>
      <c r="F45" s="120"/>
      <c r="G45" s="120"/>
      <c r="H45" s="120"/>
      <c r="I45" s="113" t="s">
        <v>415</v>
      </c>
      <c r="J45" s="113"/>
      <c r="K45" s="113"/>
      <c r="L45" s="113"/>
      <c r="M45" s="113"/>
      <c r="N45" s="113"/>
      <c r="O45" s="92"/>
    </row>
    <row r="46" spans="1:15" ht="80.25" customHeight="1" x14ac:dyDescent="0.15">
      <c r="A46" s="121"/>
      <c r="B46" s="121"/>
      <c r="C46" s="121"/>
      <c r="D46" s="121"/>
      <c r="E46" s="120"/>
      <c r="F46" s="120"/>
      <c r="G46" s="120"/>
      <c r="H46" s="120"/>
      <c r="I46" s="113" t="s">
        <v>419</v>
      </c>
      <c r="J46" s="113"/>
      <c r="K46" s="113"/>
      <c r="L46" s="113"/>
      <c r="M46" s="113"/>
      <c r="N46" s="113"/>
      <c r="O46" s="92"/>
    </row>
    <row r="47" spans="1:15" ht="80.25" customHeight="1" x14ac:dyDescent="0.15">
      <c r="A47" s="121"/>
      <c r="B47" s="121"/>
      <c r="C47" s="121"/>
      <c r="D47" s="121"/>
      <c r="E47" s="120"/>
      <c r="F47" s="120"/>
      <c r="G47" s="120"/>
      <c r="H47" s="120"/>
      <c r="I47" s="113" t="s">
        <v>420</v>
      </c>
      <c r="J47" s="113"/>
      <c r="K47" s="113"/>
      <c r="L47" s="113"/>
      <c r="M47" s="113"/>
      <c r="N47" s="113"/>
      <c r="O47" s="92"/>
    </row>
    <row r="48" spans="1:15" ht="15.75" customHeight="1" x14ac:dyDescent="0.15">
      <c r="A48" s="34"/>
      <c r="B48" s="34"/>
      <c r="C48" s="34"/>
      <c r="D48" s="34"/>
    </row>
    <row r="49" spans="1:7" x14ac:dyDescent="0.15">
      <c r="A49" s="116" t="s">
        <v>48</v>
      </c>
      <c r="B49" s="116"/>
      <c r="C49" s="114" t="s">
        <v>49</v>
      </c>
      <c r="D49" s="115"/>
      <c r="E49" s="115"/>
      <c r="F49" s="115"/>
      <c r="G49" s="115"/>
    </row>
  </sheetData>
  <mergeCells count="62">
    <mergeCell ref="A41:D43"/>
    <mergeCell ref="E41:H43"/>
    <mergeCell ref="I41:N41"/>
    <mergeCell ref="I42:N42"/>
    <mergeCell ref="I43:N43"/>
    <mergeCell ref="I45:N45"/>
    <mergeCell ref="I44:N44"/>
    <mergeCell ref="A44:D47"/>
    <mergeCell ref="E44:H47"/>
    <mergeCell ref="I46:N46"/>
    <mergeCell ref="I47:N47"/>
    <mergeCell ref="I29:N29"/>
    <mergeCell ref="A29:D29"/>
    <mergeCell ref="D21:J21"/>
    <mergeCell ref="D16:J16"/>
    <mergeCell ref="D17:J17"/>
    <mergeCell ref="D18:J18"/>
    <mergeCell ref="D19:J19"/>
    <mergeCell ref="D20:J20"/>
    <mergeCell ref="A1:B4"/>
    <mergeCell ref="C1:D2"/>
    <mergeCell ref="E1:K2"/>
    <mergeCell ref="M1:N1"/>
    <mergeCell ref="M2:N2"/>
    <mergeCell ref="C3:D4"/>
    <mergeCell ref="E3:K4"/>
    <mergeCell ref="M3:N3"/>
    <mergeCell ref="M4:N4"/>
    <mergeCell ref="A5:N5"/>
    <mergeCell ref="A6:N6"/>
    <mergeCell ref="A9:N9"/>
    <mergeCell ref="A10:N10"/>
    <mergeCell ref="C14:J14"/>
    <mergeCell ref="A12:N12"/>
    <mergeCell ref="A8:N8"/>
    <mergeCell ref="A11:N11"/>
    <mergeCell ref="C49:G49"/>
    <mergeCell ref="A49:B49"/>
    <mergeCell ref="A24:G24"/>
    <mergeCell ref="E30:H35"/>
    <mergeCell ref="A30:D35"/>
    <mergeCell ref="A27:N27"/>
    <mergeCell ref="A28:D28"/>
    <mergeCell ref="I28:N28"/>
    <mergeCell ref="E28:H28"/>
    <mergeCell ref="H24:N24"/>
    <mergeCell ref="I40:N40"/>
    <mergeCell ref="E36:H40"/>
    <mergeCell ref="A36:D40"/>
    <mergeCell ref="A25:G25"/>
    <mergeCell ref="H25:N25"/>
    <mergeCell ref="E29:H29"/>
    <mergeCell ref="I30:N30"/>
    <mergeCell ref="I31:N31"/>
    <mergeCell ref="I32:N32"/>
    <mergeCell ref="I33:N33"/>
    <mergeCell ref="I34:N34"/>
    <mergeCell ref="I35:N35"/>
    <mergeCell ref="I36:N36"/>
    <mergeCell ref="I37:N37"/>
    <mergeCell ref="I39:N39"/>
    <mergeCell ref="I38:N38"/>
  </mergeCells>
  <phoneticPr fontId="1" type="noConversion"/>
  <hyperlinks>
    <hyperlink ref="H25:N25" r:id="rId1" display="Ver " xr:uid="{00000000-0004-0000-0000-000000000000}"/>
    <hyperlink ref="D19:J19" location="'C 4. Atención Ciudadano'!Área_de_impresión" display="COMPONENTE 4.  MECANISMOS PARA MEJORAR LA ATENCIÓN AL CIUDADANO" xr:uid="{00000000-0004-0000-0000-000001000000}"/>
    <hyperlink ref="D20:J20" location="'C 5. Transparencia Acceso'!Área_de_impresión" display="COMPONENTE 5. MECANISMOS PARA LA TRANSPARENCIA Y ACCESO A LA INFORMACIÓN PÚBLICA" xr:uid="{00000000-0004-0000-0000-000002000000}"/>
    <hyperlink ref="D21:J21" location="'C 6. Iniciativas adicionales'!A1" display="COMPONENTE 6. INICIATIVAS ADICIONALES /PLAN DE GESTIÓN DE LA INTEGRIDAD (EN CUMPLIMIENTO AL ARTÍCULO 2° DEL DECRETO 118 DE 2018)" xr:uid="{00000000-0004-0000-0000-000003000000}"/>
    <hyperlink ref="D18:J18" location="'C 3. Rendición Cuentas'!Área_de_impresión" display="COMPONENTE 3. RENDICIÓN DE CUENTAS" xr:uid="{00000000-0004-0000-0000-000004000000}"/>
    <hyperlink ref="D17:J17" location="'C 2. Racionalización Trámite'!A1" display="COMPONENTE 2. RACIONALIZACIÓN DE TRÁMITES" xr:uid="{00000000-0004-0000-0000-000005000000}"/>
    <hyperlink ref="D16:J16" location="'C 1. Riesgos Corrupción'!A1" display="COMPONENTE 1. GESTIÓN DEL RIESGO DE CORRUPCIÓN – MAPA DE RIESGOS DE CORRUPCIÓN" xr:uid="{00000000-0004-0000-0000-000006000000}"/>
    <hyperlink ref="A25:G25" r:id="rId2" tooltip="https://scj.gov.co/es/transparencia/planeacion-presupuesto-ingresos/plan-accion" display="Ver" xr:uid="{00000000-0004-0000-0000-000007000000}"/>
  </hyperlinks>
  <printOptions horizontalCentered="1"/>
  <pageMargins left="0.70866141732283472" right="0.70866141732283472" top="0.74803149606299213" bottom="0.74803149606299213" header="0.31496062992125984" footer="0.31496062992125984"/>
  <pageSetup scale="52" orientation="landscape" r:id="rId3"/>
  <headerFooter>
    <oddFooter>&amp;L&amp;G&amp;COficina Asesora de Planeación – OAP
Comité Institucional de Gestión y Desempeño de la SDSCJ del 31 de enero de 2022
&amp;G
&amp;R&amp;G</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C0015"/>
  </sheetPr>
  <dimension ref="B1:BD20"/>
  <sheetViews>
    <sheetView showGridLines="0" topLeftCell="B5" zoomScale="85" zoomScaleNormal="85" zoomScaleSheetLayoutView="70" workbookViewId="0">
      <pane xSplit="2" ySplit="2" topLeftCell="AM7" activePane="bottomRight" state="frozen"/>
      <selection pane="topRight" activeCell="D5" sqref="D5"/>
      <selection pane="bottomLeft" activeCell="B7" sqref="B7"/>
      <selection pane="bottomRight" activeCell="BE11" sqref="BE11"/>
    </sheetView>
  </sheetViews>
  <sheetFormatPr baseColWidth="10" defaultColWidth="11.5" defaultRowHeight="13" x14ac:dyDescent="0.15"/>
  <cols>
    <col min="1" max="1" width="4.6640625" style="15" customWidth="1"/>
    <col min="2" max="2" width="19.83203125" style="1" customWidth="1"/>
    <col min="3" max="3" width="12.33203125" style="1" customWidth="1"/>
    <col min="4" max="4" width="53.83203125" style="3" customWidth="1"/>
    <col min="5" max="5" width="18" style="3" customWidth="1"/>
    <col min="6" max="6" width="19.83203125" style="3" customWidth="1"/>
    <col min="7" max="7" width="35.83203125" style="4" customWidth="1"/>
    <col min="8" max="11" width="10" style="1" customWidth="1"/>
    <col min="12" max="13" width="8.5" style="1" customWidth="1"/>
    <col min="14" max="15" width="12" style="1" customWidth="1"/>
    <col min="16" max="16" width="15.6640625" style="15" customWidth="1"/>
    <col min="17" max="17" width="5.83203125" style="73" customWidth="1"/>
    <col min="18" max="18" width="3.6640625" style="73" bestFit="1" customWidth="1"/>
    <col min="19" max="19" width="7.33203125" style="73" bestFit="1" customWidth="1"/>
    <col min="20" max="20" width="7.5" style="73" bestFit="1" customWidth="1"/>
    <col min="21" max="21" width="6.33203125" style="73" bestFit="1" customWidth="1"/>
    <col min="22" max="22" width="7.33203125" style="73" bestFit="1" customWidth="1"/>
    <col min="23" max="24" width="4.83203125" style="73" bestFit="1" customWidth="1"/>
    <col min="25" max="25" width="7.33203125" style="73" bestFit="1" customWidth="1"/>
    <col min="26" max="26" width="4.83203125" style="73" bestFit="1" customWidth="1"/>
    <col min="27" max="27" width="5.5" style="73" bestFit="1" customWidth="1"/>
    <col min="28" max="28" width="7.33203125" style="73" customWidth="1"/>
    <col min="29" max="29" width="4.83203125" style="73" customWidth="1"/>
    <col min="30" max="30" width="5.5" style="73" customWidth="1"/>
    <col min="31" max="31" width="7.33203125" style="73" customWidth="1"/>
    <col min="32" max="32" width="4.83203125" style="73" customWidth="1"/>
    <col min="33" max="33" width="4.6640625" style="73" customWidth="1"/>
    <col min="34" max="34" width="7.33203125" style="73" customWidth="1"/>
    <col min="35" max="35" width="4.83203125" style="73" customWidth="1"/>
    <col min="36" max="36" width="7.1640625" style="73" customWidth="1"/>
    <col min="37" max="37" width="7.33203125" style="73" customWidth="1"/>
    <col min="38" max="38" width="4.83203125" style="73" customWidth="1"/>
    <col min="39" max="39" width="10.5" style="73" customWidth="1"/>
    <col min="40" max="40" width="7.33203125" style="73" customWidth="1"/>
    <col min="41" max="41" width="4.83203125" style="73" customWidth="1"/>
    <col min="42" max="42" width="7.83203125" style="73" customWidth="1"/>
    <col min="43" max="43" width="7.33203125" style="73" customWidth="1"/>
    <col min="44" max="44" width="4.83203125" style="73" customWidth="1"/>
    <col min="45" max="45" width="9.83203125" style="73" customWidth="1"/>
    <col min="46" max="46" width="7.33203125" style="73" customWidth="1"/>
    <col min="47" max="47" width="4.83203125" style="73" customWidth="1"/>
    <col min="48" max="48" width="11.5" style="73" customWidth="1"/>
    <col min="49" max="49" width="7.33203125" style="73" customWidth="1"/>
    <col min="50" max="50" width="4.83203125" style="73" customWidth="1"/>
    <col min="51" max="51" width="5.1640625" style="73" customWidth="1"/>
    <col min="52" max="52" width="7.33203125" style="73" customWidth="1"/>
    <col min="53" max="53" width="4.83203125" style="73" customWidth="1"/>
    <col min="54" max="54" width="3.83203125" style="73" customWidth="1"/>
    <col min="55" max="55" width="7.33203125" style="73" bestFit="1" customWidth="1"/>
    <col min="56" max="56" width="11.5" style="72"/>
    <col min="57" max="16384" width="11.5" style="15"/>
  </cols>
  <sheetData>
    <row r="1" spans="2:56" s="14" customFormat="1" ht="23.25" customHeight="1" x14ac:dyDescent="0.2">
      <c r="B1" s="176"/>
      <c r="C1" s="160"/>
      <c r="D1" s="158" t="s">
        <v>0</v>
      </c>
      <c r="E1" s="158"/>
      <c r="F1" s="160" t="s">
        <v>1</v>
      </c>
      <c r="G1" s="160"/>
      <c r="H1" s="160"/>
      <c r="I1" s="160"/>
      <c r="J1" s="160"/>
      <c r="K1" s="160"/>
      <c r="L1" s="182" t="s">
        <v>2</v>
      </c>
      <c r="M1" s="182"/>
      <c r="N1" s="162" t="s">
        <v>3</v>
      </c>
      <c r="O1" s="162"/>
      <c r="BD1" s="77"/>
    </row>
    <row r="2" spans="2:56" s="14" customFormat="1" ht="16.5" customHeight="1" x14ac:dyDescent="0.2">
      <c r="B2" s="177"/>
      <c r="C2" s="161"/>
      <c r="D2" s="159"/>
      <c r="E2" s="159"/>
      <c r="F2" s="161"/>
      <c r="G2" s="161"/>
      <c r="H2" s="161"/>
      <c r="I2" s="161"/>
      <c r="J2" s="161"/>
      <c r="K2" s="161"/>
      <c r="L2" s="183" t="s">
        <v>4</v>
      </c>
      <c r="M2" s="183"/>
      <c r="N2" s="121">
        <v>2</v>
      </c>
      <c r="O2" s="121"/>
      <c r="BD2" s="77"/>
    </row>
    <row r="3" spans="2:56" s="14" customFormat="1" ht="34.5" customHeight="1" x14ac:dyDescent="0.2">
      <c r="B3" s="177"/>
      <c r="C3" s="161"/>
      <c r="D3" s="159" t="s">
        <v>5</v>
      </c>
      <c r="E3" s="159"/>
      <c r="F3" s="161" t="s">
        <v>50</v>
      </c>
      <c r="G3" s="161"/>
      <c r="H3" s="161"/>
      <c r="I3" s="161"/>
      <c r="J3" s="161"/>
      <c r="K3" s="161"/>
      <c r="L3" s="183" t="s">
        <v>7</v>
      </c>
      <c r="M3" s="183"/>
      <c r="N3" s="165">
        <v>43346</v>
      </c>
      <c r="O3" s="165"/>
      <c r="BD3" s="77"/>
    </row>
    <row r="4" spans="2:56" s="14" customFormat="1" ht="63" customHeight="1" x14ac:dyDescent="0.2">
      <c r="B4" s="177"/>
      <c r="C4" s="161"/>
      <c r="D4" s="159"/>
      <c r="E4" s="159"/>
      <c r="F4" s="161"/>
      <c r="G4" s="161"/>
      <c r="H4" s="161"/>
      <c r="I4" s="161"/>
      <c r="J4" s="161"/>
      <c r="K4" s="161"/>
      <c r="L4" s="183" t="s">
        <v>8</v>
      </c>
      <c r="M4" s="183"/>
      <c r="N4" s="121" t="s">
        <v>9</v>
      </c>
      <c r="O4" s="121"/>
      <c r="P4" s="44" t="s">
        <v>51</v>
      </c>
      <c r="BD4" s="77"/>
    </row>
    <row r="5" spans="2:56" s="14" customFormat="1" ht="12.75" customHeight="1" x14ac:dyDescent="0.2">
      <c r="B5" s="179" t="s">
        <v>18</v>
      </c>
      <c r="C5" s="180"/>
      <c r="D5" s="180"/>
      <c r="E5" s="180"/>
      <c r="F5" s="180"/>
      <c r="G5" s="180"/>
      <c r="H5" s="180"/>
      <c r="I5" s="180"/>
      <c r="J5" s="180"/>
      <c r="K5" s="180"/>
      <c r="L5" s="180"/>
      <c r="M5" s="180"/>
      <c r="N5" s="180"/>
      <c r="O5" s="180"/>
      <c r="P5" s="181"/>
      <c r="Q5" s="188" t="s">
        <v>52</v>
      </c>
      <c r="R5" s="189"/>
      <c r="S5" s="189"/>
      <c r="T5" s="190" t="s">
        <v>53</v>
      </c>
      <c r="U5" s="190"/>
      <c r="V5" s="190"/>
      <c r="W5" s="189" t="s">
        <v>54</v>
      </c>
      <c r="X5" s="189"/>
      <c r="Y5" s="189"/>
      <c r="Z5" s="190" t="s">
        <v>55</v>
      </c>
      <c r="AA5" s="190"/>
      <c r="AB5" s="190"/>
      <c r="AC5" s="189" t="s">
        <v>56</v>
      </c>
      <c r="AD5" s="189"/>
      <c r="AE5" s="189"/>
      <c r="AF5" s="190" t="s">
        <v>57</v>
      </c>
      <c r="AG5" s="190"/>
      <c r="AH5" s="190"/>
      <c r="AI5" s="189" t="s">
        <v>58</v>
      </c>
      <c r="AJ5" s="189"/>
      <c r="AK5" s="189"/>
      <c r="AL5" s="190" t="s">
        <v>59</v>
      </c>
      <c r="AM5" s="190"/>
      <c r="AN5" s="190"/>
      <c r="AO5" s="186" t="s">
        <v>60</v>
      </c>
      <c r="AP5" s="186"/>
      <c r="AQ5" s="186"/>
      <c r="AR5" s="187" t="s">
        <v>61</v>
      </c>
      <c r="AS5" s="187"/>
      <c r="AT5" s="187"/>
      <c r="AU5" s="186" t="s">
        <v>62</v>
      </c>
      <c r="AV5" s="186"/>
      <c r="AW5" s="186"/>
      <c r="AX5" s="187" t="s">
        <v>63</v>
      </c>
      <c r="AY5" s="187"/>
      <c r="AZ5" s="187"/>
      <c r="BA5" s="186" t="s">
        <v>64</v>
      </c>
      <c r="BB5" s="186"/>
      <c r="BC5" s="185" t="s">
        <v>65</v>
      </c>
      <c r="BD5" s="82" t="s">
        <v>66</v>
      </c>
    </row>
    <row r="6" spans="2:56" s="14" customFormat="1" ht="14" x14ac:dyDescent="0.2">
      <c r="B6" s="51" t="s">
        <v>67</v>
      </c>
      <c r="C6" s="52" t="s">
        <v>68</v>
      </c>
      <c r="D6" s="52" t="s">
        <v>69</v>
      </c>
      <c r="E6" s="184" t="s">
        <v>70</v>
      </c>
      <c r="F6" s="184"/>
      <c r="G6" s="52" t="s">
        <v>71</v>
      </c>
      <c r="H6" s="184" t="s">
        <v>72</v>
      </c>
      <c r="I6" s="184"/>
      <c r="J6" s="184" t="s">
        <v>73</v>
      </c>
      <c r="K6" s="184"/>
      <c r="L6" s="184" t="s">
        <v>74</v>
      </c>
      <c r="M6" s="184"/>
      <c r="N6" s="184" t="s">
        <v>75</v>
      </c>
      <c r="O6" s="184"/>
      <c r="P6" s="47">
        <f>SUM(P7:P18)</f>
        <v>0.20039999999999994</v>
      </c>
      <c r="Q6" s="75" t="s">
        <v>76</v>
      </c>
      <c r="R6" s="71" t="s">
        <v>77</v>
      </c>
      <c r="S6" s="70" t="s">
        <v>78</v>
      </c>
      <c r="T6" s="75" t="s">
        <v>76</v>
      </c>
      <c r="U6" s="71" t="s">
        <v>77</v>
      </c>
      <c r="V6" s="70" t="s">
        <v>78</v>
      </c>
      <c r="W6" s="75" t="s">
        <v>76</v>
      </c>
      <c r="X6" s="71" t="s">
        <v>77</v>
      </c>
      <c r="Y6" s="70" t="s">
        <v>78</v>
      </c>
      <c r="Z6" s="75" t="s">
        <v>76</v>
      </c>
      <c r="AA6" s="71" t="s">
        <v>77</v>
      </c>
      <c r="AB6" s="70" t="s">
        <v>78</v>
      </c>
      <c r="AC6" s="75" t="s">
        <v>76</v>
      </c>
      <c r="AD6" s="71" t="s">
        <v>77</v>
      </c>
      <c r="AE6" s="70" t="s">
        <v>78</v>
      </c>
      <c r="AF6" s="75" t="s">
        <v>76</v>
      </c>
      <c r="AG6" s="71" t="s">
        <v>77</v>
      </c>
      <c r="AH6" s="70" t="s">
        <v>78</v>
      </c>
      <c r="AI6" s="75" t="s">
        <v>76</v>
      </c>
      <c r="AJ6" s="71" t="s">
        <v>77</v>
      </c>
      <c r="AK6" s="70" t="s">
        <v>78</v>
      </c>
      <c r="AL6" s="75" t="s">
        <v>76</v>
      </c>
      <c r="AM6" s="71" t="s">
        <v>77</v>
      </c>
      <c r="AN6" s="70" t="s">
        <v>78</v>
      </c>
      <c r="AO6" s="75" t="s">
        <v>76</v>
      </c>
      <c r="AP6" s="71" t="s">
        <v>77</v>
      </c>
      <c r="AQ6" s="70" t="s">
        <v>78</v>
      </c>
      <c r="AR6" s="75" t="s">
        <v>76</v>
      </c>
      <c r="AS6" s="71" t="s">
        <v>77</v>
      </c>
      <c r="AT6" s="70" t="s">
        <v>78</v>
      </c>
      <c r="AU6" s="75" t="s">
        <v>76</v>
      </c>
      <c r="AV6" s="71" t="s">
        <v>77</v>
      </c>
      <c r="AW6" s="70" t="s">
        <v>78</v>
      </c>
      <c r="AX6" s="75" t="s">
        <v>76</v>
      </c>
      <c r="AY6" s="71" t="s">
        <v>77</v>
      </c>
      <c r="AZ6" s="70" t="s">
        <v>78</v>
      </c>
      <c r="BA6" s="75" t="s">
        <v>76</v>
      </c>
      <c r="BB6" s="76" t="s">
        <v>77</v>
      </c>
      <c r="BC6" s="185"/>
      <c r="BD6" s="87">
        <f>SUM(BD7:BD18)</f>
        <v>0</v>
      </c>
    </row>
    <row r="7" spans="2:56" s="30" customFormat="1" ht="197.25" customHeight="1" x14ac:dyDescent="0.15">
      <c r="B7" s="178" t="s">
        <v>79</v>
      </c>
      <c r="C7" s="48" t="s">
        <v>80</v>
      </c>
      <c r="D7" s="53" t="s">
        <v>81</v>
      </c>
      <c r="E7" s="175" t="s">
        <v>82</v>
      </c>
      <c r="F7" s="175"/>
      <c r="G7" s="53" t="s">
        <v>83</v>
      </c>
      <c r="H7" s="134" t="s">
        <v>84</v>
      </c>
      <c r="I7" s="134"/>
      <c r="J7" s="134"/>
      <c r="K7" s="134"/>
      <c r="L7" s="134" t="s">
        <v>85</v>
      </c>
      <c r="M7" s="134"/>
      <c r="N7" s="120">
        <v>45291</v>
      </c>
      <c r="O7" s="120"/>
      <c r="P7" s="65">
        <v>1.67E-2</v>
      </c>
      <c r="Q7" s="78">
        <v>1</v>
      </c>
      <c r="R7" s="79"/>
      <c r="S7" s="80">
        <f>IFERROR(R7/Q7,"")</f>
        <v>0</v>
      </c>
      <c r="T7" s="78">
        <v>1</v>
      </c>
      <c r="U7" s="79"/>
      <c r="V7" s="80">
        <f>IFERROR(U7/T7,"")</f>
        <v>0</v>
      </c>
      <c r="W7" s="78">
        <v>1</v>
      </c>
      <c r="X7" s="79"/>
      <c r="Y7" s="80">
        <f>IFERROR(X7/W7,"")</f>
        <v>0</v>
      </c>
      <c r="Z7" s="78">
        <v>1</v>
      </c>
      <c r="AA7" s="79"/>
      <c r="AB7" s="80">
        <f>IFERROR(AA7/Z7,"")</f>
        <v>0</v>
      </c>
      <c r="AC7" s="78">
        <v>1</v>
      </c>
      <c r="AD7" s="79"/>
      <c r="AE7" s="80">
        <f>IFERROR(AD7/AC7,"")</f>
        <v>0</v>
      </c>
      <c r="AF7" s="78">
        <v>1</v>
      </c>
      <c r="AG7" s="79"/>
      <c r="AH7" s="80">
        <f>IFERROR(AG7/AF7,"")</f>
        <v>0</v>
      </c>
      <c r="AI7" s="78">
        <v>1</v>
      </c>
      <c r="AJ7" s="79"/>
      <c r="AK7" s="80">
        <f>IFERROR(AJ7/AI7,"")</f>
        <v>0</v>
      </c>
      <c r="AL7" s="78">
        <v>1</v>
      </c>
      <c r="AM7" s="79"/>
      <c r="AN7" s="80">
        <f>IFERROR(AM7/AL7,"")</f>
        <v>0</v>
      </c>
      <c r="AO7" s="78">
        <v>1</v>
      </c>
      <c r="AP7" s="79"/>
      <c r="AQ7" s="80">
        <f>IFERROR(AP7/AO7,"")</f>
        <v>0</v>
      </c>
      <c r="AR7" s="78">
        <v>1</v>
      </c>
      <c r="AS7" s="79"/>
      <c r="AT7" s="80">
        <f>IFERROR(AS7/AR7,"")</f>
        <v>0</v>
      </c>
      <c r="AU7" s="78">
        <v>1</v>
      </c>
      <c r="AV7" s="79"/>
      <c r="AW7" s="80">
        <f>IFERROR(AV7/AU7,"")</f>
        <v>0</v>
      </c>
      <c r="AX7" s="78">
        <v>1</v>
      </c>
      <c r="AY7" s="79"/>
      <c r="AZ7" s="80">
        <f>IFERROR(AY7/AX7,"")</f>
        <v>0</v>
      </c>
      <c r="BA7" s="78">
        <f>Q7+T7+W7+Z7+AC7+AF7+AI7+AL7+AO7+AR7+AU7+AX7</f>
        <v>12</v>
      </c>
      <c r="BB7" s="78">
        <f>R7+U7+X7+AA7+AD7+AG7+AJ7+AM7+AP7+AS7+AV7+AY7</f>
        <v>0</v>
      </c>
      <c r="BC7" s="80">
        <f>IFERROR(BB7/BA7,"")</f>
        <v>0</v>
      </c>
      <c r="BD7" s="81">
        <f>IFERROR(BC7*P7,"")</f>
        <v>0</v>
      </c>
    </row>
    <row r="8" spans="2:56" s="30" customFormat="1" ht="62.25" customHeight="1" x14ac:dyDescent="0.15">
      <c r="B8" s="178"/>
      <c r="C8" s="48" t="s">
        <v>86</v>
      </c>
      <c r="D8" s="53" t="s">
        <v>87</v>
      </c>
      <c r="E8" s="175" t="s">
        <v>88</v>
      </c>
      <c r="F8" s="175"/>
      <c r="G8" s="53" t="s">
        <v>89</v>
      </c>
      <c r="H8" s="134" t="s">
        <v>84</v>
      </c>
      <c r="I8" s="134"/>
      <c r="J8" s="134"/>
      <c r="K8" s="134"/>
      <c r="L8" s="134" t="s">
        <v>90</v>
      </c>
      <c r="M8" s="134"/>
      <c r="N8" s="120">
        <v>45291</v>
      </c>
      <c r="O8" s="120"/>
      <c r="P8" s="65">
        <v>1.67E-2</v>
      </c>
      <c r="Q8" s="78"/>
      <c r="R8" s="79"/>
      <c r="S8" s="80" t="str">
        <f t="shared" ref="S8:S18" si="0">IFERROR(R8/Q8,"")</f>
        <v/>
      </c>
      <c r="T8" s="78"/>
      <c r="U8" s="79"/>
      <c r="V8" s="80" t="str">
        <f t="shared" ref="V8:V18" si="1">IFERROR(U8/T8,"")</f>
        <v/>
      </c>
      <c r="W8" s="78"/>
      <c r="X8" s="79"/>
      <c r="Y8" s="80" t="str">
        <f t="shared" ref="Y8:Y18" si="2">IFERROR(X8/W8,"")</f>
        <v/>
      </c>
      <c r="Z8" s="78"/>
      <c r="AA8" s="79"/>
      <c r="AB8" s="80" t="str">
        <f t="shared" ref="AB8:AB18" si="3">IFERROR(AA8/Z8,"")</f>
        <v/>
      </c>
      <c r="AC8" s="78"/>
      <c r="AD8" s="79"/>
      <c r="AE8" s="80" t="str">
        <f t="shared" ref="AE8:AE18" si="4">IFERROR(AD8/AC8,"")</f>
        <v/>
      </c>
      <c r="AF8" s="78"/>
      <c r="AG8" s="79"/>
      <c r="AH8" s="80" t="str">
        <f t="shared" ref="AH8:AH18" si="5">IFERROR(AG8/AF8,"")</f>
        <v/>
      </c>
      <c r="AI8" s="78"/>
      <c r="AJ8" s="79"/>
      <c r="AK8" s="80" t="str">
        <f t="shared" ref="AK8:AK18" si="6">IFERROR(AJ8/AI8,"")</f>
        <v/>
      </c>
      <c r="AL8" s="78"/>
      <c r="AM8" s="79"/>
      <c r="AN8" s="80" t="str">
        <f t="shared" ref="AN8:AN18" si="7">IFERROR(AM8/AL8,"")</f>
        <v/>
      </c>
      <c r="AO8" s="78"/>
      <c r="AP8" s="79"/>
      <c r="AQ8" s="80" t="str">
        <f t="shared" ref="AQ8:AQ18" si="8">IFERROR(AP8/AO8,"")</f>
        <v/>
      </c>
      <c r="AR8" s="78"/>
      <c r="AS8" s="79"/>
      <c r="AT8" s="80" t="str">
        <f t="shared" ref="AT8:AT18" si="9">IFERROR(AS8/AR8,"")</f>
        <v/>
      </c>
      <c r="AU8" s="78"/>
      <c r="AV8" s="79"/>
      <c r="AW8" s="80" t="str">
        <f t="shared" ref="AW8:AW18" si="10">IFERROR(AV8/AU8,"")</f>
        <v/>
      </c>
      <c r="AX8" s="78">
        <v>1</v>
      </c>
      <c r="AY8" s="79"/>
      <c r="AZ8" s="80">
        <f t="shared" ref="AZ8:AZ18" si="11">IFERROR(AY8/AX8,"")</f>
        <v>0</v>
      </c>
      <c r="BA8" s="78">
        <f t="shared" ref="BA8:BA18" si="12">Q8+T8+W8+Z8+AC8+AF8+AI8+AL8+AO8+AR8+AU8+AX8</f>
        <v>1</v>
      </c>
      <c r="BB8" s="78">
        <f t="shared" ref="BB8:BB18" si="13">R8+U8+X8+AA8+AD8+AG8+AJ8+AM8+AP8+AS8+AV8+AY8</f>
        <v>0</v>
      </c>
      <c r="BC8" s="80">
        <f t="shared" ref="BC8:BC18" si="14">IFERROR(BB8/BA8,"")</f>
        <v>0</v>
      </c>
      <c r="BD8" s="81">
        <f>IFERROR(BC8*P8,"")</f>
        <v>0</v>
      </c>
    </row>
    <row r="9" spans="2:56" s="30" customFormat="1" ht="109.5" customHeight="1" x14ac:dyDescent="0.15">
      <c r="B9" s="178"/>
      <c r="C9" s="48" t="s">
        <v>91</v>
      </c>
      <c r="D9" s="53" t="s">
        <v>92</v>
      </c>
      <c r="E9" s="134" t="s">
        <v>93</v>
      </c>
      <c r="F9" s="134"/>
      <c r="G9" s="53" t="s">
        <v>94</v>
      </c>
      <c r="H9" s="134" t="s">
        <v>84</v>
      </c>
      <c r="I9" s="134"/>
      <c r="J9" s="134"/>
      <c r="K9" s="134"/>
      <c r="L9" s="134" t="s">
        <v>90</v>
      </c>
      <c r="M9" s="134"/>
      <c r="N9" s="120">
        <v>45291</v>
      </c>
      <c r="O9" s="120"/>
      <c r="P9" s="65">
        <v>1.67E-2</v>
      </c>
      <c r="Q9" s="78"/>
      <c r="R9" s="79"/>
      <c r="S9" s="80" t="str">
        <f t="shared" si="0"/>
        <v/>
      </c>
      <c r="T9" s="78"/>
      <c r="U9" s="79"/>
      <c r="V9" s="80" t="str">
        <f t="shared" si="1"/>
        <v/>
      </c>
      <c r="W9" s="78"/>
      <c r="X9" s="79"/>
      <c r="Y9" s="80" t="str">
        <f t="shared" si="2"/>
        <v/>
      </c>
      <c r="Z9" s="78"/>
      <c r="AA9" s="79"/>
      <c r="AB9" s="80" t="str">
        <f t="shared" si="3"/>
        <v/>
      </c>
      <c r="AC9" s="78"/>
      <c r="AD9" s="79"/>
      <c r="AE9" s="80" t="str">
        <f t="shared" si="4"/>
        <v/>
      </c>
      <c r="AF9" s="78"/>
      <c r="AG9" s="79"/>
      <c r="AH9" s="80" t="str">
        <f t="shared" si="5"/>
        <v/>
      </c>
      <c r="AI9" s="78"/>
      <c r="AJ9" s="79"/>
      <c r="AK9" s="80" t="str">
        <f t="shared" si="6"/>
        <v/>
      </c>
      <c r="AL9" s="78"/>
      <c r="AM9" s="79"/>
      <c r="AN9" s="80" t="str">
        <f t="shared" si="7"/>
        <v/>
      </c>
      <c r="AO9" s="78"/>
      <c r="AP9" s="79"/>
      <c r="AQ9" s="80" t="str">
        <f t="shared" si="8"/>
        <v/>
      </c>
      <c r="AR9" s="78"/>
      <c r="AS9" s="79"/>
      <c r="AT9" s="80" t="str">
        <f t="shared" si="9"/>
        <v/>
      </c>
      <c r="AU9" s="78"/>
      <c r="AV9" s="79"/>
      <c r="AW9" s="80" t="str">
        <f t="shared" si="10"/>
        <v/>
      </c>
      <c r="AX9" s="78">
        <v>1</v>
      </c>
      <c r="AY9" s="79"/>
      <c r="AZ9" s="80">
        <f t="shared" si="11"/>
        <v>0</v>
      </c>
      <c r="BA9" s="78">
        <f t="shared" si="12"/>
        <v>1</v>
      </c>
      <c r="BB9" s="78">
        <f t="shared" si="13"/>
        <v>0</v>
      </c>
      <c r="BC9" s="80">
        <f t="shared" si="14"/>
        <v>0</v>
      </c>
      <c r="BD9" s="81">
        <f t="shared" ref="BD9:BD18" si="15">IFERROR(BC9*P9,"")</f>
        <v>0</v>
      </c>
    </row>
    <row r="10" spans="2:56" s="30" customFormat="1" ht="184.5" customHeight="1" x14ac:dyDescent="0.15">
      <c r="B10" s="178"/>
      <c r="C10" s="48" t="s">
        <v>95</v>
      </c>
      <c r="D10" s="100" t="s">
        <v>96</v>
      </c>
      <c r="E10" s="175" t="s">
        <v>97</v>
      </c>
      <c r="F10" s="175"/>
      <c r="G10" s="53" t="s">
        <v>98</v>
      </c>
      <c r="H10" s="134" t="s">
        <v>84</v>
      </c>
      <c r="I10" s="134"/>
      <c r="J10" s="134"/>
      <c r="K10" s="134"/>
      <c r="L10" s="134" t="s">
        <v>90</v>
      </c>
      <c r="M10" s="134"/>
      <c r="N10" s="120" t="s">
        <v>414</v>
      </c>
      <c r="O10" s="120"/>
      <c r="P10" s="65">
        <v>1.67E-2</v>
      </c>
      <c r="Q10" s="78"/>
      <c r="R10" s="79"/>
      <c r="S10" s="80" t="str">
        <f t="shared" si="0"/>
        <v/>
      </c>
      <c r="T10" s="78"/>
      <c r="U10" s="79"/>
      <c r="V10" s="80" t="str">
        <f t="shared" si="1"/>
        <v/>
      </c>
      <c r="W10" s="78"/>
      <c r="X10" s="79"/>
      <c r="Y10" s="80" t="str">
        <f t="shared" si="2"/>
        <v/>
      </c>
      <c r="Z10" s="78">
        <v>1</v>
      </c>
      <c r="AA10" s="79"/>
      <c r="AB10" s="80">
        <f t="shared" si="3"/>
        <v>0</v>
      </c>
      <c r="AC10" s="78"/>
      <c r="AD10" s="79"/>
      <c r="AE10" s="80" t="str">
        <f t="shared" si="4"/>
        <v/>
      </c>
      <c r="AF10" s="78"/>
      <c r="AG10" s="79"/>
      <c r="AH10" s="80" t="str">
        <f t="shared" si="5"/>
        <v/>
      </c>
      <c r="AI10" s="78"/>
      <c r="AJ10" s="79"/>
      <c r="AK10" s="80" t="str">
        <f t="shared" si="6"/>
        <v/>
      </c>
      <c r="AL10" s="78"/>
      <c r="AM10" s="79"/>
      <c r="AN10" s="80" t="str">
        <f t="shared" si="7"/>
        <v/>
      </c>
      <c r="AO10" s="78"/>
      <c r="AP10" s="79"/>
      <c r="AQ10" s="80" t="str">
        <f t="shared" si="8"/>
        <v/>
      </c>
      <c r="AR10" s="78"/>
      <c r="AS10" s="79"/>
      <c r="AT10" s="80" t="str">
        <f t="shared" si="9"/>
        <v/>
      </c>
      <c r="AU10" s="78"/>
      <c r="AV10" s="79"/>
      <c r="AW10" s="80" t="str">
        <f t="shared" si="10"/>
        <v/>
      </c>
      <c r="AX10" s="78">
        <v>1</v>
      </c>
      <c r="AY10" s="79"/>
      <c r="AZ10" s="80">
        <f t="shared" si="11"/>
        <v>0</v>
      </c>
      <c r="BA10" s="78">
        <f t="shared" si="12"/>
        <v>2</v>
      </c>
      <c r="BB10" s="78">
        <f t="shared" si="13"/>
        <v>0</v>
      </c>
      <c r="BC10" s="80">
        <f t="shared" si="14"/>
        <v>0</v>
      </c>
      <c r="BD10" s="81">
        <f t="shared" si="15"/>
        <v>0</v>
      </c>
    </row>
    <row r="11" spans="2:56" s="30" customFormat="1" ht="99.75" customHeight="1" x14ac:dyDescent="0.15">
      <c r="B11" s="178" t="s">
        <v>99</v>
      </c>
      <c r="C11" s="48" t="s">
        <v>100</v>
      </c>
      <c r="D11" s="53" t="s">
        <v>101</v>
      </c>
      <c r="E11" s="175" t="s">
        <v>102</v>
      </c>
      <c r="F11" s="175"/>
      <c r="G11" s="53" t="s">
        <v>103</v>
      </c>
      <c r="H11" s="134" t="s">
        <v>84</v>
      </c>
      <c r="I11" s="134"/>
      <c r="J11" s="134"/>
      <c r="K11" s="134"/>
      <c r="L11" s="134" t="s">
        <v>90</v>
      </c>
      <c r="M11" s="134"/>
      <c r="N11" s="120">
        <v>44957</v>
      </c>
      <c r="O11" s="120"/>
      <c r="P11" s="65">
        <v>1.67E-2</v>
      </c>
      <c r="Q11" s="78">
        <v>1</v>
      </c>
      <c r="R11" s="79"/>
      <c r="S11" s="80">
        <f t="shared" si="0"/>
        <v>0</v>
      </c>
      <c r="T11" s="78"/>
      <c r="U11" s="79"/>
      <c r="V11" s="80" t="str">
        <f t="shared" si="1"/>
        <v/>
      </c>
      <c r="W11" s="78"/>
      <c r="X11" s="79"/>
      <c r="Y11" s="80" t="str">
        <f t="shared" si="2"/>
        <v/>
      </c>
      <c r="Z11" s="78"/>
      <c r="AA11" s="79"/>
      <c r="AB11" s="80" t="str">
        <f t="shared" si="3"/>
        <v/>
      </c>
      <c r="AC11" s="78"/>
      <c r="AD11" s="79"/>
      <c r="AE11" s="80" t="str">
        <f t="shared" si="4"/>
        <v/>
      </c>
      <c r="AF11" s="78"/>
      <c r="AG11" s="79"/>
      <c r="AH11" s="80" t="str">
        <f t="shared" si="5"/>
        <v/>
      </c>
      <c r="AI11" s="78"/>
      <c r="AJ11" s="79"/>
      <c r="AK11" s="80" t="str">
        <f t="shared" si="6"/>
        <v/>
      </c>
      <c r="AL11" s="78"/>
      <c r="AM11" s="79"/>
      <c r="AN11" s="80" t="str">
        <f t="shared" si="7"/>
        <v/>
      </c>
      <c r="AO11" s="78"/>
      <c r="AP11" s="79"/>
      <c r="AQ11" s="80" t="str">
        <f t="shared" si="8"/>
        <v/>
      </c>
      <c r="AR11" s="78"/>
      <c r="AS11" s="79"/>
      <c r="AT11" s="80" t="str">
        <f t="shared" si="9"/>
        <v/>
      </c>
      <c r="AU11" s="78"/>
      <c r="AV11" s="79"/>
      <c r="AW11" s="80" t="str">
        <f t="shared" si="10"/>
        <v/>
      </c>
      <c r="AX11" s="78"/>
      <c r="AY11" s="79"/>
      <c r="AZ11" s="80" t="str">
        <f t="shared" si="11"/>
        <v/>
      </c>
      <c r="BA11" s="78">
        <f t="shared" si="12"/>
        <v>1</v>
      </c>
      <c r="BB11" s="78">
        <f t="shared" si="13"/>
        <v>0</v>
      </c>
      <c r="BC11" s="80">
        <f t="shared" si="14"/>
        <v>0</v>
      </c>
      <c r="BD11" s="81">
        <f t="shared" si="15"/>
        <v>0</v>
      </c>
    </row>
    <row r="12" spans="2:56" s="30" customFormat="1" ht="102.75" customHeight="1" x14ac:dyDescent="0.15">
      <c r="B12" s="178"/>
      <c r="C12" s="48" t="s">
        <v>104</v>
      </c>
      <c r="D12" s="53" t="s">
        <v>105</v>
      </c>
      <c r="E12" s="175" t="s">
        <v>106</v>
      </c>
      <c r="F12" s="175"/>
      <c r="G12" s="53" t="s">
        <v>107</v>
      </c>
      <c r="H12" s="134" t="s">
        <v>84</v>
      </c>
      <c r="I12" s="134"/>
      <c r="J12" s="134"/>
      <c r="K12" s="134"/>
      <c r="L12" s="134" t="s">
        <v>90</v>
      </c>
      <c r="M12" s="134"/>
      <c r="N12" s="120" t="s">
        <v>108</v>
      </c>
      <c r="O12" s="120"/>
      <c r="P12" s="65">
        <v>1.67E-2</v>
      </c>
      <c r="Q12" s="78"/>
      <c r="R12" s="79"/>
      <c r="S12" s="80" t="str">
        <f t="shared" si="0"/>
        <v/>
      </c>
      <c r="T12" s="78"/>
      <c r="U12" s="79"/>
      <c r="V12" s="80" t="str">
        <f t="shared" si="1"/>
        <v/>
      </c>
      <c r="W12" s="78"/>
      <c r="X12" s="79"/>
      <c r="Y12" s="80" t="str">
        <f t="shared" si="2"/>
        <v/>
      </c>
      <c r="Z12" s="78"/>
      <c r="AA12" s="79"/>
      <c r="AB12" s="80" t="str">
        <f t="shared" si="3"/>
        <v/>
      </c>
      <c r="AC12" s="78"/>
      <c r="AD12" s="79"/>
      <c r="AE12" s="80" t="str">
        <f t="shared" si="4"/>
        <v/>
      </c>
      <c r="AF12" s="78">
        <v>1</v>
      </c>
      <c r="AG12" s="79"/>
      <c r="AH12" s="80">
        <f t="shared" si="5"/>
        <v>0</v>
      </c>
      <c r="AI12" s="78"/>
      <c r="AJ12" s="79"/>
      <c r="AK12" s="80" t="str">
        <f t="shared" si="6"/>
        <v/>
      </c>
      <c r="AL12" s="78"/>
      <c r="AM12" s="79"/>
      <c r="AN12" s="80" t="str">
        <f t="shared" si="7"/>
        <v/>
      </c>
      <c r="AO12" s="78"/>
      <c r="AP12" s="79"/>
      <c r="AQ12" s="80" t="str">
        <f t="shared" si="8"/>
        <v/>
      </c>
      <c r="AR12" s="78"/>
      <c r="AS12" s="79"/>
      <c r="AT12" s="80" t="str">
        <f t="shared" si="9"/>
        <v/>
      </c>
      <c r="AU12" s="78"/>
      <c r="AV12" s="79"/>
      <c r="AW12" s="80" t="str">
        <f t="shared" si="10"/>
        <v/>
      </c>
      <c r="AX12" s="78">
        <v>1</v>
      </c>
      <c r="AY12" s="79"/>
      <c r="AZ12" s="80">
        <f t="shared" si="11"/>
        <v>0</v>
      </c>
      <c r="BA12" s="78">
        <f t="shared" si="12"/>
        <v>2</v>
      </c>
      <c r="BB12" s="78">
        <f t="shared" si="13"/>
        <v>0</v>
      </c>
      <c r="BC12" s="80">
        <f t="shared" si="14"/>
        <v>0</v>
      </c>
      <c r="BD12" s="81">
        <f t="shared" si="15"/>
        <v>0</v>
      </c>
    </row>
    <row r="13" spans="2:56" s="30" customFormat="1" ht="111" customHeight="1" x14ac:dyDescent="0.15">
      <c r="B13" s="178" t="s">
        <v>109</v>
      </c>
      <c r="C13" s="48" t="s">
        <v>110</v>
      </c>
      <c r="D13" s="86" t="s">
        <v>111</v>
      </c>
      <c r="E13" s="175" t="s">
        <v>112</v>
      </c>
      <c r="F13" s="175"/>
      <c r="G13" s="53" t="s">
        <v>113</v>
      </c>
      <c r="H13" s="134" t="s">
        <v>84</v>
      </c>
      <c r="I13" s="134"/>
      <c r="J13" s="134"/>
      <c r="K13" s="134"/>
      <c r="L13" s="134" t="s">
        <v>90</v>
      </c>
      <c r="M13" s="134"/>
      <c r="N13" s="120">
        <v>44957</v>
      </c>
      <c r="O13" s="120"/>
      <c r="P13" s="65">
        <v>1.67E-2</v>
      </c>
      <c r="Q13" s="78">
        <v>1</v>
      </c>
      <c r="R13" s="79"/>
      <c r="S13" s="80">
        <f t="shared" si="0"/>
        <v>0</v>
      </c>
      <c r="T13" s="78"/>
      <c r="U13" s="79"/>
      <c r="V13" s="80" t="str">
        <f t="shared" si="1"/>
        <v/>
      </c>
      <c r="W13" s="78"/>
      <c r="X13" s="79"/>
      <c r="Y13" s="80" t="str">
        <f t="shared" si="2"/>
        <v/>
      </c>
      <c r="Z13" s="78"/>
      <c r="AA13" s="79"/>
      <c r="AB13" s="80" t="str">
        <f t="shared" si="3"/>
        <v/>
      </c>
      <c r="AC13" s="78"/>
      <c r="AD13" s="79"/>
      <c r="AE13" s="80" t="str">
        <f t="shared" si="4"/>
        <v/>
      </c>
      <c r="AF13" s="78"/>
      <c r="AG13" s="79"/>
      <c r="AH13" s="80" t="str">
        <f t="shared" si="5"/>
        <v/>
      </c>
      <c r="AI13" s="78"/>
      <c r="AJ13" s="79"/>
      <c r="AK13" s="80" t="str">
        <f t="shared" si="6"/>
        <v/>
      </c>
      <c r="AL13" s="78"/>
      <c r="AM13" s="79"/>
      <c r="AN13" s="80" t="str">
        <f t="shared" si="7"/>
        <v/>
      </c>
      <c r="AO13" s="78"/>
      <c r="AP13" s="79"/>
      <c r="AQ13" s="80" t="str">
        <f t="shared" si="8"/>
        <v/>
      </c>
      <c r="AR13" s="78"/>
      <c r="AS13" s="79"/>
      <c r="AT13" s="80" t="str">
        <f t="shared" si="9"/>
        <v/>
      </c>
      <c r="AU13" s="78"/>
      <c r="AV13" s="79"/>
      <c r="AW13" s="80" t="str">
        <f t="shared" si="10"/>
        <v/>
      </c>
      <c r="AX13" s="78"/>
      <c r="AY13" s="79"/>
      <c r="AZ13" s="80" t="str">
        <f t="shared" si="11"/>
        <v/>
      </c>
      <c r="BA13" s="78">
        <f t="shared" si="12"/>
        <v>1</v>
      </c>
      <c r="BB13" s="78">
        <f t="shared" si="13"/>
        <v>0</v>
      </c>
      <c r="BC13" s="80">
        <f t="shared" si="14"/>
        <v>0</v>
      </c>
      <c r="BD13" s="81">
        <f t="shared" si="15"/>
        <v>0</v>
      </c>
    </row>
    <row r="14" spans="2:56" s="30" customFormat="1" ht="121.5" customHeight="1" x14ac:dyDescent="0.15">
      <c r="B14" s="178"/>
      <c r="C14" s="48" t="s">
        <v>114</v>
      </c>
      <c r="D14" s="53" t="s">
        <v>115</v>
      </c>
      <c r="E14" s="175" t="s">
        <v>116</v>
      </c>
      <c r="F14" s="175"/>
      <c r="G14" s="53" t="s">
        <v>117</v>
      </c>
      <c r="H14" s="134" t="s">
        <v>84</v>
      </c>
      <c r="I14" s="134"/>
      <c r="J14" s="134"/>
      <c r="K14" s="134"/>
      <c r="L14" s="134" t="s">
        <v>90</v>
      </c>
      <c r="M14" s="134"/>
      <c r="N14" s="120">
        <v>44957</v>
      </c>
      <c r="O14" s="120"/>
      <c r="P14" s="65">
        <v>1.67E-2</v>
      </c>
      <c r="Q14" s="78">
        <v>1</v>
      </c>
      <c r="R14" s="79"/>
      <c r="S14" s="80">
        <f t="shared" si="0"/>
        <v>0</v>
      </c>
      <c r="T14" s="78"/>
      <c r="U14" s="79"/>
      <c r="V14" s="80" t="str">
        <f t="shared" si="1"/>
        <v/>
      </c>
      <c r="W14" s="78"/>
      <c r="X14" s="79"/>
      <c r="Y14" s="80" t="str">
        <f t="shared" si="2"/>
        <v/>
      </c>
      <c r="Z14" s="78"/>
      <c r="AA14" s="79"/>
      <c r="AB14" s="80" t="str">
        <f t="shared" si="3"/>
        <v/>
      </c>
      <c r="AC14" s="78"/>
      <c r="AD14" s="79"/>
      <c r="AE14" s="80" t="str">
        <f t="shared" si="4"/>
        <v/>
      </c>
      <c r="AF14" s="78"/>
      <c r="AG14" s="79"/>
      <c r="AH14" s="80" t="str">
        <f t="shared" si="5"/>
        <v/>
      </c>
      <c r="AI14" s="78"/>
      <c r="AJ14" s="79"/>
      <c r="AK14" s="80" t="str">
        <f t="shared" si="6"/>
        <v/>
      </c>
      <c r="AL14" s="78"/>
      <c r="AM14" s="79"/>
      <c r="AN14" s="80" t="str">
        <f t="shared" si="7"/>
        <v/>
      </c>
      <c r="AO14" s="78"/>
      <c r="AP14" s="79"/>
      <c r="AQ14" s="80" t="str">
        <f t="shared" si="8"/>
        <v/>
      </c>
      <c r="AR14" s="78"/>
      <c r="AS14" s="79"/>
      <c r="AT14" s="80" t="str">
        <f t="shared" si="9"/>
        <v/>
      </c>
      <c r="AU14" s="78"/>
      <c r="AV14" s="79"/>
      <c r="AW14" s="80" t="str">
        <f t="shared" si="10"/>
        <v/>
      </c>
      <c r="AX14" s="78"/>
      <c r="AY14" s="79"/>
      <c r="AZ14" s="80" t="str">
        <f t="shared" si="11"/>
        <v/>
      </c>
      <c r="BA14" s="78">
        <f t="shared" si="12"/>
        <v>1</v>
      </c>
      <c r="BB14" s="78">
        <f t="shared" si="13"/>
        <v>0</v>
      </c>
      <c r="BC14" s="80">
        <f t="shared" si="14"/>
        <v>0</v>
      </c>
      <c r="BD14" s="81">
        <f t="shared" si="15"/>
        <v>0</v>
      </c>
    </row>
    <row r="15" spans="2:56" s="30" customFormat="1" ht="130.5" customHeight="1" x14ac:dyDescent="0.15">
      <c r="B15" s="178" t="s">
        <v>118</v>
      </c>
      <c r="C15" s="48" t="s">
        <v>119</v>
      </c>
      <c r="D15" s="53" t="s">
        <v>120</v>
      </c>
      <c r="E15" s="175" t="s">
        <v>121</v>
      </c>
      <c r="F15" s="175"/>
      <c r="G15" s="53" t="s">
        <v>122</v>
      </c>
      <c r="H15" s="134" t="s">
        <v>84</v>
      </c>
      <c r="I15" s="134"/>
      <c r="J15" s="134" t="s">
        <v>123</v>
      </c>
      <c r="K15" s="134"/>
      <c r="L15" s="134" t="s">
        <v>90</v>
      </c>
      <c r="M15" s="134"/>
      <c r="N15" s="120" t="s">
        <v>124</v>
      </c>
      <c r="O15" s="120"/>
      <c r="P15" s="65">
        <v>1.67E-2</v>
      </c>
      <c r="Q15" s="78">
        <v>1</v>
      </c>
      <c r="R15" s="79"/>
      <c r="S15" s="80">
        <f t="shared" si="0"/>
        <v>0</v>
      </c>
      <c r="T15" s="78"/>
      <c r="U15" s="79"/>
      <c r="V15" s="80" t="str">
        <f t="shared" si="1"/>
        <v/>
      </c>
      <c r="W15" s="78"/>
      <c r="X15" s="79"/>
      <c r="Y15" s="80" t="str">
        <f t="shared" si="2"/>
        <v/>
      </c>
      <c r="Z15" s="78"/>
      <c r="AA15" s="79"/>
      <c r="AB15" s="80" t="str">
        <f t="shared" si="3"/>
        <v/>
      </c>
      <c r="AC15" s="78">
        <v>1</v>
      </c>
      <c r="AD15" s="79"/>
      <c r="AE15" s="80">
        <f t="shared" si="4"/>
        <v>0</v>
      </c>
      <c r="AF15" s="78"/>
      <c r="AG15" s="79"/>
      <c r="AH15" s="80" t="str">
        <f t="shared" si="5"/>
        <v/>
      </c>
      <c r="AI15" s="78"/>
      <c r="AJ15" s="79"/>
      <c r="AK15" s="80" t="str">
        <f t="shared" si="6"/>
        <v/>
      </c>
      <c r="AL15" s="78"/>
      <c r="AM15" s="79"/>
      <c r="AN15" s="80" t="str">
        <f t="shared" si="7"/>
        <v/>
      </c>
      <c r="AO15" s="78">
        <v>1</v>
      </c>
      <c r="AP15" s="79"/>
      <c r="AQ15" s="80">
        <f t="shared" si="8"/>
        <v>0</v>
      </c>
      <c r="AR15" s="78"/>
      <c r="AS15" s="79"/>
      <c r="AT15" s="80" t="str">
        <f t="shared" si="9"/>
        <v/>
      </c>
      <c r="AU15" s="78"/>
      <c r="AV15" s="79"/>
      <c r="AW15" s="80" t="str">
        <f t="shared" si="10"/>
        <v/>
      </c>
      <c r="AX15" s="78"/>
      <c r="AY15" s="79"/>
      <c r="AZ15" s="80" t="str">
        <f t="shared" si="11"/>
        <v/>
      </c>
      <c r="BA15" s="78">
        <f t="shared" si="12"/>
        <v>3</v>
      </c>
      <c r="BB15" s="78">
        <f t="shared" si="13"/>
        <v>0</v>
      </c>
      <c r="BC15" s="80">
        <f t="shared" si="14"/>
        <v>0</v>
      </c>
      <c r="BD15" s="81">
        <f t="shared" si="15"/>
        <v>0</v>
      </c>
    </row>
    <row r="16" spans="2:56" s="30" customFormat="1" ht="108.75" customHeight="1" x14ac:dyDescent="0.15">
      <c r="B16" s="178"/>
      <c r="C16" s="48" t="s">
        <v>125</v>
      </c>
      <c r="D16" s="53" t="s">
        <v>126</v>
      </c>
      <c r="E16" s="175" t="s">
        <v>127</v>
      </c>
      <c r="F16" s="175"/>
      <c r="G16" s="53" t="s">
        <v>128</v>
      </c>
      <c r="H16" s="134" t="s">
        <v>84</v>
      </c>
      <c r="I16" s="134"/>
      <c r="J16" s="134"/>
      <c r="K16" s="134"/>
      <c r="L16" s="134" t="s">
        <v>90</v>
      </c>
      <c r="M16" s="134"/>
      <c r="N16" s="120" t="s">
        <v>129</v>
      </c>
      <c r="O16" s="120"/>
      <c r="P16" s="65">
        <v>1.67E-2</v>
      </c>
      <c r="Q16" s="78">
        <v>1</v>
      </c>
      <c r="R16" s="79"/>
      <c r="S16" s="80">
        <f t="shared" si="0"/>
        <v>0</v>
      </c>
      <c r="T16" s="78"/>
      <c r="U16" s="79"/>
      <c r="V16" s="80" t="str">
        <f t="shared" si="1"/>
        <v/>
      </c>
      <c r="W16" s="78"/>
      <c r="X16" s="79"/>
      <c r="Y16" s="80" t="str">
        <f t="shared" si="2"/>
        <v/>
      </c>
      <c r="Z16" s="78"/>
      <c r="AA16" s="79"/>
      <c r="AB16" s="80" t="str">
        <f t="shared" si="3"/>
        <v/>
      </c>
      <c r="AC16" s="78">
        <v>1</v>
      </c>
      <c r="AD16" s="79"/>
      <c r="AE16" s="80">
        <f t="shared" si="4"/>
        <v>0</v>
      </c>
      <c r="AF16" s="78"/>
      <c r="AG16" s="79"/>
      <c r="AH16" s="80" t="str">
        <f t="shared" si="5"/>
        <v/>
      </c>
      <c r="AI16" s="78"/>
      <c r="AJ16" s="79"/>
      <c r="AK16" s="80" t="str">
        <f t="shared" si="6"/>
        <v/>
      </c>
      <c r="AL16" s="78"/>
      <c r="AM16" s="79"/>
      <c r="AN16" s="80" t="str">
        <f t="shared" si="7"/>
        <v/>
      </c>
      <c r="AO16" s="78">
        <v>1</v>
      </c>
      <c r="AP16" s="79"/>
      <c r="AQ16" s="80">
        <f t="shared" si="8"/>
        <v>0</v>
      </c>
      <c r="AR16" s="78"/>
      <c r="AS16" s="79"/>
      <c r="AT16" s="80" t="str">
        <f t="shared" si="9"/>
        <v/>
      </c>
      <c r="AU16" s="78"/>
      <c r="AV16" s="79"/>
      <c r="AW16" s="80" t="str">
        <f t="shared" si="10"/>
        <v/>
      </c>
      <c r="AX16" s="78"/>
      <c r="AY16" s="79"/>
      <c r="AZ16" s="80" t="str">
        <f t="shared" si="11"/>
        <v/>
      </c>
      <c r="BA16" s="78">
        <f t="shared" si="12"/>
        <v>3</v>
      </c>
      <c r="BB16" s="78">
        <f t="shared" si="13"/>
        <v>0</v>
      </c>
      <c r="BC16" s="80">
        <f t="shared" si="14"/>
        <v>0</v>
      </c>
      <c r="BD16" s="81">
        <f t="shared" si="15"/>
        <v>0</v>
      </c>
    </row>
    <row r="17" spans="2:56" s="30" customFormat="1" ht="133.5" customHeight="1" x14ac:dyDescent="0.15">
      <c r="B17" s="178" t="s">
        <v>130</v>
      </c>
      <c r="C17" s="48" t="s">
        <v>131</v>
      </c>
      <c r="D17" s="53" t="s">
        <v>132</v>
      </c>
      <c r="E17" s="175" t="s">
        <v>133</v>
      </c>
      <c r="F17" s="175"/>
      <c r="G17" s="53" t="s">
        <v>134</v>
      </c>
      <c r="H17" s="134" t="s">
        <v>135</v>
      </c>
      <c r="I17" s="134"/>
      <c r="J17" s="134"/>
      <c r="K17" s="134"/>
      <c r="L17" s="134" t="s">
        <v>90</v>
      </c>
      <c r="M17" s="134"/>
      <c r="N17" s="120" t="s">
        <v>136</v>
      </c>
      <c r="O17" s="120"/>
      <c r="P17" s="65">
        <v>1.67E-2</v>
      </c>
      <c r="Q17" s="78">
        <v>1</v>
      </c>
      <c r="R17" s="79"/>
      <c r="S17" s="80">
        <f t="shared" si="0"/>
        <v>0</v>
      </c>
      <c r="T17" s="78"/>
      <c r="U17" s="79"/>
      <c r="V17" s="80" t="str">
        <f t="shared" si="1"/>
        <v/>
      </c>
      <c r="W17" s="78"/>
      <c r="X17" s="79"/>
      <c r="Y17" s="80" t="str">
        <f t="shared" si="2"/>
        <v/>
      </c>
      <c r="Z17" s="78"/>
      <c r="AA17" s="79"/>
      <c r="AB17" s="80" t="str">
        <f t="shared" si="3"/>
        <v/>
      </c>
      <c r="AC17" s="78">
        <v>1</v>
      </c>
      <c r="AD17" s="79"/>
      <c r="AE17" s="80">
        <f t="shared" si="4"/>
        <v>0</v>
      </c>
      <c r="AF17" s="78"/>
      <c r="AG17" s="79"/>
      <c r="AH17" s="80" t="str">
        <f t="shared" si="5"/>
        <v/>
      </c>
      <c r="AI17" s="78"/>
      <c r="AJ17" s="79"/>
      <c r="AK17" s="80" t="str">
        <f t="shared" si="6"/>
        <v/>
      </c>
      <c r="AL17" s="78"/>
      <c r="AM17" s="79"/>
      <c r="AN17" s="80" t="str">
        <f t="shared" si="7"/>
        <v/>
      </c>
      <c r="AO17" s="78">
        <v>1</v>
      </c>
      <c r="AP17" s="79"/>
      <c r="AQ17" s="80">
        <f t="shared" si="8"/>
        <v>0</v>
      </c>
      <c r="AR17" s="78"/>
      <c r="AS17" s="79"/>
      <c r="AT17" s="80" t="str">
        <f t="shared" si="9"/>
        <v/>
      </c>
      <c r="AU17" s="78"/>
      <c r="AV17" s="79"/>
      <c r="AW17" s="80" t="str">
        <f t="shared" si="10"/>
        <v/>
      </c>
      <c r="AX17" s="78"/>
      <c r="AY17" s="79"/>
      <c r="AZ17" s="80" t="str">
        <f t="shared" si="11"/>
        <v/>
      </c>
      <c r="BA17" s="78">
        <f t="shared" si="12"/>
        <v>3</v>
      </c>
      <c r="BB17" s="78">
        <f t="shared" si="13"/>
        <v>0</v>
      </c>
      <c r="BC17" s="80">
        <f t="shared" si="14"/>
        <v>0</v>
      </c>
      <c r="BD17" s="81">
        <f t="shared" si="15"/>
        <v>0</v>
      </c>
    </row>
    <row r="18" spans="2:56" s="30" customFormat="1" ht="109.5" customHeight="1" x14ac:dyDescent="0.15">
      <c r="B18" s="178"/>
      <c r="C18" s="48" t="s">
        <v>137</v>
      </c>
      <c r="D18" s="53" t="s">
        <v>138</v>
      </c>
      <c r="E18" s="175" t="s">
        <v>139</v>
      </c>
      <c r="F18" s="175"/>
      <c r="G18" s="53" t="s">
        <v>140</v>
      </c>
      <c r="H18" s="134" t="s">
        <v>135</v>
      </c>
      <c r="I18" s="134"/>
      <c r="J18" s="134"/>
      <c r="K18" s="134"/>
      <c r="L18" s="134" t="s">
        <v>90</v>
      </c>
      <c r="M18" s="134"/>
      <c r="N18" s="120">
        <v>45260</v>
      </c>
      <c r="O18" s="120"/>
      <c r="P18" s="65">
        <v>1.67E-2</v>
      </c>
      <c r="Q18" s="78"/>
      <c r="R18" s="79"/>
      <c r="S18" s="80" t="str">
        <f t="shared" si="0"/>
        <v/>
      </c>
      <c r="T18" s="78"/>
      <c r="U18" s="79"/>
      <c r="V18" s="80" t="str">
        <f t="shared" si="1"/>
        <v/>
      </c>
      <c r="W18" s="78"/>
      <c r="X18" s="79"/>
      <c r="Y18" s="80" t="str">
        <f t="shared" si="2"/>
        <v/>
      </c>
      <c r="Z18" s="78"/>
      <c r="AA18" s="79"/>
      <c r="AB18" s="80" t="str">
        <f t="shared" si="3"/>
        <v/>
      </c>
      <c r="AC18" s="78"/>
      <c r="AD18" s="79"/>
      <c r="AE18" s="80" t="str">
        <f t="shared" si="4"/>
        <v/>
      </c>
      <c r="AF18" s="78"/>
      <c r="AG18" s="79"/>
      <c r="AH18" s="80" t="str">
        <f t="shared" si="5"/>
        <v/>
      </c>
      <c r="AI18" s="78"/>
      <c r="AJ18" s="79"/>
      <c r="AK18" s="80" t="str">
        <f t="shared" si="6"/>
        <v/>
      </c>
      <c r="AL18" s="78"/>
      <c r="AM18" s="79"/>
      <c r="AN18" s="80" t="str">
        <f t="shared" si="7"/>
        <v/>
      </c>
      <c r="AO18" s="78"/>
      <c r="AP18" s="79"/>
      <c r="AQ18" s="80" t="str">
        <f t="shared" si="8"/>
        <v/>
      </c>
      <c r="AR18" s="78"/>
      <c r="AS18" s="79"/>
      <c r="AT18" s="80" t="str">
        <f t="shared" si="9"/>
        <v/>
      </c>
      <c r="AU18" s="78">
        <v>1</v>
      </c>
      <c r="AV18" s="79"/>
      <c r="AW18" s="80">
        <f t="shared" si="10"/>
        <v>0</v>
      </c>
      <c r="AX18" s="78"/>
      <c r="AY18" s="79"/>
      <c r="AZ18" s="80" t="str">
        <f t="shared" si="11"/>
        <v/>
      </c>
      <c r="BA18" s="78">
        <f t="shared" si="12"/>
        <v>1</v>
      </c>
      <c r="BB18" s="78">
        <f t="shared" si="13"/>
        <v>0</v>
      </c>
      <c r="BC18" s="80">
        <f t="shared" si="14"/>
        <v>0</v>
      </c>
      <c r="BD18" s="81">
        <f t="shared" si="15"/>
        <v>0</v>
      </c>
    </row>
    <row r="19" spans="2:56" s="33" customFormat="1" ht="12.75" customHeight="1" x14ac:dyDescent="0.15">
      <c r="B19" s="29"/>
      <c r="C19" s="29"/>
      <c r="D19" s="31"/>
      <c r="E19" s="31"/>
      <c r="F19" s="31"/>
      <c r="G19" s="32"/>
      <c r="H19" s="29"/>
      <c r="I19" s="29"/>
      <c r="J19" s="29"/>
      <c r="K19" s="29"/>
      <c r="L19" s="29"/>
      <c r="M19" s="29"/>
      <c r="N19" s="29"/>
      <c r="O19" s="29"/>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2"/>
    </row>
    <row r="20" spans="2:56" s="33" customFormat="1" ht="12.75" customHeight="1" x14ac:dyDescent="0.15">
      <c r="B20" s="29"/>
      <c r="C20" s="29"/>
      <c r="D20" s="31"/>
      <c r="E20" s="31"/>
      <c r="F20" s="31"/>
      <c r="G20" s="32"/>
      <c r="H20" s="29"/>
      <c r="I20" s="29"/>
      <c r="J20" s="29"/>
      <c r="K20" s="29"/>
      <c r="L20" s="29"/>
      <c r="M20" s="29"/>
      <c r="N20" s="29"/>
      <c r="O20" s="29"/>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2"/>
    </row>
  </sheetData>
  <autoFilter ref="A6:BD6" xr:uid="{00000000-0009-0000-0000-000001000000}">
    <filterColumn colId="4" showButton="0"/>
    <filterColumn colId="7" showButton="0"/>
    <filterColumn colId="9" showButton="0"/>
    <filterColumn colId="11" showButton="0"/>
    <filterColumn colId="13" showButton="0"/>
  </autoFilter>
  <mergeCells count="98">
    <mergeCell ref="N8:O8"/>
    <mergeCell ref="J8:K8"/>
    <mergeCell ref="L7:M7"/>
    <mergeCell ref="E7:F7"/>
    <mergeCell ref="AF5:AH5"/>
    <mergeCell ref="AI5:AK5"/>
    <mergeCell ref="AL5:AN5"/>
    <mergeCell ref="E6:F6"/>
    <mergeCell ref="N7:O7"/>
    <mergeCell ref="Q5:S5"/>
    <mergeCell ref="T5:V5"/>
    <mergeCell ref="W5:Y5"/>
    <mergeCell ref="Z5:AB5"/>
    <mergeCell ref="AC5:AE5"/>
    <mergeCell ref="E9:F9"/>
    <mergeCell ref="H9:I9"/>
    <mergeCell ref="J9:K9"/>
    <mergeCell ref="L9:M9"/>
    <mergeCell ref="N9:O9"/>
    <mergeCell ref="N4:O4"/>
    <mergeCell ref="N6:O6"/>
    <mergeCell ref="L4:M4"/>
    <mergeCell ref="N1:O1"/>
    <mergeCell ref="N2:O2"/>
    <mergeCell ref="N3:O3"/>
    <mergeCell ref="BC5:BC6"/>
    <mergeCell ref="AO5:AQ5"/>
    <mergeCell ref="AR5:AT5"/>
    <mergeCell ref="AU5:AW5"/>
    <mergeCell ref="AX5:AZ5"/>
    <mergeCell ref="BA5:BB5"/>
    <mergeCell ref="L1:M1"/>
    <mergeCell ref="L2:M2"/>
    <mergeCell ref="L3:M3"/>
    <mergeCell ref="L6:M6"/>
    <mergeCell ref="D1:E2"/>
    <mergeCell ref="J6:K6"/>
    <mergeCell ref="D3:E4"/>
    <mergeCell ref="F1:K2"/>
    <mergeCell ref="F3:K4"/>
    <mergeCell ref="H6:I6"/>
    <mergeCell ref="E12:F12"/>
    <mergeCell ref="E10:F10"/>
    <mergeCell ref="H10:I10"/>
    <mergeCell ref="J10:K10"/>
    <mergeCell ref="J11:K11"/>
    <mergeCell ref="J12:K12"/>
    <mergeCell ref="H11:I11"/>
    <mergeCell ref="E11:F11"/>
    <mergeCell ref="B17:B18"/>
    <mergeCell ref="E18:F18"/>
    <mergeCell ref="H18:I18"/>
    <mergeCell ref="J18:K18"/>
    <mergeCell ref="H16:I16"/>
    <mergeCell ref="B15:B16"/>
    <mergeCell ref="E16:F16"/>
    <mergeCell ref="J17:K17"/>
    <mergeCell ref="J16:K16"/>
    <mergeCell ref="E15:F15"/>
    <mergeCell ref="H15:I15"/>
    <mergeCell ref="N16:O16"/>
    <mergeCell ref="L15:M15"/>
    <mergeCell ref="L16:M16"/>
    <mergeCell ref="B1:C4"/>
    <mergeCell ref="B7:B10"/>
    <mergeCell ref="E8:F8"/>
    <mergeCell ref="L8:M8"/>
    <mergeCell ref="B5:P5"/>
    <mergeCell ref="B13:B14"/>
    <mergeCell ref="E14:F14"/>
    <mergeCell ref="H14:I14"/>
    <mergeCell ref="J13:K13"/>
    <mergeCell ref="E13:F13"/>
    <mergeCell ref="B11:B12"/>
    <mergeCell ref="N11:O11"/>
    <mergeCell ref="N12:O12"/>
    <mergeCell ref="L18:M18"/>
    <mergeCell ref="N18:O18"/>
    <mergeCell ref="E17:F17"/>
    <mergeCell ref="H17:I17"/>
    <mergeCell ref="L17:M17"/>
    <mergeCell ref="N17:O17"/>
    <mergeCell ref="H7:I7"/>
    <mergeCell ref="H8:I8"/>
    <mergeCell ref="J7:K7"/>
    <mergeCell ref="H13:I13"/>
    <mergeCell ref="N15:O15"/>
    <mergeCell ref="L14:M14"/>
    <mergeCell ref="N14:O14"/>
    <mergeCell ref="J14:K14"/>
    <mergeCell ref="N13:O13"/>
    <mergeCell ref="L13:M13"/>
    <mergeCell ref="J15:K15"/>
    <mergeCell ref="N10:O10"/>
    <mergeCell ref="L12:M12"/>
    <mergeCell ref="L10:M10"/>
    <mergeCell ref="H12:I12"/>
    <mergeCell ref="L11:M11"/>
  </mergeCells>
  <phoneticPr fontId="1" type="noConversion"/>
  <conditionalFormatting sqref="S7:S18">
    <cfRule type="cellIs" dxfId="162" priority="43" stopIfTrue="1" operator="equal">
      <formula>0</formula>
    </cfRule>
    <cfRule type="cellIs" dxfId="161" priority="42" stopIfTrue="1" operator="equal">
      <formula>1</formula>
    </cfRule>
    <cfRule type="cellIs" dxfId="160" priority="41" stopIfTrue="1" operator="between">
      <formula>1%</formula>
      <formula>90%</formula>
    </cfRule>
  </conditionalFormatting>
  <conditionalFormatting sqref="V7:V18">
    <cfRule type="cellIs" dxfId="159" priority="39" stopIfTrue="1" operator="equal">
      <formula>0</formula>
    </cfRule>
    <cfRule type="cellIs" dxfId="158" priority="38" stopIfTrue="1" operator="equal">
      <formula>1</formula>
    </cfRule>
    <cfRule type="cellIs" dxfId="157" priority="37" stopIfTrue="1" operator="between">
      <formula>1%</formula>
      <formula>90%</formula>
    </cfRule>
  </conditionalFormatting>
  <conditionalFormatting sqref="Y7:Y18">
    <cfRule type="cellIs" dxfId="156" priority="36" stopIfTrue="1" operator="equal">
      <formula>0</formula>
    </cfRule>
    <cfRule type="cellIs" dxfId="155" priority="35" stopIfTrue="1" operator="equal">
      <formula>1</formula>
    </cfRule>
    <cfRule type="cellIs" dxfId="154" priority="34" stopIfTrue="1" operator="between">
      <formula>1%</formula>
      <formula>90%</formula>
    </cfRule>
  </conditionalFormatting>
  <conditionalFormatting sqref="AB7:AB18">
    <cfRule type="cellIs" dxfId="153" priority="33" stopIfTrue="1" operator="equal">
      <formula>0</formula>
    </cfRule>
    <cfRule type="cellIs" dxfId="152" priority="32" stopIfTrue="1" operator="equal">
      <formula>1</formula>
    </cfRule>
    <cfRule type="cellIs" dxfId="151" priority="31" stopIfTrue="1" operator="between">
      <formula>1%</formula>
      <formula>90%</formula>
    </cfRule>
  </conditionalFormatting>
  <conditionalFormatting sqref="AE7:AE18">
    <cfRule type="cellIs" dxfId="150" priority="30" stopIfTrue="1" operator="equal">
      <formula>0</formula>
    </cfRule>
    <cfRule type="cellIs" dxfId="149" priority="29" stopIfTrue="1" operator="equal">
      <formula>1</formula>
    </cfRule>
    <cfRule type="cellIs" dxfId="148" priority="28" stopIfTrue="1" operator="between">
      <formula>1%</formula>
      <formula>90%</formula>
    </cfRule>
  </conditionalFormatting>
  <conditionalFormatting sqref="AH7:AH18">
    <cfRule type="cellIs" dxfId="147" priority="27" stopIfTrue="1" operator="equal">
      <formula>0</formula>
    </cfRule>
    <cfRule type="cellIs" dxfId="146" priority="26" stopIfTrue="1" operator="equal">
      <formula>1</formula>
    </cfRule>
    <cfRule type="cellIs" dxfId="145" priority="25" stopIfTrue="1" operator="between">
      <formula>1%</formula>
      <formula>90%</formula>
    </cfRule>
  </conditionalFormatting>
  <conditionalFormatting sqref="AK7:AK18">
    <cfRule type="cellIs" dxfId="144" priority="22" stopIfTrue="1" operator="between">
      <formula>1%</formula>
      <formula>90%</formula>
    </cfRule>
    <cfRule type="cellIs" dxfId="143" priority="23" stopIfTrue="1" operator="equal">
      <formula>1</formula>
    </cfRule>
    <cfRule type="cellIs" dxfId="142" priority="24" stopIfTrue="1" operator="equal">
      <formula>0</formula>
    </cfRule>
  </conditionalFormatting>
  <conditionalFormatting sqref="AN7:AN18">
    <cfRule type="cellIs" dxfId="141" priority="21" stopIfTrue="1" operator="equal">
      <formula>0</formula>
    </cfRule>
    <cfRule type="cellIs" dxfId="140" priority="20" stopIfTrue="1" operator="equal">
      <formula>1</formula>
    </cfRule>
    <cfRule type="cellIs" dxfId="139" priority="19" stopIfTrue="1" operator="between">
      <formula>1%</formula>
      <formula>90%</formula>
    </cfRule>
  </conditionalFormatting>
  <conditionalFormatting sqref="AQ7:AQ18">
    <cfRule type="cellIs" dxfId="138" priority="18" stopIfTrue="1" operator="equal">
      <formula>0</formula>
    </cfRule>
    <cfRule type="cellIs" dxfId="137" priority="17" stopIfTrue="1" operator="equal">
      <formula>1</formula>
    </cfRule>
    <cfRule type="cellIs" dxfId="136" priority="16" stopIfTrue="1" operator="between">
      <formula>1%</formula>
      <formula>90%</formula>
    </cfRule>
  </conditionalFormatting>
  <conditionalFormatting sqref="AT7:AT18">
    <cfRule type="cellIs" dxfId="135" priority="15" stopIfTrue="1" operator="equal">
      <formula>0</formula>
    </cfRule>
    <cfRule type="cellIs" dxfId="134" priority="14" stopIfTrue="1" operator="equal">
      <formula>1</formula>
    </cfRule>
    <cfRule type="cellIs" dxfId="133" priority="13" stopIfTrue="1" operator="between">
      <formula>1%</formula>
      <formula>90%</formula>
    </cfRule>
  </conditionalFormatting>
  <conditionalFormatting sqref="AW7:AW18">
    <cfRule type="cellIs" dxfId="132" priority="12" stopIfTrue="1" operator="equal">
      <formula>0</formula>
    </cfRule>
    <cfRule type="cellIs" dxfId="131" priority="11" stopIfTrue="1" operator="equal">
      <formula>1</formula>
    </cfRule>
    <cfRule type="cellIs" dxfId="130" priority="10" stopIfTrue="1" operator="between">
      <formula>1%</formula>
      <formula>90%</formula>
    </cfRule>
  </conditionalFormatting>
  <conditionalFormatting sqref="AZ7:AZ18">
    <cfRule type="cellIs" dxfId="129" priority="9" stopIfTrue="1" operator="equal">
      <formula>0</formula>
    </cfRule>
    <cfRule type="cellIs" dxfId="128" priority="8" stopIfTrue="1" operator="equal">
      <formula>1</formula>
    </cfRule>
    <cfRule type="cellIs" dxfId="127" priority="7" stopIfTrue="1" operator="between">
      <formula>1%</formula>
      <formula>90%</formula>
    </cfRule>
  </conditionalFormatting>
  <conditionalFormatting sqref="BC7:BC18">
    <cfRule type="cellIs" dxfId="126" priority="3" stopIfTrue="1" operator="equal">
      <formula>0</formula>
    </cfRule>
    <cfRule type="cellIs" dxfId="125" priority="2" stopIfTrue="1" operator="equal">
      <formula>1</formula>
    </cfRule>
    <cfRule type="cellIs" dxfId="124" priority="1" stopIfTrue="1" operator="between">
      <formula>1%</formula>
      <formula>90%</formula>
    </cfRule>
  </conditionalFormatting>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
&amp;G&amp;R&amp;G</oddFooter>
  </headerFooter>
  <rowBreaks count="1" manualBreakCount="1">
    <brk id="16" min="1" max="70"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50F2E"/>
  </sheetPr>
  <dimension ref="C2:G8"/>
  <sheetViews>
    <sheetView showGridLines="0" zoomScale="85" zoomScaleNormal="85" workbookViewId="0">
      <selection activeCell="E4" sqref="E4:F4"/>
    </sheetView>
  </sheetViews>
  <sheetFormatPr baseColWidth="10" defaultColWidth="11.5" defaultRowHeight="15" x14ac:dyDescent="0.2"/>
  <cols>
    <col min="4" max="4" width="18.6640625" customWidth="1"/>
    <col min="5" max="5" width="67.1640625" customWidth="1"/>
    <col min="6" max="6" width="48.5" customWidth="1"/>
  </cols>
  <sheetData>
    <row r="2" spans="3:7" ht="42" customHeight="1" thickBot="1" x14ac:dyDescent="0.25">
      <c r="C2" s="194"/>
      <c r="D2" s="194"/>
      <c r="E2" s="194"/>
      <c r="F2" s="194"/>
      <c r="G2" s="57"/>
    </row>
    <row r="3" spans="3:7" ht="16" thickBot="1" x14ac:dyDescent="0.25">
      <c r="C3" s="195" t="s">
        <v>141</v>
      </c>
      <c r="D3" s="196"/>
      <c r="E3" s="197">
        <v>44944</v>
      </c>
      <c r="F3" s="198"/>
    </row>
    <row r="4" spans="3:7" ht="123" customHeight="1" thickBot="1" x14ac:dyDescent="0.25">
      <c r="C4" s="199" t="s">
        <v>142</v>
      </c>
      <c r="D4" s="200"/>
      <c r="E4" s="201" t="s">
        <v>143</v>
      </c>
      <c r="F4" s="202"/>
    </row>
    <row r="5" spans="3:7" ht="16" thickBot="1" x14ac:dyDescent="0.25">
      <c r="C5" s="60"/>
      <c r="D5" s="60"/>
      <c r="E5" s="60"/>
      <c r="F5" s="60"/>
    </row>
    <row r="6" spans="3:7" ht="16" thickBot="1" x14ac:dyDescent="0.25">
      <c r="C6" s="191" t="s">
        <v>144</v>
      </c>
      <c r="D6" s="192"/>
      <c r="E6" s="192"/>
      <c r="F6" s="193"/>
    </row>
    <row r="7" spans="3:7" ht="16" thickBot="1" x14ac:dyDescent="0.25">
      <c r="C7" s="61" t="s">
        <v>145</v>
      </c>
      <c r="D7" s="61" t="s">
        <v>146</v>
      </c>
      <c r="E7" s="61" t="s">
        <v>147</v>
      </c>
      <c r="F7" s="61" t="s">
        <v>148</v>
      </c>
    </row>
    <row r="8" spans="3:7" ht="31" thickBot="1" x14ac:dyDescent="0.25">
      <c r="C8" s="62" t="s">
        <v>149</v>
      </c>
      <c r="D8" s="62">
        <v>64529</v>
      </c>
      <c r="E8" s="63" t="s">
        <v>150</v>
      </c>
      <c r="F8" s="62" t="s">
        <v>151</v>
      </c>
    </row>
  </sheetData>
  <mergeCells count="6">
    <mergeCell ref="C6:F6"/>
    <mergeCell ref="C2:F2"/>
    <mergeCell ref="C3:D3"/>
    <mergeCell ref="E3:F3"/>
    <mergeCell ref="C4:D4"/>
    <mergeCell ref="E4:F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C0015"/>
  </sheetPr>
  <dimension ref="A1:BD34"/>
  <sheetViews>
    <sheetView showGridLines="0" topLeftCell="B3" zoomScale="60" zoomScaleNormal="60" zoomScaleSheetLayoutView="80" workbookViewId="0">
      <pane xSplit="2" ySplit="4" topLeftCell="L18" activePane="bottomRight" state="frozen"/>
      <selection pane="topRight" activeCell="D3" sqref="D3"/>
      <selection pane="bottomLeft" activeCell="B7" sqref="B7"/>
      <selection pane="bottomRight" activeCell="A3" sqref="A3"/>
    </sheetView>
  </sheetViews>
  <sheetFormatPr baseColWidth="10" defaultColWidth="11.5" defaultRowHeight="29.25" customHeight="1" x14ac:dyDescent="0.15"/>
  <cols>
    <col min="1" max="1" width="4.6640625" style="5" customWidth="1"/>
    <col min="2" max="2" width="15.83203125" style="1" customWidth="1"/>
    <col min="3" max="3" width="9.83203125" style="1" customWidth="1"/>
    <col min="4" max="4" width="35.5" style="3" customWidth="1"/>
    <col min="5" max="6" width="17.83203125" style="3" customWidth="1"/>
    <col min="7" max="7" width="35.83203125" style="4" customWidth="1"/>
    <col min="8" max="8" width="28.5" style="1" customWidth="1"/>
    <col min="9" max="9" width="10.5" style="1" customWidth="1"/>
    <col min="10" max="10" width="17.6640625" style="1" customWidth="1"/>
    <col min="11" max="11" width="15.1640625" style="1" customWidth="1"/>
    <col min="12" max="12" width="15.83203125" style="1" customWidth="1"/>
    <col min="13" max="13" width="14.33203125" style="1" customWidth="1"/>
    <col min="14" max="15" width="16" style="1" customWidth="1"/>
    <col min="16" max="16" width="14.1640625" style="5" customWidth="1"/>
    <col min="17" max="17" width="6.6640625" style="5" bestFit="1" customWidth="1"/>
    <col min="18" max="18" width="4.1640625" style="5" bestFit="1" customWidth="1"/>
    <col min="19" max="19" width="7.5" style="5" customWidth="1"/>
    <col min="20" max="20" width="8.6640625" style="5" customWidth="1"/>
    <col min="21" max="21" width="4" style="5" bestFit="1" customWidth="1"/>
    <col min="22" max="22" width="7.83203125" style="5" customWidth="1"/>
    <col min="23" max="23" width="7" style="5" bestFit="1" customWidth="1"/>
    <col min="24" max="24" width="4" style="5" bestFit="1" customWidth="1"/>
    <col min="25" max="25" width="6.5" style="5" customWidth="1"/>
    <col min="26" max="26" width="5.6640625" style="5" bestFit="1" customWidth="1"/>
    <col min="27" max="27" width="4.5" style="5" customWidth="1"/>
    <col min="28" max="28" width="9.83203125" style="5" customWidth="1"/>
    <col min="29" max="29" width="6.6640625" style="5" customWidth="1"/>
    <col min="30" max="30" width="5.33203125" style="5" customWidth="1"/>
    <col min="31" max="31" width="7" style="5" customWidth="1"/>
    <col min="32" max="32" width="6.33203125" style="5" customWidth="1"/>
    <col min="33" max="33" width="4" style="5" customWidth="1"/>
    <col min="34" max="34" width="8.5" style="5" customWidth="1"/>
    <col min="35" max="35" width="5.6640625" style="5" customWidth="1"/>
    <col min="36" max="36" width="4" style="5" customWidth="1"/>
    <col min="37" max="37" width="8.1640625" style="5" customWidth="1"/>
    <col min="38" max="38" width="8" style="5" customWidth="1"/>
    <col min="39" max="39" width="4" style="5" customWidth="1"/>
    <col min="40" max="40" width="7.33203125" style="5" customWidth="1"/>
    <col min="41" max="41" width="6.33203125" style="5" customWidth="1"/>
    <col min="42" max="42" width="4.1640625" style="5" customWidth="1"/>
    <col min="43" max="43" width="6.1640625" style="5" customWidth="1"/>
    <col min="44" max="44" width="7.33203125" style="5" customWidth="1"/>
    <col min="45" max="45" width="8.33203125" style="5" customWidth="1"/>
    <col min="46" max="46" width="6.83203125" style="5" customWidth="1"/>
    <col min="47" max="47" width="5.83203125" style="5" customWidth="1"/>
    <col min="48" max="48" width="5.33203125" style="5" customWidth="1"/>
    <col min="49" max="49" width="4.6640625" style="5" customWidth="1"/>
    <col min="50" max="50" width="5.6640625" style="5" customWidth="1"/>
    <col min="51" max="51" width="7.1640625" style="5" customWidth="1"/>
    <col min="52" max="52" width="4.83203125" style="5" customWidth="1"/>
    <col min="53" max="53" width="9" style="5" customWidth="1"/>
    <col min="54" max="54" width="7.33203125" style="5" customWidth="1"/>
    <col min="55" max="55" width="11.5" style="5"/>
    <col min="56" max="56" width="15.5" style="5" customWidth="1"/>
    <col min="57" max="16384" width="11.5" style="5"/>
  </cols>
  <sheetData>
    <row r="1" spans="2:56" s="1" customFormat="1" ht="29.25" customHeight="1" x14ac:dyDescent="0.2">
      <c r="B1" s="176"/>
      <c r="C1" s="160"/>
      <c r="D1" s="158" t="s">
        <v>0</v>
      </c>
      <c r="E1" s="158"/>
      <c r="F1" s="160" t="s">
        <v>1</v>
      </c>
      <c r="G1" s="160"/>
      <c r="H1" s="160"/>
      <c r="I1" s="160"/>
      <c r="J1" s="160"/>
      <c r="K1" s="160"/>
      <c r="L1" s="182" t="s">
        <v>2</v>
      </c>
      <c r="M1" s="182"/>
      <c r="N1" s="162" t="s">
        <v>3</v>
      </c>
      <c r="O1" s="162"/>
    </row>
    <row r="2" spans="2:56" s="1" customFormat="1" ht="29.25" customHeight="1" x14ac:dyDescent="0.2">
      <c r="B2" s="177"/>
      <c r="C2" s="161"/>
      <c r="D2" s="159"/>
      <c r="E2" s="159"/>
      <c r="F2" s="161"/>
      <c r="G2" s="161"/>
      <c r="H2" s="161"/>
      <c r="I2" s="161"/>
      <c r="J2" s="161"/>
      <c r="K2" s="161"/>
      <c r="L2" s="183" t="s">
        <v>4</v>
      </c>
      <c r="M2" s="183"/>
      <c r="N2" s="121">
        <v>2</v>
      </c>
      <c r="O2" s="121"/>
      <c r="Q2" s="54"/>
    </row>
    <row r="3" spans="2:56" s="1" customFormat="1" ht="29.25" customHeight="1" thickBot="1" x14ac:dyDescent="0.25">
      <c r="B3" s="177"/>
      <c r="C3" s="161"/>
      <c r="D3" s="159" t="s">
        <v>5</v>
      </c>
      <c r="E3" s="159"/>
      <c r="F3" s="161" t="s">
        <v>152</v>
      </c>
      <c r="G3" s="161"/>
      <c r="H3" s="161"/>
      <c r="I3" s="161"/>
      <c r="J3" s="161"/>
      <c r="K3" s="161"/>
      <c r="L3" s="183" t="s">
        <v>7</v>
      </c>
      <c r="M3" s="183"/>
      <c r="N3" s="165">
        <v>43346</v>
      </c>
      <c r="O3" s="165"/>
      <c r="P3" s="25"/>
    </row>
    <row r="4" spans="2:56" s="1" customFormat="1" ht="43.5" customHeight="1" x14ac:dyDescent="0.2">
      <c r="B4" s="177"/>
      <c r="C4" s="161"/>
      <c r="D4" s="159"/>
      <c r="E4" s="159"/>
      <c r="F4" s="161"/>
      <c r="G4" s="161"/>
      <c r="H4" s="161"/>
      <c r="I4" s="161"/>
      <c r="J4" s="161"/>
      <c r="K4" s="161"/>
      <c r="L4" s="183" t="s">
        <v>8</v>
      </c>
      <c r="M4" s="183"/>
      <c r="N4" s="121" t="s">
        <v>9</v>
      </c>
      <c r="O4" s="121"/>
      <c r="P4" s="44" t="s">
        <v>51</v>
      </c>
    </row>
    <row r="5" spans="2:56" s="1" customFormat="1" ht="29.25" customHeight="1" x14ac:dyDescent="0.2">
      <c r="B5" s="206" t="s">
        <v>20</v>
      </c>
      <c r="C5" s="207"/>
      <c r="D5" s="207"/>
      <c r="E5" s="207"/>
      <c r="F5" s="207"/>
      <c r="G5" s="207"/>
      <c r="H5" s="207"/>
      <c r="I5" s="207"/>
      <c r="J5" s="207"/>
      <c r="K5" s="207"/>
      <c r="L5" s="207"/>
      <c r="M5" s="207"/>
      <c r="N5" s="207"/>
      <c r="O5" s="207"/>
      <c r="P5" s="208"/>
      <c r="Q5" s="188" t="s">
        <v>52</v>
      </c>
      <c r="R5" s="189"/>
      <c r="S5" s="189"/>
      <c r="T5" s="190" t="s">
        <v>53</v>
      </c>
      <c r="U5" s="190"/>
      <c r="V5" s="190"/>
      <c r="W5" s="189" t="s">
        <v>54</v>
      </c>
      <c r="X5" s="189"/>
      <c r="Y5" s="189"/>
      <c r="Z5" s="190" t="s">
        <v>55</v>
      </c>
      <c r="AA5" s="190"/>
      <c r="AB5" s="190"/>
      <c r="AC5" s="189" t="s">
        <v>56</v>
      </c>
      <c r="AD5" s="189"/>
      <c r="AE5" s="189"/>
      <c r="AF5" s="190" t="s">
        <v>57</v>
      </c>
      <c r="AG5" s="190"/>
      <c r="AH5" s="190"/>
      <c r="AI5" s="189" t="s">
        <v>58</v>
      </c>
      <c r="AJ5" s="189"/>
      <c r="AK5" s="189"/>
      <c r="AL5" s="190" t="s">
        <v>59</v>
      </c>
      <c r="AM5" s="190"/>
      <c r="AN5" s="190"/>
      <c r="AO5" s="186" t="s">
        <v>60</v>
      </c>
      <c r="AP5" s="186"/>
      <c r="AQ5" s="186"/>
      <c r="AR5" s="187" t="s">
        <v>61</v>
      </c>
      <c r="AS5" s="187"/>
      <c r="AT5" s="187"/>
      <c r="AU5" s="186" t="s">
        <v>62</v>
      </c>
      <c r="AV5" s="186"/>
      <c r="AW5" s="186"/>
      <c r="AX5" s="187" t="s">
        <v>63</v>
      </c>
      <c r="AY5" s="187"/>
      <c r="AZ5" s="187"/>
      <c r="BA5" s="186" t="s">
        <v>64</v>
      </c>
      <c r="BB5" s="186"/>
      <c r="BC5" s="185" t="s">
        <v>65</v>
      </c>
      <c r="BD5" s="82" t="s">
        <v>66</v>
      </c>
    </row>
    <row r="6" spans="2:56" s="1" customFormat="1" ht="29.25" customHeight="1" x14ac:dyDescent="0.2">
      <c r="B6" s="55" t="s">
        <v>67</v>
      </c>
      <c r="C6" s="55" t="s">
        <v>68</v>
      </c>
      <c r="D6" s="55" t="s">
        <v>69</v>
      </c>
      <c r="E6" s="209" t="s">
        <v>70</v>
      </c>
      <c r="F6" s="209"/>
      <c r="G6" s="55" t="s">
        <v>71</v>
      </c>
      <c r="H6" s="209" t="s">
        <v>72</v>
      </c>
      <c r="I6" s="209"/>
      <c r="J6" s="209" t="s">
        <v>73</v>
      </c>
      <c r="K6" s="209"/>
      <c r="L6" s="209" t="s">
        <v>74</v>
      </c>
      <c r="M6" s="209"/>
      <c r="N6" s="209" t="s">
        <v>75</v>
      </c>
      <c r="O6" s="209"/>
      <c r="P6" s="56">
        <f>SUM(P7:P24)</f>
        <v>0.19998000000000002</v>
      </c>
      <c r="Q6" s="75" t="s">
        <v>76</v>
      </c>
      <c r="R6" s="71" t="s">
        <v>77</v>
      </c>
      <c r="S6" s="70" t="s">
        <v>78</v>
      </c>
      <c r="T6" s="75" t="s">
        <v>76</v>
      </c>
      <c r="U6" s="71"/>
      <c r="V6" s="70" t="s">
        <v>78</v>
      </c>
      <c r="W6" s="75" t="s">
        <v>76</v>
      </c>
      <c r="X6" s="71" t="s">
        <v>77</v>
      </c>
      <c r="Y6" s="70" t="s">
        <v>78</v>
      </c>
      <c r="Z6" s="75" t="s">
        <v>76</v>
      </c>
      <c r="AA6" s="71" t="s">
        <v>77</v>
      </c>
      <c r="AB6" s="70" t="s">
        <v>78</v>
      </c>
      <c r="AC6" s="75" t="s">
        <v>76</v>
      </c>
      <c r="AD6" s="71" t="s">
        <v>77</v>
      </c>
      <c r="AE6" s="70" t="s">
        <v>78</v>
      </c>
      <c r="AF6" s="75" t="s">
        <v>76</v>
      </c>
      <c r="AG6" s="71"/>
      <c r="AH6" s="70" t="s">
        <v>78</v>
      </c>
      <c r="AI6" s="75" t="s">
        <v>76</v>
      </c>
      <c r="AJ6" s="71" t="s">
        <v>77</v>
      </c>
      <c r="AK6" s="70" t="s">
        <v>78</v>
      </c>
      <c r="AL6" s="75" t="s">
        <v>76</v>
      </c>
      <c r="AM6" s="71" t="s">
        <v>77</v>
      </c>
      <c r="AN6" s="70" t="s">
        <v>78</v>
      </c>
      <c r="AO6" s="75" t="s">
        <v>76</v>
      </c>
      <c r="AP6" s="71" t="s">
        <v>77</v>
      </c>
      <c r="AQ6" s="70" t="s">
        <v>78</v>
      </c>
      <c r="AR6" s="75" t="s">
        <v>76</v>
      </c>
      <c r="AS6" s="71" t="s">
        <v>77</v>
      </c>
      <c r="AT6" s="70" t="s">
        <v>78</v>
      </c>
      <c r="AU6" s="75" t="s">
        <v>76</v>
      </c>
      <c r="AV6" s="71" t="s">
        <v>77</v>
      </c>
      <c r="AW6" s="70" t="s">
        <v>78</v>
      </c>
      <c r="AX6" s="75" t="s">
        <v>76</v>
      </c>
      <c r="AY6" s="71" t="s">
        <v>77</v>
      </c>
      <c r="AZ6" s="70" t="s">
        <v>78</v>
      </c>
      <c r="BA6" s="75" t="s">
        <v>76</v>
      </c>
      <c r="BB6" s="76" t="s">
        <v>77</v>
      </c>
      <c r="BC6" s="185"/>
      <c r="BD6" s="87">
        <f>SUM(BD7:BD24)</f>
        <v>0</v>
      </c>
    </row>
    <row r="7" spans="2:56" s="8" customFormat="1" ht="85.5" customHeight="1" x14ac:dyDescent="0.15">
      <c r="B7" s="203" t="s">
        <v>153</v>
      </c>
      <c r="C7" s="48" t="s">
        <v>80</v>
      </c>
      <c r="D7" s="68" t="s">
        <v>154</v>
      </c>
      <c r="E7" s="175" t="s">
        <v>155</v>
      </c>
      <c r="F7" s="175"/>
      <c r="G7" s="48" t="s">
        <v>156</v>
      </c>
      <c r="H7" s="134" t="s">
        <v>84</v>
      </c>
      <c r="I7" s="134"/>
      <c r="J7" s="134"/>
      <c r="K7" s="134"/>
      <c r="L7" s="134" t="s">
        <v>157</v>
      </c>
      <c r="M7" s="134"/>
      <c r="N7" s="120">
        <v>44957</v>
      </c>
      <c r="O7" s="120"/>
      <c r="P7" s="43">
        <v>1.111E-2</v>
      </c>
      <c r="Q7" s="78"/>
      <c r="R7" s="79"/>
      <c r="S7" s="80" t="str">
        <f>IFERROR(R7/Q7,"")</f>
        <v/>
      </c>
      <c r="T7" s="78">
        <v>1</v>
      </c>
      <c r="U7" s="79"/>
      <c r="V7" s="80">
        <f>IFERROR(U7/T7,"")</f>
        <v>0</v>
      </c>
      <c r="W7" s="78"/>
      <c r="X7" s="79"/>
      <c r="Y7" s="80" t="str">
        <f>IFERROR(X7/W7,"")</f>
        <v/>
      </c>
      <c r="Z7" s="78"/>
      <c r="AA7" s="79"/>
      <c r="AB7" s="80" t="str">
        <f>IFERROR(AA7/Z7,"")</f>
        <v/>
      </c>
      <c r="AC7" s="78"/>
      <c r="AD7" s="79"/>
      <c r="AE7" s="80" t="str">
        <f>IFERROR(AD7/AC7,"")</f>
        <v/>
      </c>
      <c r="AF7" s="78"/>
      <c r="AG7" s="79"/>
      <c r="AH7" s="80" t="str">
        <f>IFERROR(AG7/AF7,"")</f>
        <v/>
      </c>
      <c r="AI7" s="78"/>
      <c r="AJ7" s="79"/>
      <c r="AK7" s="80" t="str">
        <f>IFERROR(AJ7/AI7,"")</f>
        <v/>
      </c>
      <c r="AL7" s="78"/>
      <c r="AM7" s="79"/>
      <c r="AN7" s="80" t="str">
        <f>IFERROR(AM7/AL7,"")</f>
        <v/>
      </c>
      <c r="AO7" s="78"/>
      <c r="AP7" s="79"/>
      <c r="AQ7" s="80" t="str">
        <f>IFERROR(AP7/AO7,"")</f>
        <v/>
      </c>
      <c r="AR7" s="78"/>
      <c r="AS7" s="79"/>
      <c r="AT7" s="80" t="str">
        <f>IFERROR(AS7/AR7,"")</f>
        <v/>
      </c>
      <c r="AU7" s="78"/>
      <c r="AV7" s="79"/>
      <c r="AW7" s="80" t="str">
        <f>IFERROR(AV7/AU7,"")</f>
        <v/>
      </c>
      <c r="AX7" s="78"/>
      <c r="AY7" s="79"/>
      <c r="AZ7" s="80" t="str">
        <f>IFERROR(AY7/AX7,"")</f>
        <v/>
      </c>
      <c r="BA7" s="78">
        <f>Q7+T7+W7+Z7+AC7+AF7+AI7+AL7+AO7+AR7+AU7+AX7</f>
        <v>1</v>
      </c>
      <c r="BB7" s="78">
        <f>R7+U7+X7+AA7+AD7+AG7+AJ7+AM7+AP7+AS7+AV7+AY7</f>
        <v>0</v>
      </c>
      <c r="BC7" s="80">
        <f>IFERROR(BB7/BA7,"")</f>
        <v>0</v>
      </c>
      <c r="BD7" s="81">
        <f>IFERROR(BC7*P7,"")</f>
        <v>0</v>
      </c>
    </row>
    <row r="8" spans="2:56" s="8" customFormat="1" ht="126" customHeight="1" x14ac:dyDescent="0.15">
      <c r="B8" s="203"/>
      <c r="C8" s="48" t="s">
        <v>86</v>
      </c>
      <c r="D8" s="68" t="s">
        <v>158</v>
      </c>
      <c r="E8" s="175" t="s">
        <v>159</v>
      </c>
      <c r="F8" s="175"/>
      <c r="G8" s="48" t="s">
        <v>160</v>
      </c>
      <c r="H8" s="134" t="s">
        <v>84</v>
      </c>
      <c r="I8" s="134"/>
      <c r="J8" s="134"/>
      <c r="K8" s="134"/>
      <c r="L8" s="134" t="s">
        <v>90</v>
      </c>
      <c r="M8" s="134"/>
      <c r="N8" s="120">
        <v>44957</v>
      </c>
      <c r="O8" s="120"/>
      <c r="P8" s="43">
        <v>1.111E-2</v>
      </c>
      <c r="Q8" s="78">
        <v>1</v>
      </c>
      <c r="R8" s="79"/>
      <c r="S8" s="80">
        <f t="shared" ref="S8:S24" si="0">IFERROR(R8/Q8,"")</f>
        <v>0</v>
      </c>
      <c r="T8" s="78"/>
      <c r="U8" s="79"/>
      <c r="V8" s="80" t="str">
        <f t="shared" ref="V8:V24" si="1">IFERROR(U8/T8,"")</f>
        <v/>
      </c>
      <c r="W8" s="78"/>
      <c r="X8" s="79"/>
      <c r="Y8" s="80" t="str">
        <f t="shared" ref="Y8:Y24" si="2">IFERROR(X8/W8,"")</f>
        <v/>
      </c>
      <c r="Z8" s="78"/>
      <c r="AA8" s="79"/>
      <c r="AB8" s="80" t="str">
        <f t="shared" ref="AB8:AB24" si="3">IFERROR(AA8/Z8,"")</f>
        <v/>
      </c>
      <c r="AC8" s="78"/>
      <c r="AD8" s="79"/>
      <c r="AE8" s="80" t="str">
        <f t="shared" ref="AE8:AE24" si="4">IFERROR(AD8/AC8,"")</f>
        <v/>
      </c>
      <c r="AF8" s="78"/>
      <c r="AG8" s="79"/>
      <c r="AH8" s="80">
        <f>AG8/Q8</f>
        <v>0</v>
      </c>
      <c r="AI8" s="78"/>
      <c r="AJ8" s="79"/>
      <c r="AK8" s="80" t="str">
        <f t="shared" ref="AK8:AK24" si="5">IFERROR(AJ8/AI8,"")</f>
        <v/>
      </c>
      <c r="AL8" s="78"/>
      <c r="AM8" s="79"/>
      <c r="AN8" s="80" t="str">
        <f t="shared" ref="AN8:AN24" si="6">IFERROR(AM8/AL8,"")</f>
        <v/>
      </c>
      <c r="AO8" s="78"/>
      <c r="AP8" s="79"/>
      <c r="AQ8" s="80" t="str">
        <f t="shared" ref="AQ8:AQ24" si="7">IFERROR(AP8/AO8,"")</f>
        <v/>
      </c>
      <c r="AR8" s="78"/>
      <c r="AS8" s="79"/>
      <c r="AT8" s="80" t="str">
        <f t="shared" ref="AT8:AT24" si="8">IFERROR(AS8/AR8,"")</f>
        <v/>
      </c>
      <c r="AU8" s="78"/>
      <c r="AV8" s="79"/>
      <c r="AW8" s="80" t="str">
        <f t="shared" ref="AW8:AW24" si="9">IFERROR(AV8/AU8,"")</f>
        <v/>
      </c>
      <c r="AX8" s="78"/>
      <c r="AY8" s="79"/>
      <c r="AZ8" s="80" t="str">
        <f t="shared" ref="AZ8:AZ24" si="10">IFERROR(AY8/AX8,"")</f>
        <v/>
      </c>
      <c r="BA8" s="78">
        <f t="shared" ref="BA8:BA24" si="11">Q8+T8+W8+Z8+AC8+AF8+AI8+AL8+AO8+AR8+AU8+AX8</f>
        <v>1</v>
      </c>
      <c r="BB8" s="78">
        <f t="shared" ref="BB8:BB24" si="12">R8+U8+X8+AA8+AD8+AG8+AJ8+AM8+AP8+AS8+AV8+AY8</f>
        <v>0</v>
      </c>
      <c r="BC8" s="80">
        <f t="shared" ref="BC8:BC24" si="13">IFERROR(BB8/BA8,"")</f>
        <v>0</v>
      </c>
      <c r="BD8" s="81">
        <f t="shared" ref="BD8:BD24" si="14">IFERROR(BC8*P8,"")</f>
        <v>0</v>
      </c>
    </row>
    <row r="9" spans="2:56" s="8" customFormat="1" ht="67.5" customHeight="1" x14ac:dyDescent="0.15">
      <c r="B9" s="203"/>
      <c r="C9" s="48" t="s">
        <v>91</v>
      </c>
      <c r="D9" s="68" t="s">
        <v>161</v>
      </c>
      <c r="E9" s="175" t="s">
        <v>162</v>
      </c>
      <c r="F9" s="175"/>
      <c r="G9" s="48" t="s">
        <v>163</v>
      </c>
      <c r="H9" s="134" t="s">
        <v>84</v>
      </c>
      <c r="I9" s="134"/>
      <c r="J9" s="134" t="s">
        <v>164</v>
      </c>
      <c r="K9" s="134"/>
      <c r="L9" s="134" t="s">
        <v>90</v>
      </c>
      <c r="M9" s="134"/>
      <c r="N9" s="120">
        <v>44972</v>
      </c>
      <c r="O9" s="120"/>
      <c r="P9" s="43">
        <v>1.111E-2</v>
      </c>
      <c r="Q9" s="78"/>
      <c r="R9" s="79"/>
      <c r="S9" s="80" t="str">
        <f t="shared" si="0"/>
        <v/>
      </c>
      <c r="T9" s="78">
        <v>1</v>
      </c>
      <c r="U9" s="79"/>
      <c r="V9" s="80">
        <f t="shared" si="1"/>
        <v>0</v>
      </c>
      <c r="W9" s="78"/>
      <c r="X9" s="79"/>
      <c r="Y9" s="80" t="str">
        <f t="shared" si="2"/>
        <v/>
      </c>
      <c r="Z9" s="78"/>
      <c r="AA9" s="79"/>
      <c r="AB9" s="80" t="str">
        <f t="shared" si="3"/>
        <v/>
      </c>
      <c r="AC9" s="78"/>
      <c r="AD9" s="79"/>
      <c r="AE9" s="80" t="str">
        <f t="shared" si="4"/>
        <v/>
      </c>
      <c r="AF9" s="78"/>
      <c r="AG9" s="79"/>
      <c r="AH9" s="80" t="str">
        <f t="shared" ref="AH9:AH24" si="15">IFERROR(AG9/AF9,"")</f>
        <v/>
      </c>
      <c r="AI9" s="78"/>
      <c r="AJ9" s="79"/>
      <c r="AK9" s="80" t="str">
        <f t="shared" si="5"/>
        <v/>
      </c>
      <c r="AL9" s="78"/>
      <c r="AM9" s="79"/>
      <c r="AN9" s="80" t="str">
        <f t="shared" si="6"/>
        <v/>
      </c>
      <c r="AO9" s="78"/>
      <c r="AP9" s="79"/>
      <c r="AQ9" s="80" t="str">
        <f t="shared" si="7"/>
        <v/>
      </c>
      <c r="AR9" s="78"/>
      <c r="AS9" s="79"/>
      <c r="AT9" s="80" t="str">
        <f t="shared" si="8"/>
        <v/>
      </c>
      <c r="AU9" s="78"/>
      <c r="AV9" s="79"/>
      <c r="AW9" s="80" t="str">
        <f t="shared" si="9"/>
        <v/>
      </c>
      <c r="AX9" s="78"/>
      <c r="AY9" s="79"/>
      <c r="AZ9" s="80" t="str">
        <f t="shared" si="10"/>
        <v/>
      </c>
      <c r="BA9" s="78">
        <f t="shared" si="11"/>
        <v>1</v>
      </c>
      <c r="BB9" s="78">
        <f t="shared" si="12"/>
        <v>0</v>
      </c>
      <c r="BC9" s="80">
        <f t="shared" si="13"/>
        <v>0</v>
      </c>
      <c r="BD9" s="81">
        <f>IFERROR(BC9*P9,"")</f>
        <v>0</v>
      </c>
    </row>
    <row r="10" spans="2:56" s="8" customFormat="1" ht="67.5" customHeight="1" x14ac:dyDescent="0.15">
      <c r="B10" s="203"/>
      <c r="C10" s="48" t="s">
        <v>95</v>
      </c>
      <c r="D10" s="68" t="s">
        <v>165</v>
      </c>
      <c r="E10" s="175" t="s">
        <v>166</v>
      </c>
      <c r="F10" s="175"/>
      <c r="G10" s="48" t="s">
        <v>167</v>
      </c>
      <c r="H10" s="134" t="s">
        <v>84</v>
      </c>
      <c r="I10" s="134"/>
      <c r="J10" s="134" t="s">
        <v>164</v>
      </c>
      <c r="K10" s="134"/>
      <c r="L10" s="134" t="s">
        <v>90</v>
      </c>
      <c r="M10" s="134"/>
      <c r="N10" s="120">
        <v>44985</v>
      </c>
      <c r="O10" s="120"/>
      <c r="P10" s="43">
        <v>1.111E-2</v>
      </c>
      <c r="Q10" s="78"/>
      <c r="R10" s="79"/>
      <c r="S10" s="80" t="str">
        <f t="shared" si="0"/>
        <v/>
      </c>
      <c r="T10" s="78">
        <v>1</v>
      </c>
      <c r="U10" s="79"/>
      <c r="V10" s="80">
        <f t="shared" si="1"/>
        <v>0</v>
      </c>
      <c r="W10" s="78"/>
      <c r="X10" s="79"/>
      <c r="Y10" s="80" t="str">
        <f t="shared" si="2"/>
        <v/>
      </c>
      <c r="Z10" s="78"/>
      <c r="AA10" s="79"/>
      <c r="AB10" s="80" t="str">
        <f t="shared" si="3"/>
        <v/>
      </c>
      <c r="AC10" s="78"/>
      <c r="AD10" s="79"/>
      <c r="AE10" s="80" t="str">
        <f t="shared" si="4"/>
        <v/>
      </c>
      <c r="AF10" s="78"/>
      <c r="AG10" s="79"/>
      <c r="AH10" s="80" t="str">
        <f t="shared" si="15"/>
        <v/>
      </c>
      <c r="AI10" s="78"/>
      <c r="AJ10" s="79"/>
      <c r="AK10" s="80" t="str">
        <f t="shared" si="5"/>
        <v/>
      </c>
      <c r="AL10" s="78"/>
      <c r="AM10" s="79"/>
      <c r="AN10" s="80" t="str">
        <f t="shared" si="6"/>
        <v/>
      </c>
      <c r="AO10" s="78"/>
      <c r="AP10" s="79"/>
      <c r="AQ10" s="80" t="str">
        <f t="shared" si="7"/>
        <v/>
      </c>
      <c r="AR10" s="78"/>
      <c r="AS10" s="79"/>
      <c r="AT10" s="80" t="str">
        <f t="shared" si="8"/>
        <v/>
      </c>
      <c r="AU10" s="78"/>
      <c r="AV10" s="79"/>
      <c r="AW10" s="80" t="str">
        <f t="shared" si="9"/>
        <v/>
      </c>
      <c r="AX10" s="78"/>
      <c r="AY10" s="79"/>
      <c r="AZ10" s="80" t="str">
        <f t="shared" si="10"/>
        <v/>
      </c>
      <c r="BA10" s="78">
        <f t="shared" si="11"/>
        <v>1</v>
      </c>
      <c r="BB10" s="78">
        <f t="shared" si="12"/>
        <v>0</v>
      </c>
      <c r="BC10" s="80">
        <f t="shared" si="13"/>
        <v>0</v>
      </c>
      <c r="BD10" s="81">
        <f t="shared" si="14"/>
        <v>0</v>
      </c>
    </row>
    <row r="11" spans="2:56" s="8" customFormat="1" ht="67.5" customHeight="1" x14ac:dyDescent="0.15">
      <c r="B11" s="203"/>
      <c r="C11" s="48" t="s">
        <v>168</v>
      </c>
      <c r="D11" s="69" t="s">
        <v>169</v>
      </c>
      <c r="E11" s="175" t="s">
        <v>170</v>
      </c>
      <c r="F11" s="175"/>
      <c r="G11" s="48" t="s">
        <v>171</v>
      </c>
      <c r="H11" s="134" t="s">
        <v>172</v>
      </c>
      <c r="I11" s="134"/>
      <c r="J11" s="134" t="s">
        <v>173</v>
      </c>
      <c r="K11" s="134"/>
      <c r="L11" s="134" t="s">
        <v>90</v>
      </c>
      <c r="M11" s="134"/>
      <c r="N11" s="120" t="s">
        <v>174</v>
      </c>
      <c r="O11" s="120"/>
      <c r="P11" s="43">
        <v>1.111E-2</v>
      </c>
      <c r="Q11" s="78">
        <v>1</v>
      </c>
      <c r="R11" s="79"/>
      <c r="S11" s="80">
        <f t="shared" si="0"/>
        <v>0</v>
      </c>
      <c r="T11" s="78"/>
      <c r="U11" s="79"/>
      <c r="V11" s="80" t="str">
        <f t="shared" si="1"/>
        <v/>
      </c>
      <c r="W11" s="78"/>
      <c r="X11" s="79"/>
      <c r="Y11" s="80" t="str">
        <f t="shared" si="2"/>
        <v/>
      </c>
      <c r="Z11" s="78">
        <v>1</v>
      </c>
      <c r="AA11" s="79"/>
      <c r="AB11" s="80">
        <f t="shared" si="3"/>
        <v>0</v>
      </c>
      <c r="AC11" s="78"/>
      <c r="AD11" s="79"/>
      <c r="AE11" s="80" t="str">
        <f t="shared" si="4"/>
        <v/>
      </c>
      <c r="AF11" s="78"/>
      <c r="AG11" s="79"/>
      <c r="AH11" s="80" t="str">
        <f t="shared" si="15"/>
        <v/>
      </c>
      <c r="AI11" s="78">
        <v>1</v>
      </c>
      <c r="AJ11" s="79"/>
      <c r="AK11" s="80">
        <f t="shared" si="5"/>
        <v>0</v>
      </c>
      <c r="AL11" s="78"/>
      <c r="AM11" s="79"/>
      <c r="AN11" s="80" t="str">
        <f t="shared" si="6"/>
        <v/>
      </c>
      <c r="AO11" s="78"/>
      <c r="AP11" s="79"/>
      <c r="AQ11" s="80" t="str">
        <f t="shared" si="7"/>
        <v/>
      </c>
      <c r="AR11" s="78">
        <v>1</v>
      </c>
      <c r="AS11" s="79"/>
      <c r="AT11" s="80">
        <f t="shared" si="8"/>
        <v>0</v>
      </c>
      <c r="AU11" s="78"/>
      <c r="AV11" s="79"/>
      <c r="AW11" s="80" t="str">
        <f t="shared" si="9"/>
        <v/>
      </c>
      <c r="AX11" s="78"/>
      <c r="AY11" s="79"/>
      <c r="AZ11" s="80" t="str">
        <f t="shared" si="10"/>
        <v/>
      </c>
      <c r="BA11" s="78">
        <f t="shared" si="11"/>
        <v>4</v>
      </c>
      <c r="BB11" s="78">
        <f t="shared" si="12"/>
        <v>0</v>
      </c>
      <c r="BC11" s="80">
        <f t="shared" si="13"/>
        <v>0</v>
      </c>
      <c r="BD11" s="81">
        <f t="shared" si="14"/>
        <v>0</v>
      </c>
    </row>
    <row r="12" spans="2:56" s="8" customFormat="1" ht="216.75" customHeight="1" x14ac:dyDescent="0.15">
      <c r="B12" s="203"/>
      <c r="C12" s="48" t="s">
        <v>175</v>
      </c>
      <c r="D12" s="69" t="s">
        <v>176</v>
      </c>
      <c r="E12" s="204" t="s">
        <v>177</v>
      </c>
      <c r="F12" s="204"/>
      <c r="G12" s="48" t="s">
        <v>178</v>
      </c>
      <c r="H12" s="134" t="s">
        <v>179</v>
      </c>
      <c r="I12" s="134"/>
      <c r="J12" s="134" t="s">
        <v>84</v>
      </c>
      <c r="K12" s="134"/>
      <c r="L12" s="134" t="s">
        <v>90</v>
      </c>
      <c r="M12" s="134"/>
      <c r="N12" s="134" t="s">
        <v>180</v>
      </c>
      <c r="O12" s="134"/>
      <c r="P12" s="43">
        <v>1.111E-2</v>
      </c>
      <c r="Q12" s="78"/>
      <c r="R12" s="79"/>
      <c r="S12" s="80" t="str">
        <f t="shared" si="0"/>
        <v/>
      </c>
      <c r="T12" s="78"/>
      <c r="U12" s="79"/>
      <c r="V12" s="80" t="str">
        <f t="shared" si="1"/>
        <v/>
      </c>
      <c r="W12" s="78">
        <v>3</v>
      </c>
      <c r="X12" s="79"/>
      <c r="Y12" s="80">
        <f t="shared" si="2"/>
        <v>0</v>
      </c>
      <c r="Z12" s="78"/>
      <c r="AA12" s="79"/>
      <c r="AB12" s="80" t="str">
        <f t="shared" si="3"/>
        <v/>
      </c>
      <c r="AC12" s="78"/>
      <c r="AD12" s="79"/>
      <c r="AE12" s="80" t="str">
        <f t="shared" si="4"/>
        <v/>
      </c>
      <c r="AF12" s="78">
        <v>3</v>
      </c>
      <c r="AG12" s="79"/>
      <c r="AH12" s="80">
        <f t="shared" si="15"/>
        <v>0</v>
      </c>
      <c r="AI12" s="78"/>
      <c r="AJ12" s="79"/>
      <c r="AK12" s="80" t="str">
        <f t="shared" si="5"/>
        <v/>
      </c>
      <c r="AL12" s="78"/>
      <c r="AM12" s="79"/>
      <c r="AN12" s="80" t="str">
        <f t="shared" si="6"/>
        <v/>
      </c>
      <c r="AO12" s="78">
        <v>3</v>
      </c>
      <c r="AP12" s="79"/>
      <c r="AQ12" s="80">
        <f t="shared" si="7"/>
        <v>0</v>
      </c>
      <c r="AR12" s="78"/>
      <c r="AS12" s="79"/>
      <c r="AT12" s="80" t="str">
        <f t="shared" si="8"/>
        <v/>
      </c>
      <c r="AU12" s="78"/>
      <c r="AV12" s="79"/>
      <c r="AW12" s="80" t="str">
        <f t="shared" si="9"/>
        <v/>
      </c>
      <c r="AX12" s="78">
        <v>3</v>
      </c>
      <c r="AY12" s="79"/>
      <c r="AZ12" s="80">
        <f t="shared" si="10"/>
        <v>0</v>
      </c>
      <c r="BA12" s="78">
        <f t="shared" si="11"/>
        <v>12</v>
      </c>
      <c r="BB12" s="78">
        <f t="shared" si="12"/>
        <v>0</v>
      </c>
      <c r="BC12" s="80">
        <f t="shared" si="13"/>
        <v>0</v>
      </c>
      <c r="BD12" s="81">
        <f t="shared" si="14"/>
        <v>0</v>
      </c>
    </row>
    <row r="13" spans="2:56" s="8" customFormat="1" ht="158.25" customHeight="1" x14ac:dyDescent="0.15">
      <c r="B13" s="203"/>
      <c r="C13" s="48">
        <v>1.7</v>
      </c>
      <c r="D13" s="69" t="s">
        <v>181</v>
      </c>
      <c r="E13" s="134" t="s">
        <v>182</v>
      </c>
      <c r="F13" s="134"/>
      <c r="G13" s="48" t="s">
        <v>178</v>
      </c>
      <c r="H13" s="134" t="s">
        <v>179</v>
      </c>
      <c r="I13" s="134"/>
      <c r="J13" s="134" t="s">
        <v>84</v>
      </c>
      <c r="K13" s="134"/>
      <c r="L13" s="134" t="s">
        <v>90</v>
      </c>
      <c r="M13" s="134"/>
      <c r="N13" s="134" t="s">
        <v>180</v>
      </c>
      <c r="O13" s="134"/>
      <c r="P13" s="43">
        <v>1.111E-2</v>
      </c>
      <c r="Q13" s="78"/>
      <c r="R13" s="79"/>
      <c r="S13" s="80" t="str">
        <f t="shared" si="0"/>
        <v/>
      </c>
      <c r="T13" s="78"/>
      <c r="U13" s="79"/>
      <c r="V13" s="80" t="str">
        <f t="shared" si="1"/>
        <v/>
      </c>
      <c r="W13" s="78">
        <v>3</v>
      </c>
      <c r="X13" s="79"/>
      <c r="Y13" s="80">
        <f t="shared" si="2"/>
        <v>0</v>
      </c>
      <c r="Z13" s="78"/>
      <c r="AA13" s="79"/>
      <c r="AB13" s="80" t="str">
        <f t="shared" si="3"/>
        <v/>
      </c>
      <c r="AC13" s="78"/>
      <c r="AD13" s="79"/>
      <c r="AE13" s="80" t="str">
        <f t="shared" si="4"/>
        <v/>
      </c>
      <c r="AF13" s="78">
        <v>3</v>
      </c>
      <c r="AG13" s="79"/>
      <c r="AH13" s="80">
        <f t="shared" si="15"/>
        <v>0</v>
      </c>
      <c r="AI13" s="78"/>
      <c r="AJ13" s="79"/>
      <c r="AK13" s="80" t="str">
        <f t="shared" si="5"/>
        <v/>
      </c>
      <c r="AL13" s="78"/>
      <c r="AM13" s="79"/>
      <c r="AN13" s="80" t="str">
        <f t="shared" si="6"/>
        <v/>
      </c>
      <c r="AO13" s="78">
        <v>3</v>
      </c>
      <c r="AP13" s="79"/>
      <c r="AQ13" s="80">
        <f t="shared" si="7"/>
        <v>0</v>
      </c>
      <c r="AR13" s="78"/>
      <c r="AS13" s="79"/>
      <c r="AT13" s="80"/>
      <c r="AU13" s="78"/>
      <c r="AV13" s="79"/>
      <c r="AW13" s="80" t="str">
        <f t="shared" si="9"/>
        <v/>
      </c>
      <c r="AX13" s="78">
        <v>3</v>
      </c>
      <c r="AY13" s="79"/>
      <c r="AZ13" s="80">
        <f t="shared" si="10"/>
        <v>0</v>
      </c>
      <c r="BA13" s="78">
        <f t="shared" si="11"/>
        <v>12</v>
      </c>
      <c r="BB13" s="78">
        <f t="shared" si="12"/>
        <v>0</v>
      </c>
      <c r="BC13" s="80">
        <f t="shared" si="13"/>
        <v>0</v>
      </c>
      <c r="BD13" s="81">
        <f t="shared" si="14"/>
        <v>0</v>
      </c>
    </row>
    <row r="14" spans="2:56" s="8" customFormat="1" ht="129.75" customHeight="1" x14ac:dyDescent="0.15">
      <c r="B14" s="203" t="s">
        <v>183</v>
      </c>
      <c r="C14" s="48" t="s">
        <v>100</v>
      </c>
      <c r="D14" s="96" t="s">
        <v>184</v>
      </c>
      <c r="E14" s="205" t="s">
        <v>185</v>
      </c>
      <c r="F14" s="205"/>
      <c r="G14" s="97" t="s">
        <v>186</v>
      </c>
      <c r="H14" s="205" t="s">
        <v>187</v>
      </c>
      <c r="I14" s="205"/>
      <c r="J14" s="134" t="s">
        <v>164</v>
      </c>
      <c r="K14" s="134"/>
      <c r="L14" s="134" t="s">
        <v>157</v>
      </c>
      <c r="M14" s="134"/>
      <c r="N14" s="120">
        <v>45275</v>
      </c>
      <c r="O14" s="120"/>
      <c r="P14" s="43">
        <v>1.111E-2</v>
      </c>
      <c r="Q14" s="78"/>
      <c r="R14" s="79"/>
      <c r="S14" s="80" t="str">
        <f t="shared" si="0"/>
        <v/>
      </c>
      <c r="T14" s="78"/>
      <c r="U14" s="79"/>
      <c r="V14" s="80" t="str">
        <f t="shared" si="1"/>
        <v/>
      </c>
      <c r="W14" s="78"/>
      <c r="X14" s="79"/>
      <c r="Y14" s="80" t="str">
        <f t="shared" si="2"/>
        <v/>
      </c>
      <c r="Z14" s="78"/>
      <c r="AA14" s="79"/>
      <c r="AB14" s="80" t="str">
        <f t="shared" si="3"/>
        <v/>
      </c>
      <c r="AC14" s="78"/>
      <c r="AD14" s="79"/>
      <c r="AE14" s="80" t="str">
        <f t="shared" si="4"/>
        <v/>
      </c>
      <c r="AF14" s="78"/>
      <c r="AG14" s="79"/>
      <c r="AH14" s="80" t="str">
        <f t="shared" si="15"/>
        <v/>
      </c>
      <c r="AI14" s="78"/>
      <c r="AJ14" s="79"/>
      <c r="AK14" s="80" t="str">
        <f t="shared" si="5"/>
        <v/>
      </c>
      <c r="AL14" s="78"/>
      <c r="AM14" s="79"/>
      <c r="AN14" s="80" t="str">
        <f t="shared" si="6"/>
        <v/>
      </c>
      <c r="AO14" s="78"/>
      <c r="AP14" s="79"/>
      <c r="AQ14" s="80" t="str">
        <f t="shared" si="7"/>
        <v/>
      </c>
      <c r="AR14" s="78"/>
      <c r="AS14" s="79"/>
      <c r="AT14" s="80" t="str">
        <f t="shared" si="8"/>
        <v/>
      </c>
      <c r="AU14" s="78"/>
      <c r="AV14" s="79"/>
      <c r="AW14" s="80" t="str">
        <f t="shared" si="9"/>
        <v/>
      </c>
      <c r="AX14" s="78">
        <v>1</v>
      </c>
      <c r="AY14" s="79"/>
      <c r="AZ14" s="80">
        <f t="shared" si="10"/>
        <v>0</v>
      </c>
      <c r="BA14" s="78">
        <f t="shared" si="11"/>
        <v>1</v>
      </c>
      <c r="BB14" s="78">
        <f t="shared" si="12"/>
        <v>0</v>
      </c>
      <c r="BC14" s="80">
        <f t="shared" si="13"/>
        <v>0</v>
      </c>
      <c r="BD14" s="81">
        <f t="shared" si="14"/>
        <v>0</v>
      </c>
    </row>
    <row r="15" spans="2:56" s="8" customFormat="1" ht="153.75" customHeight="1" x14ac:dyDescent="0.15">
      <c r="B15" s="203"/>
      <c r="C15" s="48" t="s">
        <v>104</v>
      </c>
      <c r="D15" s="69" t="s">
        <v>188</v>
      </c>
      <c r="E15" s="175" t="s">
        <v>189</v>
      </c>
      <c r="F15" s="175"/>
      <c r="G15" s="48" t="s">
        <v>190</v>
      </c>
      <c r="H15" s="134" t="s">
        <v>191</v>
      </c>
      <c r="I15" s="134"/>
      <c r="J15" s="134"/>
      <c r="K15" s="134"/>
      <c r="L15" s="134" t="s">
        <v>192</v>
      </c>
      <c r="M15" s="134"/>
      <c r="N15" s="120" t="s">
        <v>193</v>
      </c>
      <c r="O15" s="120"/>
      <c r="P15" s="43">
        <v>1.111E-2</v>
      </c>
      <c r="Q15" s="78"/>
      <c r="R15" s="79"/>
      <c r="S15" s="80" t="str">
        <f t="shared" si="0"/>
        <v/>
      </c>
      <c r="T15" s="78"/>
      <c r="U15" s="79"/>
      <c r="V15" s="80" t="str">
        <f t="shared" si="1"/>
        <v/>
      </c>
      <c r="W15" s="78"/>
      <c r="X15" s="79"/>
      <c r="Y15" s="80" t="str">
        <f t="shared" si="2"/>
        <v/>
      </c>
      <c r="Z15" s="78">
        <v>1</v>
      </c>
      <c r="AA15" s="79"/>
      <c r="AB15" s="80">
        <f t="shared" si="3"/>
        <v>0</v>
      </c>
      <c r="AC15" s="78"/>
      <c r="AD15" s="79"/>
      <c r="AE15" s="80" t="str">
        <f t="shared" si="4"/>
        <v/>
      </c>
      <c r="AF15" s="78"/>
      <c r="AG15" s="79"/>
      <c r="AH15" s="80" t="str">
        <f t="shared" si="15"/>
        <v/>
      </c>
      <c r="AI15" s="78">
        <v>1</v>
      </c>
      <c r="AJ15" s="79"/>
      <c r="AK15" s="80">
        <f t="shared" si="5"/>
        <v>0</v>
      </c>
      <c r="AL15" s="78"/>
      <c r="AM15" s="79"/>
      <c r="AN15" s="80" t="str">
        <f t="shared" si="6"/>
        <v/>
      </c>
      <c r="AO15" s="78"/>
      <c r="AP15" s="79"/>
      <c r="AQ15" s="80" t="str">
        <f t="shared" si="7"/>
        <v/>
      </c>
      <c r="AR15" s="78"/>
      <c r="AS15" s="79"/>
      <c r="AT15" s="80" t="str">
        <f t="shared" si="8"/>
        <v/>
      </c>
      <c r="AU15" s="78">
        <v>1</v>
      </c>
      <c r="AV15" s="79"/>
      <c r="AW15" s="80">
        <f t="shared" si="9"/>
        <v>0</v>
      </c>
      <c r="AX15" s="78"/>
      <c r="AY15" s="79"/>
      <c r="AZ15" s="80" t="str">
        <f t="shared" si="10"/>
        <v/>
      </c>
      <c r="BA15" s="78">
        <f t="shared" si="11"/>
        <v>3</v>
      </c>
      <c r="BB15" s="78">
        <f t="shared" si="12"/>
        <v>0</v>
      </c>
      <c r="BC15" s="80">
        <f t="shared" si="13"/>
        <v>0</v>
      </c>
      <c r="BD15" s="81">
        <f t="shared" si="14"/>
        <v>0</v>
      </c>
    </row>
    <row r="16" spans="2:56" s="8" customFormat="1" ht="171" customHeight="1" x14ac:dyDescent="0.15">
      <c r="B16" s="203"/>
      <c r="C16" s="48" t="s">
        <v>194</v>
      </c>
      <c r="D16" s="69" t="s">
        <v>195</v>
      </c>
      <c r="E16" s="175" t="s">
        <v>196</v>
      </c>
      <c r="F16" s="175"/>
      <c r="G16" s="48" t="s">
        <v>197</v>
      </c>
      <c r="H16" s="134" t="s">
        <v>198</v>
      </c>
      <c r="I16" s="134"/>
      <c r="J16" s="134" t="s">
        <v>199</v>
      </c>
      <c r="K16" s="134"/>
      <c r="L16" s="134" t="s">
        <v>200</v>
      </c>
      <c r="M16" s="134"/>
      <c r="N16" s="120" t="s">
        <v>201</v>
      </c>
      <c r="O16" s="120"/>
      <c r="P16" s="43">
        <v>1.111E-2</v>
      </c>
      <c r="Q16" s="78"/>
      <c r="R16" s="79"/>
      <c r="S16" s="80" t="str">
        <f t="shared" si="0"/>
        <v/>
      </c>
      <c r="T16" s="78"/>
      <c r="U16" s="79"/>
      <c r="V16" s="80" t="str">
        <f t="shared" si="1"/>
        <v/>
      </c>
      <c r="W16" s="78"/>
      <c r="X16" s="79"/>
      <c r="Y16" s="80" t="str">
        <f t="shared" si="2"/>
        <v/>
      </c>
      <c r="Z16" s="78"/>
      <c r="AA16" s="79"/>
      <c r="AB16" s="80" t="str">
        <f t="shared" si="3"/>
        <v/>
      </c>
      <c r="AC16" s="78"/>
      <c r="AD16" s="79"/>
      <c r="AE16" s="80" t="str">
        <f t="shared" si="4"/>
        <v/>
      </c>
      <c r="AF16" s="78">
        <v>1</v>
      </c>
      <c r="AG16" s="79"/>
      <c r="AH16" s="80">
        <f t="shared" si="15"/>
        <v>0</v>
      </c>
      <c r="AI16" s="78"/>
      <c r="AJ16" s="79"/>
      <c r="AK16" s="80" t="str">
        <f t="shared" si="5"/>
        <v/>
      </c>
      <c r="AL16" s="78"/>
      <c r="AM16" s="79"/>
      <c r="AN16" s="80" t="str">
        <f t="shared" si="6"/>
        <v/>
      </c>
      <c r="AO16" s="78">
        <v>1</v>
      </c>
      <c r="AP16" s="79"/>
      <c r="AQ16" s="80">
        <f t="shared" si="7"/>
        <v>0</v>
      </c>
      <c r="AR16" s="78"/>
      <c r="AS16" s="79"/>
      <c r="AT16" s="80" t="str">
        <f t="shared" si="8"/>
        <v/>
      </c>
      <c r="AU16" s="78">
        <v>1</v>
      </c>
      <c r="AV16" s="79"/>
      <c r="AW16" s="80">
        <f t="shared" si="9"/>
        <v>0</v>
      </c>
      <c r="AX16" s="78"/>
      <c r="AY16" s="79"/>
      <c r="AZ16" s="80" t="str">
        <f t="shared" si="10"/>
        <v/>
      </c>
      <c r="BA16" s="78">
        <f t="shared" si="11"/>
        <v>3</v>
      </c>
      <c r="BB16" s="78">
        <f t="shared" si="12"/>
        <v>0</v>
      </c>
      <c r="BC16" s="80">
        <f t="shared" si="13"/>
        <v>0</v>
      </c>
      <c r="BD16" s="81">
        <f t="shared" si="14"/>
        <v>0</v>
      </c>
    </row>
    <row r="17" spans="1:56" s="95" customFormat="1" ht="114.75" customHeight="1" x14ac:dyDescent="0.15">
      <c r="B17" s="203"/>
      <c r="C17" s="48" t="s">
        <v>202</v>
      </c>
      <c r="D17" s="69" t="s">
        <v>203</v>
      </c>
      <c r="E17" s="175" t="s">
        <v>204</v>
      </c>
      <c r="F17" s="175"/>
      <c r="G17" s="48" t="s">
        <v>205</v>
      </c>
      <c r="H17" s="134" t="s">
        <v>84</v>
      </c>
      <c r="I17" s="134"/>
      <c r="J17" s="134" t="s">
        <v>206</v>
      </c>
      <c r="K17" s="134"/>
      <c r="L17" s="134" t="s">
        <v>90</v>
      </c>
      <c r="M17" s="134"/>
      <c r="N17" s="120" t="s">
        <v>207</v>
      </c>
      <c r="O17" s="120"/>
      <c r="P17" s="107">
        <v>1.111E-2</v>
      </c>
      <c r="Q17" s="78"/>
      <c r="R17" s="79"/>
      <c r="S17" s="80" t="str">
        <f t="shared" si="0"/>
        <v/>
      </c>
      <c r="T17" s="78">
        <v>1</v>
      </c>
      <c r="U17" s="79"/>
      <c r="V17" s="80">
        <f t="shared" si="1"/>
        <v>0</v>
      </c>
      <c r="W17" s="78"/>
      <c r="X17" s="79"/>
      <c r="Y17" s="80" t="str">
        <f t="shared" si="2"/>
        <v/>
      </c>
      <c r="Z17" s="78"/>
      <c r="AA17" s="79"/>
      <c r="AB17" s="80" t="str">
        <f t="shared" si="3"/>
        <v/>
      </c>
      <c r="AC17" s="78">
        <v>1</v>
      </c>
      <c r="AD17" s="79"/>
      <c r="AE17" s="80">
        <f t="shared" si="4"/>
        <v>0</v>
      </c>
      <c r="AF17" s="78"/>
      <c r="AG17" s="79"/>
      <c r="AH17" s="80" t="str">
        <f t="shared" si="15"/>
        <v/>
      </c>
      <c r="AI17" s="78"/>
      <c r="AJ17" s="79"/>
      <c r="AK17" s="80" t="str">
        <f t="shared" si="5"/>
        <v/>
      </c>
      <c r="AL17" s="78"/>
      <c r="AM17" s="79"/>
      <c r="AN17" s="80" t="e">
        <f>AO17/AM17</f>
        <v>#DIV/0!</v>
      </c>
      <c r="AO17" s="78">
        <v>1</v>
      </c>
      <c r="AP17" s="79"/>
      <c r="AQ17" s="80"/>
      <c r="AR17" s="78"/>
      <c r="AS17" s="79"/>
      <c r="AT17" s="80" t="str">
        <f t="shared" si="8"/>
        <v/>
      </c>
      <c r="AU17" s="78"/>
      <c r="AV17" s="79"/>
      <c r="AW17" s="80" t="str">
        <f t="shared" si="9"/>
        <v/>
      </c>
      <c r="AX17" s="78">
        <v>1</v>
      </c>
      <c r="AY17" s="79"/>
      <c r="AZ17" s="80">
        <f t="shared" si="10"/>
        <v>0</v>
      </c>
      <c r="BA17" s="78">
        <f t="shared" si="11"/>
        <v>4</v>
      </c>
      <c r="BB17" s="78">
        <f t="shared" si="12"/>
        <v>0</v>
      </c>
      <c r="BC17" s="84">
        <f t="shared" si="13"/>
        <v>0</v>
      </c>
      <c r="BD17" s="85">
        <f t="shared" si="14"/>
        <v>0</v>
      </c>
    </row>
    <row r="18" spans="1:56" s="8" customFormat="1" ht="102" customHeight="1" x14ac:dyDescent="0.15">
      <c r="B18" s="203"/>
      <c r="C18" s="48" t="s">
        <v>208</v>
      </c>
      <c r="D18" s="68" t="s">
        <v>209</v>
      </c>
      <c r="E18" s="175" t="s">
        <v>210</v>
      </c>
      <c r="F18" s="175"/>
      <c r="G18" s="48" t="s">
        <v>211</v>
      </c>
      <c r="H18" s="134" t="s">
        <v>84</v>
      </c>
      <c r="I18" s="134"/>
      <c r="J18" s="134"/>
      <c r="K18" s="134"/>
      <c r="L18" s="134" t="s">
        <v>90</v>
      </c>
      <c r="M18" s="134"/>
      <c r="N18" s="120">
        <v>45291</v>
      </c>
      <c r="O18" s="120"/>
      <c r="P18" s="43">
        <v>1.111E-2</v>
      </c>
      <c r="Q18" s="78"/>
      <c r="R18" s="79"/>
      <c r="S18" s="80" t="str">
        <f t="shared" si="0"/>
        <v/>
      </c>
      <c r="T18" s="78"/>
      <c r="U18" s="79"/>
      <c r="V18" s="80" t="str">
        <f t="shared" si="1"/>
        <v/>
      </c>
      <c r="W18" s="78"/>
      <c r="X18" s="79"/>
      <c r="Y18" s="80" t="str">
        <f t="shared" si="2"/>
        <v/>
      </c>
      <c r="Z18" s="78"/>
      <c r="AA18" s="79"/>
      <c r="AB18" s="80" t="str">
        <f t="shared" si="3"/>
        <v/>
      </c>
      <c r="AC18" s="78"/>
      <c r="AD18" s="79"/>
      <c r="AE18" s="80" t="str">
        <f t="shared" si="4"/>
        <v/>
      </c>
      <c r="AF18" s="78"/>
      <c r="AG18" s="79"/>
      <c r="AH18" s="80" t="str">
        <f t="shared" si="15"/>
        <v/>
      </c>
      <c r="AI18" s="78"/>
      <c r="AJ18" s="79"/>
      <c r="AK18" s="80" t="str">
        <f t="shared" si="5"/>
        <v/>
      </c>
      <c r="AL18" s="78"/>
      <c r="AM18" s="79"/>
      <c r="AN18" s="80" t="str">
        <f t="shared" si="6"/>
        <v/>
      </c>
      <c r="AO18" s="78"/>
      <c r="AP18" s="79"/>
      <c r="AQ18" s="80" t="str">
        <f t="shared" si="7"/>
        <v/>
      </c>
      <c r="AR18" s="78"/>
      <c r="AS18" s="79"/>
      <c r="AT18" s="80" t="str">
        <f t="shared" si="8"/>
        <v/>
      </c>
      <c r="AU18" s="78"/>
      <c r="AV18" s="79"/>
      <c r="AW18" s="80" t="str">
        <f t="shared" si="9"/>
        <v/>
      </c>
      <c r="AX18" s="78">
        <v>1</v>
      </c>
      <c r="AY18" s="79"/>
      <c r="AZ18" s="80">
        <f t="shared" si="10"/>
        <v>0</v>
      </c>
      <c r="BA18" s="78">
        <f t="shared" si="11"/>
        <v>1</v>
      </c>
      <c r="BB18" s="78">
        <f t="shared" si="12"/>
        <v>0</v>
      </c>
      <c r="BC18" s="80">
        <f t="shared" si="13"/>
        <v>0</v>
      </c>
      <c r="BD18" s="81">
        <f t="shared" si="14"/>
        <v>0</v>
      </c>
    </row>
    <row r="19" spans="1:56" s="95" customFormat="1" ht="93" customHeight="1" x14ac:dyDescent="0.15">
      <c r="B19" s="203" t="s">
        <v>212</v>
      </c>
      <c r="C19" s="48" t="s">
        <v>110</v>
      </c>
      <c r="D19" s="69" t="s">
        <v>213</v>
      </c>
      <c r="E19" s="175" t="s">
        <v>214</v>
      </c>
      <c r="F19" s="175"/>
      <c r="G19" s="48" t="s">
        <v>215</v>
      </c>
      <c r="H19" s="134" t="s">
        <v>84</v>
      </c>
      <c r="I19" s="134"/>
      <c r="J19" s="134"/>
      <c r="K19" s="134"/>
      <c r="L19" s="134" t="s">
        <v>216</v>
      </c>
      <c r="M19" s="134"/>
      <c r="N19" s="120" t="s">
        <v>217</v>
      </c>
      <c r="O19" s="120"/>
      <c r="P19" s="107">
        <v>1.111E-2</v>
      </c>
      <c r="Q19" s="78"/>
      <c r="R19" s="79"/>
      <c r="S19" s="80" t="str">
        <f t="shared" si="0"/>
        <v/>
      </c>
      <c r="T19" s="78">
        <v>1</v>
      </c>
      <c r="U19" s="79"/>
      <c r="V19" s="80">
        <f t="shared" si="1"/>
        <v>0</v>
      </c>
      <c r="W19" s="78"/>
      <c r="X19" s="79"/>
      <c r="Y19" s="80" t="str">
        <f t="shared" si="2"/>
        <v/>
      </c>
      <c r="Z19" s="78"/>
      <c r="AA19" s="79"/>
      <c r="AB19" s="80" t="str">
        <f t="shared" si="3"/>
        <v/>
      </c>
      <c r="AC19" s="78"/>
      <c r="AD19" s="79"/>
      <c r="AE19" s="80" t="str">
        <f t="shared" si="4"/>
        <v/>
      </c>
      <c r="AF19" s="78"/>
      <c r="AG19" s="79"/>
      <c r="AH19" s="80" t="str">
        <f t="shared" si="15"/>
        <v/>
      </c>
      <c r="AI19" s="78"/>
      <c r="AJ19" s="79"/>
      <c r="AK19" s="80" t="str">
        <f t="shared" si="5"/>
        <v/>
      </c>
      <c r="AL19" s="78">
        <v>1</v>
      </c>
      <c r="AM19" s="79"/>
      <c r="AN19" s="80">
        <f t="shared" si="6"/>
        <v>0</v>
      </c>
      <c r="AO19" s="78"/>
      <c r="AP19" s="79"/>
      <c r="AQ19" s="80" t="str">
        <f t="shared" si="7"/>
        <v/>
      </c>
      <c r="AR19" s="78"/>
      <c r="AS19" s="79"/>
      <c r="AT19" s="80" t="str">
        <f t="shared" si="8"/>
        <v/>
      </c>
      <c r="AU19" s="78"/>
      <c r="AV19" s="79"/>
      <c r="AW19" s="80" t="str">
        <f t="shared" si="9"/>
        <v/>
      </c>
      <c r="AX19" s="78"/>
      <c r="AY19" s="79"/>
      <c r="AZ19" s="80" t="str">
        <f t="shared" si="10"/>
        <v/>
      </c>
      <c r="BA19" s="78">
        <f t="shared" si="11"/>
        <v>2</v>
      </c>
      <c r="BB19" s="78">
        <f t="shared" si="12"/>
        <v>0</v>
      </c>
      <c r="BC19" s="84">
        <f t="shared" si="13"/>
        <v>0</v>
      </c>
      <c r="BD19" s="85">
        <f t="shared" si="14"/>
        <v>0</v>
      </c>
    </row>
    <row r="20" spans="1:56" s="95" customFormat="1" ht="93" customHeight="1" x14ac:dyDescent="0.15">
      <c r="B20" s="203"/>
      <c r="C20" s="48" t="s">
        <v>114</v>
      </c>
      <c r="D20" s="69" t="s">
        <v>218</v>
      </c>
      <c r="E20" s="175" t="s">
        <v>219</v>
      </c>
      <c r="F20" s="175"/>
      <c r="G20" s="48" t="s">
        <v>220</v>
      </c>
      <c r="H20" s="134" t="s">
        <v>221</v>
      </c>
      <c r="I20" s="134"/>
      <c r="J20" s="134" t="s">
        <v>179</v>
      </c>
      <c r="K20" s="134"/>
      <c r="L20" s="134" t="s">
        <v>90</v>
      </c>
      <c r="M20" s="134"/>
      <c r="N20" s="120" t="s">
        <v>222</v>
      </c>
      <c r="O20" s="120"/>
      <c r="P20" s="107">
        <v>1.111E-2</v>
      </c>
      <c r="Q20" s="78"/>
      <c r="R20" s="79"/>
      <c r="S20" s="80" t="str">
        <f t="shared" si="0"/>
        <v/>
      </c>
      <c r="T20" s="78"/>
      <c r="U20" s="79"/>
      <c r="V20" s="80" t="str">
        <f t="shared" si="1"/>
        <v/>
      </c>
      <c r="W20" s="78"/>
      <c r="X20" s="79"/>
      <c r="Y20" s="80" t="str">
        <f t="shared" si="2"/>
        <v/>
      </c>
      <c r="Z20" s="78">
        <v>1</v>
      </c>
      <c r="AA20" s="79"/>
      <c r="AB20" s="80">
        <f t="shared" si="3"/>
        <v>0</v>
      </c>
      <c r="AC20" s="78"/>
      <c r="AD20" s="79"/>
      <c r="AE20" s="80" t="str">
        <f t="shared" si="4"/>
        <v/>
      </c>
      <c r="AF20" s="78">
        <v>1</v>
      </c>
      <c r="AG20" s="79"/>
      <c r="AH20" s="80">
        <f t="shared" si="15"/>
        <v>0</v>
      </c>
      <c r="AI20" s="78"/>
      <c r="AJ20" s="79"/>
      <c r="AK20" s="80" t="str">
        <f t="shared" si="5"/>
        <v/>
      </c>
      <c r="AL20" s="78"/>
      <c r="AM20" s="79"/>
      <c r="AN20" s="80" t="str">
        <f t="shared" si="6"/>
        <v/>
      </c>
      <c r="AO20" s="78">
        <v>1</v>
      </c>
      <c r="AP20" s="79"/>
      <c r="AQ20" s="80">
        <f t="shared" si="7"/>
        <v>0</v>
      </c>
      <c r="AR20" s="78"/>
      <c r="AS20" s="79"/>
      <c r="AT20" s="80" t="str">
        <f t="shared" si="8"/>
        <v/>
      </c>
      <c r="AU20" s="78">
        <v>2</v>
      </c>
      <c r="AV20" s="79"/>
      <c r="AW20" s="80">
        <f t="shared" si="9"/>
        <v>0</v>
      </c>
      <c r="AX20" s="78">
        <v>1</v>
      </c>
      <c r="AY20" s="79"/>
      <c r="AZ20" s="80">
        <f t="shared" si="10"/>
        <v>0</v>
      </c>
      <c r="BA20" s="78">
        <f t="shared" si="11"/>
        <v>6</v>
      </c>
      <c r="BB20" s="78">
        <f t="shared" si="12"/>
        <v>0</v>
      </c>
      <c r="BC20" s="84">
        <f t="shared" si="13"/>
        <v>0</v>
      </c>
      <c r="BD20" s="85">
        <f t="shared" si="14"/>
        <v>0</v>
      </c>
    </row>
    <row r="21" spans="1:56" s="95" customFormat="1" ht="130.5" customHeight="1" x14ac:dyDescent="0.15">
      <c r="A21" s="29">
        <v>1</v>
      </c>
      <c r="B21" s="203"/>
      <c r="C21" s="48" t="s">
        <v>223</v>
      </c>
      <c r="D21" s="69" t="s">
        <v>224</v>
      </c>
      <c r="E21" s="175" t="s">
        <v>225</v>
      </c>
      <c r="F21" s="175"/>
      <c r="G21" s="48" t="s">
        <v>226</v>
      </c>
      <c r="H21" s="134" t="s">
        <v>84</v>
      </c>
      <c r="I21" s="134"/>
      <c r="J21" s="134" t="s">
        <v>227</v>
      </c>
      <c r="K21" s="134"/>
      <c r="L21" s="134" t="s">
        <v>90</v>
      </c>
      <c r="M21" s="134"/>
      <c r="N21" s="120" t="s">
        <v>228</v>
      </c>
      <c r="O21" s="120"/>
      <c r="P21" s="107">
        <v>1.111E-2</v>
      </c>
      <c r="Q21" s="78"/>
      <c r="R21" s="79"/>
      <c r="S21" s="80" t="str">
        <f t="shared" si="0"/>
        <v/>
      </c>
      <c r="T21" s="78"/>
      <c r="U21" s="79"/>
      <c r="V21" s="80" t="str">
        <f t="shared" si="1"/>
        <v/>
      </c>
      <c r="W21" s="78"/>
      <c r="X21" s="79"/>
      <c r="Y21" s="80" t="str">
        <f t="shared" si="2"/>
        <v/>
      </c>
      <c r="Z21" s="78">
        <v>1</v>
      </c>
      <c r="AA21" s="79"/>
      <c r="AB21" s="80">
        <f t="shared" si="3"/>
        <v>0</v>
      </c>
      <c r="AC21" s="78"/>
      <c r="AD21" s="79"/>
      <c r="AE21" s="80" t="str">
        <f t="shared" si="4"/>
        <v/>
      </c>
      <c r="AF21" s="78"/>
      <c r="AG21" s="79"/>
      <c r="AH21" s="80" t="str">
        <f t="shared" si="15"/>
        <v/>
      </c>
      <c r="AI21" s="78"/>
      <c r="AJ21" s="79"/>
      <c r="AK21" s="80" t="str">
        <f t="shared" si="5"/>
        <v/>
      </c>
      <c r="AL21" s="78">
        <v>1</v>
      </c>
      <c r="AM21" s="79"/>
      <c r="AN21" s="80">
        <f t="shared" si="6"/>
        <v>0</v>
      </c>
      <c r="AO21" s="78"/>
      <c r="AP21" s="79"/>
      <c r="AQ21" s="80" t="str">
        <f t="shared" si="7"/>
        <v/>
      </c>
      <c r="AR21" s="78"/>
      <c r="AS21" s="79"/>
      <c r="AT21" s="80" t="str">
        <f t="shared" si="8"/>
        <v/>
      </c>
      <c r="AU21" s="78"/>
      <c r="AV21" s="79"/>
      <c r="AW21" s="80" t="str">
        <f t="shared" si="9"/>
        <v/>
      </c>
      <c r="AX21" s="78">
        <v>1</v>
      </c>
      <c r="AY21" s="79"/>
      <c r="AZ21" s="80">
        <f t="shared" si="10"/>
        <v>0</v>
      </c>
      <c r="BA21" s="78">
        <f t="shared" si="11"/>
        <v>3</v>
      </c>
      <c r="BB21" s="78">
        <f t="shared" si="12"/>
        <v>0</v>
      </c>
      <c r="BC21" s="84">
        <f t="shared" si="13"/>
        <v>0</v>
      </c>
      <c r="BD21" s="85">
        <f t="shared" si="14"/>
        <v>0</v>
      </c>
    </row>
    <row r="22" spans="1:56" s="8" customFormat="1" ht="93" customHeight="1" x14ac:dyDescent="0.15">
      <c r="A22" s="9"/>
      <c r="B22" s="203"/>
      <c r="C22" s="48" t="s">
        <v>229</v>
      </c>
      <c r="D22" s="69" t="s">
        <v>230</v>
      </c>
      <c r="E22" s="175" t="s">
        <v>231</v>
      </c>
      <c r="F22" s="175"/>
      <c r="G22" s="48" t="s">
        <v>232</v>
      </c>
      <c r="H22" s="134" t="s">
        <v>84</v>
      </c>
      <c r="I22" s="134"/>
      <c r="J22" s="134"/>
      <c r="K22" s="134"/>
      <c r="L22" s="134" t="s">
        <v>90</v>
      </c>
      <c r="M22" s="134"/>
      <c r="N22" s="120">
        <v>45291</v>
      </c>
      <c r="O22" s="120"/>
      <c r="P22" s="43">
        <v>1.111E-2</v>
      </c>
      <c r="Q22" s="78"/>
      <c r="R22" s="79"/>
      <c r="S22" s="80" t="str">
        <f t="shared" si="0"/>
        <v/>
      </c>
      <c r="T22" s="78"/>
      <c r="U22" s="79"/>
      <c r="V22" s="80" t="str">
        <f t="shared" si="1"/>
        <v/>
      </c>
      <c r="W22" s="78"/>
      <c r="X22" s="79"/>
      <c r="Y22" s="80" t="str">
        <f t="shared" si="2"/>
        <v/>
      </c>
      <c r="Z22" s="78"/>
      <c r="AA22" s="79"/>
      <c r="AB22" s="80" t="str">
        <f t="shared" si="3"/>
        <v/>
      </c>
      <c r="AC22" s="78"/>
      <c r="AD22" s="79"/>
      <c r="AE22" s="80" t="str">
        <f t="shared" si="4"/>
        <v/>
      </c>
      <c r="AF22" s="78"/>
      <c r="AG22" s="79"/>
      <c r="AH22" s="80" t="str">
        <f t="shared" si="15"/>
        <v/>
      </c>
      <c r="AI22" s="78"/>
      <c r="AJ22" s="79"/>
      <c r="AK22" s="80" t="str">
        <f t="shared" si="5"/>
        <v/>
      </c>
      <c r="AL22" s="78"/>
      <c r="AM22" s="79"/>
      <c r="AN22" s="80" t="str">
        <f t="shared" si="6"/>
        <v/>
      </c>
      <c r="AO22" s="78"/>
      <c r="AP22" s="79"/>
      <c r="AQ22" s="80" t="str">
        <f t="shared" si="7"/>
        <v/>
      </c>
      <c r="AR22" s="78"/>
      <c r="AS22" s="79"/>
      <c r="AT22" s="80" t="str">
        <f t="shared" si="8"/>
        <v/>
      </c>
      <c r="AU22" s="78"/>
      <c r="AV22" s="79"/>
      <c r="AW22" s="80" t="str">
        <f t="shared" si="9"/>
        <v/>
      </c>
      <c r="AX22" s="78">
        <v>1</v>
      </c>
      <c r="AY22" s="79"/>
      <c r="AZ22" s="80">
        <f t="shared" si="10"/>
        <v>0</v>
      </c>
      <c r="BA22" s="78">
        <f t="shared" si="11"/>
        <v>1</v>
      </c>
      <c r="BB22" s="78">
        <f t="shared" si="12"/>
        <v>0</v>
      </c>
      <c r="BC22" s="80">
        <f t="shared" si="13"/>
        <v>0</v>
      </c>
      <c r="BD22" s="81">
        <f t="shared" si="14"/>
        <v>0</v>
      </c>
    </row>
    <row r="23" spans="1:56" s="8" customFormat="1" ht="76" customHeight="1" x14ac:dyDescent="0.15">
      <c r="A23" s="9"/>
      <c r="B23" s="203"/>
      <c r="C23" s="48" t="s">
        <v>233</v>
      </c>
      <c r="D23" s="69" t="s">
        <v>234</v>
      </c>
      <c r="E23" s="175" t="s">
        <v>235</v>
      </c>
      <c r="F23" s="175"/>
      <c r="G23" s="48" t="s">
        <v>236</v>
      </c>
      <c r="H23" s="134" t="s">
        <v>84</v>
      </c>
      <c r="I23" s="134"/>
      <c r="J23" s="134" t="s">
        <v>237</v>
      </c>
      <c r="K23" s="134"/>
      <c r="L23" s="134" t="s">
        <v>90</v>
      </c>
      <c r="M23" s="134"/>
      <c r="N23" s="120">
        <v>45291</v>
      </c>
      <c r="O23" s="120"/>
      <c r="P23" s="43">
        <v>1.111E-2</v>
      </c>
      <c r="Q23" s="78"/>
      <c r="R23" s="79"/>
      <c r="S23" s="80" t="str">
        <f t="shared" si="0"/>
        <v/>
      </c>
      <c r="T23" s="78"/>
      <c r="U23" s="79"/>
      <c r="V23" s="80" t="str">
        <f t="shared" si="1"/>
        <v/>
      </c>
      <c r="W23" s="78"/>
      <c r="X23" s="79"/>
      <c r="Y23" s="80" t="str">
        <f t="shared" si="2"/>
        <v/>
      </c>
      <c r="Z23" s="78"/>
      <c r="AA23" s="79"/>
      <c r="AB23" s="80" t="str">
        <f t="shared" si="3"/>
        <v/>
      </c>
      <c r="AC23" s="78"/>
      <c r="AD23" s="79"/>
      <c r="AE23" s="80" t="str">
        <f t="shared" si="4"/>
        <v/>
      </c>
      <c r="AF23" s="78"/>
      <c r="AG23" s="79"/>
      <c r="AH23" s="80" t="str">
        <f t="shared" si="15"/>
        <v/>
      </c>
      <c r="AI23" s="78"/>
      <c r="AJ23" s="79"/>
      <c r="AK23" s="80" t="str">
        <f t="shared" si="5"/>
        <v/>
      </c>
      <c r="AL23" s="78"/>
      <c r="AM23" s="79"/>
      <c r="AN23" s="80" t="str">
        <f t="shared" si="6"/>
        <v/>
      </c>
      <c r="AO23" s="78"/>
      <c r="AP23" s="79"/>
      <c r="AQ23" s="80" t="str">
        <f t="shared" si="7"/>
        <v/>
      </c>
      <c r="AR23" s="78"/>
      <c r="AS23" s="79"/>
      <c r="AT23" s="80" t="str">
        <f t="shared" si="8"/>
        <v/>
      </c>
      <c r="AU23" s="78"/>
      <c r="AV23" s="79"/>
      <c r="AW23" s="80" t="str">
        <f t="shared" si="9"/>
        <v/>
      </c>
      <c r="AX23" s="78">
        <v>1</v>
      </c>
      <c r="AY23" s="79"/>
      <c r="AZ23" s="80">
        <f t="shared" si="10"/>
        <v>0</v>
      </c>
      <c r="BA23" s="78">
        <f t="shared" si="11"/>
        <v>1</v>
      </c>
      <c r="BB23" s="78">
        <f t="shared" si="12"/>
        <v>0</v>
      </c>
      <c r="BC23" s="80">
        <f t="shared" si="13"/>
        <v>0</v>
      </c>
      <c r="BD23" s="81">
        <f t="shared" si="14"/>
        <v>0</v>
      </c>
    </row>
    <row r="24" spans="1:56" ht="85.5" customHeight="1" x14ac:dyDescent="0.15">
      <c r="B24" s="48" t="s">
        <v>238</v>
      </c>
      <c r="C24" s="48" t="s">
        <v>239</v>
      </c>
      <c r="D24" s="68" t="s">
        <v>240</v>
      </c>
      <c r="E24" s="175" t="s">
        <v>241</v>
      </c>
      <c r="F24" s="175"/>
      <c r="G24" s="48" t="s">
        <v>242</v>
      </c>
      <c r="H24" s="134" t="s">
        <v>135</v>
      </c>
      <c r="I24" s="134"/>
      <c r="J24" s="134"/>
      <c r="K24" s="134"/>
      <c r="L24" s="134" t="s">
        <v>90</v>
      </c>
      <c r="M24" s="121"/>
      <c r="N24" s="120">
        <v>45291</v>
      </c>
      <c r="O24" s="120"/>
      <c r="P24" s="43">
        <v>1.111E-2</v>
      </c>
      <c r="Q24" s="78"/>
      <c r="R24" s="79"/>
      <c r="S24" s="80" t="str">
        <f t="shared" si="0"/>
        <v/>
      </c>
      <c r="T24" s="78"/>
      <c r="U24" s="79"/>
      <c r="V24" s="80" t="str">
        <f t="shared" si="1"/>
        <v/>
      </c>
      <c r="W24" s="78"/>
      <c r="X24" s="79"/>
      <c r="Y24" s="80" t="str">
        <f t="shared" si="2"/>
        <v/>
      </c>
      <c r="Z24" s="78"/>
      <c r="AA24" s="79"/>
      <c r="AB24" s="80" t="str">
        <f t="shared" si="3"/>
        <v/>
      </c>
      <c r="AC24" s="78"/>
      <c r="AD24" s="79"/>
      <c r="AE24" s="80" t="str">
        <f t="shared" si="4"/>
        <v/>
      </c>
      <c r="AF24" s="78"/>
      <c r="AG24" s="79"/>
      <c r="AH24" s="80" t="str">
        <f t="shared" si="15"/>
        <v/>
      </c>
      <c r="AI24" s="78"/>
      <c r="AJ24" s="79"/>
      <c r="AK24" s="80" t="str">
        <f t="shared" si="5"/>
        <v/>
      </c>
      <c r="AL24" s="78"/>
      <c r="AM24" s="79"/>
      <c r="AN24" s="80" t="str">
        <f t="shared" si="6"/>
        <v/>
      </c>
      <c r="AO24" s="78"/>
      <c r="AP24" s="79"/>
      <c r="AQ24" s="80" t="str">
        <f t="shared" si="7"/>
        <v/>
      </c>
      <c r="AR24" s="78"/>
      <c r="AS24" s="79"/>
      <c r="AT24" s="80" t="str">
        <f t="shared" si="8"/>
        <v/>
      </c>
      <c r="AU24" s="78"/>
      <c r="AV24" s="79"/>
      <c r="AW24" s="80" t="str">
        <f t="shared" si="9"/>
        <v/>
      </c>
      <c r="AX24" s="78">
        <v>1</v>
      </c>
      <c r="AY24" s="79"/>
      <c r="AZ24" s="80">
        <f t="shared" si="10"/>
        <v>0</v>
      </c>
      <c r="BA24" s="78">
        <f t="shared" si="11"/>
        <v>1</v>
      </c>
      <c r="BB24" s="78">
        <f t="shared" si="12"/>
        <v>0</v>
      </c>
      <c r="BC24" s="80">
        <f t="shared" si="13"/>
        <v>0</v>
      </c>
      <c r="BD24" s="81">
        <f t="shared" si="14"/>
        <v>0</v>
      </c>
    </row>
    <row r="25" spans="1:56" ht="29.25" customHeight="1" x14ac:dyDescent="0.15">
      <c r="D25" s="4"/>
      <c r="E25" s="4"/>
      <c r="F25" s="4"/>
    </row>
    <row r="26" spans="1:56" ht="29.25" customHeight="1" x14ac:dyDescent="0.15">
      <c r="D26" s="4"/>
      <c r="E26" s="4"/>
      <c r="F26" s="4"/>
    </row>
    <row r="27" spans="1:56" ht="29.25" customHeight="1" x14ac:dyDescent="0.15">
      <c r="B27" s="5"/>
      <c r="C27" s="5"/>
      <c r="D27" s="5"/>
      <c r="E27" s="5"/>
      <c r="F27" s="5"/>
      <c r="G27" s="5"/>
      <c r="H27" s="5"/>
      <c r="I27" s="5"/>
      <c r="J27" s="5"/>
      <c r="K27" s="5"/>
      <c r="L27" s="5"/>
      <c r="M27" s="5"/>
      <c r="N27" s="5"/>
      <c r="O27" s="5"/>
    </row>
    <row r="28" spans="1:56" ht="29.25" customHeight="1" x14ac:dyDescent="0.15">
      <c r="B28" s="5"/>
      <c r="C28" s="5"/>
      <c r="G28" s="3"/>
      <c r="H28" s="5"/>
      <c r="I28" s="5"/>
      <c r="J28" s="5"/>
      <c r="K28" s="5"/>
      <c r="L28" s="5"/>
      <c r="M28" s="5"/>
      <c r="N28" s="5"/>
      <c r="O28" s="5"/>
    </row>
    <row r="29" spans="1:56" ht="29.25" customHeight="1" x14ac:dyDescent="0.15">
      <c r="B29" s="5"/>
      <c r="C29" s="5"/>
      <c r="G29" s="3"/>
      <c r="H29" s="5"/>
      <c r="I29" s="5"/>
      <c r="J29" s="5"/>
      <c r="K29" s="5"/>
      <c r="L29" s="5"/>
      <c r="M29" s="5"/>
      <c r="N29" s="5"/>
      <c r="O29" s="5"/>
    </row>
    <row r="30" spans="1:56" ht="29.25" customHeight="1" x14ac:dyDescent="0.15">
      <c r="B30" s="5"/>
      <c r="C30" s="5"/>
      <c r="G30" s="3"/>
      <c r="H30" s="5"/>
      <c r="I30" s="5"/>
      <c r="J30" s="5"/>
      <c r="K30" s="5"/>
      <c r="L30" s="5"/>
      <c r="M30" s="5"/>
      <c r="N30" s="5"/>
      <c r="O30" s="5"/>
    </row>
    <row r="31" spans="1:56" ht="29.25" customHeight="1" x14ac:dyDescent="0.15">
      <c r="B31" s="5"/>
      <c r="C31" s="5"/>
      <c r="G31" s="3"/>
      <c r="H31" s="5"/>
      <c r="I31" s="5"/>
      <c r="J31" s="5"/>
      <c r="K31" s="5"/>
      <c r="L31" s="5"/>
      <c r="M31" s="5"/>
      <c r="N31" s="5"/>
      <c r="O31" s="5"/>
    </row>
    <row r="32" spans="1:56" ht="29.25" customHeight="1" x14ac:dyDescent="0.15">
      <c r="B32" s="5"/>
      <c r="C32" s="5"/>
      <c r="D32" s="5"/>
      <c r="E32" s="5"/>
      <c r="F32" s="5"/>
      <c r="G32" s="5"/>
      <c r="H32" s="5"/>
      <c r="I32" s="5"/>
      <c r="J32" s="5"/>
      <c r="K32" s="5"/>
      <c r="L32" s="5"/>
      <c r="M32" s="5"/>
      <c r="N32" s="5"/>
      <c r="O32" s="5"/>
    </row>
    <row r="33" spans="2:15" ht="29.25" customHeight="1" x14ac:dyDescent="0.15">
      <c r="B33" s="5"/>
      <c r="C33" s="5"/>
      <c r="D33" s="5"/>
      <c r="E33" s="5"/>
      <c r="F33" s="5"/>
      <c r="G33" s="5"/>
      <c r="H33" s="5"/>
      <c r="I33" s="5"/>
      <c r="J33" s="5"/>
      <c r="K33" s="5"/>
      <c r="L33" s="5"/>
      <c r="M33" s="5"/>
      <c r="N33" s="5"/>
      <c r="O33" s="5"/>
    </row>
    <row r="34" spans="2:15" ht="29.25" customHeight="1" x14ac:dyDescent="0.15">
      <c r="D34" s="5"/>
      <c r="E34" s="5"/>
      <c r="F34" s="5"/>
      <c r="G34" s="5"/>
    </row>
  </sheetData>
  <autoFilter ref="B6:BA6" xr:uid="{00000000-0009-0000-0000-000003000000}">
    <filterColumn colId="3" showButton="0"/>
    <filterColumn colId="6" showButton="0"/>
    <filterColumn colId="8" showButton="0"/>
    <filterColumn colId="10" showButton="0"/>
    <filterColumn colId="12" showButton="0"/>
  </autoFilter>
  <mergeCells count="126">
    <mergeCell ref="AR5:AT5"/>
    <mergeCell ref="AU5:AW5"/>
    <mergeCell ref="AX5:AZ5"/>
    <mergeCell ref="BA5:BB5"/>
    <mergeCell ref="BC5:BC6"/>
    <mergeCell ref="Q5:S5"/>
    <mergeCell ref="T5:V5"/>
    <mergeCell ref="W5:Y5"/>
    <mergeCell ref="Z5:AB5"/>
    <mergeCell ref="AC5:AE5"/>
    <mergeCell ref="AF5:AH5"/>
    <mergeCell ref="AI5:AK5"/>
    <mergeCell ref="AL5:AN5"/>
    <mergeCell ref="AO5:AQ5"/>
    <mergeCell ref="E9:F9"/>
    <mergeCell ref="H9:I9"/>
    <mergeCell ref="J9:K9"/>
    <mergeCell ref="L9:M9"/>
    <mergeCell ref="N9:O9"/>
    <mergeCell ref="B5:P5"/>
    <mergeCell ref="N7:O7"/>
    <mergeCell ref="E8:F8"/>
    <mergeCell ref="H8:I8"/>
    <mergeCell ref="J8:K8"/>
    <mergeCell ref="L8:M8"/>
    <mergeCell ref="N8:O8"/>
    <mergeCell ref="E7:F7"/>
    <mergeCell ref="H7:I7"/>
    <mergeCell ref="J7:K7"/>
    <mergeCell ref="L7:M7"/>
    <mergeCell ref="E6:F6"/>
    <mergeCell ref="H6:I6"/>
    <mergeCell ref="J6:K6"/>
    <mergeCell ref="L6:M6"/>
    <mergeCell ref="N6:O6"/>
    <mergeCell ref="E10:F10"/>
    <mergeCell ref="H10:I10"/>
    <mergeCell ref="J10:K10"/>
    <mergeCell ref="L10:M10"/>
    <mergeCell ref="N10:O10"/>
    <mergeCell ref="L11:M11"/>
    <mergeCell ref="J14:K14"/>
    <mergeCell ref="L14:M14"/>
    <mergeCell ref="E14:F14"/>
    <mergeCell ref="H14:I14"/>
    <mergeCell ref="N14:O14"/>
    <mergeCell ref="E15:F15"/>
    <mergeCell ref="H15:I15"/>
    <mergeCell ref="J15:K15"/>
    <mergeCell ref="L15:M15"/>
    <mergeCell ref="N15:O15"/>
    <mergeCell ref="E13:F13"/>
    <mergeCell ref="H13:I13"/>
    <mergeCell ref="J13:K13"/>
    <mergeCell ref="J11:K11"/>
    <mergeCell ref="L13:M13"/>
    <mergeCell ref="N13:O13"/>
    <mergeCell ref="E12:F12"/>
    <mergeCell ref="H12:I12"/>
    <mergeCell ref="J12:K12"/>
    <mergeCell ref="L12:M12"/>
    <mergeCell ref="N12:O12"/>
    <mergeCell ref="E11:F11"/>
    <mergeCell ref="H11:I11"/>
    <mergeCell ref="N11:O11"/>
    <mergeCell ref="B19:B23"/>
    <mergeCell ref="B7:B13"/>
    <mergeCell ref="E16:F16"/>
    <mergeCell ref="H16:I16"/>
    <mergeCell ref="N18:O18"/>
    <mergeCell ref="E19:F19"/>
    <mergeCell ref="H19:I19"/>
    <mergeCell ref="J19:K19"/>
    <mergeCell ref="N19:O19"/>
    <mergeCell ref="E23:F23"/>
    <mergeCell ref="H23:I23"/>
    <mergeCell ref="J23:K23"/>
    <mergeCell ref="L23:M23"/>
    <mergeCell ref="N23:O23"/>
    <mergeCell ref="L19:M19"/>
    <mergeCell ref="B14:B18"/>
    <mergeCell ref="E18:F18"/>
    <mergeCell ref="H18:I18"/>
    <mergeCell ref="J18:K18"/>
    <mergeCell ref="L18:M18"/>
    <mergeCell ref="E17:F17"/>
    <mergeCell ref="H17:I17"/>
    <mergeCell ref="N16:O16"/>
    <mergeCell ref="J17:K17"/>
    <mergeCell ref="B1:C4"/>
    <mergeCell ref="D1:E2"/>
    <mergeCell ref="F1:K2"/>
    <mergeCell ref="L1:M1"/>
    <mergeCell ref="N1:O1"/>
    <mergeCell ref="L2:M2"/>
    <mergeCell ref="N2:O2"/>
    <mergeCell ref="D3:E4"/>
    <mergeCell ref="F3:K4"/>
    <mergeCell ref="L3:M3"/>
    <mergeCell ref="N3:O3"/>
    <mergeCell ref="L4:M4"/>
    <mergeCell ref="N4:O4"/>
    <mergeCell ref="N17:O17"/>
    <mergeCell ref="H22:I22"/>
    <mergeCell ref="H21:I21"/>
    <mergeCell ref="J21:K21"/>
    <mergeCell ref="L21:M21"/>
    <mergeCell ref="J16:K16"/>
    <mergeCell ref="L16:M16"/>
    <mergeCell ref="E24:F24"/>
    <mergeCell ref="H24:I24"/>
    <mergeCell ref="J24:K24"/>
    <mergeCell ref="L24:M24"/>
    <mergeCell ref="N24:O24"/>
    <mergeCell ref="L20:M20"/>
    <mergeCell ref="E21:F21"/>
    <mergeCell ref="J22:K22"/>
    <mergeCell ref="L22:M22"/>
    <mergeCell ref="N22:O22"/>
    <mergeCell ref="N20:O20"/>
    <mergeCell ref="E20:F20"/>
    <mergeCell ref="H20:I20"/>
    <mergeCell ref="J20:K20"/>
    <mergeCell ref="E22:F22"/>
    <mergeCell ref="N21:O21"/>
    <mergeCell ref="L17:M17"/>
  </mergeCells>
  <conditionalFormatting sqref="S7:S24">
    <cfRule type="cellIs" dxfId="123" priority="35" stopIfTrue="1" operator="equal">
      <formula>1</formula>
    </cfRule>
    <cfRule type="cellIs" dxfId="122" priority="36" stopIfTrue="1" operator="equal">
      <formula>0</formula>
    </cfRule>
    <cfRule type="cellIs" dxfId="121" priority="34" stopIfTrue="1" operator="between">
      <formula>1%</formula>
      <formula>90%</formula>
    </cfRule>
  </conditionalFormatting>
  <conditionalFormatting sqref="V7:V24">
    <cfRule type="cellIs" dxfId="120" priority="33" stopIfTrue="1" operator="equal">
      <formula>0</formula>
    </cfRule>
    <cfRule type="cellIs" dxfId="119" priority="32" stopIfTrue="1" operator="equal">
      <formula>1</formula>
    </cfRule>
    <cfRule type="cellIs" dxfId="118" priority="31" stopIfTrue="1" operator="between">
      <formula>1%</formula>
      <formula>90%</formula>
    </cfRule>
  </conditionalFormatting>
  <conditionalFormatting sqref="Y7:Y16">
    <cfRule type="cellIs" dxfId="117" priority="64" stopIfTrue="1" operator="equal">
      <formula>0</formula>
    </cfRule>
    <cfRule type="cellIs" dxfId="116" priority="63" stopIfTrue="1" operator="equal">
      <formula>1</formula>
    </cfRule>
    <cfRule type="cellIs" dxfId="115" priority="62" stopIfTrue="1" operator="between">
      <formula>1%</formula>
      <formula>90%</formula>
    </cfRule>
  </conditionalFormatting>
  <conditionalFormatting sqref="Y12:Y13">
    <cfRule type="cellIs" dxfId="114" priority="61" operator="greaterThan">
      <formula>1</formula>
    </cfRule>
  </conditionalFormatting>
  <conditionalFormatting sqref="Y17:Y24">
    <cfRule type="cellIs" dxfId="113" priority="1" stopIfTrue="1" operator="between">
      <formula>1%</formula>
      <formula>90%</formula>
    </cfRule>
    <cfRule type="cellIs" dxfId="112" priority="3" stopIfTrue="1" operator="equal">
      <formula>0</formula>
    </cfRule>
    <cfRule type="cellIs" dxfId="111" priority="2" stopIfTrue="1" operator="equal">
      <formula>1</formula>
    </cfRule>
  </conditionalFormatting>
  <conditionalFormatting sqref="AB7:AB12">
    <cfRule type="cellIs" dxfId="110" priority="94" stopIfTrue="1" operator="between">
      <formula>1%</formula>
      <formula>90%</formula>
    </cfRule>
    <cfRule type="cellIs" dxfId="109" priority="95" stopIfTrue="1" operator="equal">
      <formula>1</formula>
    </cfRule>
    <cfRule type="cellIs" dxfId="108" priority="96" stopIfTrue="1" operator="equal">
      <formula>0</formula>
    </cfRule>
  </conditionalFormatting>
  <conditionalFormatting sqref="AB14:AB24">
    <cfRule type="cellIs" dxfId="107" priority="30" stopIfTrue="1" operator="equal">
      <formula>0</formula>
    </cfRule>
    <cfRule type="cellIs" dxfId="106" priority="29" stopIfTrue="1" operator="equal">
      <formula>1</formula>
    </cfRule>
    <cfRule type="cellIs" dxfId="105" priority="28" stopIfTrue="1" operator="between">
      <formula>1%</formula>
      <formula>90%</formula>
    </cfRule>
  </conditionalFormatting>
  <conditionalFormatting sqref="AE7:AE24">
    <cfRule type="cellIs" dxfId="104" priority="27" stopIfTrue="1" operator="equal">
      <formula>0</formula>
    </cfRule>
    <cfRule type="cellIs" dxfId="103" priority="26" stopIfTrue="1" operator="equal">
      <formula>1</formula>
    </cfRule>
    <cfRule type="cellIs" dxfId="102" priority="25" stopIfTrue="1" operator="between">
      <formula>1%</formula>
      <formula>90%</formula>
    </cfRule>
  </conditionalFormatting>
  <conditionalFormatting sqref="AH7:AH24">
    <cfRule type="cellIs" dxfId="101" priority="23" stopIfTrue="1" operator="equal">
      <formula>1</formula>
    </cfRule>
    <cfRule type="cellIs" dxfId="100" priority="24" stopIfTrue="1" operator="equal">
      <formula>0</formula>
    </cfRule>
    <cfRule type="cellIs" dxfId="99" priority="22" stopIfTrue="1" operator="between">
      <formula>1%</formula>
      <formula>90%</formula>
    </cfRule>
  </conditionalFormatting>
  <conditionalFormatting sqref="AK7:AK24">
    <cfRule type="cellIs" dxfId="98" priority="21" stopIfTrue="1" operator="equal">
      <formula>0</formula>
    </cfRule>
    <cfRule type="cellIs" dxfId="97" priority="20" stopIfTrue="1" operator="equal">
      <formula>1</formula>
    </cfRule>
    <cfRule type="cellIs" dxfId="96" priority="19" stopIfTrue="1" operator="between">
      <formula>1%</formula>
      <formula>90%</formula>
    </cfRule>
  </conditionalFormatting>
  <conditionalFormatting sqref="AN7:AN24">
    <cfRule type="cellIs" dxfId="95" priority="18" stopIfTrue="1" operator="equal">
      <formula>0</formula>
    </cfRule>
    <cfRule type="cellIs" dxfId="94" priority="17" stopIfTrue="1" operator="equal">
      <formula>1</formula>
    </cfRule>
    <cfRule type="cellIs" dxfId="93" priority="16" stopIfTrue="1" operator="between">
      <formula>1%</formula>
      <formula>90%</formula>
    </cfRule>
  </conditionalFormatting>
  <conditionalFormatting sqref="AQ7:AQ24">
    <cfRule type="cellIs" dxfId="92" priority="15" stopIfTrue="1" operator="equal">
      <formula>0</formula>
    </cfRule>
    <cfRule type="cellIs" dxfId="91" priority="14" stopIfTrue="1" operator="equal">
      <formula>1</formula>
    </cfRule>
    <cfRule type="cellIs" dxfId="90" priority="13" stopIfTrue="1" operator="between">
      <formula>1%</formula>
      <formula>90%</formula>
    </cfRule>
  </conditionalFormatting>
  <conditionalFormatting sqref="AT7:AT24">
    <cfRule type="cellIs" dxfId="89" priority="12" stopIfTrue="1" operator="equal">
      <formula>0</formula>
    </cfRule>
    <cfRule type="cellIs" dxfId="88" priority="11" stopIfTrue="1" operator="equal">
      <formula>1</formula>
    </cfRule>
    <cfRule type="cellIs" dxfId="87" priority="10" stopIfTrue="1" operator="between">
      <formula>1%</formula>
      <formula>90%</formula>
    </cfRule>
  </conditionalFormatting>
  <conditionalFormatting sqref="AW7:AW24">
    <cfRule type="cellIs" dxfId="86" priority="9" stopIfTrue="1" operator="equal">
      <formula>0</formula>
    </cfRule>
    <cfRule type="cellIs" dxfId="85" priority="8" stopIfTrue="1" operator="equal">
      <formula>1</formula>
    </cfRule>
    <cfRule type="cellIs" dxfId="84" priority="7" stopIfTrue="1" operator="between">
      <formula>1%</formula>
      <formula>90%</formula>
    </cfRule>
  </conditionalFormatting>
  <conditionalFormatting sqref="AZ7:AZ24">
    <cfRule type="cellIs" dxfId="83" priority="6" stopIfTrue="1" operator="equal">
      <formula>0</formula>
    </cfRule>
    <cfRule type="cellIs" dxfId="82" priority="5" stopIfTrue="1" operator="equal">
      <formula>1</formula>
    </cfRule>
    <cfRule type="cellIs" dxfId="81" priority="4" stopIfTrue="1" operator="between">
      <formula>1%</formula>
      <formula>90%</formula>
    </cfRule>
  </conditionalFormatting>
  <conditionalFormatting sqref="BC7:BC24">
    <cfRule type="cellIs" dxfId="80" priority="106" stopIfTrue="1" operator="between">
      <formula>1%</formula>
      <formula>90%</formula>
    </cfRule>
    <cfRule type="cellIs" dxfId="79" priority="107" stopIfTrue="1" operator="equal">
      <formula>1</formula>
    </cfRule>
    <cfRule type="cellIs" dxfId="78" priority="108" stopIfTrue="1" operator="equal">
      <formula>0</formula>
    </cfRule>
  </conditionalFormatting>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C0015"/>
  </sheetPr>
  <dimension ref="B1:BD27"/>
  <sheetViews>
    <sheetView showGridLines="0" topLeftCell="B1" zoomScaleNormal="60" zoomScaleSheetLayoutView="70" workbookViewId="0">
      <pane xSplit="2" ySplit="6" topLeftCell="AE12" activePane="bottomRight" state="frozen"/>
      <selection pane="topRight" activeCell="D1" sqref="D1"/>
      <selection pane="bottomLeft" activeCell="B7" sqref="B7"/>
      <selection pane="bottomRight" activeCell="A6" sqref="A6"/>
    </sheetView>
  </sheetViews>
  <sheetFormatPr baseColWidth="10" defaultColWidth="11.5" defaultRowHeight="13" x14ac:dyDescent="0.15"/>
  <cols>
    <col min="1" max="1" width="4.6640625" style="5" customWidth="1"/>
    <col min="2" max="2" width="19.83203125" style="1" customWidth="1"/>
    <col min="3" max="3" width="12" style="1" customWidth="1"/>
    <col min="4" max="4" width="35.5" style="4" customWidth="1"/>
    <col min="5" max="6" width="17.83203125" style="4" customWidth="1"/>
    <col min="7" max="7" width="30.6640625" style="4" customWidth="1"/>
    <col min="8" max="8" width="18.6640625" style="1" customWidth="1"/>
    <col min="9" max="9" width="10.5" style="1" customWidth="1"/>
    <col min="10" max="10" width="17.6640625" style="1" customWidth="1"/>
    <col min="11" max="11" width="15.1640625" style="1" customWidth="1"/>
    <col min="12" max="12" width="15.83203125" style="1" customWidth="1"/>
    <col min="13" max="13" width="14.33203125" style="1" customWidth="1"/>
    <col min="14" max="15" width="16" style="1" customWidth="1"/>
    <col min="16" max="16" width="19.5" style="5" customWidth="1"/>
    <col min="17" max="17" width="7.5" style="5" customWidth="1"/>
    <col min="18" max="18" width="7" style="5" customWidth="1"/>
    <col min="19" max="19" width="8.5" style="5" customWidth="1"/>
    <col min="20" max="20" width="6.5" style="5" customWidth="1"/>
    <col min="21" max="21" width="5.6640625" style="5" customWidth="1"/>
    <col min="22" max="22" width="8.5" style="5" customWidth="1"/>
    <col min="23" max="23" width="6.33203125" style="5" customWidth="1"/>
    <col min="24" max="24" width="5.5" style="5" customWidth="1"/>
    <col min="25" max="25" width="7.5" style="5" customWidth="1"/>
    <col min="26" max="26" width="6.83203125" style="5" bestFit="1" customWidth="1"/>
    <col min="27" max="27" width="5" style="5" bestFit="1" customWidth="1"/>
    <col min="28" max="28" width="9.5" style="5" customWidth="1"/>
    <col min="29" max="29" width="7.5" style="5" customWidth="1"/>
    <col min="30" max="30" width="6.6640625" style="5" customWidth="1"/>
    <col min="31" max="31" width="10.33203125" style="5" customWidth="1"/>
    <col min="32" max="32" width="7" style="5" customWidth="1"/>
    <col min="33" max="33" width="4.83203125" style="5" customWidth="1"/>
    <col min="34" max="34" width="7.5" style="5" customWidth="1"/>
    <col min="35" max="35" width="7.6640625" style="5" customWidth="1"/>
    <col min="36" max="36" width="6.33203125" style="5" customWidth="1"/>
    <col min="37" max="37" width="5.83203125" style="5" customWidth="1"/>
    <col min="38" max="38" width="6.1640625" style="5" customWidth="1"/>
    <col min="39" max="39" width="5.33203125" style="5" customWidth="1"/>
    <col min="40" max="40" width="7.1640625" style="5" customWidth="1"/>
    <col min="41" max="41" width="7" style="5" customWidth="1"/>
    <col min="42" max="42" width="5.83203125" style="5" customWidth="1"/>
    <col min="43" max="43" width="5.5" style="5" customWidth="1"/>
    <col min="44" max="44" width="7.1640625" style="5" customWidth="1"/>
    <col min="45" max="45" width="6.6640625" style="5" customWidth="1"/>
    <col min="46" max="46" width="6.1640625" style="5" customWidth="1"/>
    <col min="47" max="47" width="7" style="5" customWidth="1"/>
    <col min="48" max="48" width="8" style="5" customWidth="1"/>
    <col min="49" max="49" width="5.5" style="5" customWidth="1"/>
    <col min="50" max="50" width="7" style="5" customWidth="1"/>
    <col min="51" max="51" width="9" style="5" customWidth="1"/>
    <col min="52" max="52" width="7.5" style="5" customWidth="1"/>
    <col min="53" max="55" width="11.5" style="5"/>
    <col min="56" max="56" width="14.83203125" style="5" bestFit="1" customWidth="1"/>
    <col min="57" max="57" width="11.5" style="5" customWidth="1"/>
    <col min="58" max="16384" width="11.5" style="5"/>
  </cols>
  <sheetData>
    <row r="1" spans="2:56" s="1" customFormat="1" ht="14.25" customHeight="1" x14ac:dyDescent="0.2">
      <c r="B1" s="176"/>
      <c r="C1" s="160"/>
      <c r="D1" s="158" t="s">
        <v>0</v>
      </c>
      <c r="E1" s="158"/>
      <c r="F1" s="160" t="s">
        <v>1</v>
      </c>
      <c r="G1" s="160"/>
      <c r="H1" s="160"/>
      <c r="I1" s="160"/>
      <c r="J1" s="160"/>
      <c r="K1" s="160"/>
      <c r="L1" s="182" t="s">
        <v>2</v>
      </c>
      <c r="M1" s="182"/>
      <c r="N1" s="162" t="s">
        <v>3</v>
      </c>
      <c r="O1" s="162"/>
    </row>
    <row r="2" spans="2:56" s="1" customFormat="1" ht="15.75" customHeight="1" x14ac:dyDescent="0.2">
      <c r="B2" s="177"/>
      <c r="C2" s="161"/>
      <c r="D2" s="159"/>
      <c r="E2" s="159"/>
      <c r="F2" s="161"/>
      <c r="G2" s="161"/>
      <c r="H2" s="161"/>
      <c r="I2" s="161"/>
      <c r="J2" s="161"/>
      <c r="K2" s="161"/>
      <c r="L2" s="183" t="s">
        <v>4</v>
      </c>
      <c r="M2" s="183"/>
      <c r="N2" s="121">
        <v>2</v>
      </c>
      <c r="O2" s="121"/>
    </row>
    <row r="3" spans="2:56" s="1" customFormat="1" ht="30.75" customHeight="1" x14ac:dyDescent="0.2">
      <c r="B3" s="177"/>
      <c r="C3" s="161"/>
      <c r="D3" s="159" t="s">
        <v>5</v>
      </c>
      <c r="E3" s="159"/>
      <c r="F3" s="161" t="s">
        <v>152</v>
      </c>
      <c r="G3" s="161"/>
      <c r="H3" s="161"/>
      <c r="I3" s="161"/>
      <c r="J3" s="161"/>
      <c r="K3" s="161"/>
      <c r="L3" s="183" t="s">
        <v>7</v>
      </c>
      <c r="M3" s="183"/>
      <c r="N3" s="165">
        <v>43346</v>
      </c>
      <c r="O3" s="165"/>
    </row>
    <row r="4" spans="2:56" s="1" customFormat="1" ht="40.5" customHeight="1" x14ac:dyDescent="0.2">
      <c r="B4" s="177"/>
      <c r="C4" s="161"/>
      <c r="D4" s="159"/>
      <c r="E4" s="159"/>
      <c r="F4" s="161"/>
      <c r="G4" s="161"/>
      <c r="H4" s="161"/>
      <c r="I4" s="161"/>
      <c r="J4" s="161"/>
      <c r="K4" s="161"/>
      <c r="L4" s="183" t="s">
        <v>8</v>
      </c>
      <c r="M4" s="183"/>
      <c r="N4" s="121" t="s">
        <v>9</v>
      </c>
      <c r="O4" s="121"/>
      <c r="P4" s="44" t="s">
        <v>51</v>
      </c>
    </row>
    <row r="5" spans="2:56" s="1" customFormat="1" ht="18" customHeight="1" x14ac:dyDescent="0.2">
      <c r="B5" s="179" t="s">
        <v>21</v>
      </c>
      <c r="C5" s="180"/>
      <c r="D5" s="180"/>
      <c r="E5" s="180"/>
      <c r="F5" s="180"/>
      <c r="G5" s="180"/>
      <c r="H5" s="180"/>
      <c r="I5" s="180"/>
      <c r="J5" s="180"/>
      <c r="K5" s="180"/>
      <c r="L5" s="180"/>
      <c r="M5" s="180"/>
      <c r="N5" s="180"/>
      <c r="O5" s="180"/>
      <c r="P5" s="181"/>
      <c r="Q5" s="188" t="s">
        <v>52</v>
      </c>
      <c r="R5" s="189"/>
      <c r="S5" s="189"/>
      <c r="T5" s="190" t="s">
        <v>53</v>
      </c>
      <c r="U5" s="190"/>
      <c r="V5" s="190"/>
      <c r="W5" s="189" t="s">
        <v>54</v>
      </c>
      <c r="X5" s="189"/>
      <c r="Y5" s="189"/>
      <c r="Z5" s="190" t="s">
        <v>55</v>
      </c>
      <c r="AA5" s="190"/>
      <c r="AB5" s="190"/>
      <c r="AC5" s="189" t="s">
        <v>56</v>
      </c>
      <c r="AD5" s="189"/>
      <c r="AE5" s="189"/>
      <c r="AF5" s="190" t="s">
        <v>57</v>
      </c>
      <c r="AG5" s="190"/>
      <c r="AH5" s="190"/>
      <c r="AI5" s="189" t="s">
        <v>58</v>
      </c>
      <c r="AJ5" s="189"/>
      <c r="AK5" s="189"/>
      <c r="AL5" s="190" t="s">
        <v>59</v>
      </c>
      <c r="AM5" s="190"/>
      <c r="AN5" s="190"/>
      <c r="AO5" s="186" t="s">
        <v>60</v>
      </c>
      <c r="AP5" s="186"/>
      <c r="AQ5" s="186"/>
      <c r="AR5" s="187" t="s">
        <v>61</v>
      </c>
      <c r="AS5" s="187"/>
      <c r="AT5" s="187"/>
      <c r="AU5" s="186" t="s">
        <v>62</v>
      </c>
      <c r="AV5" s="186"/>
      <c r="AW5" s="186"/>
      <c r="AX5" s="187" t="s">
        <v>63</v>
      </c>
      <c r="AY5" s="187"/>
      <c r="AZ5" s="187"/>
      <c r="BA5" s="186" t="s">
        <v>64</v>
      </c>
      <c r="BB5" s="186"/>
      <c r="BC5" s="185" t="s">
        <v>65</v>
      </c>
      <c r="BD5" s="82" t="s">
        <v>66</v>
      </c>
    </row>
    <row r="6" spans="2:56" s="1" customFormat="1" ht="40.5" customHeight="1" x14ac:dyDescent="0.2">
      <c r="B6" s="55" t="s">
        <v>67</v>
      </c>
      <c r="C6" s="55" t="s">
        <v>68</v>
      </c>
      <c r="D6" s="55" t="s">
        <v>69</v>
      </c>
      <c r="E6" s="209" t="s">
        <v>70</v>
      </c>
      <c r="F6" s="209"/>
      <c r="G6" s="55" t="s">
        <v>71</v>
      </c>
      <c r="H6" s="209" t="s">
        <v>72</v>
      </c>
      <c r="I6" s="209"/>
      <c r="J6" s="209" t="s">
        <v>73</v>
      </c>
      <c r="K6" s="209"/>
      <c r="L6" s="209" t="s">
        <v>74</v>
      </c>
      <c r="M6" s="209"/>
      <c r="N6" s="209" t="s">
        <v>75</v>
      </c>
      <c r="O6" s="209"/>
      <c r="P6" s="59">
        <f>SUM(P7:P18)</f>
        <v>0.19992000000000007</v>
      </c>
      <c r="Q6" s="75" t="s">
        <v>76</v>
      </c>
      <c r="R6" s="71" t="s">
        <v>77</v>
      </c>
      <c r="S6" s="70" t="s">
        <v>78</v>
      </c>
      <c r="T6" s="75" t="s">
        <v>76</v>
      </c>
      <c r="U6" s="71" t="s">
        <v>77</v>
      </c>
      <c r="V6" s="70" t="s">
        <v>78</v>
      </c>
      <c r="W6" s="75" t="s">
        <v>76</v>
      </c>
      <c r="X6" s="71" t="s">
        <v>77</v>
      </c>
      <c r="Y6" s="70" t="s">
        <v>78</v>
      </c>
      <c r="Z6" s="75" t="s">
        <v>76</v>
      </c>
      <c r="AA6" s="71" t="s">
        <v>77</v>
      </c>
      <c r="AB6" s="70" t="s">
        <v>78</v>
      </c>
      <c r="AC6" s="75" t="s">
        <v>76</v>
      </c>
      <c r="AD6" s="71" t="s">
        <v>77</v>
      </c>
      <c r="AE6" s="70" t="s">
        <v>78</v>
      </c>
      <c r="AF6" s="75" t="s">
        <v>76</v>
      </c>
      <c r="AG6" s="71" t="s">
        <v>77</v>
      </c>
      <c r="AH6" s="70" t="s">
        <v>78</v>
      </c>
      <c r="AI6" s="75" t="s">
        <v>76</v>
      </c>
      <c r="AJ6" s="71" t="s">
        <v>77</v>
      </c>
      <c r="AK6" s="70" t="s">
        <v>78</v>
      </c>
      <c r="AL6" s="75" t="s">
        <v>76</v>
      </c>
      <c r="AM6" s="71" t="s">
        <v>77</v>
      </c>
      <c r="AN6" s="70" t="s">
        <v>78</v>
      </c>
      <c r="AO6" s="75" t="s">
        <v>76</v>
      </c>
      <c r="AP6" s="71" t="s">
        <v>77</v>
      </c>
      <c r="AQ6" s="70" t="s">
        <v>78</v>
      </c>
      <c r="AR6" s="75" t="s">
        <v>76</v>
      </c>
      <c r="AS6" s="71" t="s">
        <v>77</v>
      </c>
      <c r="AT6" s="70" t="s">
        <v>78</v>
      </c>
      <c r="AU6" s="75" t="s">
        <v>76</v>
      </c>
      <c r="AV6" s="71" t="s">
        <v>77</v>
      </c>
      <c r="AW6" s="70" t="s">
        <v>78</v>
      </c>
      <c r="AX6" s="75" t="s">
        <v>76</v>
      </c>
      <c r="AY6" s="71" t="s">
        <v>77</v>
      </c>
      <c r="AZ6" s="70" t="s">
        <v>78</v>
      </c>
      <c r="BA6" s="75" t="s">
        <v>76</v>
      </c>
      <c r="BB6" s="76" t="s">
        <v>77</v>
      </c>
      <c r="BC6" s="189"/>
      <c r="BD6" s="87">
        <f>SUM(BD7:BD18)</f>
        <v>0</v>
      </c>
    </row>
    <row r="7" spans="2:56" s="10" customFormat="1" ht="120.75" customHeight="1" x14ac:dyDescent="0.2">
      <c r="B7" s="212" t="s">
        <v>243</v>
      </c>
      <c r="C7" s="45" t="s">
        <v>80</v>
      </c>
      <c r="D7" s="50" t="s">
        <v>244</v>
      </c>
      <c r="E7" s="212" t="s">
        <v>416</v>
      </c>
      <c r="F7" s="212"/>
      <c r="G7" s="50" t="s">
        <v>417</v>
      </c>
      <c r="H7" s="212" t="s">
        <v>245</v>
      </c>
      <c r="I7" s="212"/>
      <c r="J7" s="212"/>
      <c r="K7" s="212"/>
      <c r="L7" s="212" t="s">
        <v>90</v>
      </c>
      <c r="M7" s="212"/>
      <c r="N7" s="210">
        <v>45291</v>
      </c>
      <c r="O7" s="210"/>
      <c r="P7" s="67">
        <v>1.6660000000000001E-2</v>
      </c>
      <c r="Q7" s="78"/>
      <c r="R7" s="79"/>
      <c r="S7" s="80" t="str">
        <f>IFERROR(R7/Q7,"")</f>
        <v/>
      </c>
      <c r="T7" s="78"/>
      <c r="U7" s="79"/>
      <c r="V7" s="80" t="str">
        <f>IFERROR(U7/T7,"")</f>
        <v/>
      </c>
      <c r="W7" s="78"/>
      <c r="X7" s="79"/>
      <c r="Y7" s="80" t="str">
        <f>IFERROR(X7/W7,"")</f>
        <v/>
      </c>
      <c r="Z7" s="78"/>
      <c r="AA7" s="79"/>
      <c r="AB7" s="80" t="str">
        <f>IFERROR(AA7/Z7,"")</f>
        <v/>
      </c>
      <c r="AC7" s="78"/>
      <c r="AD7" s="79"/>
      <c r="AE7" s="80" t="str">
        <f>IFERROR(AD7/AC7,"")</f>
        <v/>
      </c>
      <c r="AF7" s="78"/>
      <c r="AG7" s="79"/>
      <c r="AH7" s="80" t="str">
        <f>IFERROR(AG7/AF7,"")</f>
        <v/>
      </c>
      <c r="AI7" s="78"/>
      <c r="AJ7" s="79"/>
      <c r="AK7" s="80" t="str">
        <f>IFERROR(AJ7/AI7,"")</f>
        <v/>
      </c>
      <c r="AL7" s="78"/>
      <c r="AM7" s="79"/>
      <c r="AN7" s="80" t="str">
        <f>IFERROR(AM7/AL7,"")</f>
        <v/>
      </c>
      <c r="AO7" s="78"/>
      <c r="AP7" s="79"/>
      <c r="AQ7" s="80" t="str">
        <f>IFERROR(AP7/AO7,"")</f>
        <v/>
      </c>
      <c r="AR7" s="78"/>
      <c r="AS7" s="79"/>
      <c r="AT7" s="80" t="str">
        <f>IFERROR(AS7/AR7,"")</f>
        <v/>
      </c>
      <c r="AU7" s="78"/>
      <c r="AV7" s="79"/>
      <c r="AW7" s="80" t="str">
        <f>IFERROR(AV7/AU7,"")</f>
        <v/>
      </c>
      <c r="AX7" s="78">
        <v>1</v>
      </c>
      <c r="AY7" s="79"/>
      <c r="AZ7" s="80">
        <f>IFERROR(AY7/AX7,"")</f>
        <v>0</v>
      </c>
      <c r="BA7" s="78">
        <f>Q7+T7+W7+Z7+AC7+AF7+AI7+AL7+AO7+AR7+AU7+AX7</f>
        <v>1</v>
      </c>
      <c r="BB7" s="78">
        <f>R7+U7+X7+AA7+AD7+AG7+AJ7+AM7+AP7+AS7+AV7+AY7</f>
        <v>0</v>
      </c>
      <c r="BC7" s="80">
        <f>IFERROR(BB7/BA7,"")</f>
        <v>0</v>
      </c>
      <c r="BD7" s="81">
        <f>IFERROR(BC7*P7,"")</f>
        <v>0</v>
      </c>
    </row>
    <row r="8" spans="2:56" s="10" customFormat="1" ht="182" customHeight="1" x14ac:dyDescent="0.2">
      <c r="B8" s="212"/>
      <c r="C8" s="45" t="s">
        <v>86</v>
      </c>
      <c r="D8" s="40" t="s">
        <v>246</v>
      </c>
      <c r="E8" s="212" t="s">
        <v>247</v>
      </c>
      <c r="F8" s="212"/>
      <c r="G8" s="50" t="s">
        <v>248</v>
      </c>
      <c r="H8" s="212" t="s">
        <v>245</v>
      </c>
      <c r="I8" s="212"/>
      <c r="J8" s="212"/>
      <c r="K8" s="212"/>
      <c r="L8" s="212" t="s">
        <v>90</v>
      </c>
      <c r="M8" s="212"/>
      <c r="N8" s="210">
        <v>45291</v>
      </c>
      <c r="O8" s="210"/>
      <c r="P8" s="67">
        <v>1.6660000000000001E-2</v>
      </c>
      <c r="Q8" s="78"/>
      <c r="R8" s="79"/>
      <c r="S8" s="80" t="str">
        <f t="shared" ref="S8:S18" si="0">IFERROR(R8/Q8,"")</f>
        <v/>
      </c>
      <c r="T8" s="78"/>
      <c r="U8" s="79"/>
      <c r="V8" s="80" t="str">
        <f t="shared" ref="V8:V18" si="1">IFERROR(U8/T8,"")</f>
        <v/>
      </c>
      <c r="W8" s="78"/>
      <c r="X8" s="79"/>
      <c r="Y8" s="80" t="str">
        <f t="shared" ref="Y8:Y18" si="2">IFERROR(X8/W8,"")</f>
        <v/>
      </c>
      <c r="Z8" s="78">
        <v>8</v>
      </c>
      <c r="AA8" s="79"/>
      <c r="AB8" s="80">
        <f t="shared" ref="AB8:AB18" si="3">IFERROR(AA8/Z8,"")</f>
        <v>0</v>
      </c>
      <c r="AC8" s="78">
        <v>6</v>
      </c>
      <c r="AD8" s="79"/>
      <c r="AE8" s="80">
        <f t="shared" ref="AE8:AE18" si="4">IFERROR(AD8/AC8,"")</f>
        <v>0</v>
      </c>
      <c r="AF8" s="78">
        <v>6</v>
      </c>
      <c r="AG8" s="79"/>
      <c r="AH8" s="80">
        <f t="shared" ref="AH8:AH18" si="5">IFERROR(AG8/AF8,"")</f>
        <v>0</v>
      </c>
      <c r="AI8" s="78">
        <v>6</v>
      </c>
      <c r="AJ8" s="79"/>
      <c r="AK8" s="80">
        <f t="shared" ref="AK8:AK18" si="6">IFERROR(AJ8/AI8,"")</f>
        <v>0</v>
      </c>
      <c r="AL8" s="78">
        <v>6</v>
      </c>
      <c r="AM8" s="79"/>
      <c r="AN8" s="80">
        <f t="shared" ref="AN8:AN18" si="7">IFERROR(AM8/AL8,"")</f>
        <v>0</v>
      </c>
      <c r="AO8" s="78">
        <v>2</v>
      </c>
      <c r="AP8" s="79"/>
      <c r="AQ8" s="111">
        <f t="shared" ref="AQ8:AQ18" si="8">IFERROR(AP8/AO8,"")</f>
        <v>0</v>
      </c>
      <c r="AR8" s="78">
        <v>5</v>
      </c>
      <c r="AS8" s="79"/>
      <c r="AT8" s="80">
        <f t="shared" ref="AT8:AT18" si="9">IFERROR(AS8/AR8,"")</f>
        <v>0</v>
      </c>
      <c r="AU8" s="78">
        <v>3</v>
      </c>
      <c r="AV8" s="79"/>
      <c r="AW8" s="80">
        <f t="shared" ref="AW8:AW18" si="10">IFERROR(AV8/AU8,"")</f>
        <v>0</v>
      </c>
      <c r="AX8" s="78">
        <v>3</v>
      </c>
      <c r="AY8" s="79"/>
      <c r="AZ8" s="80">
        <f t="shared" ref="AZ8:AZ18" si="11">IFERROR(AY8/AX8,"")</f>
        <v>0</v>
      </c>
      <c r="BA8" s="78">
        <f>Z8+AC8+AF8+AI8+AL8+AO8+AR8+AU8+AX8</f>
        <v>45</v>
      </c>
      <c r="BB8" s="78">
        <f t="shared" ref="BB8:BB18" si="12">R8+U8+X8+AA8+AD8+AG8+AJ8+AM8+AP8+AS8+AV8+AY8</f>
        <v>0</v>
      </c>
      <c r="BC8" s="80">
        <f t="shared" ref="BC8:BC18" si="13">IFERROR(BB8/BA8,"")</f>
        <v>0</v>
      </c>
      <c r="BD8" s="81">
        <f t="shared" ref="BD8:BD18" si="14">IFERROR(BC8*P8,"")</f>
        <v>0</v>
      </c>
    </row>
    <row r="9" spans="2:56" s="10" customFormat="1" ht="182.25" customHeight="1" x14ac:dyDescent="0.2">
      <c r="B9" s="218" t="s">
        <v>249</v>
      </c>
      <c r="C9" s="45" t="s">
        <v>100</v>
      </c>
      <c r="D9" s="50" t="s">
        <v>250</v>
      </c>
      <c r="E9" s="211" t="s">
        <v>251</v>
      </c>
      <c r="F9" s="211"/>
      <c r="G9" s="50" t="s">
        <v>252</v>
      </c>
      <c r="H9" s="212" t="s">
        <v>253</v>
      </c>
      <c r="I9" s="212"/>
      <c r="J9" s="212" t="s">
        <v>245</v>
      </c>
      <c r="K9" s="212"/>
      <c r="L9" s="212" t="s">
        <v>254</v>
      </c>
      <c r="M9" s="212"/>
      <c r="N9" s="210" t="s">
        <v>255</v>
      </c>
      <c r="O9" s="210"/>
      <c r="P9" s="67">
        <v>1.6660000000000001E-2</v>
      </c>
      <c r="Q9" s="78"/>
      <c r="R9" s="79"/>
      <c r="S9" s="80" t="str">
        <f t="shared" si="0"/>
        <v/>
      </c>
      <c r="T9" s="78"/>
      <c r="U9" s="79"/>
      <c r="V9" s="80" t="str">
        <f t="shared" si="1"/>
        <v/>
      </c>
      <c r="W9" s="78"/>
      <c r="X9" s="79"/>
      <c r="Y9" s="80" t="str">
        <f t="shared" si="2"/>
        <v/>
      </c>
      <c r="Z9" s="78"/>
      <c r="AA9" s="79"/>
      <c r="AB9" s="80" t="str">
        <f t="shared" si="3"/>
        <v/>
      </c>
      <c r="AC9" s="78"/>
      <c r="AD9" s="79"/>
      <c r="AE9" s="80" t="str">
        <f t="shared" si="4"/>
        <v/>
      </c>
      <c r="AF9" s="78">
        <v>1</v>
      </c>
      <c r="AG9" s="79"/>
      <c r="AH9" s="80">
        <f t="shared" si="5"/>
        <v>0</v>
      </c>
      <c r="AI9" s="78"/>
      <c r="AJ9" s="79"/>
      <c r="AK9" s="80" t="str">
        <f t="shared" si="6"/>
        <v/>
      </c>
      <c r="AL9" s="78"/>
      <c r="AM9" s="79"/>
      <c r="AN9" s="80" t="str">
        <f t="shared" si="7"/>
        <v/>
      </c>
      <c r="AO9" s="78"/>
      <c r="AP9" s="79"/>
      <c r="AQ9" s="80" t="str">
        <f t="shared" si="8"/>
        <v/>
      </c>
      <c r="AR9" s="78"/>
      <c r="AS9" s="79"/>
      <c r="AT9" s="80" t="str">
        <f t="shared" si="9"/>
        <v/>
      </c>
      <c r="AU9" s="78"/>
      <c r="AV9" s="79"/>
      <c r="AW9" s="80" t="str">
        <f t="shared" si="10"/>
        <v/>
      </c>
      <c r="AX9" s="78">
        <v>1</v>
      </c>
      <c r="AY9" s="79"/>
      <c r="AZ9" s="80">
        <f t="shared" si="11"/>
        <v>0</v>
      </c>
      <c r="BA9" s="78">
        <f t="shared" ref="BA9:BA18" si="15">Q9+T9+W9+Z9+AC9+AF9+AI9+AL9+AO9+AR9+AU9+AX9</f>
        <v>2</v>
      </c>
      <c r="BB9" s="78">
        <f t="shared" si="12"/>
        <v>0</v>
      </c>
      <c r="BC9" s="80">
        <f t="shared" si="13"/>
        <v>0</v>
      </c>
      <c r="BD9" s="81">
        <f t="shared" si="14"/>
        <v>0</v>
      </c>
    </row>
    <row r="10" spans="2:56" s="10" customFormat="1" ht="156.75" customHeight="1" x14ac:dyDescent="0.2">
      <c r="B10" s="219"/>
      <c r="C10" s="45" t="s">
        <v>104</v>
      </c>
      <c r="D10" s="50" t="s">
        <v>256</v>
      </c>
      <c r="E10" s="211" t="s">
        <v>257</v>
      </c>
      <c r="F10" s="211"/>
      <c r="G10" s="50" t="s">
        <v>258</v>
      </c>
      <c r="H10" s="212" t="s">
        <v>253</v>
      </c>
      <c r="I10" s="212"/>
      <c r="J10" s="212" t="s">
        <v>259</v>
      </c>
      <c r="K10" s="212"/>
      <c r="L10" s="212" t="s">
        <v>90</v>
      </c>
      <c r="M10" s="212"/>
      <c r="N10" s="210">
        <v>45230</v>
      </c>
      <c r="O10" s="210"/>
      <c r="P10" s="67">
        <v>1.6660000000000001E-2</v>
      </c>
      <c r="Q10" s="78"/>
      <c r="R10" s="79"/>
      <c r="S10" s="80" t="str">
        <f t="shared" si="0"/>
        <v/>
      </c>
      <c r="T10" s="78"/>
      <c r="U10" s="79"/>
      <c r="V10" s="80" t="str">
        <f t="shared" si="1"/>
        <v/>
      </c>
      <c r="W10" s="78"/>
      <c r="X10" s="79"/>
      <c r="Y10" s="80" t="str">
        <f t="shared" si="2"/>
        <v/>
      </c>
      <c r="Z10" s="78"/>
      <c r="AA10" s="79"/>
      <c r="AB10" s="80" t="str">
        <f t="shared" si="3"/>
        <v/>
      </c>
      <c r="AC10" s="78"/>
      <c r="AD10" s="79"/>
      <c r="AE10" s="80" t="str">
        <f t="shared" si="4"/>
        <v/>
      </c>
      <c r="AF10" s="78"/>
      <c r="AG10" s="79"/>
      <c r="AH10" s="80" t="str">
        <f t="shared" si="5"/>
        <v/>
      </c>
      <c r="AI10" s="78"/>
      <c r="AJ10" s="79"/>
      <c r="AK10" s="80" t="str">
        <f t="shared" si="6"/>
        <v/>
      </c>
      <c r="AL10" s="78"/>
      <c r="AM10" s="79"/>
      <c r="AN10" s="80" t="str">
        <f t="shared" si="7"/>
        <v/>
      </c>
      <c r="AO10" s="78"/>
      <c r="AP10" s="79"/>
      <c r="AQ10" s="80" t="str">
        <f t="shared" si="8"/>
        <v/>
      </c>
      <c r="AR10" s="78">
        <v>1</v>
      </c>
      <c r="AS10" s="79"/>
      <c r="AT10" s="80">
        <f t="shared" si="9"/>
        <v>0</v>
      </c>
      <c r="AU10" s="78"/>
      <c r="AV10" s="79"/>
      <c r="AW10" s="80" t="str">
        <f t="shared" si="10"/>
        <v/>
      </c>
      <c r="AX10" s="78"/>
      <c r="AY10" s="79"/>
      <c r="AZ10" s="80" t="str">
        <f t="shared" si="11"/>
        <v/>
      </c>
      <c r="BA10" s="78">
        <f t="shared" si="15"/>
        <v>1</v>
      </c>
      <c r="BB10" s="78">
        <f t="shared" si="12"/>
        <v>0</v>
      </c>
      <c r="BC10" s="80">
        <f t="shared" si="13"/>
        <v>0</v>
      </c>
      <c r="BD10" s="81">
        <f t="shared" si="14"/>
        <v>0</v>
      </c>
    </row>
    <row r="11" spans="2:56" s="10" customFormat="1" ht="94.5" customHeight="1" x14ac:dyDescent="0.2">
      <c r="B11" s="220"/>
      <c r="C11" s="45" t="s">
        <v>194</v>
      </c>
      <c r="D11" s="50" t="s">
        <v>260</v>
      </c>
      <c r="E11" s="216" t="s">
        <v>261</v>
      </c>
      <c r="F11" s="217"/>
      <c r="G11" s="50" t="s">
        <v>262</v>
      </c>
      <c r="H11" s="216" t="s">
        <v>245</v>
      </c>
      <c r="I11" s="217"/>
      <c r="J11" s="216" t="s">
        <v>253</v>
      </c>
      <c r="K11" s="217"/>
      <c r="L11" s="212" t="s">
        <v>90</v>
      </c>
      <c r="M11" s="212"/>
      <c r="N11" s="214">
        <v>44957</v>
      </c>
      <c r="O11" s="215"/>
      <c r="P11" s="67">
        <v>1.6660000000000001E-2</v>
      </c>
      <c r="Q11" s="78">
        <v>1</v>
      </c>
      <c r="R11" s="79"/>
      <c r="S11" s="80">
        <f t="shared" si="0"/>
        <v>0</v>
      </c>
      <c r="T11" s="78"/>
      <c r="U11" s="79"/>
      <c r="V11" s="80" t="str">
        <f t="shared" si="1"/>
        <v/>
      </c>
      <c r="W11" s="78"/>
      <c r="X11" s="79"/>
      <c r="Y11" s="80" t="str">
        <f t="shared" si="2"/>
        <v/>
      </c>
      <c r="Z11" s="78"/>
      <c r="AA11" s="79"/>
      <c r="AB11" s="80" t="str">
        <f t="shared" si="3"/>
        <v/>
      </c>
      <c r="AC11" s="78"/>
      <c r="AD11" s="79"/>
      <c r="AE11" s="80" t="str">
        <f t="shared" si="4"/>
        <v/>
      </c>
      <c r="AF11" s="78"/>
      <c r="AG11" s="79"/>
      <c r="AH11" s="80" t="str">
        <f t="shared" si="5"/>
        <v/>
      </c>
      <c r="AI11" s="78"/>
      <c r="AJ11" s="79"/>
      <c r="AK11" s="80" t="str">
        <f t="shared" si="6"/>
        <v/>
      </c>
      <c r="AL11" s="78"/>
      <c r="AM11" s="79"/>
      <c r="AN11" s="80" t="str">
        <f t="shared" si="7"/>
        <v/>
      </c>
      <c r="AO11" s="78"/>
      <c r="AP11" s="79"/>
      <c r="AQ11" s="80" t="str">
        <f t="shared" si="8"/>
        <v/>
      </c>
      <c r="AR11" s="78"/>
      <c r="AS11" s="79"/>
      <c r="AT11" s="80" t="str">
        <f t="shared" si="9"/>
        <v/>
      </c>
      <c r="AU11" s="78"/>
      <c r="AV11" s="79"/>
      <c r="AW11" s="80" t="str">
        <f t="shared" si="10"/>
        <v/>
      </c>
      <c r="AX11" s="78"/>
      <c r="AY11" s="79"/>
      <c r="AZ11" s="80" t="str">
        <f t="shared" si="11"/>
        <v/>
      </c>
      <c r="BA11" s="78">
        <f t="shared" si="15"/>
        <v>1</v>
      </c>
      <c r="BB11" s="78">
        <f t="shared" si="12"/>
        <v>0</v>
      </c>
      <c r="BC11" s="80">
        <f t="shared" si="13"/>
        <v>0</v>
      </c>
      <c r="BD11" s="81">
        <f t="shared" si="14"/>
        <v>0</v>
      </c>
    </row>
    <row r="12" spans="2:56" s="10" customFormat="1" ht="141.75" customHeight="1" x14ac:dyDescent="0.2">
      <c r="B12" s="45" t="s">
        <v>263</v>
      </c>
      <c r="C12" s="45" t="s">
        <v>110</v>
      </c>
      <c r="D12" s="50" t="s">
        <v>264</v>
      </c>
      <c r="E12" s="216" t="s">
        <v>265</v>
      </c>
      <c r="F12" s="217"/>
      <c r="G12" s="50" t="s">
        <v>266</v>
      </c>
      <c r="H12" s="216" t="s">
        <v>245</v>
      </c>
      <c r="I12" s="217"/>
      <c r="J12" s="216"/>
      <c r="K12" s="217"/>
      <c r="L12" s="216" t="s">
        <v>90</v>
      </c>
      <c r="M12" s="217"/>
      <c r="N12" s="214">
        <v>45107</v>
      </c>
      <c r="O12" s="215"/>
      <c r="P12" s="67">
        <v>1.6660000000000001E-2</v>
      </c>
      <c r="Q12" s="78"/>
      <c r="R12" s="79"/>
      <c r="S12" s="80" t="str">
        <f t="shared" si="0"/>
        <v/>
      </c>
      <c r="T12" s="78"/>
      <c r="U12" s="79"/>
      <c r="V12" s="80" t="str">
        <f t="shared" si="1"/>
        <v/>
      </c>
      <c r="W12" s="78"/>
      <c r="X12" s="79"/>
      <c r="Y12" s="80" t="str">
        <f t="shared" si="2"/>
        <v/>
      </c>
      <c r="Z12" s="78"/>
      <c r="AA12" s="79"/>
      <c r="AB12" s="80" t="str">
        <f t="shared" si="3"/>
        <v/>
      </c>
      <c r="AC12" s="78"/>
      <c r="AD12" s="79"/>
      <c r="AE12" s="80" t="str">
        <f t="shared" si="4"/>
        <v/>
      </c>
      <c r="AF12" s="78">
        <v>1</v>
      </c>
      <c r="AG12" s="79"/>
      <c r="AH12" s="80">
        <f t="shared" si="5"/>
        <v>0</v>
      </c>
      <c r="AI12" s="78"/>
      <c r="AJ12" s="79"/>
      <c r="AK12" s="80" t="str">
        <f t="shared" si="6"/>
        <v/>
      </c>
      <c r="AL12" s="78"/>
      <c r="AM12" s="79"/>
      <c r="AN12" s="80" t="str">
        <f t="shared" si="7"/>
        <v/>
      </c>
      <c r="AO12" s="78"/>
      <c r="AP12" s="79"/>
      <c r="AQ12" s="80" t="str">
        <f t="shared" si="8"/>
        <v/>
      </c>
      <c r="AR12" s="78"/>
      <c r="AS12" s="79"/>
      <c r="AT12" s="80" t="str">
        <f t="shared" si="9"/>
        <v/>
      </c>
      <c r="AU12" s="78"/>
      <c r="AV12" s="79"/>
      <c r="AW12" s="80" t="str">
        <f t="shared" si="10"/>
        <v/>
      </c>
      <c r="AX12" s="78"/>
      <c r="AY12" s="79"/>
      <c r="AZ12" s="80" t="str">
        <f t="shared" si="11"/>
        <v/>
      </c>
      <c r="BA12" s="78">
        <f t="shared" si="15"/>
        <v>1</v>
      </c>
      <c r="BB12" s="78">
        <f t="shared" si="12"/>
        <v>0</v>
      </c>
      <c r="BC12" s="80">
        <f t="shared" si="13"/>
        <v>0</v>
      </c>
      <c r="BD12" s="81">
        <f t="shared" si="14"/>
        <v>0</v>
      </c>
    </row>
    <row r="13" spans="2:56" s="10" customFormat="1" ht="180.75" customHeight="1" x14ac:dyDescent="0.2">
      <c r="B13" s="212" t="s">
        <v>267</v>
      </c>
      <c r="C13" s="45" t="s">
        <v>119</v>
      </c>
      <c r="D13" s="50" t="s">
        <v>268</v>
      </c>
      <c r="E13" s="212" t="s">
        <v>269</v>
      </c>
      <c r="F13" s="212"/>
      <c r="G13" s="50" t="s">
        <v>270</v>
      </c>
      <c r="H13" s="212" t="s">
        <v>245</v>
      </c>
      <c r="I13" s="212"/>
      <c r="J13" s="212" t="s">
        <v>271</v>
      </c>
      <c r="K13" s="212"/>
      <c r="L13" s="212" t="s">
        <v>90</v>
      </c>
      <c r="M13" s="212"/>
      <c r="N13" s="210" t="s">
        <v>272</v>
      </c>
      <c r="O13" s="210"/>
      <c r="P13" s="67">
        <v>1.6660000000000001E-2</v>
      </c>
      <c r="Q13" s="78"/>
      <c r="R13" s="79"/>
      <c r="S13" s="80" t="str">
        <f t="shared" si="0"/>
        <v/>
      </c>
      <c r="T13" s="78"/>
      <c r="U13" s="79"/>
      <c r="V13" s="80" t="str">
        <f t="shared" si="1"/>
        <v/>
      </c>
      <c r="W13" s="78"/>
      <c r="X13" s="79"/>
      <c r="Y13" s="80" t="str">
        <f t="shared" si="2"/>
        <v/>
      </c>
      <c r="Z13" s="78"/>
      <c r="AA13" s="79"/>
      <c r="AB13" s="80" t="str">
        <f t="shared" si="3"/>
        <v/>
      </c>
      <c r="AC13" s="78"/>
      <c r="AD13" s="79"/>
      <c r="AE13" s="80" t="str">
        <f t="shared" si="4"/>
        <v/>
      </c>
      <c r="AF13" s="78">
        <v>2</v>
      </c>
      <c r="AG13" s="79"/>
      <c r="AH13" s="80">
        <f t="shared" si="5"/>
        <v>0</v>
      </c>
      <c r="AI13" s="78"/>
      <c r="AJ13" s="79"/>
      <c r="AK13" s="80" t="str">
        <f t="shared" si="6"/>
        <v/>
      </c>
      <c r="AL13" s="78"/>
      <c r="AM13" s="79"/>
      <c r="AN13" s="80" t="str">
        <f t="shared" si="7"/>
        <v/>
      </c>
      <c r="AO13" s="78"/>
      <c r="AP13" s="79"/>
      <c r="AQ13" s="80" t="str">
        <f t="shared" si="8"/>
        <v/>
      </c>
      <c r="AR13" s="78"/>
      <c r="AS13" s="79"/>
      <c r="AT13" s="80" t="str">
        <f t="shared" si="9"/>
        <v/>
      </c>
      <c r="AU13" s="78">
        <v>2</v>
      </c>
      <c r="AV13" s="79"/>
      <c r="AW13" s="80">
        <f t="shared" si="10"/>
        <v>0</v>
      </c>
      <c r="AX13" s="78"/>
      <c r="AY13" s="79"/>
      <c r="AZ13" s="80" t="str">
        <f t="shared" si="11"/>
        <v/>
      </c>
      <c r="BA13" s="78">
        <f t="shared" si="15"/>
        <v>4</v>
      </c>
      <c r="BB13" s="78">
        <f t="shared" si="12"/>
        <v>0</v>
      </c>
      <c r="BC13" s="80">
        <f t="shared" si="13"/>
        <v>0</v>
      </c>
      <c r="BD13" s="81">
        <f t="shared" si="14"/>
        <v>0</v>
      </c>
    </row>
    <row r="14" spans="2:56" s="10" customFormat="1" ht="42" x14ac:dyDescent="0.2">
      <c r="B14" s="212"/>
      <c r="C14" s="45" t="s">
        <v>125</v>
      </c>
      <c r="D14" s="50" t="s">
        <v>273</v>
      </c>
      <c r="E14" s="211" t="s">
        <v>274</v>
      </c>
      <c r="F14" s="211"/>
      <c r="G14" s="50" t="s">
        <v>270</v>
      </c>
      <c r="H14" s="212" t="s">
        <v>275</v>
      </c>
      <c r="I14" s="212"/>
      <c r="J14" s="212"/>
      <c r="K14" s="212"/>
      <c r="L14" s="212" t="s">
        <v>85</v>
      </c>
      <c r="M14" s="212"/>
      <c r="N14" s="210" t="s">
        <v>276</v>
      </c>
      <c r="O14" s="210"/>
      <c r="P14" s="67">
        <v>1.6660000000000001E-2</v>
      </c>
      <c r="Q14" s="78"/>
      <c r="R14" s="79"/>
      <c r="S14" s="80" t="str">
        <f t="shared" si="0"/>
        <v/>
      </c>
      <c r="T14" s="78"/>
      <c r="U14" s="79"/>
      <c r="V14" s="80" t="str">
        <f t="shared" si="1"/>
        <v/>
      </c>
      <c r="W14" s="78"/>
      <c r="X14" s="79"/>
      <c r="Y14" s="80" t="str">
        <f t="shared" si="2"/>
        <v/>
      </c>
      <c r="Z14" s="78"/>
      <c r="AA14" s="79"/>
      <c r="AB14" s="80" t="str">
        <f t="shared" si="3"/>
        <v/>
      </c>
      <c r="AC14" s="78"/>
      <c r="AD14" s="79"/>
      <c r="AE14" s="80" t="str">
        <f t="shared" si="4"/>
        <v/>
      </c>
      <c r="AF14" s="78">
        <v>3</v>
      </c>
      <c r="AG14" s="79"/>
      <c r="AH14" s="80">
        <f t="shared" si="5"/>
        <v>0</v>
      </c>
      <c r="AI14" s="78"/>
      <c r="AJ14" s="79"/>
      <c r="AK14" s="80" t="str">
        <f t="shared" si="6"/>
        <v/>
      </c>
      <c r="AL14" s="78"/>
      <c r="AM14" s="79"/>
      <c r="AN14" s="80" t="str">
        <f t="shared" si="7"/>
        <v/>
      </c>
      <c r="AO14" s="78"/>
      <c r="AP14" s="79"/>
      <c r="AQ14" s="80" t="str">
        <f t="shared" si="8"/>
        <v/>
      </c>
      <c r="AR14" s="78"/>
      <c r="AS14" s="79"/>
      <c r="AT14" s="80" t="str">
        <f t="shared" si="9"/>
        <v/>
      </c>
      <c r="AU14" s="78"/>
      <c r="AV14" s="79"/>
      <c r="AW14" s="80" t="str">
        <f t="shared" si="10"/>
        <v/>
      </c>
      <c r="AX14" s="78">
        <v>3</v>
      </c>
      <c r="AY14" s="79"/>
      <c r="AZ14" s="80">
        <f t="shared" si="11"/>
        <v>0</v>
      </c>
      <c r="BA14" s="78">
        <f t="shared" si="15"/>
        <v>6</v>
      </c>
      <c r="BB14" s="78">
        <f t="shared" si="12"/>
        <v>0</v>
      </c>
      <c r="BC14" s="80">
        <f t="shared" si="13"/>
        <v>0</v>
      </c>
      <c r="BD14" s="81">
        <f t="shared" si="14"/>
        <v>0</v>
      </c>
    </row>
    <row r="15" spans="2:56" s="10" customFormat="1" ht="122.25" customHeight="1" x14ac:dyDescent="0.2">
      <c r="B15" s="212" t="s">
        <v>277</v>
      </c>
      <c r="C15" s="45" t="s">
        <v>131</v>
      </c>
      <c r="D15" s="50" t="s">
        <v>278</v>
      </c>
      <c r="E15" s="212" t="s">
        <v>279</v>
      </c>
      <c r="F15" s="212"/>
      <c r="G15" s="50" t="s">
        <v>280</v>
      </c>
      <c r="H15" s="212" t="s">
        <v>245</v>
      </c>
      <c r="I15" s="212"/>
      <c r="J15" s="212"/>
      <c r="K15" s="212"/>
      <c r="L15" s="212" t="s">
        <v>90</v>
      </c>
      <c r="M15" s="212"/>
      <c r="N15" s="210" t="s">
        <v>281</v>
      </c>
      <c r="O15" s="210"/>
      <c r="P15" s="67">
        <v>1.6660000000000001E-2</v>
      </c>
      <c r="Q15" s="78"/>
      <c r="R15" s="79"/>
      <c r="S15" s="80" t="str">
        <f t="shared" si="0"/>
        <v/>
      </c>
      <c r="T15" s="78"/>
      <c r="U15" s="79"/>
      <c r="V15" s="80" t="str">
        <f t="shared" si="1"/>
        <v/>
      </c>
      <c r="W15" s="78"/>
      <c r="X15" s="79"/>
      <c r="Y15" s="80" t="str">
        <f t="shared" si="2"/>
        <v/>
      </c>
      <c r="Z15" s="78">
        <v>1</v>
      </c>
      <c r="AA15" s="79"/>
      <c r="AB15" s="80">
        <f t="shared" si="3"/>
        <v>0</v>
      </c>
      <c r="AC15" s="78"/>
      <c r="AD15" s="79"/>
      <c r="AE15" s="80" t="str">
        <f t="shared" si="4"/>
        <v/>
      </c>
      <c r="AF15" s="78"/>
      <c r="AG15" s="79"/>
      <c r="AH15" s="80" t="str">
        <f t="shared" si="5"/>
        <v/>
      </c>
      <c r="AI15" s="78">
        <v>1</v>
      </c>
      <c r="AJ15" s="79"/>
      <c r="AK15" s="80">
        <f t="shared" si="6"/>
        <v>0</v>
      </c>
      <c r="AL15" s="78"/>
      <c r="AM15" s="79"/>
      <c r="AN15" s="80" t="str">
        <f t="shared" si="7"/>
        <v/>
      </c>
      <c r="AO15" s="78"/>
      <c r="AP15" s="79"/>
      <c r="AQ15" s="80" t="str">
        <f t="shared" si="8"/>
        <v/>
      </c>
      <c r="AR15" s="78">
        <v>1</v>
      </c>
      <c r="AS15" s="79"/>
      <c r="AT15" s="80">
        <f t="shared" si="9"/>
        <v>0</v>
      </c>
      <c r="AU15" s="78"/>
      <c r="AV15" s="79"/>
      <c r="AW15" s="80" t="str">
        <f t="shared" si="10"/>
        <v/>
      </c>
      <c r="AX15" s="78"/>
      <c r="AY15" s="79"/>
      <c r="AZ15" s="80" t="str">
        <f t="shared" si="11"/>
        <v/>
      </c>
      <c r="BA15" s="78">
        <f t="shared" si="15"/>
        <v>3</v>
      </c>
      <c r="BB15" s="78">
        <f t="shared" si="12"/>
        <v>0</v>
      </c>
      <c r="BC15" s="80">
        <f t="shared" si="13"/>
        <v>0</v>
      </c>
      <c r="BD15" s="81">
        <f t="shared" si="14"/>
        <v>0</v>
      </c>
    </row>
    <row r="16" spans="2:56" s="10" customFormat="1" ht="87.75" customHeight="1" x14ac:dyDescent="0.2">
      <c r="B16" s="212"/>
      <c r="C16" s="45" t="s">
        <v>137</v>
      </c>
      <c r="D16" s="50" t="s">
        <v>282</v>
      </c>
      <c r="E16" s="212" t="s">
        <v>283</v>
      </c>
      <c r="F16" s="212"/>
      <c r="G16" s="50" t="s">
        <v>284</v>
      </c>
      <c r="H16" s="212" t="s">
        <v>245</v>
      </c>
      <c r="I16" s="212"/>
      <c r="J16" s="212"/>
      <c r="K16" s="212"/>
      <c r="L16" s="212" t="s">
        <v>90</v>
      </c>
      <c r="M16" s="212"/>
      <c r="N16" s="210" t="s">
        <v>281</v>
      </c>
      <c r="O16" s="210"/>
      <c r="P16" s="67">
        <v>1.6660000000000001E-2</v>
      </c>
      <c r="Q16" s="78"/>
      <c r="R16" s="79"/>
      <c r="S16" s="80" t="str">
        <f t="shared" si="0"/>
        <v/>
      </c>
      <c r="T16" s="78"/>
      <c r="U16" s="79"/>
      <c r="V16" s="80" t="str">
        <f t="shared" si="1"/>
        <v/>
      </c>
      <c r="W16" s="78"/>
      <c r="X16" s="79"/>
      <c r="Y16" s="80" t="str">
        <f t="shared" si="2"/>
        <v/>
      </c>
      <c r="Z16" s="78">
        <v>1</v>
      </c>
      <c r="AA16" s="79"/>
      <c r="AB16" s="80">
        <f t="shared" si="3"/>
        <v>0</v>
      </c>
      <c r="AC16" s="78"/>
      <c r="AD16" s="79"/>
      <c r="AE16" s="80" t="str">
        <f t="shared" si="4"/>
        <v/>
      </c>
      <c r="AF16" s="78"/>
      <c r="AG16" s="79"/>
      <c r="AH16" s="80" t="str">
        <f t="shared" si="5"/>
        <v/>
      </c>
      <c r="AI16" s="78">
        <v>1</v>
      </c>
      <c r="AJ16" s="79"/>
      <c r="AK16" s="80">
        <f t="shared" si="6"/>
        <v>0</v>
      </c>
      <c r="AL16" s="78"/>
      <c r="AM16" s="79"/>
      <c r="AN16" s="80" t="str">
        <f t="shared" si="7"/>
        <v/>
      </c>
      <c r="AO16" s="78"/>
      <c r="AP16" s="79"/>
      <c r="AQ16" s="80" t="str">
        <f t="shared" si="8"/>
        <v/>
      </c>
      <c r="AR16" s="78">
        <v>1</v>
      </c>
      <c r="AS16" s="79"/>
      <c r="AT16" s="80">
        <f t="shared" si="9"/>
        <v>0</v>
      </c>
      <c r="AU16" s="78"/>
      <c r="AV16" s="79"/>
      <c r="AW16" s="80" t="str">
        <f t="shared" si="10"/>
        <v/>
      </c>
      <c r="AX16" s="78"/>
      <c r="AY16" s="79"/>
      <c r="AZ16" s="80" t="str">
        <f t="shared" si="11"/>
        <v/>
      </c>
      <c r="BA16" s="78">
        <f t="shared" si="15"/>
        <v>3</v>
      </c>
      <c r="BB16" s="78">
        <f t="shared" si="12"/>
        <v>0</v>
      </c>
      <c r="BC16" s="80">
        <f t="shared" si="13"/>
        <v>0</v>
      </c>
      <c r="BD16" s="81">
        <f t="shared" si="14"/>
        <v>0</v>
      </c>
    </row>
    <row r="17" spans="2:56" s="10" customFormat="1" ht="72" customHeight="1" x14ac:dyDescent="0.2">
      <c r="B17" s="212"/>
      <c r="C17" s="45" t="s">
        <v>285</v>
      </c>
      <c r="D17" s="50" t="s">
        <v>286</v>
      </c>
      <c r="E17" s="213" t="s">
        <v>287</v>
      </c>
      <c r="F17" s="213"/>
      <c r="G17" s="50" t="s">
        <v>288</v>
      </c>
      <c r="H17" s="213" t="s">
        <v>289</v>
      </c>
      <c r="I17" s="213"/>
      <c r="J17" s="213" t="s">
        <v>245</v>
      </c>
      <c r="K17" s="213"/>
      <c r="L17" s="212" t="s">
        <v>90</v>
      </c>
      <c r="M17" s="212"/>
      <c r="N17" s="210">
        <v>45291</v>
      </c>
      <c r="O17" s="210"/>
      <c r="P17" s="67">
        <v>1.6660000000000001E-2</v>
      </c>
      <c r="Q17" s="78"/>
      <c r="R17" s="79"/>
      <c r="S17" s="80" t="str">
        <f t="shared" si="0"/>
        <v/>
      </c>
      <c r="T17" s="78">
        <v>1</v>
      </c>
      <c r="U17" s="79"/>
      <c r="V17" s="80">
        <f t="shared" si="1"/>
        <v>0</v>
      </c>
      <c r="W17" s="78">
        <v>1</v>
      </c>
      <c r="X17" s="79"/>
      <c r="Y17" s="80">
        <f t="shared" si="2"/>
        <v>0</v>
      </c>
      <c r="Z17" s="78">
        <v>1</v>
      </c>
      <c r="AA17" s="79"/>
      <c r="AB17" s="80">
        <f t="shared" si="3"/>
        <v>0</v>
      </c>
      <c r="AC17" s="78">
        <v>1</v>
      </c>
      <c r="AD17" s="79"/>
      <c r="AE17" s="80">
        <f t="shared" si="4"/>
        <v>0</v>
      </c>
      <c r="AF17" s="78">
        <v>1</v>
      </c>
      <c r="AG17" s="79"/>
      <c r="AH17" s="80">
        <f t="shared" si="5"/>
        <v>0</v>
      </c>
      <c r="AI17" s="78">
        <v>1</v>
      </c>
      <c r="AJ17" s="79"/>
      <c r="AK17" s="80">
        <f t="shared" si="6"/>
        <v>0</v>
      </c>
      <c r="AL17" s="78">
        <v>1</v>
      </c>
      <c r="AM17" s="79"/>
      <c r="AN17" s="80">
        <f t="shared" si="7"/>
        <v>0</v>
      </c>
      <c r="AO17" s="78">
        <v>1</v>
      </c>
      <c r="AP17" s="79"/>
      <c r="AQ17" s="80">
        <f t="shared" si="8"/>
        <v>0</v>
      </c>
      <c r="AR17" s="78">
        <v>1</v>
      </c>
      <c r="AS17" s="79"/>
      <c r="AT17" s="80">
        <f t="shared" si="9"/>
        <v>0</v>
      </c>
      <c r="AU17" s="78">
        <v>1</v>
      </c>
      <c r="AV17" s="79"/>
      <c r="AW17" s="80">
        <f t="shared" si="10"/>
        <v>0</v>
      </c>
      <c r="AX17" s="78">
        <v>1</v>
      </c>
      <c r="AY17" s="79"/>
      <c r="AZ17" s="80">
        <f t="shared" si="11"/>
        <v>0</v>
      </c>
      <c r="BA17" s="78">
        <f t="shared" si="15"/>
        <v>11</v>
      </c>
      <c r="BB17" s="78">
        <f t="shared" si="12"/>
        <v>0</v>
      </c>
      <c r="BC17" s="80">
        <f t="shared" si="13"/>
        <v>0</v>
      </c>
      <c r="BD17" s="81">
        <f t="shared" si="14"/>
        <v>0</v>
      </c>
    </row>
    <row r="18" spans="2:56" s="10" customFormat="1" ht="86.25" customHeight="1" x14ac:dyDescent="0.2">
      <c r="B18" s="212"/>
      <c r="C18" s="45" t="s">
        <v>290</v>
      </c>
      <c r="D18" s="50" t="s">
        <v>291</v>
      </c>
      <c r="E18" s="211" t="s">
        <v>292</v>
      </c>
      <c r="F18" s="211"/>
      <c r="G18" s="50" t="s">
        <v>293</v>
      </c>
      <c r="H18" s="212" t="s">
        <v>294</v>
      </c>
      <c r="I18" s="212"/>
      <c r="J18" s="213" t="s">
        <v>245</v>
      </c>
      <c r="K18" s="213"/>
      <c r="L18" s="212" t="s">
        <v>90</v>
      </c>
      <c r="M18" s="212"/>
      <c r="N18" s="210" t="s">
        <v>295</v>
      </c>
      <c r="O18" s="210"/>
      <c r="P18" s="67">
        <v>1.6660000000000001E-2</v>
      </c>
      <c r="Q18" s="78"/>
      <c r="R18" s="79"/>
      <c r="S18" s="80" t="str">
        <f t="shared" si="0"/>
        <v/>
      </c>
      <c r="T18" s="78">
        <v>1</v>
      </c>
      <c r="U18" s="79"/>
      <c r="V18" s="80">
        <f t="shared" si="1"/>
        <v>0</v>
      </c>
      <c r="W18" s="78">
        <v>1</v>
      </c>
      <c r="X18" s="79"/>
      <c r="Y18" s="80">
        <f t="shared" si="2"/>
        <v>0</v>
      </c>
      <c r="Z18" s="78">
        <v>1</v>
      </c>
      <c r="AA18" s="79"/>
      <c r="AB18" s="80">
        <f t="shared" si="3"/>
        <v>0</v>
      </c>
      <c r="AC18" s="78">
        <v>1</v>
      </c>
      <c r="AD18" s="79"/>
      <c r="AE18" s="80">
        <f t="shared" si="4"/>
        <v>0</v>
      </c>
      <c r="AF18" s="78">
        <v>1</v>
      </c>
      <c r="AG18" s="79"/>
      <c r="AH18" s="80">
        <f t="shared" si="5"/>
        <v>0</v>
      </c>
      <c r="AI18" s="78">
        <v>1</v>
      </c>
      <c r="AJ18" s="79"/>
      <c r="AK18" s="80">
        <f t="shared" si="6"/>
        <v>0</v>
      </c>
      <c r="AL18" s="78">
        <v>1</v>
      </c>
      <c r="AM18" s="79"/>
      <c r="AN18" s="80">
        <f t="shared" si="7"/>
        <v>0</v>
      </c>
      <c r="AO18" s="78">
        <v>1</v>
      </c>
      <c r="AP18" s="79"/>
      <c r="AQ18" s="80">
        <f t="shared" si="8"/>
        <v>0</v>
      </c>
      <c r="AR18" s="78">
        <v>1</v>
      </c>
      <c r="AS18" s="79"/>
      <c r="AT18" s="80">
        <f t="shared" si="9"/>
        <v>0</v>
      </c>
      <c r="AU18" s="78">
        <v>1</v>
      </c>
      <c r="AV18" s="79"/>
      <c r="AW18" s="80">
        <f t="shared" si="10"/>
        <v>0</v>
      </c>
      <c r="AX18" s="78">
        <v>1</v>
      </c>
      <c r="AY18" s="79"/>
      <c r="AZ18" s="80">
        <f t="shared" si="11"/>
        <v>0</v>
      </c>
      <c r="BA18" s="78">
        <f t="shared" si="15"/>
        <v>11</v>
      </c>
      <c r="BB18" s="78">
        <f t="shared" si="12"/>
        <v>0</v>
      </c>
      <c r="BC18" s="80">
        <f t="shared" si="13"/>
        <v>0</v>
      </c>
      <c r="BD18" s="81">
        <f t="shared" si="14"/>
        <v>0</v>
      </c>
    </row>
    <row r="19" spans="2:56" x14ac:dyDescent="0.15">
      <c r="D19" s="34"/>
    </row>
    <row r="20" spans="2:56" x14ac:dyDescent="0.15">
      <c r="D20" s="34"/>
    </row>
    <row r="21" spans="2:56" x14ac:dyDescent="0.15">
      <c r="D21" s="34"/>
    </row>
    <row r="22" spans="2:56" x14ac:dyDescent="0.15">
      <c r="D22" s="34"/>
    </row>
    <row r="23" spans="2:56" x14ac:dyDescent="0.15">
      <c r="D23" s="34"/>
    </row>
    <row r="26" spans="2:56" x14ac:dyDescent="0.15">
      <c r="D26" s="34"/>
    </row>
    <row r="27" spans="2:56" x14ac:dyDescent="0.15">
      <c r="D27" s="35"/>
    </row>
  </sheetData>
  <autoFilter ref="C6:O19" xr:uid="{00000000-0009-0000-0000-000004000000}">
    <filterColumn colId="2" showButton="0"/>
    <filterColumn colId="5" showButton="0"/>
    <filterColumn colId="7" showButton="0"/>
    <filterColumn colId="9" showButton="0"/>
    <filterColumn colId="11" showButton="0"/>
  </autoFilter>
  <mergeCells count="97">
    <mergeCell ref="B5:P5"/>
    <mergeCell ref="E6:F6"/>
    <mergeCell ref="L6:M6"/>
    <mergeCell ref="Q5:S5"/>
    <mergeCell ref="T5:V5"/>
    <mergeCell ref="W5:Y5"/>
    <mergeCell ref="Z5:AB5"/>
    <mergeCell ref="AC5:AE5"/>
    <mergeCell ref="AX5:AZ5"/>
    <mergeCell ref="BA5:BB5"/>
    <mergeCell ref="AF5:AH5"/>
    <mergeCell ref="AI5:AK5"/>
    <mergeCell ref="AL5:AN5"/>
    <mergeCell ref="AO5:AQ5"/>
    <mergeCell ref="AR5:AT5"/>
    <mergeCell ref="H6:I6"/>
    <mergeCell ref="BC5:BC6"/>
    <mergeCell ref="E12:F12"/>
    <mergeCell ref="E11:F11"/>
    <mergeCell ref="H12:I12"/>
    <mergeCell ref="H11:I11"/>
    <mergeCell ref="J11:K11"/>
    <mergeCell ref="J8:K8"/>
    <mergeCell ref="E8:F8"/>
    <mergeCell ref="J12:K12"/>
    <mergeCell ref="N6:O6"/>
    <mergeCell ref="N9:O9"/>
    <mergeCell ref="N11:O11"/>
    <mergeCell ref="L9:M9"/>
    <mergeCell ref="J6:K6"/>
    <mergeCell ref="AU5:AW5"/>
    <mergeCell ref="B15:B18"/>
    <mergeCell ref="B9:B11"/>
    <mergeCell ref="B13:B14"/>
    <mergeCell ref="L10:M10"/>
    <mergeCell ref="N7:O7"/>
    <mergeCell ref="N8:O8"/>
    <mergeCell ref="E10:F10"/>
    <mergeCell ref="J17:K17"/>
    <mergeCell ref="E16:F16"/>
    <mergeCell ref="E13:F13"/>
    <mergeCell ref="E17:F17"/>
    <mergeCell ref="H17:I17"/>
    <mergeCell ref="E15:F15"/>
    <mergeCell ref="H15:I15"/>
    <mergeCell ref="J15:K15"/>
    <mergeCell ref="H13:I13"/>
    <mergeCell ref="J13:K13"/>
    <mergeCell ref="E14:F14"/>
    <mergeCell ref="H14:I14"/>
    <mergeCell ref="J14:K14"/>
    <mergeCell ref="N14:O14"/>
    <mergeCell ref="B7:B8"/>
    <mergeCell ref="L7:M7"/>
    <mergeCell ref="E7:F7"/>
    <mergeCell ref="H7:I7"/>
    <mergeCell ref="J7:K7"/>
    <mergeCell ref="H8:I8"/>
    <mergeCell ref="H10:I10"/>
    <mergeCell ref="E9:F9"/>
    <mergeCell ref="H9:I9"/>
    <mergeCell ref="J9:K9"/>
    <mergeCell ref="L8:M8"/>
    <mergeCell ref="N17:O17"/>
    <mergeCell ref="L17:M17"/>
    <mergeCell ref="N10:O10"/>
    <mergeCell ref="L11:M11"/>
    <mergeCell ref="H16:I16"/>
    <mergeCell ref="J16:K16"/>
    <mergeCell ref="N16:O16"/>
    <mergeCell ref="L15:M15"/>
    <mergeCell ref="L13:M13"/>
    <mergeCell ref="L16:M16"/>
    <mergeCell ref="N12:O12"/>
    <mergeCell ref="L12:M12"/>
    <mergeCell ref="J10:K10"/>
    <mergeCell ref="N13:O13"/>
    <mergeCell ref="N15:O15"/>
    <mergeCell ref="L14:M14"/>
    <mergeCell ref="N18:O18"/>
    <mergeCell ref="E18:F18"/>
    <mergeCell ref="H18:I18"/>
    <mergeCell ref="J18:K18"/>
    <mergeCell ref="L18:M18"/>
    <mergeCell ref="B1:C4"/>
    <mergeCell ref="D1:E2"/>
    <mergeCell ref="F1:K2"/>
    <mergeCell ref="L1:M1"/>
    <mergeCell ref="N1:O1"/>
    <mergeCell ref="D3:E4"/>
    <mergeCell ref="F3:K4"/>
    <mergeCell ref="L2:M2"/>
    <mergeCell ref="N2:O2"/>
    <mergeCell ref="L3:M3"/>
    <mergeCell ref="N3:O3"/>
    <mergeCell ref="L4:M4"/>
    <mergeCell ref="N4:O4"/>
  </mergeCells>
  <conditionalFormatting sqref="S7:S18">
    <cfRule type="cellIs" dxfId="77" priority="45" stopIfTrue="1" operator="equal">
      <formula>0</formula>
    </cfRule>
    <cfRule type="cellIs" dxfId="76" priority="44" stopIfTrue="1" operator="equal">
      <formula>1</formula>
    </cfRule>
    <cfRule type="cellIs" dxfId="75" priority="43" stopIfTrue="1" operator="between">
      <formula>1%</formula>
      <formula>90%</formula>
    </cfRule>
  </conditionalFormatting>
  <conditionalFormatting sqref="V7:V18">
    <cfRule type="cellIs" dxfId="74" priority="4" stopIfTrue="1" operator="between">
      <formula>1%</formula>
      <formula>90%</formula>
    </cfRule>
    <cfRule type="cellIs" dxfId="73" priority="5" stopIfTrue="1" operator="equal">
      <formula>1</formula>
    </cfRule>
    <cfRule type="cellIs" dxfId="72" priority="6" stopIfTrue="1" operator="equal">
      <formula>0</formula>
    </cfRule>
  </conditionalFormatting>
  <conditionalFormatting sqref="Y7:Y18">
    <cfRule type="cellIs" dxfId="71" priority="39" stopIfTrue="1" operator="equal">
      <formula>0</formula>
    </cfRule>
    <cfRule type="cellIs" dxfId="70" priority="38" stopIfTrue="1" operator="equal">
      <formula>1</formula>
    </cfRule>
    <cfRule type="cellIs" dxfId="69" priority="37" stopIfTrue="1" operator="between">
      <formula>1%</formula>
      <formula>90%</formula>
    </cfRule>
  </conditionalFormatting>
  <conditionalFormatting sqref="AB7:AB18">
    <cfRule type="cellIs" dxfId="68" priority="36" stopIfTrue="1" operator="equal">
      <formula>0</formula>
    </cfRule>
    <cfRule type="cellIs" dxfId="67" priority="35" stopIfTrue="1" operator="equal">
      <formula>1</formula>
    </cfRule>
    <cfRule type="cellIs" dxfId="66" priority="34" stopIfTrue="1" operator="between">
      <formula>1%</formula>
      <formula>90%</formula>
    </cfRule>
  </conditionalFormatting>
  <conditionalFormatting sqref="AE7:AE18">
    <cfRule type="cellIs" dxfId="65" priority="33" stopIfTrue="1" operator="equal">
      <formula>0</formula>
    </cfRule>
    <cfRule type="cellIs" dxfId="64" priority="32" stopIfTrue="1" operator="equal">
      <formula>1</formula>
    </cfRule>
    <cfRule type="cellIs" dxfId="63" priority="31" stopIfTrue="1" operator="between">
      <formula>1%</formula>
      <formula>90%</formula>
    </cfRule>
  </conditionalFormatting>
  <conditionalFormatting sqref="AH7:AH18">
    <cfRule type="cellIs" dxfId="62" priority="30" stopIfTrue="1" operator="equal">
      <formula>0</formula>
    </cfRule>
    <cfRule type="cellIs" dxfId="61" priority="29" stopIfTrue="1" operator="equal">
      <formula>1</formula>
    </cfRule>
    <cfRule type="cellIs" dxfId="60" priority="28" stopIfTrue="1" operator="between">
      <formula>1%</formula>
      <formula>90%</formula>
    </cfRule>
  </conditionalFormatting>
  <conditionalFormatting sqref="AK7:AK18">
    <cfRule type="cellIs" dxfId="59" priority="27" stopIfTrue="1" operator="equal">
      <formula>0</formula>
    </cfRule>
    <cfRule type="cellIs" dxfId="58" priority="26" stopIfTrue="1" operator="equal">
      <formula>1</formula>
    </cfRule>
    <cfRule type="cellIs" dxfId="57" priority="25" stopIfTrue="1" operator="between">
      <formula>1%</formula>
      <formula>90%</formula>
    </cfRule>
  </conditionalFormatting>
  <conditionalFormatting sqref="AN7:AN18">
    <cfRule type="cellIs" dxfId="56" priority="22" stopIfTrue="1" operator="between">
      <formula>1%</formula>
      <formula>90%</formula>
    </cfRule>
    <cfRule type="cellIs" dxfId="55" priority="23" stopIfTrue="1" operator="equal">
      <formula>1</formula>
    </cfRule>
    <cfRule type="cellIs" dxfId="54" priority="24" stopIfTrue="1" operator="equal">
      <formula>0</formula>
    </cfRule>
  </conditionalFormatting>
  <conditionalFormatting sqref="AQ7:AQ18">
    <cfRule type="cellIs" dxfId="53" priority="1" stopIfTrue="1" operator="between">
      <formula>1%</formula>
      <formula>90%</formula>
    </cfRule>
    <cfRule type="cellIs" dxfId="52" priority="3" stopIfTrue="1" operator="equal">
      <formula>0</formula>
    </cfRule>
    <cfRule type="cellIs" dxfId="51" priority="2" stopIfTrue="1" operator="equal">
      <formula>1</formula>
    </cfRule>
  </conditionalFormatting>
  <conditionalFormatting sqref="AT7:AT18">
    <cfRule type="cellIs" dxfId="50" priority="18" stopIfTrue="1" operator="equal">
      <formula>0</formula>
    </cfRule>
    <cfRule type="cellIs" dxfId="49" priority="17" stopIfTrue="1" operator="equal">
      <formula>1</formula>
    </cfRule>
    <cfRule type="cellIs" dxfId="48" priority="16" stopIfTrue="1" operator="between">
      <formula>1%</formula>
      <formula>90%</formula>
    </cfRule>
  </conditionalFormatting>
  <conditionalFormatting sqref="AW7:AW18">
    <cfRule type="cellIs" dxfId="47" priority="15" stopIfTrue="1" operator="equal">
      <formula>0</formula>
    </cfRule>
    <cfRule type="cellIs" dxfId="46" priority="14" stopIfTrue="1" operator="equal">
      <formula>1</formula>
    </cfRule>
    <cfRule type="cellIs" dxfId="45" priority="13" stopIfTrue="1" operator="between">
      <formula>1%</formula>
      <formula>90%</formula>
    </cfRule>
  </conditionalFormatting>
  <conditionalFormatting sqref="AZ7:AZ18">
    <cfRule type="cellIs" dxfId="44" priority="12" stopIfTrue="1" operator="equal">
      <formula>0</formula>
    </cfRule>
    <cfRule type="cellIs" dxfId="43" priority="11" stopIfTrue="1" operator="equal">
      <formula>1</formula>
    </cfRule>
    <cfRule type="cellIs" dxfId="42" priority="10" stopIfTrue="1" operator="between">
      <formula>1%</formula>
      <formula>90%</formula>
    </cfRule>
  </conditionalFormatting>
  <conditionalFormatting sqref="BC7:BC18">
    <cfRule type="cellIs" dxfId="41" priority="9" stopIfTrue="1" operator="equal">
      <formula>0</formula>
    </cfRule>
    <cfRule type="cellIs" dxfId="40" priority="8" stopIfTrue="1" operator="equal">
      <formula>1</formula>
    </cfRule>
    <cfRule type="cellIs" dxfId="39" priority="7" stopIfTrue="1" operator="between">
      <formula>1%</formula>
      <formula>90%</formula>
    </cfRule>
  </conditionalFormatting>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C0015"/>
  </sheetPr>
  <dimension ref="A1:BC52"/>
  <sheetViews>
    <sheetView showGridLines="0" topLeftCell="B1" zoomScaleNormal="70" zoomScaleSheetLayoutView="70" workbookViewId="0">
      <pane xSplit="2" ySplit="6" topLeftCell="K7" activePane="bottomRight" state="frozen"/>
      <selection pane="topRight" activeCell="D1" sqref="D1"/>
      <selection pane="bottomLeft" activeCell="B7" sqref="B7"/>
      <selection pane="bottomRight" activeCell="BA15" sqref="BA15"/>
    </sheetView>
  </sheetViews>
  <sheetFormatPr baseColWidth="10" defaultColWidth="11.5" defaultRowHeight="30" customHeight="1" x14ac:dyDescent="0.15"/>
  <cols>
    <col min="1" max="1" width="1.6640625" style="5" customWidth="1"/>
    <col min="2" max="2" width="17.83203125" style="1" customWidth="1"/>
    <col min="3" max="3" width="12.6640625" style="1" customWidth="1"/>
    <col min="4" max="4" width="39.6640625" style="13" customWidth="1"/>
    <col min="5" max="6" width="21.5" style="13" customWidth="1"/>
    <col min="7" max="7" width="35.83203125" style="37" customWidth="1"/>
    <col min="8" max="9" width="15.83203125" style="1" customWidth="1"/>
    <col min="10" max="11" width="14.5" style="1" customWidth="1"/>
    <col min="12" max="12" width="10.5" style="1" customWidth="1"/>
    <col min="13" max="13" width="9.33203125" style="1" customWidth="1"/>
    <col min="14" max="14" width="12.5" style="1" customWidth="1"/>
    <col min="15" max="15" width="10.5" style="1" customWidth="1"/>
    <col min="16" max="16" width="17.1640625" style="5" customWidth="1"/>
    <col min="17" max="17" width="5.33203125" style="5" customWidth="1"/>
    <col min="18" max="18" width="5" style="5" customWidth="1"/>
    <col min="19" max="19" width="6.6640625" style="5" bestFit="1" customWidth="1"/>
    <col min="20" max="20" width="5.1640625" style="5" customWidth="1"/>
    <col min="21" max="21" width="5" style="5" bestFit="1" customWidth="1"/>
    <col min="22" max="22" width="7.33203125" style="5" customWidth="1"/>
    <col min="23" max="23" width="6.5" style="5" customWidth="1"/>
    <col min="24" max="24" width="5.83203125" style="5" customWidth="1"/>
    <col min="25" max="25" width="8" style="5" customWidth="1"/>
    <col min="26" max="26" width="5.5" style="5" bestFit="1" customWidth="1"/>
    <col min="27" max="27" width="4.5" style="5" customWidth="1"/>
    <col min="28" max="28" width="7" style="5" customWidth="1"/>
    <col min="29" max="29" width="6" style="5" customWidth="1"/>
    <col min="30" max="30" width="4.5" style="5" customWidth="1"/>
    <col min="31" max="31" width="8.5" style="5" customWidth="1"/>
    <col min="32" max="32" width="5.6640625" style="5" customWidth="1"/>
    <col min="33" max="33" width="6.5" style="5" customWidth="1"/>
    <col min="34" max="34" width="6.83203125" style="5" customWidth="1"/>
    <col min="35" max="35" width="5.33203125" style="5" customWidth="1"/>
    <col min="36" max="36" width="5.1640625" style="5" customWidth="1"/>
    <col min="37" max="37" width="8.5" style="5" customWidth="1"/>
    <col min="38" max="38" width="5.1640625" style="5" customWidth="1"/>
    <col min="39" max="39" width="4.5" style="5" customWidth="1"/>
    <col min="40" max="41" width="6.33203125" style="5" customWidth="1"/>
    <col min="42" max="42" width="5.5" style="5" customWidth="1"/>
    <col min="43" max="43" width="5.1640625" style="5" customWidth="1"/>
    <col min="44" max="45" width="5.5" style="5" customWidth="1"/>
    <col min="46" max="46" width="6.33203125" style="5" customWidth="1"/>
    <col min="47" max="47" width="6.5" style="5" customWidth="1"/>
    <col min="48" max="48" width="5.6640625" style="5" customWidth="1"/>
    <col min="49" max="49" width="5.1640625" style="5" customWidth="1"/>
    <col min="50" max="50" width="6.6640625" style="5" customWidth="1"/>
    <col min="51" max="51" width="5.1640625" style="5" customWidth="1"/>
    <col min="52" max="52" width="6" style="5" customWidth="1"/>
    <col min="53" max="53" width="7.33203125" style="5" customWidth="1"/>
    <col min="54" max="54" width="6.5" style="5" customWidth="1"/>
    <col min="55" max="55" width="48.1640625" style="5" customWidth="1"/>
    <col min="56" max="16384" width="11.5" style="5"/>
  </cols>
  <sheetData>
    <row r="1" spans="2:54" s="1" customFormat="1" ht="20.25" customHeight="1" x14ac:dyDescent="0.2">
      <c r="B1" s="176"/>
      <c r="C1" s="160"/>
      <c r="D1" s="158" t="s">
        <v>0</v>
      </c>
      <c r="E1" s="158"/>
      <c r="F1" s="160" t="s">
        <v>1</v>
      </c>
      <c r="G1" s="160"/>
      <c r="H1" s="160"/>
      <c r="I1" s="160"/>
      <c r="J1" s="160"/>
      <c r="K1" s="160"/>
      <c r="L1" s="182" t="s">
        <v>2</v>
      </c>
      <c r="M1" s="182"/>
      <c r="N1" s="162" t="s">
        <v>3</v>
      </c>
      <c r="O1" s="162"/>
    </row>
    <row r="2" spans="2:54" s="1" customFormat="1" ht="19.5" customHeight="1" x14ac:dyDescent="0.2">
      <c r="B2" s="177"/>
      <c r="C2" s="161"/>
      <c r="D2" s="159"/>
      <c r="E2" s="159"/>
      <c r="F2" s="161"/>
      <c r="G2" s="161"/>
      <c r="H2" s="161"/>
      <c r="I2" s="161"/>
      <c r="J2" s="161"/>
      <c r="K2" s="161"/>
      <c r="L2" s="183" t="s">
        <v>4</v>
      </c>
      <c r="M2" s="183"/>
      <c r="N2" s="121">
        <v>2</v>
      </c>
      <c r="O2" s="121"/>
    </row>
    <row r="3" spans="2:54" s="1" customFormat="1" ht="18" customHeight="1" x14ac:dyDescent="0.2">
      <c r="B3" s="177"/>
      <c r="C3" s="161"/>
      <c r="D3" s="159" t="s">
        <v>5</v>
      </c>
      <c r="E3" s="159"/>
      <c r="F3" s="161" t="s">
        <v>152</v>
      </c>
      <c r="G3" s="161"/>
      <c r="H3" s="161"/>
      <c r="I3" s="161"/>
      <c r="J3" s="161"/>
      <c r="K3" s="161"/>
      <c r="L3" s="183" t="s">
        <v>7</v>
      </c>
      <c r="M3" s="183"/>
      <c r="N3" s="165">
        <v>43346</v>
      </c>
      <c r="O3" s="165"/>
    </row>
    <row r="4" spans="2:54" s="1" customFormat="1" ht="18.75" customHeight="1" x14ac:dyDescent="0.2">
      <c r="B4" s="177"/>
      <c r="C4" s="161"/>
      <c r="D4" s="159"/>
      <c r="E4" s="159"/>
      <c r="F4" s="161"/>
      <c r="G4" s="161"/>
      <c r="H4" s="161"/>
      <c r="I4" s="161"/>
      <c r="J4" s="161"/>
      <c r="K4" s="161"/>
      <c r="L4" s="183" t="s">
        <v>8</v>
      </c>
      <c r="M4" s="183"/>
      <c r="N4" s="121" t="s">
        <v>9</v>
      </c>
      <c r="O4" s="121"/>
      <c r="P4" s="44" t="s">
        <v>51</v>
      </c>
    </row>
    <row r="5" spans="2:54" s="1" customFormat="1" ht="30" customHeight="1" x14ac:dyDescent="0.2">
      <c r="B5" s="179" t="s">
        <v>22</v>
      </c>
      <c r="C5" s="180"/>
      <c r="D5" s="180"/>
      <c r="E5" s="180"/>
      <c r="F5" s="180"/>
      <c r="G5" s="180"/>
      <c r="H5" s="180"/>
      <c r="I5" s="180"/>
      <c r="J5" s="180"/>
      <c r="K5" s="180"/>
      <c r="L5" s="180"/>
      <c r="M5" s="180"/>
      <c r="N5" s="180"/>
      <c r="O5" s="180"/>
      <c r="P5" s="181"/>
      <c r="Q5" s="188" t="s">
        <v>52</v>
      </c>
      <c r="R5" s="189"/>
      <c r="S5" s="189"/>
      <c r="T5" s="190" t="s">
        <v>53</v>
      </c>
      <c r="U5" s="190"/>
      <c r="V5" s="190"/>
      <c r="W5" s="189" t="s">
        <v>54</v>
      </c>
      <c r="X5" s="189"/>
      <c r="Y5" s="189"/>
      <c r="Z5" s="190" t="s">
        <v>55</v>
      </c>
      <c r="AA5" s="190"/>
      <c r="AB5" s="190"/>
      <c r="AC5" s="189" t="s">
        <v>56</v>
      </c>
      <c r="AD5" s="189"/>
      <c r="AE5" s="189"/>
      <c r="AF5" s="190" t="s">
        <v>57</v>
      </c>
      <c r="AG5" s="190"/>
      <c r="AH5" s="190"/>
      <c r="AI5" s="189" t="s">
        <v>58</v>
      </c>
      <c r="AJ5" s="189"/>
      <c r="AK5" s="189"/>
      <c r="AL5" s="190" t="s">
        <v>59</v>
      </c>
      <c r="AM5" s="190"/>
      <c r="AN5" s="190"/>
      <c r="AO5" s="186" t="s">
        <v>60</v>
      </c>
      <c r="AP5" s="186"/>
      <c r="AQ5" s="186"/>
      <c r="AR5" s="187" t="s">
        <v>61</v>
      </c>
      <c r="AS5" s="187"/>
      <c r="AT5" s="187"/>
      <c r="AU5" s="186" t="s">
        <v>62</v>
      </c>
      <c r="AV5" s="186"/>
      <c r="AW5" s="186"/>
      <c r="AX5" s="187" t="s">
        <v>63</v>
      </c>
      <c r="AY5" s="187"/>
      <c r="AZ5" s="187"/>
      <c r="BA5" s="186" t="s">
        <v>64</v>
      </c>
      <c r="BB5" s="186"/>
    </row>
    <row r="6" spans="2:54" s="1" customFormat="1" ht="30" customHeight="1" x14ac:dyDescent="0.2">
      <c r="B6" s="55" t="s">
        <v>67</v>
      </c>
      <c r="C6" s="55" t="s">
        <v>68</v>
      </c>
      <c r="D6" s="55" t="s">
        <v>69</v>
      </c>
      <c r="E6" s="209" t="s">
        <v>70</v>
      </c>
      <c r="F6" s="209"/>
      <c r="G6" s="55" t="s">
        <v>71</v>
      </c>
      <c r="H6" s="241" t="s">
        <v>72</v>
      </c>
      <c r="I6" s="242"/>
      <c r="J6" s="241" t="s">
        <v>73</v>
      </c>
      <c r="K6" s="242"/>
      <c r="L6" s="209" t="s">
        <v>74</v>
      </c>
      <c r="M6" s="209"/>
      <c r="N6" s="209" t="s">
        <v>75</v>
      </c>
      <c r="O6" s="209"/>
      <c r="P6" s="102">
        <f>SUM(P7:P30)</f>
        <v>0.19999200000000011</v>
      </c>
      <c r="Q6" s="75" t="s">
        <v>76</v>
      </c>
      <c r="R6" s="71" t="s">
        <v>77</v>
      </c>
      <c r="S6" s="70" t="s">
        <v>78</v>
      </c>
      <c r="T6" s="75" t="s">
        <v>76</v>
      </c>
      <c r="U6" s="71" t="s">
        <v>77</v>
      </c>
      <c r="V6" s="70" t="s">
        <v>78</v>
      </c>
      <c r="W6" s="75" t="s">
        <v>76</v>
      </c>
      <c r="X6" s="71" t="s">
        <v>77</v>
      </c>
      <c r="Y6" s="70" t="s">
        <v>78</v>
      </c>
      <c r="Z6" s="75" t="s">
        <v>76</v>
      </c>
      <c r="AA6" s="71" t="s">
        <v>77</v>
      </c>
      <c r="AB6" s="70" t="s">
        <v>78</v>
      </c>
      <c r="AC6" s="75" t="s">
        <v>76</v>
      </c>
      <c r="AD6" s="71" t="s">
        <v>77</v>
      </c>
      <c r="AE6" s="70" t="s">
        <v>78</v>
      </c>
      <c r="AF6" s="75" t="s">
        <v>76</v>
      </c>
      <c r="AG6" s="71" t="s">
        <v>77</v>
      </c>
      <c r="AH6" s="70" t="s">
        <v>78</v>
      </c>
      <c r="AI6" s="75" t="s">
        <v>76</v>
      </c>
      <c r="AJ6" s="71" t="s">
        <v>77</v>
      </c>
      <c r="AK6" s="70" t="s">
        <v>78</v>
      </c>
      <c r="AL6" s="75" t="s">
        <v>76</v>
      </c>
      <c r="AM6" s="71" t="s">
        <v>77</v>
      </c>
      <c r="AN6" s="70" t="s">
        <v>78</v>
      </c>
      <c r="AO6" s="75" t="s">
        <v>76</v>
      </c>
      <c r="AP6" s="71" t="s">
        <v>77</v>
      </c>
      <c r="AQ6" s="70" t="s">
        <v>78</v>
      </c>
      <c r="AR6" s="75" t="s">
        <v>76</v>
      </c>
      <c r="AS6" s="71" t="s">
        <v>77</v>
      </c>
      <c r="AT6" s="70" t="s">
        <v>78</v>
      </c>
      <c r="AU6" s="75" t="s">
        <v>76</v>
      </c>
      <c r="AV6" s="71" t="s">
        <v>77</v>
      </c>
      <c r="AW6" s="70" t="s">
        <v>78</v>
      </c>
      <c r="AX6" s="75" t="s">
        <v>76</v>
      </c>
      <c r="AY6" s="71" t="s">
        <v>77</v>
      </c>
      <c r="AZ6" s="70" t="s">
        <v>78</v>
      </c>
      <c r="BA6" s="75" t="s">
        <v>76</v>
      </c>
      <c r="BB6" s="76" t="s">
        <v>77</v>
      </c>
    </row>
    <row r="7" spans="2:54" s="10" customFormat="1" ht="76.5" customHeight="1" x14ac:dyDescent="0.2">
      <c r="B7" s="236" t="s">
        <v>296</v>
      </c>
      <c r="C7" s="45" t="s">
        <v>80</v>
      </c>
      <c r="D7" s="40" t="s">
        <v>297</v>
      </c>
      <c r="E7" s="240" t="s">
        <v>298</v>
      </c>
      <c r="F7" s="240"/>
      <c r="G7" s="38" t="s">
        <v>299</v>
      </c>
      <c r="H7" s="235" t="s">
        <v>253</v>
      </c>
      <c r="I7" s="235"/>
      <c r="J7" s="235"/>
      <c r="K7" s="235"/>
      <c r="L7" s="235" t="s">
        <v>90</v>
      </c>
      <c r="M7" s="235"/>
      <c r="N7" s="234">
        <v>45138</v>
      </c>
      <c r="O7" s="234"/>
      <c r="P7" s="66">
        <v>8.3330000000000001E-3</v>
      </c>
      <c r="Q7" s="78"/>
      <c r="R7" s="79"/>
      <c r="S7" s="80" t="str">
        <f>IFERROR(R7/Q7,"")</f>
        <v/>
      </c>
      <c r="T7" s="78"/>
      <c r="U7" s="79"/>
      <c r="V7" s="80" t="str">
        <f>IFERROR(U7/T7,"")</f>
        <v/>
      </c>
      <c r="W7" s="78"/>
      <c r="X7" s="79"/>
      <c r="Y7" s="80" t="str">
        <f>IFERROR(X7/W7,"")</f>
        <v/>
      </c>
      <c r="Z7" s="78"/>
      <c r="AA7" s="79"/>
      <c r="AB7" s="80" t="str">
        <f>IFERROR(AA7/Z7,"")</f>
        <v/>
      </c>
      <c r="AC7" s="78"/>
      <c r="AD7" s="79"/>
      <c r="AE7" s="80" t="str">
        <f>IFERROR(AD7/AC7,"")</f>
        <v/>
      </c>
      <c r="AF7" s="78"/>
      <c r="AG7" s="79"/>
      <c r="AH7" s="80" t="str">
        <f>IFERROR(AG7/AF7,"")</f>
        <v/>
      </c>
      <c r="AI7" s="78">
        <v>1</v>
      </c>
      <c r="AJ7" s="79"/>
      <c r="AK7" s="80">
        <f>IFERROR(AJ7/AI7,"")</f>
        <v>0</v>
      </c>
      <c r="AL7" s="78"/>
      <c r="AM7" s="79"/>
      <c r="AN7" s="80" t="str">
        <f>IFERROR(AM7/AL7,"")</f>
        <v/>
      </c>
      <c r="AO7" s="78"/>
      <c r="AP7" s="79"/>
      <c r="AQ7" s="80" t="str">
        <f>IFERROR(AP7/AO7,"")</f>
        <v/>
      </c>
      <c r="AR7" s="78"/>
      <c r="AS7" s="79"/>
      <c r="AT7" s="80" t="str">
        <f>IFERROR(AS7/AR7,"")</f>
        <v/>
      </c>
      <c r="AU7" s="78"/>
      <c r="AV7" s="79"/>
      <c r="AW7" s="80" t="str">
        <f>IFERROR(AV7/AU7,"")</f>
        <v/>
      </c>
      <c r="AX7" s="78"/>
      <c r="AY7" s="79"/>
      <c r="AZ7" s="80" t="str">
        <f>IFERROR(AY7/AX7,"")</f>
        <v/>
      </c>
      <c r="BA7" s="78">
        <f>Q7+T7+W7+Z7+AC7+AF7+AI7+AL7+AO7+AR7+AU7+AX7</f>
        <v>1</v>
      </c>
      <c r="BB7" s="78">
        <f>R7+U7+X7+AA7+AD7+AG7+AJ7+AM7+AP7+AS7+AV7+AY7</f>
        <v>0</v>
      </c>
    </row>
    <row r="8" spans="2:54" s="10" customFormat="1" ht="96" customHeight="1" x14ac:dyDescent="0.2">
      <c r="B8" s="238"/>
      <c r="C8" s="45" t="s">
        <v>86</v>
      </c>
      <c r="D8" s="40" t="s">
        <v>300</v>
      </c>
      <c r="E8" s="240" t="s">
        <v>301</v>
      </c>
      <c r="F8" s="240"/>
      <c r="G8" s="38" t="s">
        <v>302</v>
      </c>
      <c r="H8" s="235" t="s">
        <v>253</v>
      </c>
      <c r="I8" s="235"/>
      <c r="J8" s="235"/>
      <c r="K8" s="235"/>
      <c r="L8" s="235" t="s">
        <v>90</v>
      </c>
      <c r="M8" s="235"/>
      <c r="N8" s="234" t="s">
        <v>255</v>
      </c>
      <c r="O8" s="234"/>
      <c r="P8" s="66">
        <v>8.3330000000000001E-3</v>
      </c>
      <c r="Q8" s="78"/>
      <c r="R8" s="79"/>
      <c r="S8" s="80" t="str">
        <f t="shared" ref="S8:S30" si="0">IFERROR(R8/Q8,"")</f>
        <v/>
      </c>
      <c r="T8" s="78"/>
      <c r="U8" s="79"/>
      <c r="V8" s="80" t="str">
        <f t="shared" ref="V8:V30" si="1">IFERROR(U8/T8,"")</f>
        <v/>
      </c>
      <c r="W8" s="78"/>
      <c r="X8" s="79"/>
      <c r="Y8" s="80" t="str">
        <f t="shared" ref="Y8:Y30" si="2">IFERROR(X8/W8,"")</f>
        <v/>
      </c>
      <c r="Z8" s="78"/>
      <c r="AA8" s="79"/>
      <c r="AB8" s="80" t="str">
        <f t="shared" ref="AB8:AB30" si="3">IFERROR(AA8/Z8,"")</f>
        <v/>
      </c>
      <c r="AC8" s="78"/>
      <c r="AD8" s="79"/>
      <c r="AE8" s="80" t="str">
        <f t="shared" ref="AE8:AE30" si="4">IFERROR(AD8/AC8,"")</f>
        <v/>
      </c>
      <c r="AF8" s="78">
        <v>1</v>
      </c>
      <c r="AG8" s="79"/>
      <c r="AH8" s="80">
        <f t="shared" ref="AH8:AH30" si="5">IFERROR(AG8/AF8,"")</f>
        <v>0</v>
      </c>
      <c r="AI8" s="78"/>
      <c r="AJ8" s="79"/>
      <c r="AK8" s="80" t="str">
        <f t="shared" ref="AK8:AK30" si="6">IFERROR(AJ8/AI8,"")</f>
        <v/>
      </c>
      <c r="AL8" s="78"/>
      <c r="AM8" s="79"/>
      <c r="AN8" s="80" t="str">
        <f t="shared" ref="AN8:AN30" si="7">IFERROR(AM8/AL8,"")</f>
        <v/>
      </c>
      <c r="AO8" s="78"/>
      <c r="AP8" s="79"/>
      <c r="AQ8" s="80" t="str">
        <f t="shared" ref="AQ8:AQ30" si="8">IFERROR(AP8/AO8,"")</f>
        <v/>
      </c>
      <c r="AR8" s="78"/>
      <c r="AS8" s="79"/>
      <c r="AT8" s="80" t="str">
        <f t="shared" ref="AT8:AT30" si="9">IFERROR(AS8/AR8,"")</f>
        <v/>
      </c>
      <c r="AU8" s="78"/>
      <c r="AV8" s="79"/>
      <c r="AW8" s="80" t="str">
        <f t="shared" ref="AW8:AW30" si="10">IFERROR(AV8/AU8,"")</f>
        <v/>
      </c>
      <c r="AX8" s="78">
        <v>1</v>
      </c>
      <c r="AY8" s="79"/>
      <c r="AZ8" s="80">
        <f t="shared" ref="AZ8:AZ30" si="11">IFERROR(AY8/AX8,"")</f>
        <v>0</v>
      </c>
      <c r="BA8" s="78">
        <f t="shared" ref="BA8:BB21" si="12">Q8+T8+W8+Z8+AC8+AF8+AI8+AL8+AO8+AR8+AU8+AX8</f>
        <v>2</v>
      </c>
      <c r="BB8" s="78">
        <f t="shared" si="12"/>
        <v>0</v>
      </c>
    </row>
    <row r="9" spans="2:54" s="10" customFormat="1" ht="56" x14ac:dyDescent="0.2">
      <c r="B9" s="238"/>
      <c r="C9" s="45" t="s">
        <v>91</v>
      </c>
      <c r="D9" s="40" t="s">
        <v>303</v>
      </c>
      <c r="E9" s="240" t="s">
        <v>304</v>
      </c>
      <c r="F9" s="240"/>
      <c r="G9" s="38" t="s">
        <v>305</v>
      </c>
      <c r="H9" s="235" t="s">
        <v>253</v>
      </c>
      <c r="I9" s="235"/>
      <c r="J9" s="235"/>
      <c r="K9" s="235"/>
      <c r="L9" s="235" t="s">
        <v>90</v>
      </c>
      <c r="M9" s="235"/>
      <c r="N9" s="234">
        <v>45291</v>
      </c>
      <c r="O9" s="234"/>
      <c r="P9" s="66">
        <v>8.3330000000000001E-3</v>
      </c>
      <c r="Q9" s="78">
        <v>1</v>
      </c>
      <c r="R9" s="79"/>
      <c r="S9" s="80">
        <f t="shared" si="0"/>
        <v>0</v>
      </c>
      <c r="T9" s="78">
        <v>1</v>
      </c>
      <c r="U9" s="79"/>
      <c r="V9" s="80">
        <f t="shared" si="1"/>
        <v>0</v>
      </c>
      <c r="W9" s="78">
        <v>1</v>
      </c>
      <c r="X9" s="79"/>
      <c r="Y9" s="80">
        <f t="shared" si="2"/>
        <v>0</v>
      </c>
      <c r="Z9" s="78">
        <v>1</v>
      </c>
      <c r="AA9" s="79"/>
      <c r="AB9" s="80">
        <f t="shared" si="3"/>
        <v>0</v>
      </c>
      <c r="AC9" s="78">
        <v>1</v>
      </c>
      <c r="AD9" s="79"/>
      <c r="AE9" s="80">
        <f t="shared" si="4"/>
        <v>0</v>
      </c>
      <c r="AF9" s="78">
        <v>1</v>
      </c>
      <c r="AG9" s="79"/>
      <c r="AH9" s="80">
        <f t="shared" si="5"/>
        <v>0</v>
      </c>
      <c r="AI9" s="78">
        <v>1</v>
      </c>
      <c r="AJ9" s="79"/>
      <c r="AK9" s="80">
        <f t="shared" si="6"/>
        <v>0</v>
      </c>
      <c r="AL9" s="78">
        <v>1</v>
      </c>
      <c r="AM9" s="79"/>
      <c r="AN9" s="80">
        <f t="shared" si="7"/>
        <v>0</v>
      </c>
      <c r="AO9" s="78">
        <v>1</v>
      </c>
      <c r="AP9" s="79"/>
      <c r="AQ9" s="80">
        <f t="shared" si="8"/>
        <v>0</v>
      </c>
      <c r="AR9" s="78">
        <v>1</v>
      </c>
      <c r="AS9" s="79"/>
      <c r="AT9" s="80">
        <f t="shared" si="9"/>
        <v>0</v>
      </c>
      <c r="AU9" s="78">
        <v>1</v>
      </c>
      <c r="AV9" s="79"/>
      <c r="AW9" s="80">
        <f t="shared" si="10"/>
        <v>0</v>
      </c>
      <c r="AX9" s="78">
        <v>1</v>
      </c>
      <c r="AY9" s="79"/>
      <c r="AZ9" s="80">
        <f t="shared" si="11"/>
        <v>0</v>
      </c>
      <c r="BA9" s="78">
        <f>Q9+T9+W9+Z9+AC9+AF9+AI9+AL9+AO9+AR9+AU9+AX9</f>
        <v>12</v>
      </c>
      <c r="BB9" s="78">
        <f>R9+U9+X9+AA9+AD9+AG9+AJ9+AM9+AP9+AS9+AV9+AY9</f>
        <v>0</v>
      </c>
    </row>
    <row r="10" spans="2:54" s="10" customFormat="1" ht="51" customHeight="1" x14ac:dyDescent="0.2">
      <c r="B10" s="238"/>
      <c r="C10" s="212">
        <v>1.4</v>
      </c>
      <c r="D10" s="239" t="s">
        <v>306</v>
      </c>
      <c r="E10" s="235" t="s">
        <v>307</v>
      </c>
      <c r="F10" s="235"/>
      <c r="G10" s="38" t="s">
        <v>308</v>
      </c>
      <c r="H10" s="235" t="s">
        <v>309</v>
      </c>
      <c r="I10" s="235"/>
      <c r="J10" s="235"/>
      <c r="K10" s="235"/>
      <c r="L10" s="235" t="s">
        <v>90</v>
      </c>
      <c r="M10" s="235"/>
      <c r="N10" s="234" t="s">
        <v>255</v>
      </c>
      <c r="O10" s="234"/>
      <c r="P10" s="66">
        <v>8.3330000000000001E-3</v>
      </c>
      <c r="Q10" s="78"/>
      <c r="R10" s="79"/>
      <c r="S10" s="80" t="str">
        <f t="shared" si="0"/>
        <v/>
      </c>
      <c r="T10" s="78"/>
      <c r="U10" s="79"/>
      <c r="V10" s="80" t="str">
        <f t="shared" si="1"/>
        <v/>
      </c>
      <c r="W10" s="78"/>
      <c r="X10" s="79"/>
      <c r="Y10" s="80" t="str">
        <f t="shared" si="2"/>
        <v/>
      </c>
      <c r="Z10" s="78"/>
      <c r="AA10" s="79"/>
      <c r="AB10" s="80" t="str">
        <f t="shared" si="3"/>
        <v/>
      </c>
      <c r="AC10" s="78"/>
      <c r="AD10" s="79"/>
      <c r="AE10" s="80" t="str">
        <f t="shared" si="4"/>
        <v/>
      </c>
      <c r="AF10" s="78">
        <v>1</v>
      </c>
      <c r="AG10" s="79"/>
      <c r="AH10" s="80">
        <f>IFERROR(AG10/AF10,"")</f>
        <v>0</v>
      </c>
      <c r="AI10" s="78"/>
      <c r="AJ10" s="79"/>
      <c r="AK10" s="80" t="str">
        <f t="shared" si="6"/>
        <v/>
      </c>
      <c r="AL10" s="78"/>
      <c r="AM10" s="79"/>
      <c r="AN10" s="80" t="str">
        <f t="shared" si="7"/>
        <v/>
      </c>
      <c r="AO10" s="78"/>
      <c r="AP10" s="79"/>
      <c r="AQ10" s="80" t="str">
        <f t="shared" si="8"/>
        <v/>
      </c>
      <c r="AR10" s="78"/>
      <c r="AS10" s="79"/>
      <c r="AT10" s="80" t="str">
        <f t="shared" si="9"/>
        <v/>
      </c>
      <c r="AU10" s="78"/>
      <c r="AV10" s="79"/>
      <c r="AW10" s="80" t="str">
        <f t="shared" si="10"/>
        <v/>
      </c>
      <c r="AX10" s="78">
        <v>1</v>
      </c>
      <c r="AY10" s="79"/>
      <c r="AZ10" s="80">
        <f t="shared" si="11"/>
        <v>0</v>
      </c>
      <c r="BA10" s="78">
        <f t="shared" si="12"/>
        <v>2</v>
      </c>
      <c r="BB10" s="78">
        <f t="shared" si="12"/>
        <v>0</v>
      </c>
    </row>
    <row r="11" spans="2:54" s="10" customFormat="1" ht="51" customHeight="1" x14ac:dyDescent="0.2">
      <c r="B11" s="238"/>
      <c r="C11" s="212"/>
      <c r="D11" s="239"/>
      <c r="E11" s="235" t="s">
        <v>310</v>
      </c>
      <c r="F11" s="235"/>
      <c r="G11" s="38" t="s">
        <v>311</v>
      </c>
      <c r="H11" s="235" t="s">
        <v>309</v>
      </c>
      <c r="I11" s="235"/>
      <c r="J11" s="235"/>
      <c r="K11" s="235"/>
      <c r="L11" s="235" t="s">
        <v>90</v>
      </c>
      <c r="M11" s="235"/>
      <c r="N11" s="234">
        <v>45291</v>
      </c>
      <c r="O11" s="234"/>
      <c r="P11" s="66">
        <v>8.3330000000000001E-3</v>
      </c>
      <c r="Q11" s="78"/>
      <c r="R11" s="79"/>
      <c r="S11" s="80" t="str">
        <f t="shared" si="0"/>
        <v/>
      </c>
      <c r="T11" s="78"/>
      <c r="U11" s="79"/>
      <c r="V11" s="80" t="str">
        <f t="shared" si="1"/>
        <v/>
      </c>
      <c r="W11" s="78"/>
      <c r="X11" s="79"/>
      <c r="Y11" s="80" t="str">
        <f t="shared" si="2"/>
        <v/>
      </c>
      <c r="Z11" s="78"/>
      <c r="AA11" s="79"/>
      <c r="AB11" s="80" t="str">
        <f>IFERROR(AA11/Z11,"")</f>
        <v/>
      </c>
      <c r="AC11" s="78"/>
      <c r="AD11" s="79"/>
      <c r="AE11" s="80" t="str">
        <f t="shared" si="4"/>
        <v/>
      </c>
      <c r="AF11" s="78"/>
      <c r="AG11" s="79"/>
      <c r="AH11" s="80" t="str">
        <f t="shared" si="5"/>
        <v/>
      </c>
      <c r="AI11" s="78"/>
      <c r="AJ11" s="79"/>
      <c r="AK11" s="80" t="str">
        <f t="shared" si="6"/>
        <v/>
      </c>
      <c r="AL11" s="78"/>
      <c r="AM11" s="79"/>
      <c r="AN11" s="80" t="str">
        <f t="shared" si="7"/>
        <v/>
      </c>
      <c r="AO11" s="78"/>
      <c r="AP11" s="79"/>
      <c r="AQ11" s="80" t="str">
        <f t="shared" si="8"/>
        <v/>
      </c>
      <c r="AR11" s="78"/>
      <c r="AS11" s="79"/>
      <c r="AT11" s="80" t="str">
        <f t="shared" si="9"/>
        <v/>
      </c>
      <c r="AU11" s="78"/>
      <c r="AV11" s="79"/>
      <c r="AW11" s="80" t="str">
        <f t="shared" si="10"/>
        <v/>
      </c>
      <c r="AX11" s="78">
        <v>1</v>
      </c>
      <c r="AY11" s="79"/>
      <c r="AZ11" s="80">
        <f>IFERROR(AY11/AX11,"")</f>
        <v>0</v>
      </c>
      <c r="BA11" s="78">
        <f>Q11+T11+W11+Z11+AC11+AF11+AI11+AL11+AO11+AR11+AU11+AX11</f>
        <v>1</v>
      </c>
      <c r="BB11" s="78">
        <f t="shared" si="12"/>
        <v>0</v>
      </c>
    </row>
    <row r="12" spans="2:54" s="10" customFormat="1" ht="95.25" customHeight="1" x14ac:dyDescent="0.2">
      <c r="B12" s="238"/>
      <c r="C12" s="45">
        <v>1.6</v>
      </c>
      <c r="D12" s="50" t="s">
        <v>312</v>
      </c>
      <c r="E12" s="211" t="s">
        <v>313</v>
      </c>
      <c r="F12" s="211"/>
      <c r="G12" s="45" t="s">
        <v>314</v>
      </c>
      <c r="H12" s="212" t="s">
        <v>315</v>
      </c>
      <c r="I12" s="212"/>
      <c r="J12" s="212" t="s">
        <v>316</v>
      </c>
      <c r="K12" s="212"/>
      <c r="L12" s="212" t="s">
        <v>90</v>
      </c>
      <c r="M12" s="212"/>
      <c r="N12" s="210" t="s">
        <v>276</v>
      </c>
      <c r="O12" s="210"/>
      <c r="P12" s="66">
        <v>8.3330000000000001E-3</v>
      </c>
      <c r="Q12" s="78"/>
      <c r="R12" s="79"/>
      <c r="S12" s="80" t="str">
        <f t="shared" si="0"/>
        <v/>
      </c>
      <c r="T12" s="78"/>
      <c r="U12" s="79"/>
      <c r="V12" s="80" t="str">
        <f t="shared" si="1"/>
        <v/>
      </c>
      <c r="W12" s="78"/>
      <c r="X12" s="79"/>
      <c r="Y12" s="80" t="str">
        <f t="shared" si="2"/>
        <v/>
      </c>
      <c r="Z12" s="78"/>
      <c r="AA12" s="79"/>
      <c r="AB12" s="80" t="str">
        <f t="shared" si="3"/>
        <v/>
      </c>
      <c r="AC12" s="78"/>
      <c r="AD12" s="79"/>
      <c r="AE12" s="80" t="str">
        <f t="shared" si="4"/>
        <v/>
      </c>
      <c r="AF12" s="78">
        <v>1</v>
      </c>
      <c r="AG12" s="79"/>
      <c r="AH12" s="80">
        <f t="shared" si="5"/>
        <v>0</v>
      </c>
      <c r="AI12" s="78"/>
      <c r="AJ12" s="79"/>
      <c r="AK12" s="80" t="str">
        <f t="shared" si="6"/>
        <v/>
      </c>
      <c r="AL12" s="78"/>
      <c r="AM12" s="79"/>
      <c r="AN12" s="80" t="str">
        <f t="shared" si="7"/>
        <v/>
      </c>
      <c r="AO12" s="78"/>
      <c r="AP12" s="79"/>
      <c r="AQ12" s="80" t="str">
        <f t="shared" si="8"/>
        <v/>
      </c>
      <c r="AR12" s="78"/>
      <c r="AS12" s="79"/>
      <c r="AT12" s="80" t="str">
        <f t="shared" si="9"/>
        <v/>
      </c>
      <c r="AU12" s="78"/>
      <c r="AV12" s="79"/>
      <c r="AW12" s="80" t="str">
        <f t="shared" si="10"/>
        <v/>
      </c>
      <c r="AX12" s="78">
        <v>1</v>
      </c>
      <c r="AY12" s="79"/>
      <c r="AZ12" s="80">
        <f t="shared" si="11"/>
        <v>0</v>
      </c>
      <c r="BA12" s="78">
        <f>Q12+T12+W12+Z12+AC12+AF12+AI12+AL12+AO12+AR12+AU12+AX12</f>
        <v>2</v>
      </c>
      <c r="BB12" s="78">
        <f t="shared" si="12"/>
        <v>0</v>
      </c>
    </row>
    <row r="13" spans="2:54" s="10" customFormat="1" ht="46.5" customHeight="1" x14ac:dyDescent="0.2">
      <c r="B13" s="238"/>
      <c r="C13" s="38">
        <v>1.7</v>
      </c>
      <c r="D13" s="101" t="s">
        <v>317</v>
      </c>
      <c r="E13" s="211" t="s">
        <v>318</v>
      </c>
      <c r="F13" s="211"/>
      <c r="G13" s="45" t="s">
        <v>319</v>
      </c>
      <c r="H13" s="212" t="s">
        <v>84</v>
      </c>
      <c r="I13" s="212"/>
      <c r="J13" s="212" t="s">
        <v>320</v>
      </c>
      <c r="K13" s="212"/>
      <c r="L13" s="212" t="s">
        <v>90</v>
      </c>
      <c r="M13" s="212"/>
      <c r="N13" s="210">
        <v>45107</v>
      </c>
      <c r="O13" s="210"/>
      <c r="P13" s="66">
        <v>8.3330000000000001E-3</v>
      </c>
      <c r="Q13" s="78"/>
      <c r="R13" s="79"/>
      <c r="S13" s="80" t="str">
        <f t="shared" si="0"/>
        <v/>
      </c>
      <c r="T13" s="78"/>
      <c r="U13" s="79"/>
      <c r="V13" s="80" t="str">
        <f t="shared" si="1"/>
        <v/>
      </c>
      <c r="W13" s="78"/>
      <c r="X13" s="79"/>
      <c r="Y13" s="80" t="str">
        <f t="shared" si="2"/>
        <v/>
      </c>
      <c r="Z13" s="78"/>
      <c r="AA13" s="79"/>
      <c r="AB13" s="80" t="str">
        <f t="shared" si="3"/>
        <v/>
      </c>
      <c r="AC13" s="78"/>
      <c r="AD13" s="79"/>
      <c r="AE13" s="80" t="str">
        <f t="shared" si="4"/>
        <v/>
      </c>
      <c r="AF13" s="78">
        <v>1</v>
      </c>
      <c r="AG13" s="79"/>
      <c r="AH13" s="80">
        <f t="shared" si="5"/>
        <v>0</v>
      </c>
      <c r="AI13" s="78"/>
      <c r="AJ13" s="79"/>
      <c r="AK13" s="80" t="str">
        <f t="shared" si="6"/>
        <v/>
      </c>
      <c r="AL13" s="78"/>
      <c r="AM13" s="79"/>
      <c r="AN13" s="80" t="str">
        <f t="shared" si="7"/>
        <v/>
      </c>
      <c r="AO13" s="78"/>
      <c r="AP13" s="79"/>
      <c r="AQ13" s="80" t="str">
        <f t="shared" si="8"/>
        <v/>
      </c>
      <c r="AR13" s="78"/>
      <c r="AS13" s="79"/>
      <c r="AT13" s="80" t="str">
        <f t="shared" si="9"/>
        <v/>
      </c>
      <c r="AU13" s="78"/>
      <c r="AV13" s="79"/>
      <c r="AW13" s="80" t="str">
        <f t="shared" si="10"/>
        <v/>
      </c>
      <c r="AX13" s="78"/>
      <c r="AY13" s="79"/>
      <c r="AZ13" s="80" t="str">
        <f t="shared" si="11"/>
        <v/>
      </c>
      <c r="BA13" s="78">
        <f t="shared" si="12"/>
        <v>1</v>
      </c>
      <c r="BB13" s="78">
        <f t="shared" si="12"/>
        <v>0</v>
      </c>
    </row>
    <row r="14" spans="2:54" s="10" customFormat="1" ht="132" customHeight="1" x14ac:dyDescent="0.2">
      <c r="B14" s="238"/>
      <c r="C14" s="45">
        <v>1.8</v>
      </c>
      <c r="D14" s="50" t="s">
        <v>321</v>
      </c>
      <c r="E14" s="212" t="s">
        <v>322</v>
      </c>
      <c r="F14" s="212"/>
      <c r="G14" s="45" t="s">
        <v>323</v>
      </c>
      <c r="H14" s="212" t="s">
        <v>245</v>
      </c>
      <c r="I14" s="212"/>
      <c r="J14" s="232"/>
      <c r="K14" s="233"/>
      <c r="L14" s="212" t="s">
        <v>90</v>
      </c>
      <c r="M14" s="212"/>
      <c r="N14" s="210">
        <v>45230</v>
      </c>
      <c r="O14" s="210"/>
      <c r="P14" s="66">
        <v>8.3330000000000001E-3</v>
      </c>
      <c r="Q14" s="78"/>
      <c r="R14" s="79"/>
      <c r="S14" s="80" t="str">
        <f t="shared" si="0"/>
        <v/>
      </c>
      <c r="T14" s="78"/>
      <c r="U14" s="79"/>
      <c r="V14" s="80" t="str">
        <f t="shared" si="1"/>
        <v/>
      </c>
      <c r="W14" s="78"/>
      <c r="X14" s="79"/>
      <c r="Y14" s="80" t="str">
        <f t="shared" si="2"/>
        <v/>
      </c>
      <c r="Z14" s="78"/>
      <c r="AA14" s="79"/>
      <c r="AB14" s="80" t="str">
        <f t="shared" si="3"/>
        <v/>
      </c>
      <c r="AC14" s="78"/>
      <c r="AD14" s="79"/>
      <c r="AE14" s="80" t="str">
        <f t="shared" si="4"/>
        <v/>
      </c>
      <c r="AF14" s="78"/>
      <c r="AG14" s="79"/>
      <c r="AH14" s="80" t="str">
        <f t="shared" si="5"/>
        <v/>
      </c>
      <c r="AI14" s="78"/>
      <c r="AJ14" s="79"/>
      <c r="AK14" s="80" t="str">
        <f t="shared" si="6"/>
        <v/>
      </c>
      <c r="AL14" s="78"/>
      <c r="AM14" s="79"/>
      <c r="AN14" s="80" t="str">
        <f t="shared" si="7"/>
        <v/>
      </c>
      <c r="AO14" s="78"/>
      <c r="AP14" s="79"/>
      <c r="AQ14" s="80" t="str">
        <f t="shared" si="8"/>
        <v/>
      </c>
      <c r="AR14" s="78">
        <v>1</v>
      </c>
      <c r="AS14" s="79"/>
      <c r="AT14" s="80">
        <f t="shared" si="9"/>
        <v>0</v>
      </c>
      <c r="AU14" s="78"/>
      <c r="AV14" s="79"/>
      <c r="AW14" s="80" t="str">
        <f t="shared" si="10"/>
        <v/>
      </c>
      <c r="AX14" s="78"/>
      <c r="AY14" s="79"/>
      <c r="AZ14" s="80" t="str">
        <f t="shared" si="11"/>
        <v/>
      </c>
      <c r="BA14" s="78">
        <f t="shared" si="12"/>
        <v>1</v>
      </c>
      <c r="BB14" s="78">
        <f t="shared" si="12"/>
        <v>0</v>
      </c>
    </row>
    <row r="15" spans="2:54" s="10" customFormat="1" ht="150.75" customHeight="1" x14ac:dyDescent="0.2">
      <c r="B15" s="238"/>
      <c r="C15" s="45">
        <v>1.9</v>
      </c>
      <c r="D15" s="50" t="s">
        <v>324</v>
      </c>
      <c r="E15" s="211" t="s">
        <v>421</v>
      </c>
      <c r="F15" s="211"/>
      <c r="G15" s="45" t="s">
        <v>325</v>
      </c>
      <c r="H15" s="212" t="s">
        <v>326</v>
      </c>
      <c r="I15" s="212"/>
      <c r="J15" s="212"/>
      <c r="K15" s="212"/>
      <c r="L15" s="212" t="s">
        <v>90</v>
      </c>
      <c r="M15" s="212"/>
      <c r="N15" s="210">
        <v>45291</v>
      </c>
      <c r="O15" s="210"/>
      <c r="P15" s="66">
        <v>8.3330000000000001E-3</v>
      </c>
      <c r="Q15" s="78">
        <v>16</v>
      </c>
      <c r="R15" s="79"/>
      <c r="S15" s="80">
        <f t="shared" si="0"/>
        <v>0</v>
      </c>
      <c r="T15" s="78">
        <v>4</v>
      </c>
      <c r="U15" s="79"/>
      <c r="V15" s="80">
        <f t="shared" si="1"/>
        <v>0</v>
      </c>
      <c r="W15" s="78">
        <v>4</v>
      </c>
      <c r="X15" s="79"/>
      <c r="Y15" s="80">
        <f t="shared" si="2"/>
        <v>0</v>
      </c>
      <c r="Z15" s="78">
        <v>3</v>
      </c>
      <c r="AA15" s="79"/>
      <c r="AB15" s="80">
        <f t="shared" si="3"/>
        <v>0</v>
      </c>
      <c r="AC15" s="78">
        <v>4</v>
      </c>
      <c r="AD15" s="79"/>
      <c r="AE15" s="80">
        <f t="shared" si="4"/>
        <v>0</v>
      </c>
      <c r="AF15" s="78">
        <v>4</v>
      </c>
      <c r="AG15" s="79"/>
      <c r="AH15" s="80">
        <f t="shared" si="5"/>
        <v>0</v>
      </c>
      <c r="AI15" s="78">
        <v>16</v>
      </c>
      <c r="AJ15" s="79"/>
      <c r="AK15" s="80">
        <f t="shared" si="6"/>
        <v>0</v>
      </c>
      <c r="AL15" s="78">
        <v>4</v>
      </c>
      <c r="AM15" s="79"/>
      <c r="AN15" s="80">
        <f t="shared" si="7"/>
        <v>0</v>
      </c>
      <c r="AO15" s="78">
        <v>4</v>
      </c>
      <c r="AP15" s="79"/>
      <c r="AQ15" s="80">
        <f t="shared" si="8"/>
        <v>0</v>
      </c>
      <c r="AR15" s="78">
        <v>4</v>
      </c>
      <c r="AS15" s="79"/>
      <c r="AT15" s="80">
        <f t="shared" si="9"/>
        <v>0</v>
      </c>
      <c r="AU15" s="78">
        <v>4</v>
      </c>
      <c r="AV15" s="79"/>
      <c r="AW15" s="80">
        <f t="shared" si="10"/>
        <v>0</v>
      </c>
      <c r="AX15" s="78">
        <v>4</v>
      </c>
      <c r="AY15" s="79"/>
      <c r="AZ15" s="80">
        <f t="shared" si="11"/>
        <v>0</v>
      </c>
      <c r="BA15" s="78">
        <f>Q15+T15+W15+Z15+AC15+AF15+AI15+AL15+AO15+AR15+AU15+AX15</f>
        <v>71</v>
      </c>
      <c r="BB15" s="78">
        <f>R15+U15+X15+AA15+AD15+AG15+AJ15+AM15+AP15+AS15+AV15+AY15</f>
        <v>0</v>
      </c>
    </row>
    <row r="16" spans="2:54" s="106" customFormat="1" ht="150" customHeight="1" x14ac:dyDescent="0.2">
      <c r="B16" s="238"/>
      <c r="C16" s="105">
        <v>1.1000000000000001</v>
      </c>
      <c r="D16" s="50" t="s">
        <v>327</v>
      </c>
      <c r="E16" s="211" t="s">
        <v>328</v>
      </c>
      <c r="F16" s="211"/>
      <c r="G16" s="45" t="s">
        <v>329</v>
      </c>
      <c r="H16" s="212" t="s">
        <v>84</v>
      </c>
      <c r="I16" s="212"/>
      <c r="J16" s="212" t="s">
        <v>330</v>
      </c>
      <c r="K16" s="212"/>
      <c r="L16" s="212" t="s">
        <v>90</v>
      </c>
      <c r="M16" s="212"/>
      <c r="N16" s="210">
        <v>45275</v>
      </c>
      <c r="O16" s="210"/>
      <c r="P16" s="66">
        <v>8.3330000000000001E-3</v>
      </c>
      <c r="Q16" s="78"/>
      <c r="R16" s="79"/>
      <c r="S16" s="80" t="str">
        <f t="shared" si="0"/>
        <v/>
      </c>
      <c r="T16" s="78"/>
      <c r="U16" s="79"/>
      <c r="V16" s="80" t="str">
        <f t="shared" si="1"/>
        <v/>
      </c>
      <c r="W16" s="78"/>
      <c r="X16" s="79"/>
      <c r="Y16" s="80" t="str">
        <f t="shared" si="2"/>
        <v/>
      </c>
      <c r="Z16" s="78"/>
      <c r="AA16" s="79"/>
      <c r="AB16" s="80" t="str">
        <f t="shared" si="3"/>
        <v/>
      </c>
      <c r="AC16" s="78"/>
      <c r="AD16" s="79"/>
      <c r="AE16" s="80" t="str">
        <f t="shared" si="4"/>
        <v/>
      </c>
      <c r="AF16" s="78">
        <v>0.5</v>
      </c>
      <c r="AG16" s="109"/>
      <c r="AH16" s="80">
        <f t="shared" si="5"/>
        <v>0</v>
      </c>
      <c r="AI16" s="78"/>
      <c r="AJ16" s="79"/>
      <c r="AK16" s="80" t="str">
        <f t="shared" si="6"/>
        <v/>
      </c>
      <c r="AL16" s="78"/>
      <c r="AM16" s="79"/>
      <c r="AN16" s="80" t="str">
        <f t="shared" si="7"/>
        <v/>
      </c>
      <c r="AO16" s="78"/>
      <c r="AP16" s="79"/>
      <c r="AQ16" s="80" t="str">
        <f t="shared" si="8"/>
        <v/>
      </c>
      <c r="AR16" s="78"/>
      <c r="AS16" s="79"/>
      <c r="AT16" s="80" t="str">
        <f t="shared" si="9"/>
        <v/>
      </c>
      <c r="AU16" s="78"/>
      <c r="AV16" s="79"/>
      <c r="AW16" s="80" t="str">
        <f t="shared" si="10"/>
        <v/>
      </c>
      <c r="AX16" s="78">
        <v>0.5</v>
      </c>
      <c r="AY16" s="79"/>
      <c r="AZ16" s="80">
        <f t="shared" si="11"/>
        <v>0</v>
      </c>
      <c r="BA16" s="78">
        <f t="shared" si="12"/>
        <v>1</v>
      </c>
      <c r="BB16" s="78">
        <f t="shared" si="12"/>
        <v>0</v>
      </c>
    </row>
    <row r="17" spans="1:55" s="10" customFormat="1" ht="226.5" customHeight="1" x14ac:dyDescent="0.2">
      <c r="B17" s="237"/>
      <c r="C17" s="93" t="s">
        <v>331</v>
      </c>
      <c r="D17" s="50" t="s">
        <v>332</v>
      </c>
      <c r="E17" s="211" t="s">
        <v>333</v>
      </c>
      <c r="F17" s="211"/>
      <c r="G17" s="45" t="s">
        <v>334</v>
      </c>
      <c r="H17" s="212" t="s">
        <v>245</v>
      </c>
      <c r="I17" s="212"/>
      <c r="J17" s="212"/>
      <c r="K17" s="212"/>
      <c r="L17" s="212" t="s">
        <v>90</v>
      </c>
      <c r="M17" s="212"/>
      <c r="N17" s="210">
        <v>45291</v>
      </c>
      <c r="O17" s="210"/>
      <c r="P17" s="66">
        <v>8.3330000000000001E-3</v>
      </c>
      <c r="Q17" s="78">
        <v>2</v>
      </c>
      <c r="R17" s="79"/>
      <c r="S17" s="80">
        <f t="shared" ref="S17" si="13">IFERROR(R17/Q17,"")</f>
        <v>0</v>
      </c>
      <c r="T17" s="78">
        <v>2</v>
      </c>
      <c r="U17" s="79"/>
      <c r="V17" s="80">
        <f t="shared" ref="V17" si="14">IFERROR(U17/T17,"")</f>
        <v>0</v>
      </c>
      <c r="W17" s="78">
        <v>2</v>
      </c>
      <c r="X17" s="79"/>
      <c r="Y17" s="80">
        <f t="shared" ref="Y17" si="15">IFERROR(X17/W17,"")</f>
        <v>0</v>
      </c>
      <c r="Z17" s="78">
        <v>2</v>
      </c>
      <c r="AA17" s="79"/>
      <c r="AB17" s="80">
        <f t="shared" ref="AB17" si="16">IFERROR(AA17/Z17,"")</f>
        <v>0</v>
      </c>
      <c r="AC17" s="78">
        <v>2</v>
      </c>
      <c r="AD17" s="79"/>
      <c r="AE17" s="80">
        <f t="shared" ref="AE17" si="17">IFERROR(AD17/AC17,"")</f>
        <v>0</v>
      </c>
      <c r="AF17" s="78">
        <v>2</v>
      </c>
      <c r="AG17" s="79"/>
      <c r="AH17" s="80">
        <f t="shared" ref="AH17" si="18">IFERROR(AG17/AF17,"")</f>
        <v>0</v>
      </c>
      <c r="AI17" s="78">
        <v>2</v>
      </c>
      <c r="AJ17" s="79"/>
      <c r="AK17" s="80">
        <f t="shared" ref="AK17" si="19">IFERROR(AJ17/AI17,"")</f>
        <v>0</v>
      </c>
      <c r="AL17" s="78">
        <v>2</v>
      </c>
      <c r="AM17" s="79"/>
      <c r="AN17" s="80">
        <f t="shared" ref="AN17" si="20">IFERROR(AM17/AL17,"")</f>
        <v>0</v>
      </c>
      <c r="AO17" s="78">
        <v>2</v>
      </c>
      <c r="AP17" s="79"/>
      <c r="AQ17" s="80">
        <f t="shared" ref="AQ17" si="21">IFERROR(AP17/AO17,"")</f>
        <v>0</v>
      </c>
      <c r="AR17" s="78">
        <v>2</v>
      </c>
      <c r="AS17" s="79"/>
      <c r="AT17" s="80">
        <f t="shared" ref="AT17" si="22">IFERROR(AS17/AR17,"")</f>
        <v>0</v>
      </c>
      <c r="AU17" s="78">
        <v>2</v>
      </c>
      <c r="AV17" s="79"/>
      <c r="AW17" s="80">
        <f t="shared" ref="AW17" si="23">IFERROR(AV17/AU17,"")</f>
        <v>0</v>
      </c>
      <c r="AX17" s="78">
        <v>2</v>
      </c>
      <c r="AY17" s="79"/>
      <c r="AZ17" s="80">
        <f t="shared" ref="AZ17" si="24">IFERROR(AY17/AX17,"")</f>
        <v>0</v>
      </c>
      <c r="BA17" s="78">
        <f t="shared" si="12"/>
        <v>24</v>
      </c>
      <c r="BB17" s="78">
        <f t="shared" si="12"/>
        <v>0</v>
      </c>
    </row>
    <row r="18" spans="1:55" s="10" customFormat="1" ht="72.75" customHeight="1" x14ac:dyDescent="0.2">
      <c r="B18" s="236" t="s">
        <v>335</v>
      </c>
      <c r="C18" s="93" t="s">
        <v>336</v>
      </c>
      <c r="D18" s="50" t="s">
        <v>337</v>
      </c>
      <c r="E18" s="212" t="s">
        <v>338</v>
      </c>
      <c r="F18" s="212"/>
      <c r="G18" s="45" t="s">
        <v>339</v>
      </c>
      <c r="H18" s="212" t="s">
        <v>245</v>
      </c>
      <c r="I18" s="212"/>
      <c r="J18" s="212"/>
      <c r="K18" s="212"/>
      <c r="L18" s="212" t="s">
        <v>90</v>
      </c>
      <c r="M18" s="212"/>
      <c r="N18" s="210">
        <v>45291</v>
      </c>
      <c r="O18" s="210"/>
      <c r="P18" s="66">
        <v>8.3330000000000001E-3</v>
      </c>
      <c r="Q18" s="78">
        <v>1</v>
      </c>
      <c r="R18" s="79"/>
      <c r="S18" s="80">
        <f t="shared" si="0"/>
        <v>0</v>
      </c>
      <c r="T18" s="78">
        <v>1</v>
      </c>
      <c r="U18" s="79"/>
      <c r="V18" s="80">
        <f t="shared" si="1"/>
        <v>0</v>
      </c>
      <c r="W18" s="78">
        <v>1</v>
      </c>
      <c r="X18" s="79"/>
      <c r="Y18" s="80">
        <f t="shared" si="2"/>
        <v>0</v>
      </c>
      <c r="Z18" s="78">
        <v>1</v>
      </c>
      <c r="AA18" s="79"/>
      <c r="AB18" s="80">
        <f t="shared" si="3"/>
        <v>0</v>
      </c>
      <c r="AC18" s="78">
        <v>1</v>
      </c>
      <c r="AD18" s="79"/>
      <c r="AE18" s="80">
        <f t="shared" si="4"/>
        <v>0</v>
      </c>
      <c r="AF18" s="78">
        <v>1</v>
      </c>
      <c r="AG18" s="79"/>
      <c r="AH18" s="80">
        <f t="shared" si="5"/>
        <v>0</v>
      </c>
      <c r="AI18" s="78">
        <v>1</v>
      </c>
      <c r="AJ18" s="79"/>
      <c r="AK18" s="80">
        <f t="shared" si="6"/>
        <v>0</v>
      </c>
      <c r="AL18" s="78">
        <v>1</v>
      </c>
      <c r="AM18" s="79"/>
      <c r="AN18" s="80">
        <f t="shared" si="7"/>
        <v>0</v>
      </c>
      <c r="AO18" s="78">
        <v>1</v>
      </c>
      <c r="AP18" s="79"/>
      <c r="AQ18" s="80">
        <f t="shared" si="8"/>
        <v>0</v>
      </c>
      <c r="AR18" s="78">
        <v>1</v>
      </c>
      <c r="AS18" s="79"/>
      <c r="AT18" s="80">
        <f t="shared" si="9"/>
        <v>0</v>
      </c>
      <c r="AU18" s="78">
        <v>1</v>
      </c>
      <c r="AV18" s="79"/>
      <c r="AW18" s="80">
        <f t="shared" si="10"/>
        <v>0</v>
      </c>
      <c r="AX18" s="78"/>
      <c r="AY18" s="79"/>
      <c r="AZ18" s="80" t="str">
        <f t="shared" si="11"/>
        <v/>
      </c>
      <c r="BA18" s="78">
        <f t="shared" si="12"/>
        <v>11</v>
      </c>
      <c r="BB18" s="78">
        <f t="shared" si="12"/>
        <v>0</v>
      </c>
    </row>
    <row r="19" spans="1:55" s="10" customFormat="1" ht="86.25" customHeight="1" x14ac:dyDescent="0.2">
      <c r="B19" s="237"/>
      <c r="C19" s="45">
        <v>2.2000000000000002</v>
      </c>
      <c r="D19" s="50" t="s">
        <v>340</v>
      </c>
      <c r="E19" s="212" t="s">
        <v>338</v>
      </c>
      <c r="F19" s="212"/>
      <c r="G19" s="45" t="s">
        <v>339</v>
      </c>
      <c r="H19" s="212" t="s">
        <v>245</v>
      </c>
      <c r="I19" s="212"/>
      <c r="J19" s="212"/>
      <c r="K19" s="212"/>
      <c r="L19" s="212" t="s">
        <v>90</v>
      </c>
      <c r="M19" s="212"/>
      <c r="N19" s="210">
        <v>45291</v>
      </c>
      <c r="O19" s="210"/>
      <c r="P19" s="66">
        <v>8.3330000000000001E-3</v>
      </c>
      <c r="Q19" s="78">
        <v>1</v>
      </c>
      <c r="R19" s="79"/>
      <c r="S19" s="80">
        <f t="shared" si="0"/>
        <v>0</v>
      </c>
      <c r="T19" s="78">
        <v>1</v>
      </c>
      <c r="U19" s="79"/>
      <c r="V19" s="80">
        <f t="shared" si="1"/>
        <v>0</v>
      </c>
      <c r="W19" s="78">
        <v>1</v>
      </c>
      <c r="X19" s="79"/>
      <c r="Y19" s="80">
        <f t="shared" si="2"/>
        <v>0</v>
      </c>
      <c r="Z19" s="78">
        <v>1</v>
      </c>
      <c r="AA19" s="79"/>
      <c r="AB19" s="80">
        <f t="shared" si="3"/>
        <v>0</v>
      </c>
      <c r="AC19" s="78">
        <v>1</v>
      </c>
      <c r="AD19" s="79"/>
      <c r="AE19" s="80">
        <f t="shared" si="4"/>
        <v>0</v>
      </c>
      <c r="AF19" s="78">
        <v>1</v>
      </c>
      <c r="AG19" s="79"/>
      <c r="AH19" s="80">
        <f t="shared" si="5"/>
        <v>0</v>
      </c>
      <c r="AI19" s="78">
        <v>1</v>
      </c>
      <c r="AJ19" s="79"/>
      <c r="AK19" s="80">
        <f t="shared" si="6"/>
        <v>0</v>
      </c>
      <c r="AL19" s="78">
        <v>1</v>
      </c>
      <c r="AM19" s="79"/>
      <c r="AN19" s="80">
        <f t="shared" si="7"/>
        <v>0</v>
      </c>
      <c r="AO19" s="78">
        <v>1</v>
      </c>
      <c r="AP19" s="79"/>
      <c r="AQ19" s="80">
        <f t="shared" si="8"/>
        <v>0</v>
      </c>
      <c r="AR19" s="78">
        <v>1</v>
      </c>
      <c r="AS19" s="79"/>
      <c r="AT19" s="80">
        <f t="shared" si="9"/>
        <v>0</v>
      </c>
      <c r="AU19" s="78">
        <v>1</v>
      </c>
      <c r="AV19" s="79"/>
      <c r="AW19" s="80">
        <f t="shared" si="10"/>
        <v>0</v>
      </c>
      <c r="AX19" s="78"/>
      <c r="AY19" s="79"/>
      <c r="AZ19" s="80" t="str">
        <f t="shared" si="11"/>
        <v/>
      </c>
      <c r="BA19" s="78">
        <f t="shared" si="12"/>
        <v>11</v>
      </c>
      <c r="BB19" s="78">
        <f t="shared" si="12"/>
        <v>0</v>
      </c>
    </row>
    <row r="20" spans="1:55" s="10" customFormat="1" ht="100.5" customHeight="1" x14ac:dyDescent="0.2">
      <c r="B20" s="221" t="s">
        <v>341</v>
      </c>
      <c r="C20" s="45" t="s">
        <v>110</v>
      </c>
      <c r="D20" s="91" t="s">
        <v>342</v>
      </c>
      <c r="E20" s="230" t="s">
        <v>343</v>
      </c>
      <c r="F20" s="230"/>
      <c r="G20" s="91" t="s">
        <v>344</v>
      </c>
      <c r="H20" s="212" t="s">
        <v>345</v>
      </c>
      <c r="I20" s="212"/>
      <c r="J20" s="216"/>
      <c r="K20" s="217"/>
      <c r="L20" s="212" t="s">
        <v>90</v>
      </c>
      <c r="M20" s="212"/>
      <c r="N20" s="210">
        <v>45291</v>
      </c>
      <c r="O20" s="210"/>
      <c r="P20" s="66">
        <v>8.3330000000000001E-3</v>
      </c>
      <c r="Q20" s="78"/>
      <c r="R20" s="79"/>
      <c r="S20" s="80" t="str">
        <f t="shared" si="0"/>
        <v/>
      </c>
      <c r="T20" s="78"/>
      <c r="U20" s="79"/>
      <c r="V20" s="80" t="str">
        <f t="shared" si="1"/>
        <v/>
      </c>
      <c r="W20" s="78"/>
      <c r="X20" s="79"/>
      <c r="Y20" s="80" t="str">
        <f t="shared" si="2"/>
        <v/>
      </c>
      <c r="Z20" s="78"/>
      <c r="AA20" s="79"/>
      <c r="AB20" s="80" t="str">
        <f t="shared" si="3"/>
        <v/>
      </c>
      <c r="AC20" s="78"/>
      <c r="AD20" s="79"/>
      <c r="AE20" s="80" t="str">
        <f t="shared" si="4"/>
        <v/>
      </c>
      <c r="AF20" s="78"/>
      <c r="AG20" s="79"/>
      <c r="AH20" s="80" t="str">
        <f t="shared" si="5"/>
        <v/>
      </c>
      <c r="AI20" s="78"/>
      <c r="AJ20" s="79"/>
      <c r="AK20" s="80" t="str">
        <f t="shared" si="6"/>
        <v/>
      </c>
      <c r="AL20" s="78"/>
      <c r="AM20" s="79"/>
      <c r="AN20" s="80" t="str">
        <f t="shared" si="7"/>
        <v/>
      </c>
      <c r="AO20" s="78"/>
      <c r="AP20" s="79"/>
      <c r="AQ20" s="80" t="str">
        <f t="shared" si="8"/>
        <v/>
      </c>
      <c r="AR20" s="78"/>
      <c r="AS20" s="79"/>
      <c r="AT20" s="80" t="str">
        <f t="shared" si="9"/>
        <v/>
      </c>
      <c r="AU20" s="78"/>
      <c r="AV20" s="79"/>
      <c r="AW20" s="80" t="str">
        <f t="shared" si="10"/>
        <v/>
      </c>
      <c r="AX20" s="78">
        <v>1</v>
      </c>
      <c r="AY20" s="79"/>
      <c r="AZ20" s="80">
        <f t="shared" si="11"/>
        <v>0</v>
      </c>
      <c r="BA20" s="78">
        <f t="shared" si="12"/>
        <v>1</v>
      </c>
      <c r="BB20" s="78">
        <f t="shared" si="12"/>
        <v>0</v>
      </c>
    </row>
    <row r="21" spans="1:55" s="10" customFormat="1" ht="98.25" customHeight="1" x14ac:dyDescent="0.15">
      <c r="B21" s="221"/>
      <c r="C21" s="45" t="s">
        <v>114</v>
      </c>
      <c r="D21" s="91" t="s">
        <v>346</v>
      </c>
      <c r="E21" s="230" t="s">
        <v>347</v>
      </c>
      <c r="F21" s="230"/>
      <c r="G21" s="91" t="s">
        <v>347</v>
      </c>
      <c r="H21" s="212" t="s">
        <v>345</v>
      </c>
      <c r="I21" s="212"/>
      <c r="J21" s="231"/>
      <c r="K21" s="231"/>
      <c r="L21" s="212" t="s">
        <v>90</v>
      </c>
      <c r="M21" s="212"/>
      <c r="N21" s="210">
        <v>45291</v>
      </c>
      <c r="O21" s="210"/>
      <c r="P21" s="66">
        <v>8.3330000000000001E-3</v>
      </c>
      <c r="Q21" s="78"/>
      <c r="R21" s="79"/>
      <c r="S21" s="80" t="str">
        <f t="shared" si="0"/>
        <v/>
      </c>
      <c r="T21" s="78"/>
      <c r="U21" s="79"/>
      <c r="V21" s="80" t="str">
        <f t="shared" si="1"/>
        <v/>
      </c>
      <c r="W21" s="78"/>
      <c r="X21" s="79"/>
      <c r="Y21" s="80" t="str">
        <f t="shared" si="2"/>
        <v/>
      </c>
      <c r="Z21" s="78"/>
      <c r="AA21" s="79"/>
      <c r="AB21" s="80" t="str">
        <f t="shared" si="3"/>
        <v/>
      </c>
      <c r="AC21" s="78"/>
      <c r="AD21" s="79"/>
      <c r="AE21" s="80" t="str">
        <f t="shared" si="4"/>
        <v/>
      </c>
      <c r="AF21" s="78"/>
      <c r="AG21" s="79"/>
      <c r="AH21" s="80" t="str">
        <f t="shared" si="5"/>
        <v/>
      </c>
      <c r="AI21" s="78"/>
      <c r="AJ21" s="79"/>
      <c r="AK21" s="80" t="str">
        <f t="shared" si="6"/>
        <v/>
      </c>
      <c r="AL21" s="78"/>
      <c r="AM21" s="79"/>
      <c r="AN21" s="80" t="str">
        <f t="shared" si="7"/>
        <v/>
      </c>
      <c r="AO21" s="78"/>
      <c r="AP21" s="79"/>
      <c r="AQ21" s="80" t="str">
        <f t="shared" si="8"/>
        <v/>
      </c>
      <c r="AR21" s="78"/>
      <c r="AS21" s="79"/>
      <c r="AT21" s="80" t="str">
        <f t="shared" si="9"/>
        <v/>
      </c>
      <c r="AU21" s="78"/>
      <c r="AV21" s="79"/>
      <c r="AW21" s="80" t="str">
        <f t="shared" si="10"/>
        <v/>
      </c>
      <c r="AX21" s="78">
        <v>1</v>
      </c>
      <c r="AY21" s="79"/>
      <c r="AZ21" s="80">
        <f t="shared" si="11"/>
        <v>0</v>
      </c>
      <c r="BA21" s="78">
        <f t="shared" si="12"/>
        <v>1</v>
      </c>
      <c r="BB21" s="78">
        <f t="shared" si="12"/>
        <v>0</v>
      </c>
    </row>
    <row r="22" spans="1:55" s="10" customFormat="1" ht="64.5" customHeight="1" x14ac:dyDescent="0.2">
      <c r="B22" s="221"/>
      <c r="C22" s="45" t="s">
        <v>223</v>
      </c>
      <c r="D22" s="91" t="s">
        <v>348</v>
      </c>
      <c r="E22" s="230" t="s">
        <v>349</v>
      </c>
      <c r="F22" s="230"/>
      <c r="G22" s="91" t="s">
        <v>350</v>
      </c>
      <c r="H22" s="212" t="s">
        <v>345</v>
      </c>
      <c r="I22" s="212"/>
      <c r="J22" s="212" t="s">
        <v>179</v>
      </c>
      <c r="K22" s="212"/>
      <c r="L22" s="212" t="s">
        <v>90</v>
      </c>
      <c r="M22" s="212"/>
      <c r="N22" s="210">
        <v>45291</v>
      </c>
      <c r="O22" s="210"/>
      <c r="P22" s="66">
        <v>8.3330000000000001E-3</v>
      </c>
      <c r="Q22" s="78"/>
      <c r="R22" s="79"/>
      <c r="S22" s="80" t="str">
        <f t="shared" si="0"/>
        <v/>
      </c>
      <c r="T22" s="78"/>
      <c r="U22" s="79"/>
      <c r="V22" s="80" t="str">
        <f t="shared" si="1"/>
        <v/>
      </c>
      <c r="W22" s="78"/>
      <c r="X22" s="79"/>
      <c r="Y22" s="80" t="str">
        <f t="shared" si="2"/>
        <v/>
      </c>
      <c r="Z22" s="78"/>
      <c r="AA22" s="79"/>
      <c r="AB22" s="80" t="str">
        <f t="shared" si="3"/>
        <v/>
      </c>
      <c r="AC22" s="78">
        <v>1</v>
      </c>
      <c r="AD22" s="79"/>
      <c r="AE22" s="80">
        <f t="shared" si="4"/>
        <v>0</v>
      </c>
      <c r="AF22" s="78"/>
      <c r="AG22" s="79"/>
      <c r="AH22" s="80" t="str">
        <f t="shared" si="5"/>
        <v/>
      </c>
      <c r="AI22" s="78"/>
      <c r="AJ22" s="79"/>
      <c r="AK22" s="80" t="str">
        <f t="shared" si="6"/>
        <v/>
      </c>
      <c r="AL22" s="78"/>
      <c r="AM22" s="79"/>
      <c r="AN22" s="80" t="str">
        <f t="shared" si="7"/>
        <v/>
      </c>
      <c r="AO22" s="78"/>
      <c r="AP22" s="79"/>
      <c r="AQ22" s="80" t="str">
        <f t="shared" si="8"/>
        <v/>
      </c>
      <c r="AR22" s="78"/>
      <c r="AS22" s="79"/>
      <c r="AT22" s="80" t="str">
        <f t="shared" si="9"/>
        <v/>
      </c>
      <c r="AU22" s="78"/>
      <c r="AV22" s="79"/>
      <c r="AW22" s="80" t="str">
        <f t="shared" si="10"/>
        <v/>
      </c>
      <c r="AX22" s="78">
        <v>1</v>
      </c>
      <c r="AY22" s="79"/>
      <c r="AZ22" s="80">
        <f t="shared" si="11"/>
        <v>0</v>
      </c>
      <c r="BA22" s="78">
        <f>Q22+T22+W22+Z22+AC22+AF22+AI22+AL22+AO22+AR22+AU22+AX22</f>
        <v>2</v>
      </c>
      <c r="BB22" s="78">
        <f>R22+U22+X22+AA22+AD22+AG22+AJ22+AM22+AP22+AS22+AV22+AY22</f>
        <v>0</v>
      </c>
    </row>
    <row r="23" spans="1:55" s="10" customFormat="1" ht="75" customHeight="1" x14ac:dyDescent="0.2">
      <c r="B23" s="221"/>
      <c r="C23" s="45" t="s">
        <v>229</v>
      </c>
      <c r="D23" s="91" t="s">
        <v>351</v>
      </c>
      <c r="E23" s="230" t="s">
        <v>352</v>
      </c>
      <c r="F23" s="230"/>
      <c r="G23" s="91" t="s">
        <v>353</v>
      </c>
      <c r="H23" s="212" t="s">
        <v>345</v>
      </c>
      <c r="I23" s="212"/>
      <c r="J23" s="212" t="s">
        <v>253</v>
      </c>
      <c r="K23" s="212"/>
      <c r="L23" s="212" t="s">
        <v>90</v>
      </c>
      <c r="M23" s="212"/>
      <c r="N23" s="210">
        <v>45291</v>
      </c>
      <c r="O23" s="210"/>
      <c r="P23" s="66">
        <v>8.3330000000000001E-3</v>
      </c>
      <c r="Q23" s="78"/>
      <c r="R23" s="79"/>
      <c r="S23" s="80" t="str">
        <f t="shared" si="0"/>
        <v/>
      </c>
      <c r="T23" s="78"/>
      <c r="U23" s="79"/>
      <c r="V23" s="80" t="str">
        <f t="shared" si="1"/>
        <v/>
      </c>
      <c r="W23" s="78">
        <v>4</v>
      </c>
      <c r="X23" s="79"/>
      <c r="Y23" s="80">
        <f t="shared" si="2"/>
        <v>0</v>
      </c>
      <c r="Z23" s="78"/>
      <c r="AA23" s="79"/>
      <c r="AB23" s="80" t="str">
        <f t="shared" si="3"/>
        <v/>
      </c>
      <c r="AC23" s="78"/>
      <c r="AD23" s="79"/>
      <c r="AE23" s="80" t="str">
        <f t="shared" si="4"/>
        <v/>
      </c>
      <c r="AF23" s="78">
        <v>3</v>
      </c>
      <c r="AG23" s="79"/>
      <c r="AH23" s="80">
        <f t="shared" si="5"/>
        <v>0</v>
      </c>
      <c r="AI23" s="78"/>
      <c r="AJ23" s="79"/>
      <c r="AK23" s="80" t="str">
        <f t="shared" si="6"/>
        <v/>
      </c>
      <c r="AL23" s="78"/>
      <c r="AM23" s="79"/>
      <c r="AN23" s="80" t="str">
        <f t="shared" si="7"/>
        <v/>
      </c>
      <c r="AO23" s="78">
        <v>2</v>
      </c>
      <c r="AP23" s="79"/>
      <c r="AQ23" s="80">
        <f t="shared" si="8"/>
        <v>0</v>
      </c>
      <c r="AR23" s="78"/>
      <c r="AS23" s="79"/>
      <c r="AT23" s="80" t="str">
        <f t="shared" si="9"/>
        <v/>
      </c>
      <c r="AU23" s="78"/>
      <c r="AV23" s="79"/>
      <c r="AW23" s="80" t="str">
        <f t="shared" si="10"/>
        <v/>
      </c>
      <c r="AX23" s="78">
        <v>1</v>
      </c>
      <c r="AY23" s="79"/>
      <c r="AZ23" s="80">
        <f t="shared" si="11"/>
        <v>0</v>
      </c>
      <c r="BA23" s="78">
        <f t="shared" ref="BA23" si="25">Q23+T23+W23+Z23+AC23+AF23+AI23+AL23+AO23+AR23+AU23+AX23</f>
        <v>10</v>
      </c>
      <c r="BB23" s="78">
        <f t="shared" ref="BB23" si="26">R23+U23+X23+AA23+AD23+AG23+AJ23+AM23+AP23+AS23+AV23+AY23</f>
        <v>0</v>
      </c>
    </row>
    <row r="24" spans="1:55" s="10" customFormat="1" ht="99" customHeight="1" x14ac:dyDescent="0.2">
      <c r="B24" s="221" t="s">
        <v>354</v>
      </c>
      <c r="C24" s="45" t="s">
        <v>119</v>
      </c>
      <c r="D24" s="91" t="s">
        <v>355</v>
      </c>
      <c r="E24" s="226" t="s">
        <v>356</v>
      </c>
      <c r="F24" s="227"/>
      <c r="G24" s="91" t="s">
        <v>357</v>
      </c>
      <c r="H24" s="216" t="s">
        <v>179</v>
      </c>
      <c r="I24" s="217"/>
      <c r="J24" s="216" t="s">
        <v>358</v>
      </c>
      <c r="K24" s="217"/>
      <c r="L24" s="216" t="s">
        <v>359</v>
      </c>
      <c r="M24" s="217"/>
      <c r="N24" s="214" t="s">
        <v>360</v>
      </c>
      <c r="O24" s="215"/>
      <c r="P24" s="66">
        <v>8.3330000000000001E-3</v>
      </c>
      <c r="Q24" s="78"/>
      <c r="R24" s="79"/>
      <c r="S24" s="80" t="str">
        <f t="shared" si="0"/>
        <v/>
      </c>
      <c r="T24" s="78"/>
      <c r="U24" s="79"/>
      <c r="V24" s="80" t="str">
        <f t="shared" si="1"/>
        <v/>
      </c>
      <c r="W24" s="78"/>
      <c r="X24" s="79"/>
      <c r="Y24" s="80" t="str">
        <f t="shared" si="2"/>
        <v/>
      </c>
      <c r="Z24" s="78"/>
      <c r="AA24" s="79"/>
      <c r="AB24" s="80" t="str">
        <f t="shared" si="3"/>
        <v/>
      </c>
      <c r="AC24" s="78"/>
      <c r="AD24" s="79"/>
      <c r="AE24" s="80" t="str">
        <f t="shared" si="4"/>
        <v/>
      </c>
      <c r="AF24" s="78">
        <v>2</v>
      </c>
      <c r="AG24" s="79"/>
      <c r="AH24" s="80">
        <f t="shared" si="5"/>
        <v>0</v>
      </c>
      <c r="AI24" s="78"/>
      <c r="AJ24" s="79"/>
      <c r="AK24" s="80" t="str">
        <f t="shared" si="6"/>
        <v/>
      </c>
      <c r="AL24" s="78"/>
      <c r="AM24" s="79"/>
      <c r="AN24" s="80" t="str">
        <f t="shared" si="7"/>
        <v/>
      </c>
      <c r="AO24" s="78">
        <v>2</v>
      </c>
      <c r="AP24" s="79"/>
      <c r="AQ24" s="80">
        <f t="shared" si="8"/>
        <v>0</v>
      </c>
      <c r="AR24" s="78"/>
      <c r="AS24" s="79"/>
      <c r="AT24" s="80" t="str">
        <f t="shared" si="9"/>
        <v/>
      </c>
      <c r="AU24" s="78"/>
      <c r="AV24" s="79"/>
      <c r="AW24" s="80" t="str">
        <f t="shared" si="10"/>
        <v/>
      </c>
      <c r="AX24" s="78">
        <v>2</v>
      </c>
      <c r="AY24" s="79"/>
      <c r="AZ24" s="80">
        <f t="shared" si="11"/>
        <v>0</v>
      </c>
      <c r="BA24" s="78">
        <f t="shared" ref="BA24:BA29" si="27">Q24+T24+W24+Z24+AC24+AF24+AI24+AL24+AO24+AR24+AU24+AX24</f>
        <v>6</v>
      </c>
      <c r="BB24" s="78">
        <f t="shared" ref="BB24:BB29" si="28">R24+U24+X24+AA24+AD24+AG24+AJ24+AM24+AP24+AS24+AV24+AY24</f>
        <v>0</v>
      </c>
    </row>
    <row r="25" spans="1:55" s="10" customFormat="1" ht="99" customHeight="1" x14ac:dyDescent="0.15">
      <c r="B25" s="221"/>
      <c r="C25" s="45" t="s">
        <v>125</v>
      </c>
      <c r="D25" s="108" t="s">
        <v>361</v>
      </c>
      <c r="E25" s="226" t="s">
        <v>362</v>
      </c>
      <c r="F25" s="227"/>
      <c r="G25" s="45" t="s">
        <v>363</v>
      </c>
      <c r="H25" s="216" t="s">
        <v>179</v>
      </c>
      <c r="I25" s="217"/>
      <c r="J25" s="228"/>
      <c r="K25" s="229"/>
      <c r="L25" s="216" t="s">
        <v>359</v>
      </c>
      <c r="M25" s="217"/>
      <c r="N25" s="214" t="s">
        <v>364</v>
      </c>
      <c r="O25" s="215"/>
      <c r="P25" s="66">
        <v>8.3330000000000001E-3</v>
      </c>
      <c r="Q25" s="78"/>
      <c r="R25" s="79"/>
      <c r="S25" s="80" t="str">
        <f t="shared" si="0"/>
        <v/>
      </c>
      <c r="T25" s="78"/>
      <c r="U25" s="79"/>
      <c r="V25" s="80" t="str">
        <f t="shared" si="1"/>
        <v/>
      </c>
      <c r="W25" s="78">
        <v>3</v>
      </c>
      <c r="X25" s="79"/>
      <c r="Y25" s="80">
        <f t="shared" si="2"/>
        <v>0</v>
      </c>
      <c r="Z25" s="78"/>
      <c r="AA25" s="79"/>
      <c r="AB25" s="80" t="str">
        <f t="shared" si="3"/>
        <v/>
      </c>
      <c r="AC25" s="78"/>
      <c r="AD25" s="79"/>
      <c r="AE25" s="80" t="str">
        <f t="shared" si="4"/>
        <v/>
      </c>
      <c r="AF25" s="78">
        <v>3</v>
      </c>
      <c r="AG25" s="79"/>
      <c r="AH25" s="80">
        <f t="shared" si="5"/>
        <v>0</v>
      </c>
      <c r="AI25" s="78"/>
      <c r="AJ25" s="79"/>
      <c r="AK25" s="80" t="str">
        <f t="shared" si="6"/>
        <v/>
      </c>
      <c r="AL25" s="78"/>
      <c r="AM25" s="79"/>
      <c r="AN25" s="80" t="str">
        <f t="shared" si="7"/>
        <v/>
      </c>
      <c r="AO25" s="78">
        <v>3</v>
      </c>
      <c r="AP25" s="79"/>
      <c r="AQ25" s="80">
        <f t="shared" si="8"/>
        <v>0</v>
      </c>
      <c r="AR25" s="78"/>
      <c r="AS25" s="79"/>
      <c r="AT25" s="80" t="str">
        <f t="shared" si="9"/>
        <v/>
      </c>
      <c r="AU25" s="78"/>
      <c r="AV25" s="79"/>
      <c r="AW25" s="80" t="str">
        <f t="shared" si="10"/>
        <v/>
      </c>
      <c r="AX25" s="78">
        <v>3</v>
      </c>
      <c r="AY25" s="79"/>
      <c r="AZ25" s="80">
        <f t="shared" si="11"/>
        <v>0</v>
      </c>
      <c r="BA25" s="78">
        <f t="shared" si="27"/>
        <v>12</v>
      </c>
      <c r="BB25" s="78">
        <f t="shared" si="28"/>
        <v>0</v>
      </c>
    </row>
    <row r="26" spans="1:55" s="10" customFormat="1" ht="99" customHeight="1" x14ac:dyDescent="0.2">
      <c r="B26" s="221"/>
      <c r="C26" s="45" t="s">
        <v>365</v>
      </c>
      <c r="D26" s="91" t="s">
        <v>366</v>
      </c>
      <c r="E26" s="224" t="s">
        <v>367</v>
      </c>
      <c r="F26" s="225"/>
      <c r="G26" s="45" t="s">
        <v>368</v>
      </c>
      <c r="H26" s="216" t="s">
        <v>179</v>
      </c>
      <c r="I26" s="217"/>
      <c r="J26" s="216"/>
      <c r="K26" s="217"/>
      <c r="L26" s="216" t="s">
        <v>359</v>
      </c>
      <c r="M26" s="217"/>
      <c r="N26" s="134" t="s">
        <v>180</v>
      </c>
      <c r="O26" s="134"/>
      <c r="P26" s="66">
        <v>8.3330000000000001E-3</v>
      </c>
      <c r="Q26" s="78">
        <v>1</v>
      </c>
      <c r="R26" s="79"/>
      <c r="S26" s="80">
        <f t="shared" si="0"/>
        <v>0</v>
      </c>
      <c r="T26" s="78">
        <v>1</v>
      </c>
      <c r="U26" s="79"/>
      <c r="V26" s="80">
        <f t="shared" si="1"/>
        <v>0</v>
      </c>
      <c r="W26" s="78">
        <v>1</v>
      </c>
      <c r="X26" s="79"/>
      <c r="Y26" s="80">
        <f t="shared" si="2"/>
        <v>0</v>
      </c>
      <c r="Z26" s="78">
        <v>1</v>
      </c>
      <c r="AA26" s="79"/>
      <c r="AB26" s="80">
        <f>IFERROR(AA26/Z26,"")</f>
        <v>0</v>
      </c>
      <c r="AC26" s="78">
        <v>1</v>
      </c>
      <c r="AD26" s="79"/>
      <c r="AE26" s="104">
        <f t="shared" si="4"/>
        <v>0</v>
      </c>
      <c r="AF26" s="78">
        <v>1</v>
      </c>
      <c r="AG26" s="79"/>
      <c r="AH26" s="104">
        <f t="shared" si="5"/>
        <v>0</v>
      </c>
      <c r="AI26" s="78">
        <v>1</v>
      </c>
      <c r="AJ26" s="79"/>
      <c r="AK26" s="80">
        <f t="shared" si="6"/>
        <v>0</v>
      </c>
      <c r="AL26" s="78">
        <v>1</v>
      </c>
      <c r="AM26" s="79"/>
      <c r="AN26" s="80">
        <f t="shared" si="7"/>
        <v>0</v>
      </c>
      <c r="AO26" s="78">
        <v>1</v>
      </c>
      <c r="AP26" s="79"/>
      <c r="AQ26" s="80">
        <f t="shared" si="8"/>
        <v>0</v>
      </c>
      <c r="AR26" s="78">
        <v>1</v>
      </c>
      <c r="AS26" s="79"/>
      <c r="AT26" s="80">
        <f t="shared" si="9"/>
        <v>0</v>
      </c>
      <c r="AU26" s="78">
        <v>1</v>
      </c>
      <c r="AV26" s="79"/>
      <c r="AW26" s="80">
        <f t="shared" si="10"/>
        <v>0</v>
      </c>
      <c r="AX26" s="78">
        <v>1</v>
      </c>
      <c r="AY26" s="79"/>
      <c r="AZ26" s="80">
        <f t="shared" si="11"/>
        <v>0</v>
      </c>
      <c r="BA26" s="78">
        <f t="shared" si="27"/>
        <v>12</v>
      </c>
      <c r="BB26" s="78">
        <f t="shared" si="28"/>
        <v>0</v>
      </c>
    </row>
    <row r="27" spans="1:55" s="10" customFormat="1" ht="99" customHeight="1" x14ac:dyDescent="0.2">
      <c r="B27" s="221"/>
      <c r="C27" s="45" t="s">
        <v>369</v>
      </c>
      <c r="D27" s="50" t="s">
        <v>370</v>
      </c>
      <c r="E27" s="224" t="s">
        <v>371</v>
      </c>
      <c r="F27" s="225"/>
      <c r="G27" s="45" t="s">
        <v>372</v>
      </c>
      <c r="H27" s="216" t="s">
        <v>358</v>
      </c>
      <c r="I27" s="217"/>
      <c r="J27" s="216" t="s">
        <v>179</v>
      </c>
      <c r="K27" s="217"/>
      <c r="L27" s="216" t="s">
        <v>359</v>
      </c>
      <c r="M27" s="217"/>
      <c r="N27" s="216" t="s">
        <v>373</v>
      </c>
      <c r="O27" s="217"/>
      <c r="P27" s="66">
        <v>8.3330000000000001E-3</v>
      </c>
      <c r="Q27" s="78">
        <v>1</v>
      </c>
      <c r="R27" s="79"/>
      <c r="S27" s="80">
        <f t="shared" si="0"/>
        <v>0</v>
      </c>
      <c r="T27" s="78"/>
      <c r="U27" s="79"/>
      <c r="V27" s="80" t="str">
        <f t="shared" si="1"/>
        <v/>
      </c>
      <c r="W27" s="78">
        <v>1</v>
      </c>
      <c r="X27" s="79"/>
      <c r="Y27" s="80">
        <f t="shared" si="2"/>
        <v>0</v>
      </c>
      <c r="Z27" s="78"/>
      <c r="AA27" s="79"/>
      <c r="AB27" s="80" t="str">
        <f t="shared" si="3"/>
        <v/>
      </c>
      <c r="AC27" s="78">
        <v>1</v>
      </c>
      <c r="AD27" s="79"/>
      <c r="AE27" s="80">
        <f t="shared" si="4"/>
        <v>0</v>
      </c>
      <c r="AF27" s="78"/>
      <c r="AG27" s="79"/>
      <c r="AH27" s="80" t="str">
        <f t="shared" si="5"/>
        <v/>
      </c>
      <c r="AI27" s="78">
        <v>1</v>
      </c>
      <c r="AJ27" s="79"/>
      <c r="AK27" s="80">
        <f t="shared" si="6"/>
        <v>0</v>
      </c>
      <c r="AL27" s="78"/>
      <c r="AM27" s="79"/>
      <c r="AN27" s="80" t="str">
        <f t="shared" si="7"/>
        <v/>
      </c>
      <c r="AO27" s="78">
        <v>1</v>
      </c>
      <c r="AP27" s="79"/>
      <c r="AQ27" s="80">
        <f t="shared" si="8"/>
        <v>0</v>
      </c>
      <c r="AR27" s="78"/>
      <c r="AS27" s="79"/>
      <c r="AT27" s="80" t="str">
        <f t="shared" si="9"/>
        <v/>
      </c>
      <c r="AU27" s="78">
        <v>1</v>
      </c>
      <c r="AV27" s="79"/>
      <c r="AW27" s="80">
        <f t="shared" si="10"/>
        <v>0</v>
      </c>
      <c r="AX27" s="78"/>
      <c r="AY27" s="79"/>
      <c r="AZ27" s="80" t="str">
        <f t="shared" si="11"/>
        <v/>
      </c>
      <c r="BA27" s="78">
        <f t="shared" si="27"/>
        <v>6</v>
      </c>
      <c r="BB27" s="78">
        <f t="shared" si="28"/>
        <v>0</v>
      </c>
      <c r="BC27" s="110"/>
    </row>
    <row r="28" spans="1:55" s="106" customFormat="1" ht="95.25" customHeight="1" x14ac:dyDescent="0.2">
      <c r="A28" s="29">
        <v>1</v>
      </c>
      <c r="B28" s="221" t="s">
        <v>374</v>
      </c>
      <c r="C28" s="45" t="s">
        <v>131</v>
      </c>
      <c r="D28" s="91" t="s">
        <v>375</v>
      </c>
      <c r="E28" s="223" t="s">
        <v>376</v>
      </c>
      <c r="F28" s="223"/>
      <c r="G28" s="45" t="s">
        <v>377</v>
      </c>
      <c r="H28" s="212" t="s">
        <v>84</v>
      </c>
      <c r="I28" s="212"/>
      <c r="J28" s="212"/>
      <c r="K28" s="212"/>
      <c r="L28" s="212" t="s">
        <v>90</v>
      </c>
      <c r="M28" s="212"/>
      <c r="N28" s="210" t="s">
        <v>378</v>
      </c>
      <c r="O28" s="210"/>
      <c r="P28" s="66">
        <v>8.3330000000000001E-3</v>
      </c>
      <c r="Q28" s="78"/>
      <c r="R28" s="79"/>
      <c r="S28" s="80" t="str">
        <f t="shared" si="0"/>
        <v/>
      </c>
      <c r="T28" s="78"/>
      <c r="U28" s="79"/>
      <c r="V28" s="80" t="str">
        <f t="shared" si="1"/>
        <v/>
      </c>
      <c r="W28" s="78">
        <v>1</v>
      </c>
      <c r="X28" s="79"/>
      <c r="Y28" s="80">
        <f t="shared" si="2"/>
        <v>0</v>
      </c>
      <c r="Z28" s="78"/>
      <c r="AA28" s="79"/>
      <c r="AB28" s="80" t="str">
        <f t="shared" si="3"/>
        <v/>
      </c>
      <c r="AC28" s="78">
        <v>1</v>
      </c>
      <c r="AD28" s="79"/>
      <c r="AE28" s="80">
        <f t="shared" si="4"/>
        <v>0</v>
      </c>
      <c r="AF28" s="78"/>
      <c r="AG28" s="79"/>
      <c r="AH28" s="80" t="str">
        <f t="shared" si="5"/>
        <v/>
      </c>
      <c r="AI28" s="78">
        <v>1</v>
      </c>
      <c r="AJ28" s="79"/>
      <c r="AK28" s="80">
        <f t="shared" si="6"/>
        <v>0</v>
      </c>
      <c r="AL28" s="78"/>
      <c r="AM28" s="79"/>
      <c r="AN28" s="80" t="str">
        <f t="shared" si="7"/>
        <v/>
      </c>
      <c r="AO28" s="78">
        <v>1</v>
      </c>
      <c r="AP28" s="79"/>
      <c r="AQ28" s="80">
        <f t="shared" si="8"/>
        <v>0</v>
      </c>
      <c r="AR28" s="78"/>
      <c r="AS28" s="79"/>
      <c r="AT28" s="80" t="str">
        <f t="shared" si="9"/>
        <v/>
      </c>
      <c r="AU28" s="78">
        <v>1</v>
      </c>
      <c r="AV28" s="79"/>
      <c r="AW28" s="80">
        <f t="shared" si="10"/>
        <v>0</v>
      </c>
      <c r="AX28" s="78"/>
      <c r="AY28" s="79"/>
      <c r="AZ28" s="80" t="str">
        <f t="shared" si="11"/>
        <v/>
      </c>
      <c r="BA28" s="78">
        <f t="shared" si="27"/>
        <v>5</v>
      </c>
      <c r="BB28" s="78">
        <f t="shared" si="28"/>
        <v>0</v>
      </c>
    </row>
    <row r="29" spans="1:55" s="10" customFormat="1" ht="63.75" customHeight="1" x14ac:dyDescent="0.2">
      <c r="A29" s="9"/>
      <c r="B29" s="221"/>
      <c r="C29" s="45" t="s">
        <v>137</v>
      </c>
      <c r="D29" s="50" t="s">
        <v>379</v>
      </c>
      <c r="E29" s="222" t="s">
        <v>380</v>
      </c>
      <c r="F29" s="222"/>
      <c r="G29" s="45" t="s">
        <v>381</v>
      </c>
      <c r="H29" s="212" t="s">
        <v>382</v>
      </c>
      <c r="I29" s="212"/>
      <c r="J29" s="212"/>
      <c r="K29" s="212"/>
      <c r="L29" s="212" t="s">
        <v>90</v>
      </c>
      <c r="M29" s="212"/>
      <c r="N29" s="210">
        <v>45030</v>
      </c>
      <c r="O29" s="210"/>
      <c r="P29" s="66">
        <v>8.3330000000000001E-3</v>
      </c>
      <c r="Q29" s="78"/>
      <c r="R29" s="79"/>
      <c r="S29" s="80" t="str">
        <f t="shared" si="0"/>
        <v/>
      </c>
      <c r="T29" s="78"/>
      <c r="U29" s="79"/>
      <c r="V29" s="80" t="str">
        <f t="shared" si="1"/>
        <v/>
      </c>
      <c r="W29" s="78"/>
      <c r="X29" s="79"/>
      <c r="Y29" s="80" t="str">
        <f t="shared" si="2"/>
        <v/>
      </c>
      <c r="Z29" s="78">
        <v>1</v>
      </c>
      <c r="AA29" s="79"/>
      <c r="AB29" s="80">
        <f t="shared" si="3"/>
        <v>0</v>
      </c>
      <c r="AC29" s="78"/>
      <c r="AD29" s="79"/>
      <c r="AE29" s="80" t="str">
        <f t="shared" si="4"/>
        <v/>
      </c>
      <c r="AF29" s="78"/>
      <c r="AG29" s="79"/>
      <c r="AH29" s="80" t="str">
        <f t="shared" si="5"/>
        <v/>
      </c>
      <c r="AI29" s="78"/>
      <c r="AJ29" s="79"/>
      <c r="AK29" s="80" t="str">
        <f t="shared" si="6"/>
        <v/>
      </c>
      <c r="AL29" s="78"/>
      <c r="AM29" s="79"/>
      <c r="AN29" s="80" t="str">
        <f t="shared" si="7"/>
        <v/>
      </c>
      <c r="AO29" s="78"/>
      <c r="AP29" s="79"/>
      <c r="AQ29" s="80" t="str">
        <f t="shared" si="8"/>
        <v/>
      </c>
      <c r="AR29" s="78"/>
      <c r="AS29" s="79"/>
      <c r="AT29" s="80" t="str">
        <f t="shared" si="9"/>
        <v/>
      </c>
      <c r="AU29" s="78"/>
      <c r="AV29" s="79"/>
      <c r="AW29" s="80" t="str">
        <f t="shared" si="10"/>
        <v/>
      </c>
      <c r="AX29" s="78"/>
      <c r="AY29" s="79"/>
      <c r="AZ29" s="80" t="str">
        <f t="shared" si="11"/>
        <v/>
      </c>
      <c r="BA29" s="78">
        <f t="shared" si="27"/>
        <v>1</v>
      </c>
      <c r="BB29" s="78">
        <f t="shared" si="28"/>
        <v>0</v>
      </c>
    </row>
    <row r="30" spans="1:55" s="10" customFormat="1" ht="83.25" customHeight="1" x14ac:dyDescent="0.2">
      <c r="A30" s="9"/>
      <c r="B30" s="221"/>
      <c r="C30" s="45" t="s">
        <v>285</v>
      </c>
      <c r="D30" s="50" t="s">
        <v>383</v>
      </c>
      <c r="E30" s="212" t="s">
        <v>384</v>
      </c>
      <c r="F30" s="212"/>
      <c r="G30" s="45" t="s">
        <v>385</v>
      </c>
      <c r="H30" s="212" t="s">
        <v>135</v>
      </c>
      <c r="I30" s="212"/>
      <c r="J30" s="212"/>
      <c r="K30" s="212"/>
      <c r="L30" s="212" t="s">
        <v>90</v>
      </c>
      <c r="M30" s="212"/>
      <c r="N30" s="210" t="s">
        <v>386</v>
      </c>
      <c r="O30" s="210"/>
      <c r="P30" s="66">
        <v>8.3330000000000001E-3</v>
      </c>
      <c r="Q30" s="78"/>
      <c r="R30" s="79"/>
      <c r="S30" s="80" t="str">
        <f t="shared" si="0"/>
        <v/>
      </c>
      <c r="T30" s="78"/>
      <c r="U30" s="79"/>
      <c r="V30" s="80" t="str">
        <f t="shared" si="1"/>
        <v/>
      </c>
      <c r="W30" s="78"/>
      <c r="X30" s="79"/>
      <c r="Y30" s="80" t="str">
        <f t="shared" si="2"/>
        <v/>
      </c>
      <c r="Z30" s="78"/>
      <c r="AA30" s="79"/>
      <c r="AB30" s="80" t="str">
        <f t="shared" si="3"/>
        <v/>
      </c>
      <c r="AC30" s="78">
        <v>1</v>
      </c>
      <c r="AD30" s="79"/>
      <c r="AE30" s="80">
        <f t="shared" si="4"/>
        <v>0</v>
      </c>
      <c r="AF30" s="78"/>
      <c r="AG30" s="79"/>
      <c r="AH30" s="80" t="str">
        <f t="shared" si="5"/>
        <v/>
      </c>
      <c r="AI30" s="78"/>
      <c r="AJ30" s="79"/>
      <c r="AK30" s="80" t="str">
        <f t="shared" si="6"/>
        <v/>
      </c>
      <c r="AL30" s="78"/>
      <c r="AM30" s="79"/>
      <c r="AN30" s="80" t="str">
        <f t="shared" si="7"/>
        <v/>
      </c>
      <c r="AO30" s="78"/>
      <c r="AP30" s="79"/>
      <c r="AQ30" s="80" t="str">
        <f t="shared" si="8"/>
        <v/>
      </c>
      <c r="AR30" s="78"/>
      <c r="AS30" s="79"/>
      <c r="AT30" s="80" t="str">
        <f t="shared" si="9"/>
        <v/>
      </c>
      <c r="AU30" s="78"/>
      <c r="AV30" s="79"/>
      <c r="AW30" s="80" t="str">
        <f t="shared" si="10"/>
        <v/>
      </c>
      <c r="AX30" s="78">
        <v>1</v>
      </c>
      <c r="AY30" s="79"/>
      <c r="AZ30" s="80">
        <f t="shared" si="11"/>
        <v>0</v>
      </c>
      <c r="BA30" s="78">
        <f>Q30+T30+W30+Z30+AC30+AF30+AI30+AL30+AO30+AR30+AU30+AX30</f>
        <v>2</v>
      </c>
      <c r="BB30" s="78">
        <f>R30+U30+X30+AA30+AD30+AG30+AJ30+AM30+AP30+AS30+AV30+AY30</f>
        <v>0</v>
      </c>
    </row>
    <row r="31" spans="1:55" s="8" customFormat="1" ht="30" customHeight="1" x14ac:dyDescent="0.15">
      <c r="B31" s="9"/>
      <c r="C31" s="9"/>
      <c r="D31" s="11"/>
      <c r="E31" s="11"/>
      <c r="F31" s="11"/>
      <c r="G31" s="12"/>
      <c r="H31" s="9"/>
      <c r="I31" s="9"/>
      <c r="J31" s="9"/>
      <c r="K31" s="9"/>
      <c r="L31" s="9"/>
      <c r="M31" s="9"/>
      <c r="N31" s="9"/>
      <c r="O31" s="9"/>
    </row>
    <row r="32" spans="1:55" s="8" customFormat="1" ht="30" customHeight="1" x14ac:dyDescent="0.15">
      <c r="B32" s="9"/>
      <c r="C32" s="9"/>
      <c r="D32" s="11"/>
      <c r="E32" s="11"/>
      <c r="F32" s="11"/>
      <c r="G32" s="12"/>
      <c r="H32" s="9"/>
      <c r="I32" s="9"/>
      <c r="J32" s="9"/>
      <c r="K32" s="9"/>
      <c r="L32" s="9"/>
      <c r="M32" s="9"/>
      <c r="N32" s="9"/>
      <c r="O32" s="9"/>
    </row>
    <row r="33" spans="2:15" s="8" customFormat="1" ht="30" customHeight="1" x14ac:dyDescent="0.15">
      <c r="B33" s="9"/>
      <c r="C33" s="9"/>
      <c r="D33" s="11"/>
      <c r="E33" s="11"/>
      <c r="F33" s="11"/>
      <c r="G33" s="12"/>
      <c r="H33" s="9"/>
      <c r="I33" s="9"/>
      <c r="J33" s="9"/>
      <c r="K33" s="9"/>
      <c r="L33" s="9"/>
      <c r="M33" s="9"/>
      <c r="N33" s="9"/>
      <c r="O33" s="9"/>
    </row>
    <row r="34" spans="2:15" s="8" customFormat="1" ht="30" customHeight="1" x14ac:dyDescent="0.15">
      <c r="B34" s="9"/>
      <c r="C34" s="9"/>
      <c r="D34" s="11"/>
      <c r="E34" s="11"/>
      <c r="F34" s="11"/>
      <c r="G34" s="12"/>
      <c r="H34" s="9"/>
      <c r="I34" s="9"/>
      <c r="J34" s="9"/>
      <c r="K34" s="9"/>
      <c r="L34" s="9"/>
      <c r="M34" s="9"/>
      <c r="N34" s="9"/>
      <c r="O34" s="9"/>
    </row>
    <row r="35" spans="2:15" s="8" customFormat="1" ht="30" customHeight="1" x14ac:dyDescent="0.15">
      <c r="B35" s="9"/>
      <c r="C35" s="9"/>
      <c r="D35" s="11"/>
      <c r="E35" s="11"/>
      <c r="F35" s="11"/>
      <c r="G35" s="12"/>
      <c r="H35" s="9"/>
      <c r="I35" s="9"/>
      <c r="J35" s="9"/>
      <c r="K35" s="9"/>
      <c r="L35" s="9"/>
      <c r="M35" s="9"/>
      <c r="N35" s="9"/>
      <c r="O35" s="9"/>
    </row>
    <row r="36" spans="2:15" s="8" customFormat="1" ht="30" customHeight="1" x14ac:dyDescent="0.15">
      <c r="B36" s="9"/>
      <c r="C36" s="9"/>
      <c r="D36" s="11"/>
      <c r="E36" s="11"/>
      <c r="F36" s="11"/>
      <c r="G36" s="12"/>
      <c r="H36" s="9"/>
      <c r="I36" s="9"/>
      <c r="J36" s="9"/>
      <c r="K36" s="9"/>
      <c r="L36" s="9"/>
      <c r="M36" s="9"/>
      <c r="N36" s="9"/>
      <c r="O36" s="9"/>
    </row>
    <row r="37" spans="2:15" s="8" customFormat="1" ht="30" customHeight="1" x14ac:dyDescent="0.15">
      <c r="B37" s="9"/>
      <c r="C37" s="9"/>
      <c r="D37" s="11"/>
      <c r="E37" s="11"/>
      <c r="F37" s="11"/>
      <c r="G37" s="12"/>
      <c r="H37" s="9"/>
      <c r="I37" s="9"/>
      <c r="J37" s="9"/>
      <c r="K37" s="9"/>
      <c r="L37" s="9"/>
      <c r="M37" s="9"/>
      <c r="N37" s="9"/>
      <c r="O37" s="9"/>
    </row>
    <row r="38" spans="2:15" s="8" customFormat="1" ht="30" customHeight="1" x14ac:dyDescent="0.15">
      <c r="B38" s="9"/>
      <c r="C38" s="9"/>
      <c r="D38" s="11"/>
      <c r="E38" s="11"/>
      <c r="F38" s="11"/>
      <c r="G38" s="12"/>
      <c r="H38" s="9"/>
      <c r="I38" s="9"/>
      <c r="J38" s="9"/>
      <c r="K38" s="9"/>
      <c r="L38" s="9"/>
      <c r="M38" s="9"/>
      <c r="N38" s="9"/>
      <c r="O38" s="9"/>
    </row>
    <row r="39" spans="2:15" s="8" customFormat="1" ht="30" customHeight="1" x14ac:dyDescent="0.15">
      <c r="B39" s="9"/>
      <c r="C39" s="9"/>
      <c r="D39" s="11"/>
      <c r="E39" s="11"/>
      <c r="F39" s="11"/>
      <c r="G39" s="12"/>
      <c r="H39" s="9"/>
      <c r="I39" s="9"/>
      <c r="J39" s="9"/>
      <c r="K39" s="9"/>
      <c r="L39" s="9"/>
      <c r="M39" s="9"/>
      <c r="N39" s="9"/>
      <c r="O39" s="9"/>
    </row>
    <row r="40" spans="2:15" s="8" customFormat="1" ht="30" customHeight="1" x14ac:dyDescent="0.15">
      <c r="B40" s="9"/>
      <c r="C40" s="9"/>
      <c r="D40" s="11"/>
      <c r="E40" s="11"/>
      <c r="F40" s="11"/>
      <c r="G40" s="12"/>
      <c r="H40" s="9"/>
      <c r="I40" s="9"/>
      <c r="J40" s="9"/>
      <c r="K40" s="9"/>
      <c r="L40" s="9"/>
      <c r="M40" s="9"/>
      <c r="N40" s="9"/>
      <c r="O40" s="9"/>
    </row>
    <row r="41" spans="2:15" s="8" customFormat="1" ht="30" customHeight="1" x14ac:dyDescent="0.15">
      <c r="B41" s="9"/>
      <c r="C41" s="9"/>
      <c r="D41" s="11"/>
      <c r="E41" s="11"/>
      <c r="F41" s="11"/>
      <c r="G41" s="12"/>
      <c r="H41" s="9"/>
      <c r="I41" s="9"/>
      <c r="J41" s="9"/>
      <c r="K41" s="9"/>
      <c r="L41" s="9"/>
      <c r="M41" s="9"/>
      <c r="N41" s="9"/>
      <c r="O41" s="9"/>
    </row>
    <row r="42" spans="2:15" s="8" customFormat="1" ht="30" customHeight="1" x14ac:dyDescent="0.15">
      <c r="B42" s="9"/>
      <c r="C42" s="9"/>
      <c r="D42" s="11"/>
      <c r="E42" s="11"/>
      <c r="F42" s="11"/>
      <c r="G42" s="12"/>
      <c r="H42" s="9"/>
      <c r="I42" s="9"/>
      <c r="J42" s="9"/>
      <c r="K42" s="9"/>
      <c r="L42" s="9"/>
      <c r="M42" s="9"/>
      <c r="N42" s="9"/>
      <c r="O42" s="9"/>
    </row>
    <row r="43" spans="2:15" s="8" customFormat="1" ht="30" customHeight="1" x14ac:dyDescent="0.15">
      <c r="B43" s="9"/>
      <c r="C43" s="9"/>
      <c r="D43" s="11"/>
      <c r="E43" s="11"/>
      <c r="F43" s="11"/>
      <c r="G43" s="12"/>
      <c r="H43" s="9"/>
      <c r="I43" s="9"/>
      <c r="J43" s="9"/>
      <c r="K43" s="9"/>
      <c r="L43" s="9"/>
      <c r="M43" s="9"/>
      <c r="N43" s="9"/>
      <c r="O43" s="9"/>
    </row>
    <row r="44" spans="2:15" s="8" customFormat="1" ht="30" customHeight="1" x14ac:dyDescent="0.15">
      <c r="B44" s="9"/>
      <c r="C44" s="9"/>
      <c r="D44" s="11"/>
      <c r="E44" s="11"/>
      <c r="F44" s="11"/>
      <c r="G44" s="12"/>
      <c r="H44" s="9"/>
      <c r="I44" s="9"/>
      <c r="J44" s="9"/>
      <c r="K44" s="9"/>
      <c r="L44" s="9"/>
      <c r="M44" s="9"/>
      <c r="N44" s="9"/>
      <c r="O44" s="9"/>
    </row>
    <row r="45" spans="2:15" s="8" customFormat="1" ht="30" customHeight="1" x14ac:dyDescent="0.15">
      <c r="B45" s="9"/>
      <c r="C45" s="9"/>
      <c r="D45" s="11"/>
      <c r="E45" s="11"/>
      <c r="F45" s="11"/>
      <c r="G45" s="12"/>
      <c r="H45" s="9"/>
      <c r="I45" s="9"/>
      <c r="J45" s="9"/>
      <c r="K45" s="9"/>
      <c r="L45" s="9"/>
      <c r="M45" s="9"/>
      <c r="N45" s="9"/>
      <c r="O45" s="9"/>
    </row>
    <row r="46" spans="2:15" s="8" customFormat="1" ht="30" customHeight="1" x14ac:dyDescent="0.15">
      <c r="B46" s="9"/>
      <c r="C46" s="9"/>
      <c r="D46" s="11"/>
      <c r="E46" s="11"/>
      <c r="F46" s="11"/>
      <c r="G46" s="12"/>
      <c r="H46" s="9"/>
      <c r="I46" s="9"/>
      <c r="J46" s="9"/>
      <c r="K46" s="9"/>
      <c r="L46" s="9"/>
      <c r="M46" s="9"/>
      <c r="N46" s="9"/>
      <c r="O46" s="9"/>
    </row>
    <row r="47" spans="2:15" s="8" customFormat="1" ht="30" customHeight="1" x14ac:dyDescent="0.15">
      <c r="B47" s="9"/>
      <c r="C47" s="9"/>
      <c r="D47" s="11"/>
      <c r="E47" s="11"/>
      <c r="F47" s="11"/>
      <c r="G47" s="12"/>
      <c r="H47" s="9"/>
      <c r="I47" s="9"/>
      <c r="J47" s="9"/>
      <c r="K47" s="9"/>
      <c r="L47" s="9"/>
      <c r="M47" s="9"/>
      <c r="N47" s="9"/>
      <c r="O47" s="9"/>
    </row>
    <row r="48" spans="2:15" s="8" customFormat="1" ht="30" customHeight="1" x14ac:dyDescent="0.15">
      <c r="B48" s="9"/>
      <c r="C48" s="9"/>
      <c r="D48" s="13"/>
      <c r="E48" s="11"/>
      <c r="F48" s="11"/>
      <c r="G48" s="12"/>
      <c r="H48" s="9"/>
      <c r="I48" s="9"/>
      <c r="J48" s="9"/>
      <c r="K48" s="9"/>
      <c r="L48" s="9"/>
      <c r="M48" s="9"/>
      <c r="N48" s="9"/>
      <c r="O48" s="9"/>
    </row>
    <row r="49" spans="2:15" s="8" customFormat="1" ht="30" customHeight="1" x14ac:dyDescent="0.15">
      <c r="B49" s="9"/>
      <c r="C49" s="9"/>
      <c r="D49" s="13"/>
      <c r="E49" s="11"/>
      <c r="F49" s="11"/>
      <c r="G49" s="12"/>
      <c r="H49" s="9"/>
      <c r="I49" s="9"/>
      <c r="J49" s="9"/>
      <c r="K49" s="9"/>
      <c r="L49" s="9"/>
      <c r="M49" s="9"/>
      <c r="N49" s="9"/>
      <c r="O49" s="9"/>
    </row>
    <row r="50" spans="2:15" s="8" customFormat="1" ht="30" customHeight="1" x14ac:dyDescent="0.15">
      <c r="B50" s="9"/>
      <c r="C50" s="9"/>
      <c r="D50" s="13"/>
      <c r="E50" s="11"/>
      <c r="F50" s="11"/>
      <c r="G50" s="12"/>
      <c r="H50" s="9"/>
      <c r="I50" s="9"/>
      <c r="J50" s="9"/>
      <c r="K50" s="9"/>
      <c r="L50" s="9"/>
      <c r="M50" s="9"/>
      <c r="N50" s="9"/>
      <c r="O50" s="9"/>
    </row>
    <row r="51" spans="2:15" s="8" customFormat="1" ht="30" customHeight="1" x14ac:dyDescent="0.15">
      <c r="B51" s="9"/>
      <c r="C51" s="9"/>
      <c r="D51" s="13"/>
      <c r="E51" s="11"/>
      <c r="F51" s="11"/>
      <c r="G51" s="12"/>
      <c r="H51" s="9"/>
      <c r="I51" s="9"/>
      <c r="J51" s="9"/>
      <c r="K51" s="9"/>
      <c r="L51" s="9"/>
      <c r="M51" s="9"/>
      <c r="N51" s="9"/>
      <c r="O51" s="9"/>
    </row>
    <row r="52" spans="2:15" s="8" customFormat="1" ht="30" customHeight="1" x14ac:dyDescent="0.15">
      <c r="B52" s="9"/>
      <c r="C52" s="9"/>
      <c r="D52" s="13"/>
      <c r="E52" s="11"/>
      <c r="F52" s="11"/>
      <c r="G52" s="12"/>
      <c r="H52" s="9"/>
      <c r="I52" s="9"/>
      <c r="J52" s="9"/>
      <c r="K52" s="9"/>
      <c r="L52" s="9"/>
      <c r="M52" s="9"/>
      <c r="N52" s="9"/>
      <c r="O52" s="9"/>
    </row>
  </sheetData>
  <autoFilter ref="A6:BB30" xr:uid="{00000000-0009-0000-0000-000005000000}">
    <filterColumn colId="4" showButton="0"/>
    <filterColumn colId="7" showButton="0"/>
    <filterColumn colId="9" showButton="0"/>
    <filterColumn colId="11" showButton="0"/>
    <filterColumn colId="13" showButton="0"/>
  </autoFilter>
  <mergeCells count="159">
    <mergeCell ref="AC5:AE5"/>
    <mergeCell ref="AF5:AH5"/>
    <mergeCell ref="AI5:AK5"/>
    <mergeCell ref="AL5:AN5"/>
    <mergeCell ref="AO5:AQ5"/>
    <mergeCell ref="AR5:AT5"/>
    <mergeCell ref="AU5:AW5"/>
    <mergeCell ref="AX5:AZ5"/>
    <mergeCell ref="BA5:BB5"/>
    <mergeCell ref="N3:O3"/>
    <mergeCell ref="L4:M4"/>
    <mergeCell ref="N4:O4"/>
    <mergeCell ref="B5:P5"/>
    <mergeCell ref="E6:F6"/>
    <mergeCell ref="H6:I6"/>
    <mergeCell ref="J6:K6"/>
    <mergeCell ref="L6:M6"/>
    <mergeCell ref="N6:O6"/>
    <mergeCell ref="B1:C4"/>
    <mergeCell ref="D1:E2"/>
    <mergeCell ref="F1:K2"/>
    <mergeCell ref="L1:M1"/>
    <mergeCell ref="N1:O1"/>
    <mergeCell ref="L2:M2"/>
    <mergeCell ref="N2:O2"/>
    <mergeCell ref="D3:E4"/>
    <mergeCell ref="F3:K4"/>
    <mergeCell ref="L3:M3"/>
    <mergeCell ref="Q5:S5"/>
    <mergeCell ref="T5:V5"/>
    <mergeCell ref="W5:Y5"/>
    <mergeCell ref="Z5:AB5"/>
    <mergeCell ref="N7:O7"/>
    <mergeCell ref="E8:F8"/>
    <mergeCell ref="H8:I8"/>
    <mergeCell ref="J8:K8"/>
    <mergeCell ref="L8:M8"/>
    <mergeCell ref="N8:O8"/>
    <mergeCell ref="B18:B19"/>
    <mergeCell ref="B7:B17"/>
    <mergeCell ref="E17:F17"/>
    <mergeCell ref="H17:I17"/>
    <mergeCell ref="J17:K17"/>
    <mergeCell ref="L17:M17"/>
    <mergeCell ref="N17:O17"/>
    <mergeCell ref="C10:C11"/>
    <mergeCell ref="D10:D11"/>
    <mergeCell ref="E10:F10"/>
    <mergeCell ref="H10:I10"/>
    <mergeCell ref="J10:K10"/>
    <mergeCell ref="L10:M10"/>
    <mergeCell ref="E7:F7"/>
    <mergeCell ref="H7:I7"/>
    <mergeCell ref="J7:K7"/>
    <mergeCell ref="L7:M7"/>
    <mergeCell ref="E9:F9"/>
    <mergeCell ref="H9:I9"/>
    <mergeCell ref="J9:K9"/>
    <mergeCell ref="L9:M9"/>
    <mergeCell ref="N9:O9"/>
    <mergeCell ref="E12:F12"/>
    <mergeCell ref="H12:I12"/>
    <mergeCell ref="J12:K12"/>
    <mergeCell ref="L12:M12"/>
    <mergeCell ref="N12:O12"/>
    <mergeCell ref="N10:O10"/>
    <mergeCell ref="E11:F11"/>
    <mergeCell ref="H11:I11"/>
    <mergeCell ref="J11:K11"/>
    <mergeCell ref="L11:M11"/>
    <mergeCell ref="N11:O11"/>
    <mergeCell ref="E13:F13"/>
    <mergeCell ref="H13:I13"/>
    <mergeCell ref="J13:K13"/>
    <mergeCell ref="L13:M13"/>
    <mergeCell ref="N13:O13"/>
    <mergeCell ref="E14:F14"/>
    <mergeCell ref="H14:I14"/>
    <mergeCell ref="J14:K14"/>
    <mergeCell ref="L14:M14"/>
    <mergeCell ref="N14:O14"/>
    <mergeCell ref="E15:F15"/>
    <mergeCell ref="H15:I15"/>
    <mergeCell ref="J15:K15"/>
    <mergeCell ref="L15:M15"/>
    <mergeCell ref="N15:O15"/>
    <mergeCell ref="L19:M19"/>
    <mergeCell ref="N19:O19"/>
    <mergeCell ref="E16:F16"/>
    <mergeCell ref="H16:I16"/>
    <mergeCell ref="J16:K16"/>
    <mergeCell ref="L16:M16"/>
    <mergeCell ref="N16:O16"/>
    <mergeCell ref="E18:F18"/>
    <mergeCell ref="H18:I18"/>
    <mergeCell ref="J18:K18"/>
    <mergeCell ref="L18:M18"/>
    <mergeCell ref="N18:O18"/>
    <mergeCell ref="J19:K19"/>
    <mergeCell ref="H19:I19"/>
    <mergeCell ref="E19:F19"/>
    <mergeCell ref="H20:I20"/>
    <mergeCell ref="J20:K20"/>
    <mergeCell ref="L20:M20"/>
    <mergeCell ref="E23:F23"/>
    <mergeCell ref="H23:I23"/>
    <mergeCell ref="J23:K23"/>
    <mergeCell ref="L23:M23"/>
    <mergeCell ref="H22:I22"/>
    <mergeCell ref="J22:K22"/>
    <mergeCell ref="L22:M22"/>
    <mergeCell ref="E22:F22"/>
    <mergeCell ref="E21:F21"/>
    <mergeCell ref="H21:I21"/>
    <mergeCell ref="J21:K21"/>
    <mergeCell ref="L21:M21"/>
    <mergeCell ref="E20:F20"/>
    <mergeCell ref="L28:M28"/>
    <mergeCell ref="N25:O25"/>
    <mergeCell ref="E26:F26"/>
    <mergeCell ref="H26:I26"/>
    <mergeCell ref="J26:K26"/>
    <mergeCell ref="L26:M26"/>
    <mergeCell ref="N26:O26"/>
    <mergeCell ref="B24:B27"/>
    <mergeCell ref="E24:F24"/>
    <mergeCell ref="H24:I24"/>
    <mergeCell ref="J24:K24"/>
    <mergeCell ref="L24:M24"/>
    <mergeCell ref="E25:F25"/>
    <mergeCell ref="H25:I25"/>
    <mergeCell ref="J25:K25"/>
    <mergeCell ref="L25:M25"/>
    <mergeCell ref="N24:O24"/>
    <mergeCell ref="E27:F27"/>
    <mergeCell ref="B20:B23"/>
    <mergeCell ref="E30:F30"/>
    <mergeCell ref="H30:I30"/>
    <mergeCell ref="J30:K30"/>
    <mergeCell ref="L30:M30"/>
    <mergeCell ref="N30:O30"/>
    <mergeCell ref="N28:O28"/>
    <mergeCell ref="E29:F29"/>
    <mergeCell ref="H29:I29"/>
    <mergeCell ref="J29:K29"/>
    <mergeCell ref="L29:M29"/>
    <mergeCell ref="N29:O29"/>
    <mergeCell ref="H27:I27"/>
    <mergeCell ref="J27:K27"/>
    <mergeCell ref="L27:M27"/>
    <mergeCell ref="N27:O27"/>
    <mergeCell ref="N23:O23"/>
    <mergeCell ref="N20:O20"/>
    <mergeCell ref="N21:O21"/>
    <mergeCell ref="N22:O22"/>
    <mergeCell ref="B28:B30"/>
    <mergeCell ref="E28:F28"/>
    <mergeCell ref="H28:I28"/>
    <mergeCell ref="J28:K28"/>
  </mergeCells>
  <conditionalFormatting sqref="S7:S30 V7:V30 Y7:Y30 AB7:AB30 AE7:AE30 AH7:AH30 AK7:AK30 AN7:AN30 AQ7:AQ30 AT7:AT30 AW7:AW30 AZ7:AZ30">
    <cfRule type="cellIs" dxfId="38" priority="1" stopIfTrue="1" operator="between">
      <formula>1%</formula>
      <formula>90%</formula>
    </cfRule>
    <cfRule type="cellIs" dxfId="37" priority="2" stopIfTrue="1" operator="equal">
      <formula>1</formula>
    </cfRule>
    <cfRule type="cellIs" dxfId="36" priority="3" stopIfTrue="1" operator="equal">
      <formula>0</formula>
    </cfRule>
  </conditionalFormatting>
  <printOptions horizontalCentered="1"/>
  <pageMargins left="0.43307086614173229" right="0.23622047244094491"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24" min="1" max="14"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C0015"/>
  </sheetPr>
  <dimension ref="B1:BB14"/>
  <sheetViews>
    <sheetView showGridLines="0" topLeftCell="B1" zoomScaleNormal="60" zoomScaleSheetLayoutView="70" workbookViewId="0">
      <pane xSplit="2" ySplit="6" topLeftCell="J7" activePane="bottomRight" state="frozen"/>
      <selection pane="topRight" activeCell="D1" sqref="D1"/>
      <selection pane="bottomLeft" activeCell="B7" sqref="B7"/>
      <selection pane="bottomRight" activeCell="J7" sqref="J7:K7"/>
    </sheetView>
  </sheetViews>
  <sheetFormatPr baseColWidth="10" defaultColWidth="11.5" defaultRowHeight="13" x14ac:dyDescent="0.15"/>
  <cols>
    <col min="1" max="1" width="4.6640625" style="5" customWidth="1"/>
    <col min="2" max="2" width="17.33203125" style="37" customWidth="1"/>
    <col min="3" max="3" width="15" style="1" customWidth="1"/>
    <col min="4" max="4" width="35.5" style="3" customWidth="1"/>
    <col min="5" max="5" width="17.83203125" style="3" customWidth="1"/>
    <col min="6" max="6" width="13.83203125" style="3" customWidth="1"/>
    <col min="7" max="7" width="22.1640625" style="37" customWidth="1"/>
    <col min="8" max="8" width="10.33203125" style="1" customWidth="1"/>
    <col min="9" max="9" width="5.5" style="1" customWidth="1"/>
    <col min="10" max="10" width="17.6640625" style="1" customWidth="1"/>
    <col min="11" max="11" width="7" style="1" customWidth="1"/>
    <col min="12" max="12" width="15.83203125" style="1" customWidth="1"/>
    <col min="13" max="13" width="14.33203125" style="1" customWidth="1"/>
    <col min="14" max="15" width="7.5" style="1" customWidth="1"/>
    <col min="16" max="16" width="18.33203125" style="5" customWidth="1"/>
    <col min="17" max="17" width="6.83203125" style="83" customWidth="1"/>
    <col min="18" max="18" width="5.83203125" style="83" customWidth="1"/>
    <col min="19" max="19" width="11.5" style="83" customWidth="1"/>
    <col min="20" max="20" width="6.5" style="83" customWidth="1"/>
    <col min="21" max="21" width="5.1640625" style="83" bestFit="1" customWidth="1"/>
    <col min="22" max="22" width="6.6640625" style="83" bestFit="1" customWidth="1"/>
    <col min="23" max="23" width="7.33203125" style="83" customWidth="1"/>
    <col min="24" max="24" width="6.83203125" style="83" customWidth="1"/>
    <col min="25" max="25" width="8.33203125" style="83" customWidth="1"/>
    <col min="26" max="26" width="6.83203125" style="83" customWidth="1"/>
    <col min="27" max="27" width="8.1640625" style="83" customWidth="1"/>
    <col min="28" max="28" width="7.83203125" style="83" customWidth="1"/>
    <col min="29" max="29" width="6.33203125" style="83" customWidth="1"/>
    <col min="30" max="30" width="7.1640625" style="83" customWidth="1"/>
    <col min="31" max="31" width="8.1640625" style="83" customWidth="1"/>
    <col min="32" max="32" width="7.6640625" style="83" customWidth="1"/>
    <col min="33" max="33" width="6.33203125" style="83" customWidth="1"/>
    <col min="34" max="34" width="7.1640625" style="83" customWidth="1"/>
    <col min="35" max="35" width="8.1640625" style="83" customWidth="1"/>
    <col min="36" max="36" width="6" style="83" customWidth="1"/>
    <col min="37" max="37" width="6.6640625" style="83" customWidth="1"/>
    <col min="38" max="38" width="7.1640625" style="83" customWidth="1"/>
    <col min="39" max="39" width="6.5" style="83" customWidth="1"/>
    <col min="40" max="40" width="12.6640625" style="83" customWidth="1"/>
    <col min="41" max="41" width="7" style="83" customWidth="1"/>
    <col min="42" max="42" width="7.1640625" style="83" customWidth="1"/>
    <col min="43" max="43" width="7.5" style="83" customWidth="1"/>
    <col min="44" max="44" width="7" style="83" customWidth="1"/>
    <col min="45" max="46" width="7.33203125" style="83" customWidth="1"/>
    <col min="47" max="47" width="7.6640625" style="83" customWidth="1"/>
    <col min="48" max="48" width="7.83203125" style="83" customWidth="1"/>
    <col min="49" max="49" width="8.6640625" style="83" customWidth="1"/>
    <col min="50" max="50" width="7.6640625" style="83" customWidth="1"/>
    <col min="51" max="52" width="7.5" style="83" customWidth="1"/>
    <col min="53" max="53" width="11.5" style="83" bestFit="1" customWidth="1"/>
    <col min="54" max="54" width="11.5" style="83"/>
    <col min="55" max="16384" width="11.5" style="5"/>
  </cols>
  <sheetData>
    <row r="1" spans="2:54" s="1" customFormat="1" ht="23.25" customHeight="1" x14ac:dyDescent="0.2">
      <c r="B1" s="176"/>
      <c r="C1" s="160"/>
      <c r="D1" s="158" t="s">
        <v>0</v>
      </c>
      <c r="E1" s="158"/>
      <c r="F1" s="160" t="s">
        <v>1</v>
      </c>
      <c r="G1" s="160"/>
      <c r="H1" s="160"/>
      <c r="I1" s="160"/>
      <c r="J1" s="160"/>
      <c r="K1" s="160"/>
      <c r="L1" s="182" t="s">
        <v>2</v>
      </c>
      <c r="M1" s="182"/>
      <c r="N1" s="162" t="s">
        <v>3</v>
      </c>
      <c r="O1" s="162"/>
    </row>
    <row r="2" spans="2:54" s="1" customFormat="1" ht="23.25" customHeight="1" x14ac:dyDescent="0.2">
      <c r="B2" s="177"/>
      <c r="C2" s="161"/>
      <c r="D2" s="159"/>
      <c r="E2" s="159"/>
      <c r="F2" s="161"/>
      <c r="G2" s="161"/>
      <c r="H2" s="161"/>
      <c r="I2" s="161"/>
      <c r="J2" s="161"/>
      <c r="K2" s="161"/>
      <c r="L2" s="183" t="s">
        <v>4</v>
      </c>
      <c r="M2" s="183"/>
      <c r="N2" s="121">
        <v>2</v>
      </c>
      <c r="O2" s="121"/>
    </row>
    <row r="3" spans="2:54" s="1" customFormat="1" ht="23.25" customHeight="1" x14ac:dyDescent="0.2">
      <c r="B3" s="177"/>
      <c r="C3" s="161"/>
      <c r="D3" s="159" t="s">
        <v>5</v>
      </c>
      <c r="E3" s="159"/>
      <c r="F3" s="161" t="s">
        <v>387</v>
      </c>
      <c r="G3" s="161"/>
      <c r="H3" s="161"/>
      <c r="I3" s="161"/>
      <c r="J3" s="161"/>
      <c r="K3" s="161"/>
      <c r="L3" s="183" t="s">
        <v>7</v>
      </c>
      <c r="M3" s="183"/>
      <c r="N3" s="165">
        <v>43346</v>
      </c>
      <c r="O3" s="165"/>
    </row>
    <row r="4" spans="2:54" s="1" customFormat="1" ht="32.25" customHeight="1" x14ac:dyDescent="0.2">
      <c r="B4" s="177"/>
      <c r="C4" s="161"/>
      <c r="D4" s="159"/>
      <c r="E4" s="159"/>
      <c r="F4" s="161"/>
      <c r="G4" s="161"/>
      <c r="H4" s="161"/>
      <c r="I4" s="161"/>
      <c r="J4" s="161"/>
      <c r="K4" s="161"/>
      <c r="L4" s="183" t="s">
        <v>8</v>
      </c>
      <c r="M4" s="183"/>
      <c r="N4" s="121" t="s">
        <v>9</v>
      </c>
      <c r="O4" s="121"/>
      <c r="P4" s="44" t="s">
        <v>51</v>
      </c>
    </row>
    <row r="5" spans="2:54" s="1" customFormat="1" ht="30" customHeight="1" x14ac:dyDescent="0.2">
      <c r="B5" s="206" t="s">
        <v>23</v>
      </c>
      <c r="C5" s="207"/>
      <c r="D5" s="207"/>
      <c r="E5" s="207"/>
      <c r="F5" s="207"/>
      <c r="G5" s="207"/>
      <c r="H5" s="207"/>
      <c r="I5" s="207"/>
      <c r="J5" s="207"/>
      <c r="K5" s="207"/>
      <c r="L5" s="207"/>
      <c r="M5" s="207"/>
      <c r="N5" s="207"/>
      <c r="O5" s="207"/>
      <c r="P5" s="208"/>
      <c r="Q5" s="188" t="s">
        <v>52</v>
      </c>
      <c r="R5" s="189"/>
      <c r="S5" s="189"/>
      <c r="T5" s="190" t="s">
        <v>53</v>
      </c>
      <c r="U5" s="190"/>
      <c r="V5" s="190"/>
      <c r="W5" s="189" t="s">
        <v>54</v>
      </c>
      <c r="X5" s="189"/>
      <c r="Y5" s="189"/>
      <c r="Z5" s="190" t="s">
        <v>55</v>
      </c>
      <c r="AA5" s="190"/>
      <c r="AB5" s="190"/>
      <c r="AC5" s="189" t="s">
        <v>56</v>
      </c>
      <c r="AD5" s="189"/>
      <c r="AE5" s="189"/>
      <c r="AF5" s="190" t="s">
        <v>57</v>
      </c>
      <c r="AG5" s="190"/>
      <c r="AH5" s="190"/>
      <c r="AI5" s="189" t="s">
        <v>58</v>
      </c>
      <c r="AJ5" s="189"/>
      <c r="AK5" s="189"/>
      <c r="AL5" s="190" t="s">
        <v>59</v>
      </c>
      <c r="AM5" s="190"/>
      <c r="AN5" s="190"/>
      <c r="AO5" s="186" t="s">
        <v>60</v>
      </c>
      <c r="AP5" s="186"/>
      <c r="AQ5" s="186"/>
      <c r="AR5" s="187" t="s">
        <v>61</v>
      </c>
      <c r="AS5" s="187"/>
      <c r="AT5" s="187"/>
      <c r="AU5" s="186" t="s">
        <v>62</v>
      </c>
      <c r="AV5" s="186"/>
      <c r="AW5" s="186"/>
      <c r="AX5" s="187" t="s">
        <v>63</v>
      </c>
      <c r="AY5" s="187"/>
      <c r="AZ5" s="187"/>
      <c r="BA5" s="186" t="s">
        <v>64</v>
      </c>
      <c r="BB5" s="186"/>
    </row>
    <row r="6" spans="2:54" s="1" customFormat="1" ht="27" customHeight="1" x14ac:dyDescent="0.2">
      <c r="B6" s="2" t="s">
        <v>67</v>
      </c>
      <c r="C6" s="39" t="s">
        <v>68</v>
      </c>
      <c r="D6" s="39" t="s">
        <v>69</v>
      </c>
      <c r="E6" s="248" t="s">
        <v>70</v>
      </c>
      <c r="F6" s="248"/>
      <c r="G6" s="39" t="s">
        <v>71</v>
      </c>
      <c r="H6" s="248" t="s">
        <v>72</v>
      </c>
      <c r="I6" s="248"/>
      <c r="J6" s="248" t="s">
        <v>73</v>
      </c>
      <c r="K6" s="248"/>
      <c r="L6" s="248" t="s">
        <v>74</v>
      </c>
      <c r="M6" s="248"/>
      <c r="N6" s="248" t="s">
        <v>75</v>
      </c>
      <c r="O6" s="248"/>
      <c r="P6" s="47">
        <f>P7+P9+P10+P11+P12+P13+P14</f>
        <v>0.19960000000000003</v>
      </c>
      <c r="Q6" s="75" t="s">
        <v>76</v>
      </c>
      <c r="R6" s="71" t="s">
        <v>77</v>
      </c>
      <c r="S6" s="70" t="s">
        <v>78</v>
      </c>
      <c r="T6" s="75" t="s">
        <v>76</v>
      </c>
      <c r="U6" s="71" t="s">
        <v>77</v>
      </c>
      <c r="V6" s="70" t="s">
        <v>78</v>
      </c>
      <c r="W6" s="75" t="s">
        <v>76</v>
      </c>
      <c r="X6" s="71" t="s">
        <v>77</v>
      </c>
      <c r="Y6" s="70" t="s">
        <v>78</v>
      </c>
      <c r="Z6" s="75" t="s">
        <v>76</v>
      </c>
      <c r="AA6" s="71" t="s">
        <v>77</v>
      </c>
      <c r="AB6" s="70" t="s">
        <v>78</v>
      </c>
      <c r="AC6" s="75" t="s">
        <v>76</v>
      </c>
      <c r="AD6" s="71" t="s">
        <v>77</v>
      </c>
      <c r="AE6" s="70" t="s">
        <v>78</v>
      </c>
      <c r="AF6" s="75" t="s">
        <v>76</v>
      </c>
      <c r="AG6" s="71" t="s">
        <v>77</v>
      </c>
      <c r="AH6" s="70" t="s">
        <v>78</v>
      </c>
      <c r="AI6" s="75" t="s">
        <v>76</v>
      </c>
      <c r="AJ6" s="71" t="s">
        <v>77</v>
      </c>
      <c r="AK6" s="70" t="s">
        <v>78</v>
      </c>
      <c r="AL6" s="75" t="s">
        <v>76</v>
      </c>
      <c r="AM6" s="71" t="s">
        <v>77</v>
      </c>
      <c r="AN6" s="70" t="s">
        <v>78</v>
      </c>
      <c r="AO6" s="75" t="s">
        <v>76</v>
      </c>
      <c r="AP6" s="71" t="s">
        <v>77</v>
      </c>
      <c r="AQ6" s="70" t="s">
        <v>78</v>
      </c>
      <c r="AR6" s="75" t="s">
        <v>76</v>
      </c>
      <c r="AS6" s="71" t="s">
        <v>77</v>
      </c>
      <c r="AT6" s="70" t="s">
        <v>78</v>
      </c>
      <c r="AU6" s="75" t="s">
        <v>76</v>
      </c>
      <c r="AV6" s="71" t="s">
        <v>77</v>
      </c>
      <c r="AW6" s="70" t="s">
        <v>78</v>
      </c>
      <c r="AX6" s="75" t="s">
        <v>76</v>
      </c>
      <c r="AY6" s="71" t="s">
        <v>77</v>
      </c>
      <c r="AZ6" s="70" t="s">
        <v>78</v>
      </c>
      <c r="BA6" s="75" t="s">
        <v>76</v>
      </c>
      <c r="BB6" s="76" t="s">
        <v>77</v>
      </c>
    </row>
    <row r="7" spans="2:54" s="10" customFormat="1" ht="345.75" customHeight="1" x14ac:dyDescent="0.2">
      <c r="B7" s="49" t="s">
        <v>388</v>
      </c>
      <c r="C7" s="94" t="s">
        <v>119</v>
      </c>
      <c r="D7" s="40" t="s">
        <v>389</v>
      </c>
      <c r="E7" s="235" t="s">
        <v>390</v>
      </c>
      <c r="F7" s="235"/>
      <c r="G7" s="38" t="s">
        <v>391</v>
      </c>
      <c r="H7" s="235" t="s">
        <v>253</v>
      </c>
      <c r="I7" s="235"/>
      <c r="J7" s="235"/>
      <c r="K7" s="235"/>
      <c r="L7" s="235" t="s">
        <v>90</v>
      </c>
      <c r="M7" s="235"/>
      <c r="N7" s="234">
        <v>45291</v>
      </c>
      <c r="O7" s="244"/>
      <c r="P7" s="64">
        <v>0.1</v>
      </c>
      <c r="Q7" s="78"/>
      <c r="R7" s="79"/>
      <c r="S7" s="80" t="str">
        <f>IFERROR(R7/Q7,"")</f>
        <v/>
      </c>
      <c r="T7" s="78"/>
      <c r="U7" s="79"/>
      <c r="V7" s="80" t="str">
        <f>IFERROR(U7/T7,"")</f>
        <v/>
      </c>
      <c r="W7" s="78">
        <v>3</v>
      </c>
      <c r="X7" s="79"/>
      <c r="Y7" s="80">
        <f>IFERROR(X7/W7,"")</f>
        <v>0</v>
      </c>
      <c r="Z7" s="78">
        <v>1</v>
      </c>
      <c r="AA7" s="79"/>
      <c r="AB7" s="80">
        <f>IFERROR(AA7/Z7,"")</f>
        <v>0</v>
      </c>
      <c r="AC7" s="78">
        <v>1</v>
      </c>
      <c r="AD7" s="79"/>
      <c r="AE7" s="80">
        <f>IFERROR(AD7/AC7,"")</f>
        <v>0</v>
      </c>
      <c r="AF7" s="78">
        <v>4</v>
      </c>
      <c r="AG7" s="79"/>
      <c r="AH7" s="80">
        <f>IFERROR(AG7/AF7,"")</f>
        <v>0</v>
      </c>
      <c r="AI7" s="78">
        <v>1</v>
      </c>
      <c r="AJ7" s="79"/>
      <c r="AK7" s="80">
        <f>IFERROR(AJ7/AI7,"")</f>
        <v>0</v>
      </c>
      <c r="AL7" s="78">
        <v>3</v>
      </c>
      <c r="AM7" s="79"/>
      <c r="AN7" s="80">
        <f>IFERROR(AM7/AL7,"")</f>
        <v>0</v>
      </c>
      <c r="AO7" s="78">
        <v>3</v>
      </c>
      <c r="AP7" s="79"/>
      <c r="AQ7" s="80">
        <f>IFERROR(AP7/AO7,"")</f>
        <v>0</v>
      </c>
      <c r="AR7" s="78">
        <v>2</v>
      </c>
      <c r="AS7" s="79"/>
      <c r="AT7" s="80">
        <f>IFERROR(AS7/AR7,"")</f>
        <v>0</v>
      </c>
      <c r="AU7" s="78">
        <v>1</v>
      </c>
      <c r="AV7" s="79"/>
      <c r="AW7" s="80">
        <f>IFERROR(AV7/AU7,"")</f>
        <v>0</v>
      </c>
      <c r="AX7" s="78">
        <v>3</v>
      </c>
      <c r="AY7" s="79"/>
      <c r="AZ7" s="80">
        <f>IFERROR(AY7/AX7,"")</f>
        <v>0</v>
      </c>
      <c r="BA7" s="78">
        <f>Q7+T7+W7+Z7+AC7+AF7+AI7+AL7+AO7+AR7+AU7+AX7</f>
        <v>22</v>
      </c>
      <c r="BB7" s="78">
        <f>R7+U7+X7+AA7+AD7+AG7+AJ7+AM7+AP7+AS7+AV7+AY7</f>
        <v>0</v>
      </c>
    </row>
    <row r="8" spans="2:54" s="10" customFormat="1" ht="33" customHeight="1" x14ac:dyDescent="0.2">
      <c r="B8" s="178" t="s">
        <v>392</v>
      </c>
      <c r="C8" s="178"/>
      <c r="D8" s="249"/>
      <c r="E8" s="249"/>
      <c r="F8" s="249"/>
      <c r="G8" s="249"/>
      <c r="H8" s="178"/>
      <c r="I8" s="178"/>
      <c r="J8" s="178"/>
      <c r="K8" s="178"/>
      <c r="L8" s="178"/>
      <c r="M8" s="178"/>
      <c r="N8" s="178"/>
      <c r="O8" s="178"/>
      <c r="P8" s="46"/>
      <c r="Q8" s="78"/>
      <c r="R8" s="78"/>
      <c r="S8" s="84"/>
      <c r="T8" s="78"/>
      <c r="U8" s="78"/>
      <c r="V8" s="84"/>
      <c r="W8" s="78"/>
      <c r="X8" s="78"/>
      <c r="Y8" s="84"/>
      <c r="Z8" s="78"/>
      <c r="AA8" s="78"/>
      <c r="AB8" s="84"/>
      <c r="AC8" s="78"/>
      <c r="AD8" s="78"/>
      <c r="AE8" s="84"/>
      <c r="AF8" s="78"/>
      <c r="AG8" s="78"/>
      <c r="AH8" s="84"/>
      <c r="AI8" s="78"/>
      <c r="AJ8" s="78"/>
      <c r="AK8" s="84"/>
      <c r="AL8" s="78"/>
      <c r="AM8" s="78"/>
      <c r="AN8" s="84"/>
      <c r="AO8" s="78"/>
      <c r="AP8" s="78"/>
      <c r="AQ8" s="84"/>
      <c r="AR8" s="78"/>
      <c r="AS8" s="78"/>
      <c r="AT8" s="84"/>
      <c r="AU8" s="78"/>
      <c r="AV8" s="78"/>
      <c r="AW8" s="84"/>
      <c r="AX8" s="78"/>
      <c r="AY8" s="78"/>
      <c r="AZ8" s="84"/>
      <c r="BA8" s="78"/>
      <c r="BB8" s="78"/>
    </row>
    <row r="9" spans="2:54" s="106" customFormat="1" ht="133.5" customHeight="1" x14ac:dyDescent="0.2">
      <c r="B9" s="221" t="s">
        <v>393</v>
      </c>
      <c r="C9" s="45" t="s">
        <v>80</v>
      </c>
      <c r="D9" s="50" t="s">
        <v>394</v>
      </c>
      <c r="E9" s="211" t="s">
        <v>395</v>
      </c>
      <c r="F9" s="211"/>
      <c r="G9" s="45" t="s">
        <v>396</v>
      </c>
      <c r="H9" s="212" t="s">
        <v>84</v>
      </c>
      <c r="I9" s="212"/>
      <c r="J9" s="212" t="s">
        <v>397</v>
      </c>
      <c r="K9" s="212"/>
      <c r="L9" s="212" t="s">
        <v>90</v>
      </c>
      <c r="M9" s="212"/>
      <c r="N9" s="243">
        <v>45260</v>
      </c>
      <c r="O9" s="243"/>
      <c r="P9" s="58">
        <v>1.66E-2</v>
      </c>
      <c r="Q9" s="78"/>
      <c r="R9" s="79"/>
      <c r="S9" s="80" t="str">
        <f t="shared" ref="S9:S14" si="0">IFERROR(R9/Q9,"")</f>
        <v/>
      </c>
      <c r="T9" s="78"/>
      <c r="U9" s="79"/>
      <c r="V9" s="80" t="str">
        <f t="shared" ref="V9:V14" si="1">IFERROR(U9/T9,"")</f>
        <v/>
      </c>
      <c r="W9" s="78"/>
      <c r="X9" s="79"/>
      <c r="Y9" s="80" t="str">
        <f t="shared" ref="Y9:Y14" si="2">IFERROR(X9/W9,"")</f>
        <v/>
      </c>
      <c r="Z9" s="78"/>
      <c r="AA9" s="79"/>
      <c r="AB9" s="80" t="str">
        <f t="shared" ref="AB9:AB14" si="3">IFERROR(AA9/Z9,"")</f>
        <v/>
      </c>
      <c r="AC9" s="78"/>
      <c r="AD9" s="79"/>
      <c r="AE9" s="80" t="str">
        <f t="shared" ref="AE9:AE14" si="4">IFERROR(AD9/AC9,"")</f>
        <v/>
      </c>
      <c r="AF9" s="78"/>
      <c r="AG9" s="79"/>
      <c r="AH9" s="80" t="str">
        <f t="shared" ref="AH9:AH14" si="5">IFERROR(AG9/AF9,"")</f>
        <v/>
      </c>
      <c r="AI9" s="78"/>
      <c r="AJ9" s="79"/>
      <c r="AK9" s="80" t="str">
        <f t="shared" ref="AK9:AK14" si="6">IFERROR(AJ9/AI9,"")</f>
        <v/>
      </c>
      <c r="AL9" s="78"/>
      <c r="AM9" s="79"/>
      <c r="AN9" s="80" t="str">
        <f t="shared" ref="AN9:AN14" si="7">IFERROR(AM9/AL9,"")</f>
        <v/>
      </c>
      <c r="AO9" s="78"/>
      <c r="AP9" s="79"/>
      <c r="AQ9" s="80" t="str">
        <f t="shared" ref="AQ9:AQ14" si="8">IFERROR(AP9/AO9,"")</f>
        <v/>
      </c>
      <c r="AR9" s="78"/>
      <c r="AS9" s="79"/>
      <c r="AT9" s="80" t="str">
        <f t="shared" ref="AT9:AT14" si="9">IFERROR(AS9/AR9,"")</f>
        <v/>
      </c>
      <c r="AU9" s="78">
        <v>1</v>
      </c>
      <c r="AV9" s="79"/>
      <c r="AW9" s="80">
        <f t="shared" ref="AW9:AW14" si="10">IFERROR(AV9/AU9,"")</f>
        <v>0</v>
      </c>
      <c r="AX9" s="78"/>
      <c r="AY9" s="79"/>
      <c r="AZ9" s="80" t="str">
        <f t="shared" ref="AZ9:AZ14" si="11">IFERROR(AY9/AX9,"")</f>
        <v/>
      </c>
      <c r="BA9" s="78">
        <f t="shared" ref="BA9:BA14" si="12">Q9+T9+W9+Z9+AC9+AF9+AI9+AL9+AO9+AR9+AU9+AX9</f>
        <v>1</v>
      </c>
      <c r="BB9" s="78">
        <f t="shared" ref="BB9:BB14" si="13">R9+U9+X9+AA9+AD9+AG9+AJ9+AM9+AP9+AS9+AV9+AY9</f>
        <v>0</v>
      </c>
    </row>
    <row r="10" spans="2:54" s="10" customFormat="1" ht="158.25" customHeight="1" x14ac:dyDescent="0.2">
      <c r="B10" s="221"/>
      <c r="C10" s="45" t="s">
        <v>86</v>
      </c>
      <c r="D10" s="40" t="s">
        <v>398</v>
      </c>
      <c r="E10" s="240" t="s">
        <v>399</v>
      </c>
      <c r="F10" s="240"/>
      <c r="G10" s="38" t="s">
        <v>400</v>
      </c>
      <c r="H10" s="235" t="s">
        <v>401</v>
      </c>
      <c r="I10" s="235"/>
      <c r="J10" s="235"/>
      <c r="K10" s="235"/>
      <c r="L10" s="235" t="s">
        <v>90</v>
      </c>
      <c r="M10" s="235"/>
      <c r="N10" s="244">
        <v>45290</v>
      </c>
      <c r="O10" s="244"/>
      <c r="P10" s="58">
        <v>1.66E-2</v>
      </c>
      <c r="Q10" s="78"/>
      <c r="R10" s="79"/>
      <c r="S10" s="80" t="str">
        <f>IFERROR(R10/Q10,"")</f>
        <v/>
      </c>
      <c r="T10" s="78"/>
      <c r="U10" s="79"/>
      <c r="V10" s="80" t="str">
        <f t="shared" si="1"/>
        <v/>
      </c>
      <c r="W10" s="78"/>
      <c r="X10" s="79"/>
      <c r="Y10" s="80" t="str">
        <f t="shared" si="2"/>
        <v/>
      </c>
      <c r="Z10" s="78"/>
      <c r="AA10" s="79"/>
      <c r="AB10" s="80" t="str">
        <f t="shared" si="3"/>
        <v/>
      </c>
      <c r="AC10" s="78"/>
      <c r="AD10" s="79"/>
      <c r="AE10" s="80" t="str">
        <f t="shared" si="4"/>
        <v/>
      </c>
      <c r="AF10" s="78"/>
      <c r="AG10" s="79"/>
      <c r="AH10" s="80" t="str">
        <f t="shared" si="5"/>
        <v/>
      </c>
      <c r="AI10" s="78"/>
      <c r="AJ10" s="79"/>
      <c r="AK10" s="80" t="str">
        <f t="shared" si="6"/>
        <v/>
      </c>
      <c r="AL10" s="78"/>
      <c r="AM10" s="79"/>
      <c r="AN10" s="80" t="str">
        <f t="shared" si="7"/>
        <v/>
      </c>
      <c r="AO10" s="78"/>
      <c r="AP10" s="79"/>
      <c r="AQ10" s="80" t="str">
        <f t="shared" si="8"/>
        <v/>
      </c>
      <c r="AR10" s="78"/>
      <c r="AS10" s="79"/>
      <c r="AT10" s="80" t="str">
        <f t="shared" si="9"/>
        <v/>
      </c>
      <c r="AU10" s="78"/>
      <c r="AV10" s="79"/>
      <c r="AW10" s="80" t="str">
        <f t="shared" si="10"/>
        <v/>
      </c>
      <c r="AX10" s="78">
        <v>1</v>
      </c>
      <c r="AY10" s="79"/>
      <c r="AZ10" s="80">
        <f t="shared" si="11"/>
        <v>0</v>
      </c>
      <c r="BA10" s="78">
        <f t="shared" si="12"/>
        <v>1</v>
      </c>
      <c r="BB10" s="78">
        <f t="shared" si="13"/>
        <v>0</v>
      </c>
    </row>
    <row r="11" spans="2:54" s="106" customFormat="1" ht="134.25" customHeight="1" x14ac:dyDescent="0.2">
      <c r="B11" s="221"/>
      <c r="C11" s="45" t="s">
        <v>91</v>
      </c>
      <c r="D11" s="50" t="s">
        <v>402</v>
      </c>
      <c r="E11" s="211" t="s">
        <v>403</v>
      </c>
      <c r="F11" s="211"/>
      <c r="G11" s="45" t="s">
        <v>404</v>
      </c>
      <c r="H11" s="212" t="s">
        <v>84</v>
      </c>
      <c r="I11" s="212"/>
      <c r="J11" s="212"/>
      <c r="K11" s="212"/>
      <c r="L11" s="212" t="s">
        <v>90</v>
      </c>
      <c r="M11" s="212"/>
      <c r="N11" s="210" t="s">
        <v>405</v>
      </c>
      <c r="O11" s="210"/>
      <c r="P11" s="58">
        <v>1.66E-2</v>
      </c>
      <c r="Q11" s="78"/>
      <c r="R11" s="79"/>
      <c r="S11" s="80" t="str">
        <f t="shared" si="0"/>
        <v/>
      </c>
      <c r="T11" s="78">
        <v>1</v>
      </c>
      <c r="U11" s="79"/>
      <c r="V11" s="80">
        <f t="shared" si="1"/>
        <v>0</v>
      </c>
      <c r="W11" s="78"/>
      <c r="X11" s="79"/>
      <c r="Y11" s="80" t="str">
        <f t="shared" si="2"/>
        <v/>
      </c>
      <c r="Z11" s="78"/>
      <c r="AA11" s="79"/>
      <c r="AB11" s="80" t="str">
        <f t="shared" si="3"/>
        <v/>
      </c>
      <c r="AC11" s="78">
        <v>1</v>
      </c>
      <c r="AD11" s="79"/>
      <c r="AE11" s="80">
        <f t="shared" si="4"/>
        <v>0</v>
      </c>
      <c r="AF11" s="78"/>
      <c r="AG11" s="79"/>
      <c r="AH11" s="80" t="str">
        <f t="shared" si="5"/>
        <v/>
      </c>
      <c r="AI11" s="78"/>
      <c r="AJ11" s="79"/>
      <c r="AK11" s="80" t="str">
        <f t="shared" si="6"/>
        <v/>
      </c>
      <c r="AL11" s="78">
        <v>1</v>
      </c>
      <c r="AM11" s="79"/>
      <c r="AN11" s="80">
        <f t="shared" si="7"/>
        <v>0</v>
      </c>
      <c r="AO11" s="78"/>
      <c r="AP11" s="79"/>
      <c r="AQ11" s="80" t="str">
        <f t="shared" si="8"/>
        <v/>
      </c>
      <c r="AR11" s="78"/>
      <c r="AS11" s="79"/>
      <c r="AT11" s="80" t="str">
        <f t="shared" si="9"/>
        <v/>
      </c>
      <c r="AU11" s="78">
        <v>1</v>
      </c>
      <c r="AV11" s="79"/>
      <c r="AW11" s="80">
        <f t="shared" si="10"/>
        <v>0</v>
      </c>
      <c r="AX11" s="78"/>
      <c r="AY11" s="79"/>
      <c r="AZ11" s="80" t="str">
        <f t="shared" si="11"/>
        <v/>
      </c>
      <c r="BA11" s="78">
        <f t="shared" si="12"/>
        <v>4</v>
      </c>
      <c r="BB11" s="78">
        <f t="shared" si="13"/>
        <v>0</v>
      </c>
    </row>
    <row r="12" spans="2:54" s="36" customFormat="1" ht="67.5" customHeight="1" x14ac:dyDescent="0.2">
      <c r="B12" s="221"/>
      <c r="C12" s="42" t="s">
        <v>95</v>
      </c>
      <c r="D12" s="41" t="s">
        <v>406</v>
      </c>
      <c r="E12" s="247" t="s">
        <v>407</v>
      </c>
      <c r="F12" s="247"/>
      <c r="G12" s="42" t="s">
        <v>408</v>
      </c>
      <c r="H12" s="246" t="s">
        <v>84</v>
      </c>
      <c r="I12" s="246"/>
      <c r="J12" s="246"/>
      <c r="K12" s="246"/>
      <c r="L12" s="246" t="s">
        <v>90</v>
      </c>
      <c r="M12" s="246"/>
      <c r="N12" s="245">
        <v>45291</v>
      </c>
      <c r="O12" s="245"/>
      <c r="P12" s="58">
        <v>1.66E-2</v>
      </c>
      <c r="Q12" s="78"/>
      <c r="R12" s="79"/>
      <c r="S12" s="80" t="str">
        <f t="shared" si="0"/>
        <v/>
      </c>
      <c r="T12" s="78"/>
      <c r="U12" s="79"/>
      <c r="V12" s="80" t="str">
        <f t="shared" si="1"/>
        <v/>
      </c>
      <c r="W12" s="78"/>
      <c r="X12" s="79"/>
      <c r="Y12" s="80" t="str">
        <f t="shared" si="2"/>
        <v/>
      </c>
      <c r="Z12" s="78"/>
      <c r="AA12" s="79"/>
      <c r="AB12" s="80" t="str">
        <f t="shared" si="3"/>
        <v/>
      </c>
      <c r="AC12" s="78"/>
      <c r="AD12" s="79"/>
      <c r="AE12" s="80" t="str">
        <f t="shared" si="4"/>
        <v/>
      </c>
      <c r="AF12" s="78"/>
      <c r="AG12" s="79"/>
      <c r="AH12" s="80" t="str">
        <f t="shared" si="5"/>
        <v/>
      </c>
      <c r="AI12" s="78"/>
      <c r="AJ12" s="79"/>
      <c r="AK12" s="80" t="str">
        <f t="shared" si="6"/>
        <v/>
      </c>
      <c r="AL12" s="78"/>
      <c r="AM12" s="79"/>
      <c r="AN12" s="80" t="str">
        <f t="shared" si="7"/>
        <v/>
      </c>
      <c r="AO12" s="78"/>
      <c r="AP12" s="79"/>
      <c r="AQ12" s="80" t="str">
        <f t="shared" si="8"/>
        <v/>
      </c>
      <c r="AR12" s="78"/>
      <c r="AS12" s="79"/>
      <c r="AT12" s="80" t="str">
        <f t="shared" si="9"/>
        <v/>
      </c>
      <c r="AU12" s="78"/>
      <c r="AV12" s="79"/>
      <c r="AW12" s="80" t="str">
        <f t="shared" si="10"/>
        <v/>
      </c>
      <c r="AX12" s="78">
        <v>1</v>
      </c>
      <c r="AY12" s="79"/>
      <c r="AZ12" s="80">
        <f t="shared" si="11"/>
        <v>0</v>
      </c>
      <c r="BA12" s="78">
        <f t="shared" si="12"/>
        <v>1</v>
      </c>
      <c r="BB12" s="78">
        <f t="shared" si="13"/>
        <v>0</v>
      </c>
    </row>
    <row r="13" spans="2:54" s="36" customFormat="1" ht="94" customHeight="1" x14ac:dyDescent="0.2">
      <c r="B13" s="221"/>
      <c r="C13" s="45" t="s">
        <v>168</v>
      </c>
      <c r="D13" s="40" t="s">
        <v>409</v>
      </c>
      <c r="E13" s="240" t="s">
        <v>407</v>
      </c>
      <c r="F13" s="240"/>
      <c r="G13" s="38" t="s">
        <v>410</v>
      </c>
      <c r="H13" s="235" t="s">
        <v>84</v>
      </c>
      <c r="I13" s="235"/>
      <c r="J13" s="235"/>
      <c r="K13" s="235"/>
      <c r="L13" s="235" t="s">
        <v>90</v>
      </c>
      <c r="M13" s="235"/>
      <c r="N13" s="210">
        <v>44957</v>
      </c>
      <c r="O13" s="210"/>
      <c r="P13" s="58">
        <v>1.66E-2</v>
      </c>
      <c r="Q13" s="78">
        <v>1</v>
      </c>
      <c r="R13" s="79"/>
      <c r="S13" s="80">
        <f t="shared" si="0"/>
        <v>0</v>
      </c>
      <c r="T13" s="78"/>
      <c r="U13" s="79"/>
      <c r="V13" s="80" t="str">
        <f t="shared" si="1"/>
        <v/>
      </c>
      <c r="W13" s="78"/>
      <c r="X13" s="79"/>
      <c r="Y13" s="80" t="str">
        <f t="shared" si="2"/>
        <v/>
      </c>
      <c r="Z13" s="78"/>
      <c r="AA13" s="79"/>
      <c r="AB13" s="80" t="str">
        <f t="shared" si="3"/>
        <v/>
      </c>
      <c r="AC13" s="78"/>
      <c r="AD13" s="79"/>
      <c r="AE13" s="80" t="str">
        <f t="shared" si="4"/>
        <v/>
      </c>
      <c r="AF13" s="78"/>
      <c r="AG13" s="79"/>
      <c r="AH13" s="80" t="str">
        <f t="shared" si="5"/>
        <v/>
      </c>
      <c r="AI13" s="78"/>
      <c r="AJ13" s="79"/>
      <c r="AK13" s="80" t="str">
        <f t="shared" si="6"/>
        <v/>
      </c>
      <c r="AL13" s="78"/>
      <c r="AM13" s="79"/>
      <c r="AN13" s="80" t="str">
        <f t="shared" si="7"/>
        <v/>
      </c>
      <c r="AO13" s="78"/>
      <c r="AP13" s="79"/>
      <c r="AQ13" s="80" t="str">
        <f t="shared" si="8"/>
        <v/>
      </c>
      <c r="AR13" s="78"/>
      <c r="AS13" s="79"/>
      <c r="AT13" s="80" t="str">
        <f t="shared" si="9"/>
        <v/>
      </c>
      <c r="AU13" s="78"/>
      <c r="AV13" s="79"/>
      <c r="AW13" s="80" t="str">
        <f t="shared" si="10"/>
        <v/>
      </c>
      <c r="AX13" s="78"/>
      <c r="AY13" s="79"/>
      <c r="AZ13" s="80" t="str">
        <f t="shared" si="11"/>
        <v/>
      </c>
      <c r="BA13" s="78">
        <f t="shared" si="12"/>
        <v>1</v>
      </c>
      <c r="BB13" s="78">
        <f t="shared" si="13"/>
        <v>0</v>
      </c>
    </row>
    <row r="14" spans="2:54" s="10" customFormat="1" ht="84" x14ac:dyDescent="0.2">
      <c r="B14" s="221"/>
      <c r="C14" s="38" t="s">
        <v>175</v>
      </c>
      <c r="D14" s="40" t="s">
        <v>411</v>
      </c>
      <c r="E14" s="240" t="s">
        <v>412</v>
      </c>
      <c r="F14" s="240"/>
      <c r="G14" s="38" t="s">
        <v>413</v>
      </c>
      <c r="H14" s="235" t="s">
        <v>135</v>
      </c>
      <c r="I14" s="235"/>
      <c r="J14" s="235"/>
      <c r="K14" s="235"/>
      <c r="L14" s="235" t="s">
        <v>90</v>
      </c>
      <c r="M14" s="235"/>
      <c r="N14" s="245">
        <v>45291</v>
      </c>
      <c r="O14" s="245"/>
      <c r="P14" s="58">
        <v>1.66E-2</v>
      </c>
      <c r="Q14" s="78"/>
      <c r="R14" s="79"/>
      <c r="S14" s="80" t="str">
        <f t="shared" si="0"/>
        <v/>
      </c>
      <c r="T14" s="78"/>
      <c r="U14" s="79"/>
      <c r="V14" s="80" t="str">
        <f t="shared" si="1"/>
        <v/>
      </c>
      <c r="W14" s="78"/>
      <c r="X14" s="79"/>
      <c r="Y14" s="80" t="str">
        <f t="shared" si="2"/>
        <v/>
      </c>
      <c r="Z14" s="78"/>
      <c r="AA14" s="79"/>
      <c r="AB14" s="80" t="str">
        <f t="shared" si="3"/>
        <v/>
      </c>
      <c r="AC14" s="78"/>
      <c r="AD14" s="79"/>
      <c r="AE14" s="80" t="str">
        <f t="shared" si="4"/>
        <v/>
      </c>
      <c r="AF14" s="78"/>
      <c r="AG14" s="79"/>
      <c r="AH14" s="80" t="str">
        <f t="shared" si="5"/>
        <v/>
      </c>
      <c r="AI14" s="78"/>
      <c r="AJ14" s="79"/>
      <c r="AK14" s="80" t="str">
        <f t="shared" si="6"/>
        <v/>
      </c>
      <c r="AL14" s="78"/>
      <c r="AM14" s="79"/>
      <c r="AN14" s="80" t="str">
        <f t="shared" si="7"/>
        <v/>
      </c>
      <c r="AO14" s="78"/>
      <c r="AP14" s="79"/>
      <c r="AQ14" s="80" t="str">
        <f t="shared" si="8"/>
        <v/>
      </c>
      <c r="AR14" s="78"/>
      <c r="AS14" s="79"/>
      <c r="AT14" s="80" t="str">
        <f t="shared" si="9"/>
        <v/>
      </c>
      <c r="AU14" s="78"/>
      <c r="AV14" s="79"/>
      <c r="AW14" s="80" t="str">
        <f t="shared" si="10"/>
        <v/>
      </c>
      <c r="AX14" s="78">
        <v>1</v>
      </c>
      <c r="AY14" s="79"/>
      <c r="AZ14" s="80">
        <f t="shared" si="11"/>
        <v>0</v>
      </c>
      <c r="BA14" s="78">
        <f t="shared" si="12"/>
        <v>1</v>
      </c>
      <c r="BB14" s="78">
        <f t="shared" si="13"/>
        <v>0</v>
      </c>
    </row>
  </sheetData>
  <autoFilter ref="B6:I14" xr:uid="{00000000-0009-0000-0000-000006000000}">
    <filterColumn colId="3" showButton="0"/>
    <filterColumn colId="6" showButton="0"/>
  </autoFilter>
  <mergeCells count="69">
    <mergeCell ref="AO5:AQ5"/>
    <mergeCell ref="AR5:AT5"/>
    <mergeCell ref="AU5:AW5"/>
    <mergeCell ref="AX5:AZ5"/>
    <mergeCell ref="BA5:BB5"/>
    <mergeCell ref="Z5:AB5"/>
    <mergeCell ref="AC5:AE5"/>
    <mergeCell ref="AF5:AH5"/>
    <mergeCell ref="AI5:AK5"/>
    <mergeCell ref="AL5:AN5"/>
    <mergeCell ref="L4:M4"/>
    <mergeCell ref="N4:O4"/>
    <mergeCell ref="Q5:S5"/>
    <mergeCell ref="T5:V5"/>
    <mergeCell ref="W5:Y5"/>
    <mergeCell ref="L1:M1"/>
    <mergeCell ref="N1:O1"/>
    <mergeCell ref="L2:M2"/>
    <mergeCell ref="N2:O2"/>
    <mergeCell ref="L3:M3"/>
    <mergeCell ref="N3:O3"/>
    <mergeCell ref="E11:F11"/>
    <mergeCell ref="L10:M10"/>
    <mergeCell ref="L7:M7"/>
    <mergeCell ref="B1:C4"/>
    <mergeCell ref="D1:E2"/>
    <mergeCell ref="D3:E4"/>
    <mergeCell ref="F3:K4"/>
    <mergeCell ref="E7:F7"/>
    <mergeCell ref="H7:I7"/>
    <mergeCell ref="J7:K7"/>
    <mergeCell ref="B5:P5"/>
    <mergeCell ref="E6:F6"/>
    <mergeCell ref="H6:I6"/>
    <mergeCell ref="J6:K6"/>
    <mergeCell ref="L6:M6"/>
    <mergeCell ref="F1:K2"/>
    <mergeCell ref="J13:K13"/>
    <mergeCell ref="L13:M13"/>
    <mergeCell ref="E12:F12"/>
    <mergeCell ref="N13:O13"/>
    <mergeCell ref="N6:O6"/>
    <mergeCell ref="H9:I9"/>
    <mergeCell ref="J9:K9"/>
    <mergeCell ref="L9:M9"/>
    <mergeCell ref="H10:I10"/>
    <mergeCell ref="H11:I11"/>
    <mergeCell ref="J11:K11"/>
    <mergeCell ref="H12:I12"/>
    <mergeCell ref="J10:K10"/>
    <mergeCell ref="N12:O12"/>
    <mergeCell ref="L11:M11"/>
    <mergeCell ref="B8:O8"/>
    <mergeCell ref="N9:O9"/>
    <mergeCell ref="N7:O7"/>
    <mergeCell ref="N11:O11"/>
    <mergeCell ref="N10:O10"/>
    <mergeCell ref="B9:B14"/>
    <mergeCell ref="E9:F9"/>
    <mergeCell ref="E10:F10"/>
    <mergeCell ref="N14:O14"/>
    <mergeCell ref="E14:F14"/>
    <mergeCell ref="H14:I14"/>
    <mergeCell ref="L14:M14"/>
    <mergeCell ref="J14:K14"/>
    <mergeCell ref="J12:K12"/>
    <mergeCell ref="L12:M12"/>
    <mergeCell ref="E13:F13"/>
    <mergeCell ref="H13:I13"/>
  </mergeCells>
  <conditionalFormatting sqref="S7 S9:S14">
    <cfRule type="cellIs" dxfId="35" priority="39" stopIfTrue="1" operator="equal">
      <formula>0</formula>
    </cfRule>
    <cfRule type="cellIs" dxfId="34" priority="38" stopIfTrue="1" operator="equal">
      <formula>1</formula>
    </cfRule>
    <cfRule type="cellIs" dxfId="33" priority="37" stopIfTrue="1" operator="between">
      <formula>1%</formula>
      <formula>90%</formula>
    </cfRule>
  </conditionalFormatting>
  <conditionalFormatting sqref="V7 V9:V14">
    <cfRule type="cellIs" dxfId="32" priority="36" stopIfTrue="1" operator="equal">
      <formula>0</formula>
    </cfRule>
    <cfRule type="cellIs" dxfId="31" priority="35" stopIfTrue="1" operator="equal">
      <formula>1</formula>
    </cfRule>
    <cfRule type="cellIs" dxfId="30" priority="34" stopIfTrue="1" operator="between">
      <formula>1%</formula>
      <formula>90%</formula>
    </cfRule>
  </conditionalFormatting>
  <conditionalFormatting sqref="Y7 Y9:Y14">
    <cfRule type="cellIs" dxfId="29" priority="33" stopIfTrue="1" operator="equal">
      <formula>0</formula>
    </cfRule>
    <cfRule type="cellIs" dxfId="28" priority="32" stopIfTrue="1" operator="equal">
      <formula>1</formula>
    </cfRule>
    <cfRule type="cellIs" dxfId="27" priority="31" stopIfTrue="1" operator="between">
      <formula>1%</formula>
      <formula>90%</formula>
    </cfRule>
  </conditionalFormatting>
  <conditionalFormatting sqref="AB7 AB9:AB14">
    <cfRule type="cellIs" dxfId="26" priority="30" stopIfTrue="1" operator="equal">
      <formula>0</formula>
    </cfRule>
    <cfRule type="cellIs" dxfId="25" priority="29" stopIfTrue="1" operator="equal">
      <formula>1</formula>
    </cfRule>
    <cfRule type="cellIs" dxfId="24" priority="28" stopIfTrue="1" operator="between">
      <formula>1%</formula>
      <formula>90%</formula>
    </cfRule>
  </conditionalFormatting>
  <conditionalFormatting sqref="AE7 AE9:AE14">
    <cfRule type="cellIs" dxfId="23" priority="27" stopIfTrue="1" operator="equal">
      <formula>0</formula>
    </cfRule>
    <cfRule type="cellIs" dxfId="22" priority="26" stopIfTrue="1" operator="equal">
      <formula>1</formula>
    </cfRule>
    <cfRule type="cellIs" dxfId="21" priority="25" stopIfTrue="1" operator="between">
      <formula>1%</formula>
      <formula>90%</formula>
    </cfRule>
  </conditionalFormatting>
  <conditionalFormatting sqref="AH7 AH9:AH14">
    <cfRule type="cellIs" dxfId="20" priority="22" stopIfTrue="1" operator="between">
      <formula>1%</formula>
      <formula>90%</formula>
    </cfRule>
    <cfRule type="cellIs" dxfId="19" priority="23" stopIfTrue="1" operator="equal">
      <formula>1</formula>
    </cfRule>
    <cfRule type="cellIs" dxfId="18" priority="24" stopIfTrue="1" operator="equal">
      <formula>0</formula>
    </cfRule>
  </conditionalFormatting>
  <conditionalFormatting sqref="AK7 AK9:AK14">
    <cfRule type="cellIs" dxfId="17" priority="20" stopIfTrue="1" operator="equal">
      <formula>1</formula>
    </cfRule>
    <cfRule type="cellIs" dxfId="16" priority="21" stopIfTrue="1" operator="equal">
      <formula>0</formula>
    </cfRule>
    <cfRule type="cellIs" dxfId="15" priority="19" stopIfTrue="1" operator="between">
      <formula>1%</formula>
      <formula>90%</formula>
    </cfRule>
  </conditionalFormatting>
  <conditionalFormatting sqref="AN7 AN9:AN14">
    <cfRule type="cellIs" dxfId="14" priority="18" stopIfTrue="1" operator="equal">
      <formula>0</formula>
    </cfRule>
    <cfRule type="cellIs" dxfId="13" priority="17" stopIfTrue="1" operator="equal">
      <formula>1</formula>
    </cfRule>
    <cfRule type="cellIs" dxfId="12" priority="16" stopIfTrue="1" operator="between">
      <formula>1%</formula>
      <formula>90%</formula>
    </cfRule>
  </conditionalFormatting>
  <conditionalFormatting sqref="AQ7 AQ9:AQ14">
    <cfRule type="cellIs" dxfId="11" priority="15" stopIfTrue="1" operator="equal">
      <formula>0</formula>
    </cfRule>
    <cfRule type="cellIs" dxfId="10" priority="14" stopIfTrue="1" operator="equal">
      <formula>1</formula>
    </cfRule>
    <cfRule type="cellIs" dxfId="9" priority="13" stopIfTrue="1" operator="between">
      <formula>1%</formula>
      <formula>90%</formula>
    </cfRule>
  </conditionalFormatting>
  <conditionalFormatting sqref="AT7 AT9:AT14">
    <cfRule type="cellIs" dxfId="8" priority="12" stopIfTrue="1" operator="equal">
      <formula>0</formula>
    </cfRule>
    <cfRule type="cellIs" dxfId="7" priority="11" stopIfTrue="1" operator="equal">
      <formula>1</formula>
    </cfRule>
    <cfRule type="cellIs" dxfId="6" priority="10" stopIfTrue="1" operator="between">
      <formula>1%</formula>
      <formula>90%</formula>
    </cfRule>
  </conditionalFormatting>
  <conditionalFormatting sqref="AW7 AW9:AW14">
    <cfRule type="cellIs" dxfId="5" priority="9" stopIfTrue="1" operator="equal">
      <formula>0</formula>
    </cfRule>
    <cfRule type="cellIs" dxfId="4" priority="8" stopIfTrue="1" operator="equal">
      <formula>1</formula>
    </cfRule>
    <cfRule type="cellIs" dxfId="3" priority="7" stopIfTrue="1" operator="between">
      <formula>1%</formula>
      <formula>90%</formula>
    </cfRule>
  </conditionalFormatting>
  <conditionalFormatting sqref="AZ7 AZ9:AZ14">
    <cfRule type="cellIs" dxfId="2" priority="6" stopIfTrue="1" operator="equal">
      <formula>0</formula>
    </cfRule>
    <cfRule type="cellIs" dxfId="1" priority="5" stopIfTrue="1" operator="equal">
      <formula>1</formula>
    </cfRule>
    <cfRule type="cellIs" dxfId="0" priority="4" stopIfTrue="1" operator="between">
      <formula>1%</formula>
      <formula>90%</formula>
    </cfRule>
  </conditionalFormatting>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16" ma:contentTypeDescription="Crear nuevo documento." ma:contentTypeScope="" ma:versionID="82a32044ca2e8bee875875c934148f38">
  <xsd:schema xmlns:xsd="http://www.w3.org/2001/XMLSchema" xmlns:xs="http://www.w3.org/2001/XMLSchema" xmlns:p="http://schemas.microsoft.com/office/2006/metadata/properties" xmlns:ns2="d3b219e2-fd2b-48db-a7a1-78200413b0f9" xmlns:ns3="d652a727-8d49-4d64-a76b-fbe70de474b2" targetNamespace="http://schemas.microsoft.com/office/2006/metadata/properties" ma:root="true" ma:fieldsID="e8307fd0c1b82e1c3ec47d1712b4c6be" ns2:_="" ns3:_="">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652a727-8d49-4d64-a76b-fbe70de474b2">
      <UserInfo>
        <DisplayName>Julie Marcela Medina Niño</DisplayName>
        <AccountId>62</AccountId>
        <AccountType/>
      </UserInfo>
      <UserInfo>
        <DisplayName>Katherine Bolagay Gaitán</DisplayName>
        <AccountId>147</AccountId>
        <AccountType/>
      </UserInfo>
    </SharedWithUsers>
    <MediaLengthInSeconds xmlns="d3b219e2-fd2b-48db-a7a1-78200413b0f9" xsi:nil="true"/>
    <lcf76f155ced4ddcb4097134ff3c332f xmlns="d3b219e2-fd2b-48db-a7a1-78200413b0f9">
      <Terms xmlns="http://schemas.microsoft.com/office/infopath/2007/PartnerControls"/>
    </lcf76f155ced4ddcb4097134ff3c332f>
    <TaxCatchAll xmlns="d652a727-8d49-4d64-a76b-fbe70de474b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6BDE17-E9D8-44B3-A450-A78EDD7154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b219e2-fd2b-48db-a7a1-78200413b0f9"/>
    <ds:schemaRef ds:uri="d652a727-8d49-4d64-a76b-fbe70de4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7E0F7D-9AAD-4EAC-BF6A-95FBF6D2BE5D}">
  <ds:schemaRefs>
    <ds:schemaRef ds:uri="http://schemas.microsoft.com/office/2006/metadata/properties"/>
    <ds:schemaRef ds:uri="http://schemas.microsoft.com/office/infopath/2007/PartnerControls"/>
    <ds:schemaRef ds:uri="d652a727-8d49-4d64-a76b-fbe70de474b2"/>
    <ds:schemaRef ds:uri="d3b219e2-fd2b-48db-a7a1-78200413b0f9"/>
  </ds:schemaRefs>
</ds:datastoreItem>
</file>

<file path=customXml/itemProps3.xml><?xml version="1.0" encoding="utf-8"?>
<ds:datastoreItem xmlns:ds="http://schemas.openxmlformats.org/officeDocument/2006/customXml" ds:itemID="{F352B54E-4007-403D-A718-27FABB5E74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Menú</vt:lpstr>
      <vt:lpstr>C 1. Riesgos Corrupción</vt:lpstr>
      <vt:lpstr>C 2. Rac. de trámites</vt:lpstr>
      <vt:lpstr>C 3. Rendición Cuentas</vt:lpstr>
      <vt:lpstr>C 4. Atención Ciudadano</vt:lpstr>
      <vt:lpstr>C 5. Transparencia Acceso</vt:lpstr>
      <vt:lpstr>C 6. Iniciativas Adicionales</vt:lpstr>
      <vt:lpstr>'C 1. Riesgos Corrupción'!Área_de_impresión</vt:lpstr>
      <vt:lpstr>'C 3. Rendición Cuentas'!Área_de_impresión</vt:lpstr>
      <vt:lpstr>'C 4. Atención Ciudadano'!Área_de_impresión</vt:lpstr>
      <vt:lpstr>'C 5. Transparencia Acceso'!Área_de_impresión</vt:lpstr>
      <vt:lpstr>'C 6. Iniciativas Adicionales'!Área_de_impresión</vt:lpstr>
      <vt:lpstr>Menú!Área_de_impresión</vt:lpstr>
      <vt:lpstr>'C 1.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Lorena Manrrique Herrera</dc:creator>
  <cp:keywords/>
  <dc:description/>
  <cp:lastModifiedBy>SINDY PAOLA TUNJANO LESMES</cp:lastModifiedBy>
  <cp:revision/>
  <dcterms:created xsi:type="dcterms:W3CDTF">2018-12-27T14:13:29Z</dcterms:created>
  <dcterms:modified xsi:type="dcterms:W3CDTF">2023-12-04T17:12:38Z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Order">
    <vt:r8>1087800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xd_Signature">
    <vt:bool>false</vt:bool>
  </property>
  <property fmtid="{D5CDD505-2E9C-101B-9397-08002B2CF9AE}" pid="8" name="xd_ProgID">
    <vt:lpwstr/>
  </property>
  <property fmtid="{D5CDD505-2E9C-101B-9397-08002B2CF9AE}" pid="9" name="TemplateUrl">
    <vt:lpwstr/>
  </property>
  <property fmtid="{D5CDD505-2E9C-101B-9397-08002B2CF9AE}" pid="10" name="MediaServiceImageTags">
    <vt:lpwstr/>
  </property>
</Properties>
</file>