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scjgovcol-my.sharepoint.com/personal/karol_parraga_scj_gov_co1/Documents/OCI-SCJ KAROL/2023/Seg-PAAC/II_Cuat_2023/"/>
    </mc:Choice>
  </mc:AlternateContent>
  <xr:revisionPtr revIDLastSave="63" documentId="8_{542A0DB9-C278-45C0-B83A-F71F30DAD486}" xr6:coauthVersionLast="47" xr6:coauthVersionMax="47" xr10:uidLastSave="{FBD42808-0436-4D9A-A102-D0FCC4DE4FE0}"/>
  <bookViews>
    <workbookView xWindow="-120" yWindow="-120" windowWidth="29040" windowHeight="15840" tabRatio="901" activeTab="2" xr2:uid="{00000000-000D-0000-FFFF-FFFF00000000}"/>
  </bookViews>
  <sheets>
    <sheet name="RESUMEN" sheetId="16" r:id="rId1"/>
    <sheet name="Menú" sheetId="4" state="hidden" r:id="rId2"/>
    <sheet name="C 1. Riesgos Corrupción" sheetId="11" r:id="rId3"/>
    <sheet name="C 2. Rac. de trámites" sheetId="12" r:id="rId4"/>
    <sheet name="C 3. Rendición Cuentas" sheetId="8" r:id="rId5"/>
    <sheet name="C 4. Atención Ciudadano" sheetId="7" r:id="rId6"/>
    <sheet name="C 5. Transparencia Acceso" sheetId="15" r:id="rId7"/>
    <sheet name="C 6. Iniciativas Adicionales" sheetId="5" r:id="rId8"/>
  </sheets>
  <definedNames>
    <definedName name="_xlnm._FilterDatabase" localSheetId="2" hidden="1">'C 1. Riesgos Corrupción'!$A$6:$BK$6</definedName>
    <definedName name="_xlnm._FilterDatabase" localSheetId="4" hidden="1">'C 3. Rendición Cuentas'!$A$6:$BQ$25</definedName>
    <definedName name="_xlnm._FilterDatabase" localSheetId="5" hidden="1">'C 4. Atención Ciudadano'!$B$6:$BQ$19</definedName>
    <definedName name="_xlnm._FilterDatabase" localSheetId="6" hidden="1">'C 5. Transparencia Acceso'!$A$1:$BQ$31</definedName>
    <definedName name="_xlnm._FilterDatabase" localSheetId="7" hidden="1">'C 6. Iniciativas Adicionales'!$B$5:$BQ$15</definedName>
    <definedName name="_xlnm.Print_Area" localSheetId="2">'C 1. Riesgos Corrupción'!$B$1:$O$25</definedName>
    <definedName name="_xlnm.Print_Area" localSheetId="4">'C 3. Rendición Cuentas'!$B$2:$O$27</definedName>
    <definedName name="_xlnm.Print_Area" localSheetId="5">'C 4. Atención Ciudadano'!$B$7:$O$18</definedName>
    <definedName name="_xlnm.Print_Area" localSheetId="6">'C 5. Transparencia Acceso'!$B$8:$O$30</definedName>
    <definedName name="_xlnm.Print_Area" localSheetId="7">'C 6. Iniciativas Adicionales'!$B$7:$O$14</definedName>
    <definedName name="_xlnm.Print_Area" localSheetId="1">Menú!$A$1:$N$30</definedName>
    <definedName name="_xlnm.Print_Area" localSheetId="0">RESUMEN!$A$1:$M$32</definedName>
    <definedName name="_xlnm.Print_Titles" localSheetId="2">'C 1. Riesgos Corrupción'!$1:$6</definedName>
    <definedName name="_xlnm.Print_Titles" localSheetId="4">'C 3. Rendición Cuentas'!#REF!</definedName>
    <definedName name="_xlnm.Print_Titles" localSheetId="5">'C 4. Atención Ciudadano'!#REF!</definedName>
    <definedName name="_xlnm.Print_Titles" localSheetId="6">'C 5. Transparencia Acceso'!#REF!</definedName>
    <definedName name="_xlnm.Print_Titles" localSheetId="7">'C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6" i="15" l="1"/>
  <c r="AK15" i="8" l="1"/>
  <c r="AK16" i="8"/>
  <c r="BB11" i="5" l="1"/>
  <c r="BB12" i="5"/>
  <c r="BB13" i="5"/>
  <c r="BB14" i="5"/>
  <c r="BB9" i="5"/>
  <c r="BB10" i="5"/>
  <c r="BA11" i="5"/>
  <c r="BA12" i="5"/>
  <c r="BA13" i="5"/>
  <c r="BA14" i="5"/>
  <c r="BA9" i="5"/>
  <c r="BA10" i="5"/>
  <c r="BB7" i="5"/>
  <c r="BA30" i="15"/>
  <c r="BA28" i="15"/>
  <c r="BA27" i="15"/>
  <c r="BA22" i="15"/>
  <c r="BA19" i="15"/>
  <c r="BA18" i="15"/>
  <c r="BA17" i="15"/>
  <c r="BA15" i="15"/>
  <c r="BB30" i="15"/>
  <c r="BB28" i="15"/>
  <c r="BB27" i="15"/>
  <c r="BB22" i="15"/>
  <c r="BP22" i="15" s="1"/>
  <c r="BQ22" i="15" s="1"/>
  <c r="BB19" i="15"/>
  <c r="BP19" i="15" s="1"/>
  <c r="BQ19" i="15" s="1"/>
  <c r="BB18" i="15"/>
  <c r="BP18" i="15" s="1"/>
  <c r="BQ18" i="15" s="1"/>
  <c r="BB17" i="15"/>
  <c r="BP17" i="15" s="1"/>
  <c r="BQ17" i="15" s="1"/>
  <c r="BB15" i="15"/>
  <c r="BB9" i="15"/>
  <c r="BA9" i="15"/>
  <c r="BB8" i="7"/>
  <c r="BB9" i="7"/>
  <c r="BB10" i="7"/>
  <c r="BB11" i="7"/>
  <c r="BB12" i="7"/>
  <c r="BB13" i="7"/>
  <c r="BB14" i="7"/>
  <c r="BB15" i="7"/>
  <c r="BP15" i="7" s="1"/>
  <c r="BQ15" i="7" s="1"/>
  <c r="BB16" i="7"/>
  <c r="BP16" i="7" s="1"/>
  <c r="BQ16" i="7" s="1"/>
  <c r="BB17" i="7"/>
  <c r="BB18" i="7"/>
  <c r="BA8" i="7"/>
  <c r="BA9" i="7"/>
  <c r="BA10" i="7"/>
  <c r="BA11" i="7"/>
  <c r="BA12" i="7"/>
  <c r="BA13" i="7"/>
  <c r="BA14" i="7"/>
  <c r="BA15" i="7"/>
  <c r="BA16" i="7"/>
  <c r="BA17" i="7"/>
  <c r="BA18" i="7"/>
  <c r="BB7" i="7"/>
  <c r="BA7" i="7"/>
  <c r="BB8" i="8"/>
  <c r="BB9" i="8"/>
  <c r="BB10" i="8"/>
  <c r="BB11" i="8"/>
  <c r="BB12" i="8"/>
  <c r="BB13" i="8"/>
  <c r="BB14" i="8"/>
  <c r="BB15" i="8"/>
  <c r="BB16" i="8"/>
  <c r="BB17" i="8"/>
  <c r="BB18" i="8"/>
  <c r="BB19" i="8"/>
  <c r="BB20" i="8"/>
  <c r="BB21" i="8"/>
  <c r="BB22" i="8"/>
  <c r="BB23" i="8"/>
  <c r="BB24" i="8"/>
  <c r="BB7" i="8"/>
  <c r="BA8" i="8"/>
  <c r="BA9" i="8"/>
  <c r="BA10" i="8"/>
  <c r="BA11" i="8"/>
  <c r="BA12" i="8"/>
  <c r="BA13" i="8"/>
  <c r="BA14" i="8"/>
  <c r="BA15" i="8"/>
  <c r="BA16" i="8"/>
  <c r="BA17" i="8"/>
  <c r="BA18" i="8"/>
  <c r="BA19" i="8"/>
  <c r="BA20" i="8"/>
  <c r="BA21" i="8"/>
  <c r="BA22" i="8"/>
  <c r="BA23" i="8"/>
  <c r="BA24" i="8"/>
  <c r="BA7" i="8"/>
  <c r="BA8" i="11"/>
  <c r="BA9" i="11"/>
  <c r="BA10" i="11"/>
  <c r="BA11" i="11"/>
  <c r="BA12" i="11"/>
  <c r="BA13" i="11"/>
  <c r="BA14" i="11"/>
  <c r="BA15" i="11"/>
  <c r="BA16" i="11"/>
  <c r="BA17" i="11"/>
  <c r="BA18" i="11"/>
  <c r="BB8" i="11"/>
  <c r="BB9" i="11"/>
  <c r="BB10" i="11"/>
  <c r="BB11" i="11"/>
  <c r="BB12" i="11"/>
  <c r="BB13" i="11"/>
  <c r="BB14" i="11"/>
  <c r="BP14" i="11" s="1"/>
  <c r="BQ14" i="11" s="1"/>
  <c r="BB15" i="11"/>
  <c r="BP15" i="11" s="1"/>
  <c r="BQ15" i="11" s="1"/>
  <c r="BB16" i="11"/>
  <c r="BP16" i="11" s="1"/>
  <c r="BQ16" i="11" s="1"/>
  <c r="BB17" i="11"/>
  <c r="BP17" i="11" s="1"/>
  <c r="BQ17" i="11" s="1"/>
  <c r="BB18" i="11"/>
  <c r="AN17" i="8"/>
  <c r="AH8" i="8"/>
  <c r="AN9" i="5"/>
  <c r="BP8" i="7" l="1"/>
  <c r="BQ8" i="7" s="1"/>
  <c r="BP14" i="7"/>
  <c r="BQ14" i="7" s="1"/>
  <c r="BP16" i="8"/>
  <c r="BQ16" i="8" s="1"/>
  <c r="BP8" i="8"/>
  <c r="BP15" i="8"/>
  <c r="BQ15" i="8" s="1"/>
  <c r="BP20" i="8"/>
  <c r="BQ20" i="8" s="1"/>
  <c r="BP15" i="15"/>
  <c r="BQ15" i="15" s="1"/>
  <c r="BP30" i="15"/>
  <c r="BQ30" i="15" s="1"/>
  <c r="BP9" i="15"/>
  <c r="BQ9" i="15" s="1"/>
  <c r="BP28" i="15"/>
  <c r="BQ28" i="15" s="1"/>
  <c r="BP21" i="8"/>
  <c r="BQ21" i="8" s="1"/>
  <c r="BP13" i="8"/>
  <c r="BQ13" i="8" s="1"/>
  <c r="BP13" i="7"/>
  <c r="BQ13" i="7" s="1"/>
  <c r="BP9" i="5"/>
  <c r="BQ9" i="5" s="1"/>
  <c r="BP12" i="8"/>
  <c r="BQ12" i="8" s="1"/>
  <c r="BP12" i="7"/>
  <c r="BQ12" i="7" s="1"/>
  <c r="BP27" i="15"/>
  <c r="BQ27" i="15" s="1"/>
  <c r="BP12" i="11"/>
  <c r="BQ12" i="11" s="1"/>
  <c r="BP19" i="8"/>
  <c r="BQ19" i="8" s="1"/>
  <c r="BP11" i="8"/>
  <c r="BQ11" i="8" s="1"/>
  <c r="BP11" i="7"/>
  <c r="BQ11" i="7" s="1"/>
  <c r="BP13" i="5"/>
  <c r="BQ13" i="5" s="1"/>
  <c r="BP11" i="11"/>
  <c r="BQ11" i="11" s="1"/>
  <c r="BP10" i="8"/>
  <c r="BQ10" i="8" s="1"/>
  <c r="BP18" i="7"/>
  <c r="BQ18" i="7" s="1"/>
  <c r="BP10" i="11"/>
  <c r="BQ10" i="11" s="1"/>
  <c r="BP13" i="11"/>
  <c r="BQ13" i="11" s="1"/>
  <c r="BP7" i="8"/>
  <c r="BQ7" i="8" s="1"/>
  <c r="BP17" i="8"/>
  <c r="BQ17" i="8" s="1"/>
  <c r="BP9" i="8"/>
  <c r="BQ9" i="8" s="1"/>
  <c r="BP17" i="7"/>
  <c r="BQ17" i="7" s="1"/>
  <c r="BP9" i="7"/>
  <c r="BQ9" i="7" s="1"/>
  <c r="BP11" i="5"/>
  <c r="BQ11" i="5" s="1"/>
  <c r="BC10" i="11"/>
  <c r="BC14" i="11"/>
  <c r="BC13" i="11"/>
  <c r="BC18" i="11"/>
  <c r="BC12" i="11"/>
  <c r="BC10" i="7"/>
  <c r="BC18" i="7"/>
  <c r="BC8" i="7"/>
  <c r="BC16" i="7"/>
  <c r="BC12" i="7"/>
  <c r="BC11" i="7"/>
  <c r="BC17" i="7"/>
  <c r="BC9" i="7"/>
  <c r="BC15" i="7"/>
  <c r="BC14" i="7"/>
  <c r="BC13" i="7"/>
  <c r="BC11" i="11"/>
  <c r="BC17" i="11"/>
  <c r="BC9" i="11"/>
  <c r="BC16" i="11"/>
  <c r="BC8" i="11"/>
  <c r="BC15" i="11"/>
  <c r="AE26" i="15"/>
  <c r="AE25" i="15"/>
  <c r="P6" i="15"/>
  <c r="V27" i="15"/>
  <c r="BQ19" i="7" l="1"/>
  <c r="H25" i="16" s="1"/>
  <c r="AH10" i="15"/>
  <c r="AZ17" i="15"/>
  <c r="AW17" i="15"/>
  <c r="AT17" i="15"/>
  <c r="AQ17" i="15"/>
  <c r="AN17" i="15"/>
  <c r="AK17" i="15"/>
  <c r="AH17" i="15"/>
  <c r="AE17" i="15"/>
  <c r="AB17" i="15"/>
  <c r="Y17" i="15"/>
  <c r="V17" i="15"/>
  <c r="S17" i="15"/>
  <c r="AB13" i="8"/>
  <c r="AT12" i="8"/>
  <c r="BA7" i="5"/>
  <c r="BP7" i="5" l="1"/>
  <c r="BQ7" i="5" s="1"/>
  <c r="BQ15" i="5" s="1"/>
  <c r="H27" i="16" s="1"/>
  <c r="BC17" i="15"/>
  <c r="BD17" i="15" s="1"/>
  <c r="AB11" i="15"/>
  <c r="AZ11" i="15"/>
  <c r="AB26" i="15"/>
  <c r="AB7" i="8"/>
  <c r="AZ19" i="8"/>
  <c r="AZ20" i="8"/>
  <c r="V18" i="7" l="1"/>
  <c r="A21" i="4" l="1"/>
  <c r="A19" i="4"/>
  <c r="A18" i="4"/>
  <c r="A17" i="4"/>
  <c r="A22" i="4" s="1"/>
  <c r="AZ8" i="11" l="1"/>
  <c r="AZ9" i="11"/>
  <c r="AZ10" i="11"/>
  <c r="AZ11" i="11"/>
  <c r="AZ12" i="11"/>
  <c r="AZ13" i="11"/>
  <c r="AZ14" i="11"/>
  <c r="AZ15" i="11"/>
  <c r="AZ16" i="11"/>
  <c r="AZ17" i="11"/>
  <c r="AZ18" i="11"/>
  <c r="AZ7" i="11"/>
  <c r="AW8" i="11"/>
  <c r="AW9" i="11"/>
  <c r="AW10" i="11"/>
  <c r="AW11" i="11"/>
  <c r="AW12" i="11"/>
  <c r="AW13" i="11"/>
  <c r="AW14" i="11"/>
  <c r="AW15" i="11"/>
  <c r="AW16" i="11"/>
  <c r="AW17" i="11"/>
  <c r="AW18" i="11"/>
  <c r="AW7" i="11"/>
  <c r="AT8" i="11"/>
  <c r="AT9" i="11"/>
  <c r="AT10" i="11"/>
  <c r="AT11" i="11"/>
  <c r="AT12" i="11"/>
  <c r="AT13" i="11"/>
  <c r="AT14" i="11"/>
  <c r="AT15" i="11"/>
  <c r="AT16" i="11"/>
  <c r="AT17" i="11"/>
  <c r="AT18" i="11"/>
  <c r="AT7" i="11"/>
  <c r="AQ8" i="11"/>
  <c r="AQ9" i="11"/>
  <c r="AQ10" i="11"/>
  <c r="AQ11" i="11"/>
  <c r="AQ12" i="11"/>
  <c r="AQ13" i="11"/>
  <c r="AQ14" i="11"/>
  <c r="AQ15" i="11"/>
  <c r="AQ16" i="11"/>
  <c r="AQ17" i="11"/>
  <c r="AQ18" i="11"/>
  <c r="AQ7" i="11"/>
  <c r="AN8" i="11"/>
  <c r="AN9" i="11"/>
  <c r="AN10" i="11"/>
  <c r="AN11" i="11"/>
  <c r="AN12" i="11"/>
  <c r="AN13" i="11"/>
  <c r="AN14" i="11"/>
  <c r="AN15" i="11"/>
  <c r="AN16" i="11"/>
  <c r="AN17" i="11"/>
  <c r="AN18" i="11"/>
  <c r="AN7" i="11"/>
  <c r="AK8" i="11"/>
  <c r="AK9" i="11"/>
  <c r="AK10" i="11"/>
  <c r="AK11" i="11"/>
  <c r="AK12" i="11"/>
  <c r="AK13" i="11"/>
  <c r="AK14" i="11"/>
  <c r="AK15" i="11"/>
  <c r="AK16" i="11"/>
  <c r="AK17" i="11"/>
  <c r="AK18" i="11"/>
  <c r="AK7" i="11"/>
  <c r="AH8" i="11"/>
  <c r="AH9" i="11"/>
  <c r="AH10" i="11"/>
  <c r="AH11" i="11"/>
  <c r="AH12" i="11"/>
  <c r="AH13" i="11"/>
  <c r="AH14" i="11"/>
  <c r="AH15" i="11"/>
  <c r="AH16" i="11"/>
  <c r="AH17" i="11"/>
  <c r="AH18" i="11"/>
  <c r="S10" i="5" l="1"/>
  <c r="AZ13" i="5"/>
  <c r="AZ14" i="5"/>
  <c r="AZ9" i="5"/>
  <c r="AZ10" i="5"/>
  <c r="AZ11" i="5"/>
  <c r="AZ12" i="5"/>
  <c r="AZ7" i="5"/>
  <c r="AW9" i="5"/>
  <c r="AW10" i="5"/>
  <c r="AW11" i="5"/>
  <c r="AW12" i="5"/>
  <c r="AW13" i="5"/>
  <c r="AW14" i="5"/>
  <c r="AW7" i="5"/>
  <c r="AT9" i="5"/>
  <c r="AT10" i="5"/>
  <c r="AT11" i="5"/>
  <c r="AT12" i="5"/>
  <c r="AT13" i="5"/>
  <c r="AT14" i="5"/>
  <c r="AT7" i="5"/>
  <c r="AQ9" i="5"/>
  <c r="AQ10" i="5"/>
  <c r="AQ11" i="5"/>
  <c r="AQ12" i="5"/>
  <c r="AQ13" i="5"/>
  <c r="AQ14" i="5"/>
  <c r="AQ7" i="5"/>
  <c r="AN10" i="5"/>
  <c r="AN11" i="5"/>
  <c r="AN12" i="5"/>
  <c r="AN13" i="5"/>
  <c r="AN14" i="5"/>
  <c r="AN7" i="5"/>
  <c r="AK9" i="5"/>
  <c r="AK10" i="5"/>
  <c r="AK11" i="5"/>
  <c r="AK12" i="5"/>
  <c r="AK13" i="5"/>
  <c r="AK14" i="5"/>
  <c r="AK7" i="5"/>
  <c r="AH9" i="5"/>
  <c r="AH10" i="5"/>
  <c r="AH11" i="5"/>
  <c r="AH12" i="5"/>
  <c r="AH13" i="5"/>
  <c r="AH14" i="5"/>
  <c r="AH7" i="5"/>
  <c r="AE9" i="5"/>
  <c r="AE10" i="5"/>
  <c r="AE11" i="5"/>
  <c r="AE12" i="5"/>
  <c r="AE13" i="5"/>
  <c r="AE14" i="5"/>
  <c r="AB9" i="5"/>
  <c r="AB10" i="5"/>
  <c r="AB11" i="5"/>
  <c r="AB12" i="5"/>
  <c r="AB13" i="5"/>
  <c r="AB14" i="5"/>
  <c r="AE7" i="5"/>
  <c r="AB7" i="5"/>
  <c r="Y7" i="5"/>
  <c r="Y9" i="5"/>
  <c r="Y10" i="5"/>
  <c r="Y11" i="5"/>
  <c r="Y12" i="5"/>
  <c r="Y13" i="5"/>
  <c r="Y14" i="5"/>
  <c r="V9" i="5"/>
  <c r="V10" i="5"/>
  <c r="V11" i="5"/>
  <c r="V12" i="5"/>
  <c r="V13" i="5"/>
  <c r="V14" i="5"/>
  <c r="V7" i="5"/>
  <c r="S9" i="5"/>
  <c r="S11" i="5"/>
  <c r="S12" i="5"/>
  <c r="S13" i="5"/>
  <c r="S14" i="5"/>
  <c r="S7" i="5"/>
  <c r="AZ8" i="15"/>
  <c r="AZ9" i="15"/>
  <c r="AZ10" i="15"/>
  <c r="AZ12" i="15"/>
  <c r="AZ13" i="15"/>
  <c r="AZ14" i="15"/>
  <c r="AZ15" i="15"/>
  <c r="AZ16" i="15"/>
  <c r="AZ18" i="15"/>
  <c r="AZ19" i="15"/>
  <c r="AZ20" i="15"/>
  <c r="AZ21" i="15"/>
  <c r="AZ22" i="15"/>
  <c r="AZ23" i="15"/>
  <c r="AZ24" i="15"/>
  <c r="AZ25" i="15"/>
  <c r="AZ26" i="15"/>
  <c r="AZ27" i="15"/>
  <c r="AZ28" i="15"/>
  <c r="AZ29" i="15"/>
  <c r="AZ30" i="15"/>
  <c r="AZ7" i="15"/>
  <c r="AW8" i="15"/>
  <c r="AW9" i="15"/>
  <c r="AW10" i="15"/>
  <c r="AW11" i="15"/>
  <c r="AW12" i="15"/>
  <c r="AW13" i="15"/>
  <c r="AW14" i="15"/>
  <c r="AW15" i="15"/>
  <c r="AW16" i="15"/>
  <c r="AW18" i="15"/>
  <c r="AW19" i="15"/>
  <c r="AW20" i="15"/>
  <c r="AW21" i="15"/>
  <c r="AW22" i="15"/>
  <c r="AW23" i="15"/>
  <c r="AW24" i="15"/>
  <c r="AW25" i="15"/>
  <c r="AW26" i="15"/>
  <c r="AW27" i="15"/>
  <c r="AW28" i="15"/>
  <c r="AW29" i="15"/>
  <c r="AW30" i="15"/>
  <c r="AW7" i="15"/>
  <c r="AT8" i="15"/>
  <c r="AT9" i="15"/>
  <c r="AT10" i="15"/>
  <c r="AT11" i="15"/>
  <c r="AT12" i="15"/>
  <c r="AT13" i="15"/>
  <c r="AT14" i="15"/>
  <c r="AT15" i="15"/>
  <c r="AT16" i="15"/>
  <c r="AT18" i="15"/>
  <c r="AT19" i="15"/>
  <c r="AT20" i="15"/>
  <c r="AT21" i="15"/>
  <c r="AT22" i="15"/>
  <c r="AT23" i="15"/>
  <c r="AT24" i="15"/>
  <c r="AT25" i="15"/>
  <c r="AT26" i="15"/>
  <c r="AT27" i="15"/>
  <c r="AT28" i="15"/>
  <c r="AT29" i="15"/>
  <c r="AT30" i="15"/>
  <c r="AT7" i="15"/>
  <c r="AQ8" i="15"/>
  <c r="AQ9" i="15"/>
  <c r="AQ10" i="15"/>
  <c r="AQ11" i="15"/>
  <c r="AQ12" i="15"/>
  <c r="AQ13" i="15"/>
  <c r="AQ14" i="15"/>
  <c r="AQ15" i="15"/>
  <c r="AQ16" i="15"/>
  <c r="AQ18" i="15"/>
  <c r="AQ19" i="15"/>
  <c r="AQ20" i="15"/>
  <c r="AQ21" i="15"/>
  <c r="AQ22" i="15"/>
  <c r="AQ23" i="15"/>
  <c r="AQ24" i="15"/>
  <c r="AQ25" i="15"/>
  <c r="AQ26" i="15"/>
  <c r="AQ27" i="15"/>
  <c r="AQ28" i="15"/>
  <c r="AQ29" i="15"/>
  <c r="AQ30" i="15"/>
  <c r="AQ7" i="15"/>
  <c r="AN8" i="15"/>
  <c r="AN9" i="15"/>
  <c r="AN10" i="15"/>
  <c r="AN11" i="15"/>
  <c r="AN12" i="15"/>
  <c r="AN13" i="15"/>
  <c r="AN14" i="15"/>
  <c r="AN15" i="15"/>
  <c r="AN16" i="15"/>
  <c r="AN18" i="15"/>
  <c r="AN19" i="15"/>
  <c r="AN20" i="15"/>
  <c r="AN21" i="15"/>
  <c r="AN22" i="15"/>
  <c r="AN23" i="15"/>
  <c r="AN24" i="15"/>
  <c r="AN25" i="15"/>
  <c r="AN26" i="15"/>
  <c r="AN27" i="15"/>
  <c r="AN28" i="15"/>
  <c r="AN29" i="15"/>
  <c r="AN30" i="15"/>
  <c r="AN7" i="15"/>
  <c r="AH8" i="15"/>
  <c r="AH9" i="15"/>
  <c r="AH11" i="15"/>
  <c r="AH12" i="15"/>
  <c r="AH13" i="15"/>
  <c r="AH14" i="15"/>
  <c r="AH15" i="15"/>
  <c r="AH16" i="15"/>
  <c r="AH18" i="15"/>
  <c r="AH19" i="15"/>
  <c r="AH20" i="15"/>
  <c r="AH21" i="15"/>
  <c r="AH22" i="15"/>
  <c r="AH23" i="15"/>
  <c r="AH24" i="15"/>
  <c r="AH25" i="15"/>
  <c r="AH26" i="15"/>
  <c r="AH27" i="15"/>
  <c r="AH28" i="15"/>
  <c r="AH29" i="15"/>
  <c r="AH30" i="15"/>
  <c r="AK8" i="15"/>
  <c r="AK9" i="15"/>
  <c r="AK10" i="15"/>
  <c r="AK11" i="15"/>
  <c r="AK12" i="15"/>
  <c r="AK13" i="15"/>
  <c r="AK14" i="15"/>
  <c r="AK15" i="15"/>
  <c r="AK16" i="15"/>
  <c r="AK18" i="15"/>
  <c r="AK19" i="15"/>
  <c r="AK20" i="15"/>
  <c r="AK21" i="15"/>
  <c r="AK22" i="15"/>
  <c r="AK23" i="15"/>
  <c r="AK24" i="15"/>
  <c r="AK25" i="15"/>
  <c r="AK26" i="15"/>
  <c r="AK27" i="15"/>
  <c r="AK28" i="15"/>
  <c r="AK29" i="15"/>
  <c r="AK30" i="15"/>
  <c r="AK7" i="15"/>
  <c r="AH7" i="15"/>
  <c r="AE8" i="15"/>
  <c r="AE9" i="15"/>
  <c r="AE10" i="15"/>
  <c r="AE11" i="15"/>
  <c r="AE12" i="15"/>
  <c r="AE13" i="15"/>
  <c r="AE14" i="15"/>
  <c r="AE15" i="15"/>
  <c r="AE16" i="15"/>
  <c r="AE18" i="15"/>
  <c r="AE19" i="15"/>
  <c r="AE20" i="15"/>
  <c r="AE21" i="15"/>
  <c r="AE22" i="15"/>
  <c r="AE23" i="15"/>
  <c r="AE24" i="15"/>
  <c r="AE27" i="15"/>
  <c r="AE28" i="15"/>
  <c r="AE29" i="15"/>
  <c r="AE30" i="15"/>
  <c r="AE7" i="15"/>
  <c r="AB8" i="15"/>
  <c r="AB9" i="15"/>
  <c r="AB10" i="15"/>
  <c r="AB12" i="15"/>
  <c r="AB13" i="15"/>
  <c r="AB14" i="15"/>
  <c r="AB15" i="15"/>
  <c r="AB16" i="15"/>
  <c r="AB18" i="15"/>
  <c r="AB19" i="15"/>
  <c r="AB20" i="15"/>
  <c r="AB21" i="15"/>
  <c r="AB22" i="15"/>
  <c r="AB23" i="15"/>
  <c r="AB24" i="15"/>
  <c r="AB25" i="15"/>
  <c r="AB27" i="15"/>
  <c r="AB28" i="15"/>
  <c r="AB29" i="15"/>
  <c r="AB30" i="15"/>
  <c r="AB7" i="15"/>
  <c r="Y8" i="15"/>
  <c r="Y9" i="15"/>
  <c r="Y10" i="15"/>
  <c r="Y11" i="15"/>
  <c r="Y12" i="15"/>
  <c r="Y13" i="15"/>
  <c r="Y14" i="15"/>
  <c r="Y15" i="15"/>
  <c r="Y16" i="15"/>
  <c r="Y18" i="15"/>
  <c r="Y19" i="15"/>
  <c r="Y20" i="15"/>
  <c r="Y21" i="15"/>
  <c r="Y22" i="15"/>
  <c r="Y23" i="15"/>
  <c r="Y24" i="15"/>
  <c r="Y25" i="15"/>
  <c r="Y26" i="15"/>
  <c r="Y27" i="15"/>
  <c r="Y28" i="15"/>
  <c r="Y29" i="15"/>
  <c r="Y30" i="15"/>
  <c r="Y7" i="15"/>
  <c r="V8" i="15"/>
  <c r="V9" i="15"/>
  <c r="V10" i="15"/>
  <c r="V11" i="15"/>
  <c r="V12" i="15"/>
  <c r="V13" i="15"/>
  <c r="V14" i="15"/>
  <c r="V15" i="15"/>
  <c r="V16" i="15"/>
  <c r="V18" i="15"/>
  <c r="V19" i="15"/>
  <c r="V20" i="15"/>
  <c r="V21" i="15"/>
  <c r="V22" i="15"/>
  <c r="V23" i="15"/>
  <c r="V24" i="15"/>
  <c r="V25" i="15"/>
  <c r="V26" i="15"/>
  <c r="V28" i="15"/>
  <c r="V29" i="15"/>
  <c r="V30" i="15"/>
  <c r="V7" i="15"/>
  <c r="S8" i="15"/>
  <c r="S9" i="15"/>
  <c r="S10" i="15"/>
  <c r="S11" i="15"/>
  <c r="S12" i="15"/>
  <c r="S13" i="15"/>
  <c r="S14" i="15"/>
  <c r="S15" i="15"/>
  <c r="S16" i="15"/>
  <c r="S18" i="15"/>
  <c r="S19" i="15"/>
  <c r="S20" i="15"/>
  <c r="S21" i="15"/>
  <c r="S22" i="15"/>
  <c r="S23" i="15"/>
  <c r="S24" i="15"/>
  <c r="S25" i="15"/>
  <c r="S26" i="15"/>
  <c r="S27" i="15"/>
  <c r="S28" i="15"/>
  <c r="S29" i="15"/>
  <c r="S30" i="15"/>
  <c r="S7" i="15"/>
  <c r="AZ8" i="7"/>
  <c r="AZ9" i="7"/>
  <c r="AZ10" i="7"/>
  <c r="AZ11" i="7"/>
  <c r="AZ12" i="7"/>
  <c r="AZ13" i="7"/>
  <c r="AZ14" i="7"/>
  <c r="AZ15" i="7"/>
  <c r="AZ16" i="7"/>
  <c r="AZ17" i="7"/>
  <c r="AZ18" i="7"/>
  <c r="AZ7" i="7"/>
  <c r="AW8" i="7"/>
  <c r="AW9" i="7"/>
  <c r="AW10" i="7"/>
  <c r="AW11" i="7"/>
  <c r="AW12" i="7"/>
  <c r="AW13" i="7"/>
  <c r="AW14" i="7"/>
  <c r="AW15" i="7"/>
  <c r="AW16" i="7"/>
  <c r="AW17" i="7"/>
  <c r="AW18" i="7"/>
  <c r="AW7" i="7"/>
  <c r="AT8" i="7"/>
  <c r="AT9" i="7"/>
  <c r="AT10" i="7"/>
  <c r="AT11" i="7"/>
  <c r="AT12" i="7"/>
  <c r="AT13" i="7"/>
  <c r="AT14" i="7"/>
  <c r="AT15" i="7"/>
  <c r="AT16" i="7"/>
  <c r="AT17" i="7"/>
  <c r="AT18" i="7"/>
  <c r="AT7" i="7"/>
  <c r="AQ8" i="7"/>
  <c r="AQ9" i="7"/>
  <c r="AQ10" i="7"/>
  <c r="AQ11" i="7"/>
  <c r="AQ12" i="7"/>
  <c r="AQ13" i="7"/>
  <c r="AQ14" i="7"/>
  <c r="AQ15" i="7"/>
  <c r="AQ16" i="7"/>
  <c r="AQ17" i="7"/>
  <c r="AQ18" i="7"/>
  <c r="AQ7" i="7"/>
  <c r="AN8" i="7"/>
  <c r="AN9" i="7"/>
  <c r="AN10" i="7"/>
  <c r="AN11" i="7"/>
  <c r="AN12" i="7"/>
  <c r="AN13" i="7"/>
  <c r="AN14" i="7"/>
  <c r="AN15" i="7"/>
  <c r="AN16" i="7"/>
  <c r="AN17" i="7"/>
  <c r="AN18" i="7"/>
  <c r="AN7" i="7"/>
  <c r="AK8" i="7"/>
  <c r="AK9" i="7"/>
  <c r="AK10" i="7"/>
  <c r="AK11" i="7"/>
  <c r="AK12" i="7"/>
  <c r="AK13" i="7"/>
  <c r="AK14" i="7"/>
  <c r="AK15" i="7"/>
  <c r="AK16" i="7"/>
  <c r="AK17" i="7"/>
  <c r="AK18" i="7"/>
  <c r="AK7" i="7"/>
  <c r="AH8" i="7"/>
  <c r="AH9" i="7"/>
  <c r="AH10" i="7"/>
  <c r="AH11" i="7"/>
  <c r="AH12" i="7"/>
  <c r="AH13" i="7"/>
  <c r="AH14" i="7"/>
  <c r="AH15" i="7"/>
  <c r="AH16" i="7"/>
  <c r="AH17" i="7"/>
  <c r="AH18" i="7"/>
  <c r="AH7" i="7"/>
  <c r="AE8" i="7"/>
  <c r="AE9" i="7"/>
  <c r="AE10" i="7"/>
  <c r="AE11" i="7"/>
  <c r="AE12" i="7"/>
  <c r="AE13" i="7"/>
  <c r="AE14" i="7"/>
  <c r="AE15" i="7"/>
  <c r="AE16" i="7"/>
  <c r="AE17" i="7"/>
  <c r="AE18" i="7"/>
  <c r="AE7" i="7"/>
  <c r="AB8" i="7"/>
  <c r="AB9" i="7"/>
  <c r="AB10" i="7"/>
  <c r="AB11" i="7"/>
  <c r="AB12" i="7"/>
  <c r="AB13" i="7"/>
  <c r="AB14" i="7"/>
  <c r="AB15" i="7"/>
  <c r="AB16" i="7"/>
  <c r="AB17" i="7"/>
  <c r="AB18" i="7"/>
  <c r="AB7" i="7"/>
  <c r="Y8" i="7"/>
  <c r="Y9" i="7"/>
  <c r="Y10" i="7"/>
  <c r="Y11" i="7"/>
  <c r="Y12" i="7"/>
  <c r="Y13" i="7"/>
  <c r="Y14" i="7"/>
  <c r="Y15" i="7"/>
  <c r="Y16" i="7"/>
  <c r="Y17" i="7"/>
  <c r="Y18" i="7"/>
  <c r="Y7" i="7"/>
  <c r="V8" i="7"/>
  <c r="V9" i="7"/>
  <c r="V10" i="7"/>
  <c r="V11" i="7"/>
  <c r="V12" i="7"/>
  <c r="V13" i="7"/>
  <c r="V14" i="7"/>
  <c r="V15" i="7"/>
  <c r="V16" i="7"/>
  <c r="V17" i="7"/>
  <c r="V7" i="7"/>
  <c r="S8" i="7"/>
  <c r="S9" i="7"/>
  <c r="S10" i="7"/>
  <c r="S11" i="7"/>
  <c r="S12" i="7"/>
  <c r="S13" i="7"/>
  <c r="S14" i="7"/>
  <c r="S15" i="7"/>
  <c r="S16" i="7"/>
  <c r="S17" i="7"/>
  <c r="S18" i="7"/>
  <c r="S7" i="7"/>
  <c r="AZ8" i="8"/>
  <c r="AZ9" i="8"/>
  <c r="AZ10" i="8"/>
  <c r="AZ11" i="8"/>
  <c r="AZ12" i="8"/>
  <c r="AZ13" i="8"/>
  <c r="AZ14" i="8"/>
  <c r="AZ15" i="8"/>
  <c r="AZ16" i="8"/>
  <c r="AZ17" i="8"/>
  <c r="AZ18" i="8"/>
  <c r="AZ21" i="8"/>
  <c r="AZ22" i="8"/>
  <c r="AZ23" i="8"/>
  <c r="AZ24" i="8"/>
  <c r="AZ7" i="8"/>
  <c r="AW8" i="8"/>
  <c r="AW9" i="8"/>
  <c r="AW10" i="8"/>
  <c r="AW11" i="8"/>
  <c r="AW12" i="8"/>
  <c r="AW13" i="8"/>
  <c r="AW14" i="8"/>
  <c r="AW15" i="8"/>
  <c r="AW16" i="8"/>
  <c r="AW17" i="8"/>
  <c r="AW18" i="8"/>
  <c r="AW19" i="8"/>
  <c r="AW20" i="8"/>
  <c r="AW21" i="8"/>
  <c r="AW22" i="8"/>
  <c r="AW23" i="8"/>
  <c r="AW24" i="8"/>
  <c r="AW7" i="8"/>
  <c r="AT8" i="8"/>
  <c r="AT9" i="8"/>
  <c r="AT10" i="8"/>
  <c r="AT11" i="8"/>
  <c r="AT14" i="8"/>
  <c r="AT15" i="8"/>
  <c r="AT16" i="8"/>
  <c r="AT17" i="8"/>
  <c r="AT18" i="8"/>
  <c r="AT19" i="8"/>
  <c r="AT20" i="8"/>
  <c r="AT21" i="8"/>
  <c r="AT22" i="8"/>
  <c r="AT23" i="8"/>
  <c r="AT24" i="8"/>
  <c r="AT7" i="8"/>
  <c r="AQ8" i="8"/>
  <c r="AQ9" i="8"/>
  <c r="AQ10" i="8"/>
  <c r="AQ11" i="8"/>
  <c r="AQ12" i="8"/>
  <c r="AQ13" i="8"/>
  <c r="AQ14" i="8"/>
  <c r="AQ15" i="8"/>
  <c r="AQ16" i="8"/>
  <c r="AQ18" i="8"/>
  <c r="AQ19" i="8"/>
  <c r="AQ20" i="8"/>
  <c r="AQ21" i="8"/>
  <c r="AQ22" i="8"/>
  <c r="AQ23" i="8"/>
  <c r="AQ24" i="8"/>
  <c r="AQ7" i="8"/>
  <c r="AN8" i="8"/>
  <c r="AN9" i="8"/>
  <c r="AN10" i="8"/>
  <c r="AN11" i="8"/>
  <c r="AN12" i="8"/>
  <c r="AN13" i="8"/>
  <c r="AN14" i="8"/>
  <c r="AN15" i="8"/>
  <c r="AN16" i="8"/>
  <c r="AN18" i="8"/>
  <c r="AN19" i="8"/>
  <c r="AN20" i="8"/>
  <c r="AN21" i="8"/>
  <c r="AN22" i="8"/>
  <c r="AN23" i="8"/>
  <c r="AN24" i="8"/>
  <c r="AN7" i="8"/>
  <c r="AK8" i="8"/>
  <c r="AK9" i="8"/>
  <c r="AK10" i="8"/>
  <c r="AK11" i="8"/>
  <c r="AK12" i="8"/>
  <c r="AK13" i="8"/>
  <c r="AK14" i="8"/>
  <c r="AK17" i="8"/>
  <c r="AK18" i="8"/>
  <c r="AK19" i="8"/>
  <c r="AK20" i="8"/>
  <c r="AK21" i="8"/>
  <c r="AK22" i="8"/>
  <c r="AK23" i="8"/>
  <c r="AK24" i="8"/>
  <c r="AK7" i="8" l="1"/>
  <c r="AH9" i="8"/>
  <c r="AH10" i="8"/>
  <c r="AH11" i="8"/>
  <c r="AH12" i="8"/>
  <c r="AH13" i="8"/>
  <c r="AH14" i="8"/>
  <c r="AH15" i="8"/>
  <c r="AH16" i="8"/>
  <c r="AH17" i="8"/>
  <c r="AH18" i="8"/>
  <c r="AH19" i="8"/>
  <c r="AH20" i="8"/>
  <c r="AH21" i="8"/>
  <c r="AH22" i="8"/>
  <c r="AH23" i="8"/>
  <c r="AH24" i="8"/>
  <c r="AH7" i="8"/>
  <c r="AE8" i="8"/>
  <c r="AE9" i="8"/>
  <c r="AE10" i="8"/>
  <c r="AE11" i="8"/>
  <c r="AE12" i="8"/>
  <c r="AE13" i="8"/>
  <c r="AE14" i="8"/>
  <c r="AE15" i="8"/>
  <c r="AE16" i="8"/>
  <c r="AE17" i="8"/>
  <c r="AE18" i="8"/>
  <c r="AE19" i="8"/>
  <c r="AE20" i="8"/>
  <c r="AE21" i="8"/>
  <c r="AE22" i="8"/>
  <c r="AE23" i="8"/>
  <c r="AE24" i="8"/>
  <c r="AE7" i="8"/>
  <c r="AB8" i="8"/>
  <c r="AB9" i="8"/>
  <c r="AB10" i="8"/>
  <c r="AB11" i="8"/>
  <c r="AB12" i="8"/>
  <c r="AB14" i="8"/>
  <c r="AB15" i="8"/>
  <c r="AB16" i="8"/>
  <c r="AB17" i="8"/>
  <c r="AB18" i="8"/>
  <c r="AB19" i="8"/>
  <c r="AB20" i="8"/>
  <c r="AB21" i="8"/>
  <c r="AB22" i="8"/>
  <c r="AB23" i="8"/>
  <c r="AB24" i="8"/>
  <c r="Y8" i="8"/>
  <c r="Y9" i="8"/>
  <c r="Y10" i="8"/>
  <c r="Y11" i="8"/>
  <c r="Y12" i="8"/>
  <c r="Y13" i="8"/>
  <c r="Y14" i="8"/>
  <c r="Y15" i="8"/>
  <c r="Y16" i="8"/>
  <c r="Y17" i="8"/>
  <c r="Y18" i="8"/>
  <c r="Y19" i="8"/>
  <c r="Y20" i="8"/>
  <c r="Y21" i="8"/>
  <c r="Y22" i="8"/>
  <c r="Y23" i="8"/>
  <c r="Y24" i="8"/>
  <c r="Y7" i="8"/>
  <c r="V8" i="8"/>
  <c r="V9" i="8"/>
  <c r="V10" i="8"/>
  <c r="V11" i="8"/>
  <c r="V12" i="8"/>
  <c r="V13" i="8"/>
  <c r="V14" i="8"/>
  <c r="V15" i="8"/>
  <c r="V16" i="8"/>
  <c r="V17" i="8"/>
  <c r="V18" i="8"/>
  <c r="V19" i="8"/>
  <c r="V20" i="8"/>
  <c r="V21" i="8"/>
  <c r="V22" i="8"/>
  <c r="V23" i="8"/>
  <c r="V24" i="8"/>
  <c r="V7" i="8"/>
  <c r="S8" i="8"/>
  <c r="S9" i="8"/>
  <c r="S10" i="8"/>
  <c r="S11" i="8"/>
  <c r="S12" i="8"/>
  <c r="S13" i="8"/>
  <c r="S14" i="8"/>
  <c r="S15" i="8"/>
  <c r="S16" i="8"/>
  <c r="S17" i="8"/>
  <c r="S18" i="8"/>
  <c r="S19" i="8"/>
  <c r="S20" i="8"/>
  <c r="S21" i="8"/>
  <c r="S22" i="8"/>
  <c r="S23" i="8"/>
  <c r="S24" i="8"/>
  <c r="S7" i="8"/>
  <c r="AH7" i="11"/>
  <c r="AE8" i="11"/>
  <c r="AE9" i="11"/>
  <c r="AE10" i="11"/>
  <c r="AE11" i="11"/>
  <c r="AE12" i="11"/>
  <c r="AE13" i="11"/>
  <c r="AE14" i="11"/>
  <c r="AE15" i="11"/>
  <c r="AE16" i="11"/>
  <c r="AE17" i="11"/>
  <c r="AE18" i="11"/>
  <c r="AE7" i="11"/>
  <c r="AB8" i="11"/>
  <c r="AB9" i="11"/>
  <c r="AB10" i="11"/>
  <c r="AB11" i="11"/>
  <c r="AB12" i="11"/>
  <c r="AB13" i="11"/>
  <c r="AB14" i="11"/>
  <c r="AB15" i="11"/>
  <c r="AB16" i="11"/>
  <c r="AB17" i="11"/>
  <c r="AB18" i="11"/>
  <c r="AB7" i="11"/>
  <c r="Y8" i="11"/>
  <c r="Y9" i="11"/>
  <c r="Y10" i="11"/>
  <c r="Y11" i="11"/>
  <c r="Y12" i="11"/>
  <c r="Y13" i="11"/>
  <c r="Y14" i="11"/>
  <c r="Y15" i="11"/>
  <c r="Y16" i="11"/>
  <c r="Y17" i="11"/>
  <c r="Y18" i="11"/>
  <c r="Y7" i="11"/>
  <c r="V8" i="11"/>
  <c r="V9" i="11"/>
  <c r="V10" i="11"/>
  <c r="V11" i="11"/>
  <c r="V12" i="11"/>
  <c r="V13" i="11"/>
  <c r="V14" i="11"/>
  <c r="V15" i="11"/>
  <c r="V16" i="11"/>
  <c r="V17" i="11"/>
  <c r="V18" i="11"/>
  <c r="V7" i="11"/>
  <c r="S8" i="11"/>
  <c r="S9" i="11"/>
  <c r="S10" i="11"/>
  <c r="S11" i="11"/>
  <c r="S12" i="11"/>
  <c r="S13" i="11"/>
  <c r="S14" i="11"/>
  <c r="S15" i="11"/>
  <c r="S16" i="11"/>
  <c r="S17" i="11"/>
  <c r="S18" i="11"/>
  <c r="S7" i="11"/>
  <c r="BA24" i="15" l="1"/>
  <c r="BB24" i="15"/>
  <c r="BA25" i="15"/>
  <c r="BB25" i="15"/>
  <c r="BA26" i="15"/>
  <c r="BB26" i="15"/>
  <c r="BP26" i="15" s="1"/>
  <c r="BQ26" i="15" s="1"/>
  <c r="BA29" i="15"/>
  <c r="BB29" i="15"/>
  <c r="BP29" i="15" s="1"/>
  <c r="BQ29" i="15" s="1"/>
  <c r="BB23" i="15"/>
  <c r="BA23" i="15"/>
  <c r="BA12" i="15"/>
  <c r="BA11" i="15"/>
  <c r="BB21" i="15"/>
  <c r="BA21" i="15"/>
  <c r="BB20" i="15"/>
  <c r="BA20" i="15"/>
  <c r="BB16" i="15"/>
  <c r="BA16" i="15"/>
  <c r="BB14" i="15"/>
  <c r="BA14" i="15"/>
  <c r="BB13" i="15"/>
  <c r="BA13" i="15"/>
  <c r="BB12" i="15"/>
  <c r="BB11" i="15"/>
  <c r="BB10" i="15"/>
  <c r="BA10" i="15"/>
  <c r="BB8" i="15"/>
  <c r="BA8" i="15"/>
  <c r="BB7" i="15"/>
  <c r="BA7" i="15"/>
  <c r="BP10" i="15" l="1"/>
  <c r="BQ10" i="15" s="1"/>
  <c r="BP23" i="15"/>
  <c r="BQ23" i="15" s="1"/>
  <c r="BP25" i="15"/>
  <c r="BQ25" i="15" s="1"/>
  <c r="BP8" i="15"/>
  <c r="BQ8" i="15" s="1"/>
  <c r="BP13" i="15"/>
  <c r="BQ13" i="15" s="1"/>
  <c r="BP12" i="15"/>
  <c r="BQ12" i="15" s="1"/>
  <c r="BP7" i="15"/>
  <c r="BQ7" i="15" s="1"/>
  <c r="BP24" i="15"/>
  <c r="BQ24" i="15" s="1"/>
  <c r="BC29" i="15"/>
  <c r="BD29" i="15" s="1"/>
  <c r="BC23" i="15"/>
  <c r="BD23" i="15" s="1"/>
  <c r="BC28" i="15"/>
  <c r="BD28" i="15" s="1"/>
  <c r="BC24" i="15"/>
  <c r="BD24" i="15" s="1"/>
  <c r="BC11" i="15"/>
  <c r="BD11" i="15" s="1"/>
  <c r="BC30" i="15"/>
  <c r="BD30" i="15" s="1"/>
  <c r="BC25" i="15"/>
  <c r="BD25" i="15" s="1"/>
  <c r="BC12" i="15"/>
  <c r="BD12" i="15" s="1"/>
  <c r="BC26" i="15"/>
  <c r="BD26" i="15" s="1"/>
  <c r="BC19" i="15"/>
  <c r="BD19" i="15" s="1"/>
  <c r="BC27" i="15"/>
  <c r="BD27" i="15" s="1"/>
  <c r="BC18" i="15"/>
  <c r="BD18" i="15" s="1"/>
  <c r="BC11" i="5"/>
  <c r="BD11" i="5" s="1"/>
  <c r="BC7" i="15"/>
  <c r="BD7" i="15" s="1"/>
  <c r="BC8" i="15"/>
  <c r="BD8" i="15" s="1"/>
  <c r="BC9" i="15"/>
  <c r="BD9" i="15" s="1"/>
  <c r="BC10" i="15"/>
  <c r="BD10" i="15" s="1"/>
  <c r="BC13" i="15"/>
  <c r="BD13" i="15" s="1"/>
  <c r="BC14" i="15"/>
  <c r="BD14" i="15" s="1"/>
  <c r="BC15" i="15"/>
  <c r="BD15" i="15" s="1"/>
  <c r="BC16" i="15"/>
  <c r="BD16" i="15" s="1"/>
  <c r="BC20" i="15"/>
  <c r="BD20" i="15" s="1"/>
  <c r="BC21" i="15"/>
  <c r="BD21" i="15" s="1"/>
  <c r="BC22" i="15"/>
  <c r="BD22" i="15" s="1"/>
  <c r="BC7" i="5"/>
  <c r="BD7" i="5" s="1"/>
  <c r="BC9" i="5"/>
  <c r="BD9" i="5" s="1"/>
  <c r="BC10" i="5"/>
  <c r="BD10" i="5" s="1"/>
  <c r="BC12" i="5"/>
  <c r="BD12" i="5" s="1"/>
  <c r="BC14" i="5"/>
  <c r="BD14" i="5" s="1"/>
  <c r="BC13" i="5"/>
  <c r="BD13" i="5" s="1"/>
  <c r="B22" i="4"/>
  <c r="BD11" i="11"/>
  <c r="BD15" i="11"/>
  <c r="BB7" i="11"/>
  <c r="BA7" i="11"/>
  <c r="P6" i="7"/>
  <c r="BQ31" i="15" l="1"/>
  <c r="H26" i="16" s="1"/>
  <c r="BP7" i="11"/>
  <c r="BQ7" i="11" s="1"/>
  <c r="BQ19" i="11" s="1"/>
  <c r="H22" i="16" s="1"/>
  <c r="BD6" i="5"/>
  <c r="BD6" i="15"/>
  <c r="C20" i="4" s="1"/>
  <c r="BD17" i="11"/>
  <c r="BD9" i="11"/>
  <c r="BC24" i="8"/>
  <c r="BD24" i="8" s="1"/>
  <c r="BD16" i="11"/>
  <c r="BD12" i="11"/>
  <c r="BD8" i="11"/>
  <c r="C21" i="4"/>
  <c r="BD18" i="11"/>
  <c r="BD14" i="11"/>
  <c r="BD10" i="11"/>
  <c r="BC7" i="11"/>
  <c r="BD7" i="11" s="1"/>
  <c r="BD13" i="11"/>
  <c r="BC7" i="8"/>
  <c r="BD7" i="8" s="1"/>
  <c r="BC8" i="8"/>
  <c r="BD8" i="8" s="1"/>
  <c r="BQ8" i="8" s="1"/>
  <c r="BQ25" i="8" s="1"/>
  <c r="H24" i="16" s="1"/>
  <c r="BC9" i="8"/>
  <c r="BD9" i="8" s="1"/>
  <c r="BC10" i="8"/>
  <c r="BD10" i="8" s="1"/>
  <c r="BC11" i="8"/>
  <c r="BD11" i="8" s="1"/>
  <c r="BC12" i="8"/>
  <c r="BD12" i="8" s="1"/>
  <c r="BC13" i="8"/>
  <c r="BD13" i="8" s="1"/>
  <c r="BC14" i="8"/>
  <c r="BD14" i="8" s="1"/>
  <c r="BC15" i="8"/>
  <c r="BD15" i="8" s="1"/>
  <c r="BC16" i="8"/>
  <c r="BD16" i="8" s="1"/>
  <c r="BC17" i="8"/>
  <c r="BD17" i="8" s="1"/>
  <c r="BC18" i="8"/>
  <c r="BD18" i="8" s="1"/>
  <c r="BC19" i="8"/>
  <c r="BD19" i="8" s="1"/>
  <c r="BC20" i="8"/>
  <c r="BD20" i="8" s="1"/>
  <c r="BC21" i="8"/>
  <c r="BD21" i="8" s="1"/>
  <c r="BC22" i="8"/>
  <c r="BD22" i="8" s="1"/>
  <c r="BC23" i="8"/>
  <c r="BD23" i="8" s="1"/>
  <c r="BC7" i="7"/>
  <c r="BD7" i="7" s="1"/>
  <c r="BD8" i="7"/>
  <c r="BD9" i="7"/>
  <c r="BD10" i="7"/>
  <c r="BD11" i="7"/>
  <c r="BD12" i="7"/>
  <c r="BD13" i="7"/>
  <c r="BD14" i="7"/>
  <c r="BD15" i="7"/>
  <c r="BD16" i="7"/>
  <c r="BD17" i="7"/>
  <c r="BD18" i="7"/>
  <c r="P6" i="5"/>
  <c r="P6" i="8"/>
  <c r="P6" i="11"/>
  <c r="H20" i="16" l="1"/>
  <c r="BD6" i="11"/>
  <c r="C16" i="4" s="1"/>
  <c r="BD6" i="7"/>
  <c r="C19" i="4" s="1"/>
  <c r="BD6" i="8"/>
  <c r="C18" i="4" s="1"/>
  <c r="C22" i="4" l="1"/>
</calcChain>
</file>

<file path=xl/sharedStrings.xml><?xml version="1.0" encoding="utf-8"?>
<sst xmlns="http://schemas.openxmlformats.org/spreadsheetml/2006/main" count="1642" uniqueCount="813">
  <si>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</si>
  <si>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</si>
  <si>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</si>
  <si>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</si>
  <si>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</si>
  <si>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</si>
  <si>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</si>
  <si>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</si>
  <si>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</si>
  <si>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</si>
  <si>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</si>
  <si>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</si>
  <si>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</si>
  <si>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</si>
  <si>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</si>
  <si>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</si>
  <si>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</si>
  <si>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</si>
  <si>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</si>
  <si>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</si>
  <si>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</si>
  <si>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</si>
  <si>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</si>
  <si>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</si>
  <si>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</si>
  <si>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</si>
  <si>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</si>
  <si>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</si>
  <si>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</si>
  <si>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</si>
  <si>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</si>
  <si>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</si>
  <si>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</si>
  <si>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</si>
  <si>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</si>
  <si>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</si>
  <si>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</si>
  <si>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</si>
  <si>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</si>
  <si>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</si>
  <si>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Componente 1 (Riesgos de Corrupción)-Actividad 1.4 Se modifica la descripción de la actividad dando claridad a la las observaciones emitidas por la Oficina de Control Interno.</t>
  </si>
  <si>
    <t>Componente 3( Rendición de Cuentas)- Actividades 1.6 -1.7-2.3  se ajustan la fecha máxima de las actividades, acuerdo con el indicador que es de manera trimestral.
*Actividad 3.2: Se  ajusta la actividad en torno a los 7 espacios de dialogo que plantean en la estrategia de rendición de cuentas en el componente 3, ajustando los responsables, meta  y fecha máxima de ejecución de la actividad.
*La actividad 3.4: Se ajusta la descripción de la actividad, meta, indicador, fecha máxima de ejecución de conformidad con lo establecido para el desarrollo de  la audiciencia pública de rendición de cuentas de la entidad.
*La actividad  3.5 :Se ajusta la meta y el indicador de la actividad, de conformidad con lo establecido para el desarrollo de  la audiciencia pública de rendición de cuentas de la entidad.</t>
  </si>
  <si>
    <t>Componente 4(Mecanismos para mejorar la Atención al Ciudadana) Se  las fechas máximas de ejecución de las actividades 4.1- 5.1 y5.2, de acuerdo con las observaciones de la Oficina de Control Interno y en coherencia con la programación de las actividades.
*Se justa los indicadores de las actividades 5.3y 5.4  de acuerdo con las observaciones de la Oficina de Control Interno y en coherencia con la programación de las actividades.</t>
  </si>
  <si>
    <t>Componente 5 (Mecanismos para la transparencia y acceso a la información pública) De conformidad con definición de estrategia para la construcción el PAAC, “La transparencia activa implica la disponibilidad de información a través de medios físicos y electrónicos” las actividades  1.11 y 1.12 se trasladan al subcomponente Lineamientos de Transparencia Activa. Cambiando su númeraación a 2.1 y 2.2
*La actvidad 2.1 se ajsuta meta, indicador  y se traslado de subcomponente de Lineamientos de transparencia pasiva a Lineamientos de Transparencia Activa, quedando con la numeración 1.11.
*La actividad 4.3 se ajusta fechas máximas de ejecución  de acuerdo con la descripción y el indicador de la misma.</t>
  </si>
  <si>
    <t>Componente 6( Iniciativas adicionales): Se ajusta indicador de la actividad 1.4 de conformidad con las recomendaciones emitidas por la OCI durante el primer seguimiento cuatrimestral del PAAC y en coherencia con la meta y descripción de esta.</t>
  </si>
  <si>
    <t>Consolidación:</t>
  </si>
  <si>
    <t>Oficina Asesora de Planeación - OAP</t>
  </si>
  <si>
    <t xml:space="preserve">Plan Anticorrupción y de Atención al Ciudadano
</t>
  </si>
  <si>
    <t xml:space="preserve">Ponderación del Plan de Acción </t>
  </si>
  <si>
    <t>Enero</t>
  </si>
  <si>
    <t>%</t>
  </si>
  <si>
    <t>Febrero</t>
  </si>
  <si>
    <t>Marzo</t>
  </si>
  <si>
    <t>Abril</t>
  </si>
  <si>
    <t>Mayo</t>
  </si>
  <si>
    <t>Junio</t>
  </si>
  <si>
    <t>Julio</t>
  </si>
  <si>
    <t>Agosto</t>
  </si>
  <si>
    <t>Septiembre</t>
  </si>
  <si>
    <t>Octubre</t>
  </si>
  <si>
    <t>Noviembre</t>
  </si>
  <si>
    <t>Diciembre</t>
  </si>
  <si>
    <t>Total</t>
  </si>
  <si>
    <t>Avance
 anual</t>
  </si>
  <si>
    <t>Ponderación</t>
  </si>
  <si>
    <t>Bimestre I</t>
  </si>
  <si>
    <t>Bimestre II</t>
  </si>
  <si>
    <t>Bimestre III</t>
  </si>
  <si>
    <t>Bimestre IV</t>
  </si>
  <si>
    <t>Subcomponente</t>
  </si>
  <si>
    <t># Actividad</t>
  </si>
  <si>
    <t>Actividad</t>
  </si>
  <si>
    <t>Meta o Producto</t>
  </si>
  <si>
    <t>Indicador</t>
  </si>
  <si>
    <t xml:space="preserve">Responsable Dependencia Líder </t>
  </si>
  <si>
    <t>Responsable Dependencia Apoyo</t>
  </si>
  <si>
    <t>Recursos</t>
  </si>
  <si>
    <t>Fecha Máxima Programada</t>
  </si>
  <si>
    <t>Prog</t>
  </si>
  <si>
    <t>Eje</t>
  </si>
  <si>
    <t>Reporte (Dependencia líder)</t>
  </si>
  <si>
    <t>Monitoreo
OAP</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</si>
  <si>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</si>
  <si>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</si>
  <si>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</si>
  <si>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</si>
  <si>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</si>
  <si>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</si>
  <si>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</si>
  <si>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Se realiza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</si>
  <si>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publica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</si>
  <si>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</si>
  <si>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Pública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</si>
  <si>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Desde la PLD y SLD se considera importante mantener activamente la revisión de las actualizaciones de los lineamiento en las páginas web de las Entidades que los emite, si bien no se genera un producto, se considera una actividad de monitoreo que impacta para el actuar en las actualizaciones que hayan lugar. De otra parte, se tendrá en cuenta para la formulación del plan 2024, buscar que la actividad se reporte y genere impacto de alerta de manera informativa en el marco de un comité, acta de reunión o correo electrónico informativos.
Para el periodo de monitoreo se evidencian pantallazos de los meses de mayo y junio,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</si>
  <si>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para los meses de Julio y Agosto, se comparten pantallazos en los cuales se evidencia que se mantienen las versiones sin cambios.</t>
  </si>
  <si>
    <t>Para el periodo de monitoreo se evidencian pantallazos de los meses de julio y agosto confirmando que no se han publicado nuevos lineamientos respecto  a la “Ruta metodológica para Ia implementación del Sistema de Administración del Riesgo de Lavado de Activos y de la Financiación del Terrorismo - SARLAFT en las entidades distritales.</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</si>
  <si>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</si>
  <si>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</si>
  <si>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</si>
  <si>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</si>
  <si>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</si>
  <si>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Está actividad se encuentra programada para otro periodo de reporte.</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</si>
  <si>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</si>
  <si>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</si>
  <si>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</si>
  <si>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</si>
  <si>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</si>
  <si>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</si>
  <si>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</si>
  <si>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</si>
  <si>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</si>
  <si>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Se evidencian correos electrónicos en los cuales se enlista el orden del día del Comité y la presentación de resultados del seguimiento a Riesgos de Gestión.
Se recomienda adjuntar acta del Comité Institucional de Gestión y Desempeño - CIGD.</t>
  </si>
  <si>
    <t>En el mes de junio se ajusta actividad dando claridad con el alcance de la socialización de los avances de los lineamientos SARLAFT. Así las cosas, en cumplimiento con la socialización establecida en la actividad 1.4 del componente 1 del PAAC, desde la Oficina Asesora de Planeación se efectuó la participación en el Comité de Gestión y Desempeño del pasado 3 de mayo, en la cual dada la actualización "Documento Técnico LA-FT” lineamiento distrital emitido por la Secretaria General de la Alcaldía Mayor en diciembre del 2022 (lo cual implica la necesidad de ajustar tanto la Política de Administración de Riesgos como el borrador de la Política SARLAFT para su posterior adopción y socialización), se manifestó el estado actual de la necesidad de dicha implementación, el compromiso adoptado por la entidad y la necesidad de su adopción. A su vez se manifiesta y solicita el apoyo acostumbrado de los procesos de Gestión Jurídica y Contractual, Gestión Humana junto al acompañamiento de la Oficina de Control Interno para promover el desarrollo de los lineamientos.</t>
  </si>
  <si>
    <t>Está actividad se ejecutó en el tiempo programado.</t>
  </si>
  <si>
    <t>Subcomponente 2
Construcción del Mapa de Riesgos de Corrupción</t>
  </si>
  <si>
    <t>2.1</t>
  </si>
  <si>
    <t>Actualizar la matriz de los riesgos de corrupción para la vigencia 2023.</t>
  </si>
  <si>
    <t>Una (1) matriz de riesgos de corrupción actualizada para la vigencia 2023</t>
  </si>
  <si>
    <t xml:space="preserve">Matriz de riesgos de corrupción actualizada </t>
  </si>
  <si>
    <t xml:space="preserve">Se realiza la actualización y publicación en la pagina Web de la Matriz de Riesgos de Corrupción </t>
  </si>
  <si>
    <t>En la página web de la entidad se evidencia publicación de la matriz de riesgos de corrupción, en el siguiente link: https://scj.gov.co/es/transparencia/planeacion/pol%C3%ADticas-lineamientos-y-manuales/matriz-general-riesgos-corrupcion-sdscj-8</t>
  </si>
  <si>
    <t>Actividad cumplida en el primer bimestre</t>
  </si>
  <si>
    <t>2.2</t>
  </si>
  <si>
    <t>Realizar campañas semestrales, de apropiación de la  política de Administración de Riesgos de corrupción.</t>
  </si>
  <si>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</si>
  <si>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</si>
  <si>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</si>
  <si>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</si>
  <si>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</si>
  <si>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</si>
  <si>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</si>
  <si>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</si>
  <si>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</si>
  <si>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</si>
  <si>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</si>
  <si>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</si>
  <si>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Se analizan los comentarios emitidos por la ciudadanía y se procede con el ajuste de la redacción de diecinueve (19) riesgos de la matriz de corrupción.</t>
  </si>
  <si>
    <t>Se evidencia correo de respuesta frente a ajuste de redacción en diecinueve (19) riesgos de corrupción.</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</si>
  <si>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</si>
  <si>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</si>
  <si>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</si>
  <si>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</si>
  <si>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</si>
  <si>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</si>
  <si>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</si>
  <si>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Se publica y divulga el informe de monitoreo y seguimiento del mapa de riesgos de corrupción en la pagina web</t>
  </si>
  <si>
    <t>Se evidencia memorando e informe de riesgos de corrupción del primer cuatrimestre de la vigencia 2023, que también se encuentra publicado en la página web, disponible en el siguiente link: https://scj.gov.co/es/transparencia/control/reportes-control-interno/informe-primer-cuatrimestre-riesgos-corrupci%C3%B3n-2023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</si>
  <si>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</si>
  <si>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</si>
  <si>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</si>
  <si>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</si>
  <si>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</si>
  <si>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 xml:space="preserve">Se evidencia el cumplimiento de la actividad en la fecha programada, con  el seguimiento al mapa de riesgos efectuado por la Oficina de Control Interno y su publicación. </t>
  </si>
  <si>
    <t>Se evidencia informe de riesgos de corrupción del tercer cuatrimestre de la vigencia 2022, publicado en la página web de la entidad, disponible en el siguiente link: https://scj.gov.co/es/transparencia/control/reportes-control-interno
https://scj.gov.co/es/transparencia/control/reportes-control-interno/informe-tercer-cuatrimestre-riesgos-corrupci%C3%B3n-2022</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</si>
  <si>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</si>
  <si>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</si>
  <si>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</si>
  <si>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</si>
  <si>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</si>
  <si>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</si>
  <si>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</si>
  <si>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Se evidencia el cumplimiento de la actividad en la fecha programada, con  el seguimiento al mapa de riesgos efectuado por la Oficina de Control Interno y su publicación. https://scj.gov.co/sites/default/files/control/Inf_Segu_III_cuat_PAAC_MRC_2022.pdf</t>
  </si>
  <si>
    <t>Se evidencia seguimiento y publicación en la página web de la entidad, disponible ene l siguiente link:</t>
  </si>
  <si>
    <t>La actividad no presenta programación de ejecución en el II bimestre 2023</t>
  </si>
  <si>
    <t>Se realizó el informe de seguimiento al mapa de riesgos  de corrupción correspondiente al I cuatrimestre de 2023, a cargo de la Oficina de Control Interno, el cual fue comunicado mediante radicado número 20231300184283 de fecha 15-05-2023 y este  se encuentra publicado en los siguientes link:
https://scj.gov.co/sites/default/files/control/Informe_Seguimiento_PAAC_MRC_I_cuatr_2023.pdf
https://scj.gov.co/sites/default/files/control/Seg-MRC-Primer-Cuatr-2023.xlsx</t>
  </si>
  <si>
    <t>Se evidencia seguimiento y publicación en la página web de la entidad, disponible ene l siguiente link:https://scj.gov.co/sites/default/files/control/Informe_Seguimiento_PAAC_MRC_I_cuatr_2023.pdf</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</si>
  <si>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</si>
  <si>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</si>
  <si>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</si>
  <si>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</si>
  <si>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La actividad no presenta programación de ejecución en el I bimestre 2023</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</si>
  <si>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</si>
  <si>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</si>
  <si>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</si>
  <si>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</si>
  <si>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</si>
  <si>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</si>
  <si>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</si>
  <si>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</si>
  <si>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</si>
  <si>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</si>
  <si>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</si>
  <si>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</si>
  <si>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</si>
  <si>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</si>
  <si>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</si>
  <si>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</si>
  <si>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</si>
  <si>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 xml:space="preserve">Se conformó el equipo de Rendición de cuentas mediante correo electrónico enviado el 10 de febrero, en el que se solicita a las áreas ratificar a los enlaces de Rendición de Cuentas, de la misma forma mediante memorando No 20231100091813 se confirmo el equipo de rendición de cuentas y se informó a las áreas. </t>
  </si>
  <si>
    <t>se evidencia correo electrónico y memorando confirmando la conformación del equipo de rendición de cuentas.</t>
  </si>
  <si>
    <t>Realizar la actualización del procedimiento de rendición de cuentas de la entidad.</t>
  </si>
  <si>
    <t>Una (1) actualización del procedimiento de rendición de cuentas de la entidad.</t>
  </si>
  <si>
    <t>Documento actualizado</t>
  </si>
  <si>
    <t>Durante el mes de enero se elaboró una propuesta de ajuste al documento "procedimiento de rendición de cuentas" para su formalización a través del portal MIPG, la cual quedó sujeta a la elaboración de la caracterización del proceso de Atención y Relación con el Ciudadano, lugar en donde se debe reubicar el procedimiento para la rendición de cuentas teniendo en cuenta la actualización del Mapa de Procesos de la entidad.</t>
  </si>
  <si>
    <t>Teniendo en cuenta la actualización del mapa de procesos en su versión 2, desde la OAP se recomienda realizar lo pertinente para que el procedimiento sea parte de la documentación del proceso nuevo :" Atención y relacionamiento con el ciudadano", así mismo se recomienda agilizar la actualización del procedimiento para dar cumplimiento a la actividad</t>
  </si>
  <si>
    <t>En reunión del 26 de abril el equipo de calidad de la OAP notificó a las áreas que la formalización de actualización y creación de procedimientos se encuentra programada entre la última semana de abril y la tercera semana de julio, por lo cual se dará cumplimiento con esta actividad antes del segundo seguimiento de este Plan. Se adjuntan evidencias del cronograma, correo y memorando con directrices enviado por el equipo de calidad de la OAP.</t>
  </si>
  <si>
    <t xml:space="preserve">Se valida el cronograma presentado y se sugiere al área dar prioridad al cumplimiento de esta actividad. </t>
  </si>
  <si>
    <t xml:space="preserve">Desde la Oficina Asesora de Planeación el documento  procedimiento de Rendición de Cuentas, se llevó a revisión a mesa de trabajo con la dependencia de Atención al Ciudadano, para así realizar los ajustes requeridos de acuerdo con los comentarios surgidos en dicho espacio, posteriormente fue  cargado y aprobado en el Portal MIPG. </t>
  </si>
  <si>
    <r>
      <rPr>
        <b/>
        <u/>
        <sz val="10"/>
        <color theme="2" tint="-0.749992370372631"/>
        <rFont val="Arial"/>
        <family val="2"/>
      </rPr>
      <t xml:space="preserve">Actividad cumplida </t>
    </r>
    <r>
      <rPr>
        <sz val="10"/>
        <color theme="2" tint="-0.749992370372631"/>
        <rFont val="Arial"/>
        <family val="2"/>
      </rPr>
      <t xml:space="preserve">
En el marco del proceso de Relacionamiento con el Ciudadano, se evidencia la actualización del procedimiento:" RENDICIÓN DE CUENTO" con código PD-AR-01.</t>
    </r>
  </si>
  <si>
    <t>Actividad cumplida en el tercer bimestre</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</si>
  <si>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</si>
  <si>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</si>
  <si>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</si>
  <si>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</si>
  <si>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 xml:space="preserve">Se realizó autoevaluación del ejercicio de Rendición de Cuentas del año 2022 al equipo líder de Rendición de Cuentas 2022, el cual sirvió como insumo para formular la estrategia de Rendición de Cuentas 2023. </t>
  </si>
  <si>
    <t>Se evidencia correo electrónico y resultados de autoevaluación de los espacios de participación ciudadana de la vigencia 2022. 
Se sugiere que se presenta, si es el caso, la retroalimentación  de la autoevaluación del ejercicio de Rendición de Cuentas 2022</t>
  </si>
  <si>
    <r>
      <rPr>
        <b/>
        <u/>
        <sz val="10"/>
        <color rgb="FF3A3838"/>
        <rFont val="Arial"/>
      </rPr>
      <t xml:space="preserve">Actividad cumplida
</t>
    </r>
    <r>
      <rPr>
        <sz val="10"/>
        <color rgb="FF3A3838"/>
        <rFont val="Arial"/>
      </rPr>
      <t>Se evidencia reunión desarrollada el 28 de marzo, donde se socializó al equipo de rendición de cuentas las actividades el PAAC relacionadas con el tema, contando con la asistencia de la OCI.</t>
    </r>
  </si>
  <si>
    <t>Actividad cumplida en el segundo bimestre</t>
  </si>
  <si>
    <t>Formular y publicar la estrategia de rendición de cuentas con enfoque de género para la vigencia 2023</t>
  </si>
  <si>
    <t>Una (1) estrategia  de rendición de cuentas con enfoque de género de la entidad formulada y publicada.</t>
  </si>
  <si>
    <t>Documento formulado y publicado</t>
  </si>
  <si>
    <t xml:space="preserve">Se formuló y publicó la estrategia de rendición de cuentas con enfoque diferencial y de género 2023, la cual se publicó en la página web el día 28 de febrero y se socializó al equipo líder de rendición de cuentas el mismo días. </t>
  </si>
  <si>
    <t>Se evidencia publicación de la estrategia de rendición de cuentas vigencia 2023, en la página web de la entidad.</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</si>
  <si>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</si>
  <si>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</si>
  <si>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</si>
  <si>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</si>
  <si>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</si>
  <si>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</si>
  <si>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</si>
  <si>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 xml:space="preserve">Se elaboró y publicó en la página web de la entidad el informe de gestión el día 30 de enero de 2023. </t>
  </si>
  <si>
    <t>Se evidencia publicación de informe de gestión de la vigencia 2022, en la página web de la entidad.</t>
  </si>
  <si>
    <t>Se elaboró y publicó en el sitio web de la entidad el Informe de Gestión en lenguaje claro y comprensible el día 22 de abril de 2023.</t>
  </si>
  <si>
    <t>Está actividad se ejecutó en el tiempo programado.
Se evidencia publicación del informe de gestión vigencia 2023 en la página web de la entidad.
https://scj.gov.co/sites/default/files/control/INFORME%20DE%20GESTION%20SDSCJ%20PRIMER%20TRIMESTRE%20-%20rev.pdf</t>
  </si>
  <si>
    <t>Se elaboró y publicó en el sitio web de la entidad el Informe de Gestión en lenguaje claro y comprensible el día 16 de agosto de 2023.</t>
  </si>
  <si>
    <t>Está actividad se ejecutó en el tiempo programado.
Se evidencia publicación del informe de gestión vigencia 2023 en la página web de la entidad.
https://scj.gov.co/sites/default/files/control/INFORME%20DE%20GESTION%20SDSCJ%20SEGUNDO%20TRIMESTRE%20.%20Rev%2014-08-2023%20%281%29%20%283%29.pdf</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</si>
  <si>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</si>
  <si>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</si>
  <si>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</si>
  <si>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 xml:space="preserve">Número de publicaciones realizadas </t>
  </si>
  <si>
    <t>Oficina Asesora de Comunicaciones</t>
  </si>
  <si>
    <t>31/03/2023
31/06/2023
30/09/2023
31/12/2023</t>
  </si>
  <si>
    <t xml:space="preserve">Para el primer cuatrimestre de la vigencia 2023 se elaboraron y divulgaron las siguientes piezas comunicacionales para la ciudadanía en lenguaje claro, amable, cercano y entendible sobre avances de gestión de la Entidad en temas de seguridad, convivencia y justicia de la siguiente forma:
• Presentaciones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Las evidencias se encuentran la respectiva carpeta.
</t>
  </si>
  <si>
    <t>Está actividad se ejecutó en el tiempo programado.
Se evidenciaron cuatro tipos de publicaciones para la ciudadanía en lenguaje claro, amable, cercano y entendible sobre avances de gestión de la Entidad en temas de seguridad, convivencia y justicia.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Se sugiere ordenar las evidencias que den cuenta la publicaciones  para la ciudadanía en lenguaje claro, amable, cercano y entendible sobre avances de gestión de la Entidad.</t>
  </si>
  <si>
    <t>Para el segundo trimestre de la vigencia 2023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
*En Bici nos cuidamos​</t>
  </si>
  <si>
    <t>Está actividad se ejecutó en el tiempo programado.
Se evidenciaron tres estrategias que corresponden a publicaciones para la ciudadanía en lenguaje claro, amable, cercano y entendible sobre avances de gestión de la Entidad en temas de seguridad, convivencia y justicia.</t>
  </si>
  <si>
    <t>Para lo corrido del tercer trimestre de la vigencia 2023 se elaboraron y divulgaron las siguientes piezas comunicacionales para la ciudadanía en lenguaje claro, amable, cercano y entendible sobre avances de gestión de la Entidad en temas de seguridad, convivencia y justicia en los siguientes componentes:​
*Ruta Mujer​
*Casas de Justicia​
*Cámaras de Video Vigilancia​</t>
  </si>
  <si>
    <t xml:space="preserve">Publicar  trimestralmente tres piezas con información sobre servicios de la entidad con enfoque de género, incluyente y no sexista. </t>
  </si>
  <si>
    <t>3 piezas comunicacionales sobre la gestión de la entidad, en lenguaje comprensible,</t>
  </si>
  <si>
    <t>Está actividad se ejecutó en el tiempo programado.
Se evidencian cuatro tipo de publicaciones de las diferentes piezas elaboradas con  información sobre servicios de la entidad con enfoque de género, incluyente y no sexista. Se sugiere ordenar las evidencias que den cuenta de las publicaciones que comuniquen los servicios de la entidad con enfoque de género, incluyente y no sexista.</t>
  </si>
  <si>
    <t>Para el segundo trimestre de la vigencia 2023 se elaboraron y divulgaron piezas con información sobre los servicios de la entidad con enfoque de género, incluyente y no sexista en los siguientes componentes:
*¿Qué piensan los hombres sobre el acoso callejero en Bogotá?​
*Comandos Purpura​
*Segundas oportunidades y ¡Mujeres de Bogotá con comparendos de convivencia!​</t>
  </si>
  <si>
    <t>Está actividad se ejecutó en el tiempo programado.
Se evidencian cuatro tipo de publicaciones de las diferentes piezas elaboradas con  información sobre servicios de la entidad con enfoque de género, incluyente y no sexista.
Se recomienda al líder de la actividad revisar la programación y lo ejecutados para así dar cumplimiento a lo largo de la vigencia.</t>
  </si>
  <si>
    <t>Para lo corrido del tercer trimestre de la vigencia 2023 se elaboraron y divulgaron piezas con información sobre los servicios de la entidad con enfoque de género, incluyente y no sexista en los siguientes componentes:
*¿Qué piensan los hombres sobre el acoso callejero en Bogotá?​
*Comandos Purpura​
*Segundas oportunidades y ¡Mujeres de Bogotá con comparendos de convivencia!​</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</si>
  <si>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</si>
  <si>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</si>
  <si>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</si>
  <si>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</si>
  <si>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</si>
  <si>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</si>
  <si>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</si>
  <si>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</si>
  <si>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</si>
  <si>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</si>
  <si>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</si>
  <si>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Se realiza la respectiva sistematización.</t>
  </si>
  <si>
    <r>
      <rPr>
        <b/>
        <u/>
        <sz val="10"/>
        <color theme="2" tint="-0.749992370372631"/>
        <rFont val="Arial"/>
        <family val="2"/>
      </rPr>
      <t>Está actividad se da por cumplida antes de las fechas programadas.</t>
    </r>
    <r>
      <rPr>
        <sz val="10"/>
        <color theme="2" tint="-0.749992370372631"/>
        <rFont val="Arial"/>
        <family val="2"/>
      </rPr>
      <t xml:space="preserve">
Está actividad se ejecutó en el mes de junio, reportándose en el cuarto bimestre.
Se evidencia publicación de las sistematización del espacio de dialogo en la pagina web de la Entidad en siguiente Enlace: https://scj.gov.co/es/transparencia/rendicion-de-cuentas/informes-evaluaciones.</t>
    </r>
  </si>
  <si>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</si>
  <si>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</si>
  <si>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</si>
  <si>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</si>
  <si>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</si>
  <si>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</si>
  <si>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</si>
  <si>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30/06/2023
30/09/2023
30/11/2023</t>
  </si>
  <si>
    <t>Desde la Dirección de Acceso a la Justicia informamos que las actividades están programadas para finales del primer semestre de este año y una ultima para diciembre de la vigencia.</t>
  </si>
  <si>
    <t xml:space="preserve">Teniendo en cuenta cambios de personal y dificultades operativas presentadas en los procesos de vinculación de algunos profesionales del grupo de Código, quien era el encargado de realizar el primer dialogo ciudadano de la Subsecretaría, y con el fin de poder garantizar la organización de las actividades que se llevaran a cabo como preparación al desarrollo del mismo, se solicito la reprogramación de esta actividad para el mes de Junio. </t>
  </si>
  <si>
    <t>Desde la Oficina Asesora de Planeación se realizaron reuniones para la programación de las actividades, así mismo se atendieron las necesidades de ajustes, teniendo en cuenta las fechas establecidas y la normatividad vigente para el desarrollo de diálogos ciudadanos.
En este orden, se sugiere al área dar prioridad al cumplimiento de esta actividad en los tiempos establecidos.</t>
  </si>
  <si>
    <t>El 28 de junio de 2023, se realizó el dialogo ciudadano, a través de Facebooklive, denominado en Bogotá Construimos convivencia para la vida,   organizado por el Grupo de Código.</t>
  </si>
  <si>
    <t>Se reprograman fechas de ejecución de la actividad de acuerdo con las fechas definidas para el desarrollo de los diálogos.
Se evidencian en soportes el desarrollo del diálogo a cargo de la Subsecretaría el pasado 28 de junio. Se sugiere publicar en la página web de la entidad el documento de sistematización en el  formato estipulado para ello.</t>
  </si>
  <si>
    <t xml:space="preserve">Para el periodo comprendido entre 01 de Julio de 2023 y el 31 de agosto de 2023, no se tenían programados diálogos ciudadanos por parte de la Subsecretaría. </t>
  </si>
  <si>
    <t>Está actividad se encuentra programada para otro periodo de reporte.
Se atiende recomendación y se evidencia publicación de las sistematización del espacio de dialogo en la pagina web, desarrollado el pasado 28 de junio, la cual se encuentra disponible en siguiente Enlace: https://scj.gov.co/es/transparencia/rendicion-de-cuentas/informes-evaluaciones.https://scj.gov.co/sites/default/files/documentos_rendicion_cuentas/Dia%CC%81logoCiudadanoConvivencia.pdf</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</si>
  <si>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</si>
  <si>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</si>
  <si>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</si>
  <si>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</si>
  <si>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</si>
  <si>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</si>
  <si>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 xml:space="preserve">El 6 de febrero de 2023, se elaboró y publicó la consulta ciudadana No 1 del 2023 con enfoque diferencial y de género en el botón PARTCIPA, sección de  Consulta Ciudadana </t>
  </si>
  <si>
    <t>Se evidencia publicación de la primera consulta ciudadana de la vigencias, la cual se encuentra en el siguiente link: https://forms.office.com/pages/responsepage.aspx?id=LWWWsNsjUUeqfgSyJ2euw5O0svvFs-JFj3rKx7UgrH9UMksxWVpHT0ZDRkFFMzRBMFpOR1JYRllNNy4u.
Se sugiere que se presenta, si es el caso, la retroalimentación  de la participación ciudadana con los responsables.</t>
  </si>
  <si>
    <t>Está actividad se ejecutó en el tiempo programado.
Se evidencia correo electrónico enviado a los responsables, los resultados de la primera consulta ciudadana.</t>
  </si>
  <si>
    <t>Se diseño la consulta Ciudadana publicada el 12 de mayo en el Micrositio de Rendición de Cuentas del botón PARTICIPA a través del siguiente link: https://scj.gov.co/es/participa/consulta-ciudadana</t>
  </si>
  <si>
    <t>Está actividad se ejecutó en el tiempo programado.
Se evidencia publicación de la segunda consulta ciudadana de la vigencia, la cual se encuentra en el siguiente link: https://forms.office.com/Pages/ResponsePage.aspx?id=LWWWsNsjUUeqfgSyJ2euw5O0svvFs-JFj3rKx7UgrH9UQlVORjJHQVFXODdHVEs0UDNHSVdBQkJIUi4u%20
Se sugiere que para el próximo monitoreo se presente la retroalimentación de la participación ciudadana con los responsables.</t>
  </si>
  <si>
    <t>Se realizó y publicó la Consulta ciudadana No III en el BOTÓN participa, específicamente en las secciones de  Consulta ciudadana a través del link: https://scj.gov.co/es/participa/consulta-ciudadana y en el micrositio de rendición de cuentas, en la sección "Realiza tus aportes", a través del link: https://scj.gov.co/es/transparencia/rendicion-de-cuentas/realiza-aportes</t>
  </si>
  <si>
    <t xml:space="preserve">Está actividad se ejecutó antes del tiempo programado.
Se evidencia publicación de la segunda consulta ciudadana de la vigencia, la cual se encuentra en la página web. Se sugiere que para el próximo monitoreo se presente la retroalimentación de la participación ciudadana con los responsables.
</t>
  </si>
  <si>
    <t>2.5</t>
  </si>
  <si>
    <t>Actualizar la caracterización de ciudadanos, usuarios y grupos de interés de conformidad con los lineamientos de la Función Pública</t>
  </si>
  <si>
    <t>Un (1) documentos de caracterización</t>
  </si>
  <si>
    <t>Número de documentos de caracterización</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</si>
  <si>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</si>
  <si>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</si>
  <si>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</si>
  <si>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</si>
  <si>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</si>
  <si>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</si>
  <si>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 xml:space="preserve">El 28 de febrero de 2023, se realizó socialización al equipo líder de Rendición de cuentas de la entidad en torno al proceso de Rendición de Cuentas, lineamientos del Manual Único de Rendición de Cuentas y lineamientos relacionados con la circular 001 y 002 de la Veeduría Distrital. </t>
  </si>
  <si>
    <t>Se evidencia pantallazos de la socialización, lista de asistencia y presentación con la temática en torno a rendición de cuentas.</t>
  </si>
  <si>
    <t xml:space="preserve">El 25 de agosto se realizó la II socialización del Manual Único de Rendición de Cuentas- MURC,  conformado para la vigencia 2023. en ella se explicaron las etapas de la Rendición de cuentas, generalidades de la estrategia de Rendición de cuentas, aspectos a tener en cuenta en la coordinación de los diálogos ciudadanos, audiencia de Rendición de cuentas y demás. </t>
  </si>
  <si>
    <r>
      <rPr>
        <b/>
        <u/>
        <sz val="10"/>
        <color theme="2" tint="-0.749992370372631"/>
        <rFont val="Arial"/>
        <family val="2"/>
      </rPr>
      <t>Está actividad se ejecutó en el tiempo programado y se da por cumplida.</t>
    </r>
    <r>
      <rPr>
        <sz val="10"/>
        <color theme="2" tint="-0.749992370372631"/>
        <rFont val="Arial"/>
        <family val="2"/>
      </rPr>
      <t xml:space="preserve">
Se evidencia socialización realizada por la herramienta teams, así como la lista de asistencia de la misma.</t>
    </r>
  </si>
  <si>
    <t>Convocar a la ciudadanía  y grupos de interés  para la participación en los espacios de diálogo ciudadano, en el marco de la rendición de cuentas.</t>
  </si>
  <si>
    <t xml:space="preserve"> 7 Convocatorias realizadas </t>
  </si>
  <si>
    <t>Número de convocatorias de los diálogos ciudadanos desarrolladas/
Número de convocatorias de los diálogos ciudadanos programadas</t>
  </si>
  <si>
    <t xml:space="preserve">Subsecretaría de Seguridad (ABRIL, JULIO y NOVIEMBRE) Subsecretaría de Acceso a la Justicia (JUNIO, SEPTIEMBRE y NOVIEMBRE) Oficina Asesora de Planeación
</t>
  </si>
  <si>
    <t>30/04/2023
30/06/2023
31/07/2023
30/09/2023
30/11/2023
31/12/2023</t>
  </si>
  <si>
    <t>Está actividad se ejecutó en el tiempo programado.
En la pagina web de la Entidad, se evidencia publicación de convocatoria (https://scj.gov.co/es/transparencia/rendicion-de-cuentas/convocatorias)</t>
  </si>
  <si>
    <t>Se realizó invitación de convocatoria para el diálogo ciudadano que se desarrolló el pasado 28 de junio.</t>
  </si>
  <si>
    <t>Está actividad se ejecutó en el tiempo programado.
Se presenta evidencia de la imagen de convocatoria, sin embargo, se recomienda al líder de la actividad fortalecer las evidencias donde se de cuenta de las convocatorias en los diferentes canales. Lo anterior teniendo en cuenta que para la fecha de reporte no se contó con la sistematización del ejercicio de dialogo. Se reitera la sugerencia realizada en la actividad 2.3.</t>
  </si>
  <si>
    <t>Se presenta evidencia de la imagen de convocatoria y la sistematización de los espacios de diálogos desarrollados por la subsecretaria de seguridad en los meses de junio y agosto.</t>
  </si>
  <si>
    <t>Está actividad se ejecutó en el tiempo programado.
Se evidencia de la imagen de convocatorias y la sistematizaciones de los espacios de diálogos desarrollados por la subsecretaria de seguridad en los meses de junio y agosto.</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</si>
  <si>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</si>
  <si>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</si>
  <si>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</si>
  <si>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</si>
  <si>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</si>
  <si>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</si>
  <si>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 xml:space="preserve">Se realiza un (1) seguimiento  a en la plataforma Colibrí, evidenciando que a 30 de abril en la Plataforma colibrí no existe ningún compromiso ciudadano abierto de la Entidad. </t>
  </si>
  <si>
    <t>Se evidencia correo electrónico donde se informa que, con corte al mes de abril de 2023, la Entidad no tiene ningún compromiso sin cumplir.
Se valida en la pagina web de la veeduría distrital, encontrando que, los compromisos de la Entidad registrados en el aplicativo Colibrí, se encuentran cumplidos para la fecha del reporte.
https://colibri.veeduriadistrital.gov.co/compromisos?titulo=&amp;sector=57&amp;entidad=83&amp;temas=All&amp;localidad=All&amp;estado1=Borrador&amp;tipo_instancia=All&amp;instancia=All&amp;field_nombre_instancia_no_reglam_value=All&amp;fecha_suscripcion=&amp;fecha_cumplimiento=</t>
  </si>
  <si>
    <r>
      <t>Se realizaron correos de alertamiento a las subsecretarías que han realizado a la fecha espacios de diálogo ciudadano con el fin de indagar sobre los posibles compromisos que hayan surgido en marco de éstos espacios ciudadanos; ante esta indagación no se recibieron actas, ni acuerdos firmados con la ciudadanía que fueran objeto de publicar en la Plataforma Colibrí de la Veeduría Distrital. Se adjunta en la carpeta de evidencias, los correos electrónicos enviados, así como el pantallazo de la Plataforma Colibrí donde se evidencia que no existen compromisos ciudadanos registrados abiertos. Link</t>
    </r>
    <r>
      <rPr>
        <b/>
        <sz val="10"/>
        <color rgb="FF3A3838"/>
        <rFont val="Arial"/>
      </rPr>
      <t>: https://colibri.veeduriadistrital.gov.co/compromisos?sector=All&amp;entidad=83&amp;localidad=All&amp;instancia=All&amp;field_nombre_instancia_no_reglam_value=All</t>
    </r>
  </si>
  <si>
    <t>3.4</t>
  </si>
  <si>
    <t>Sistematizar el espacio de Audiencia Pública de Rendición de
Cuentas de la entidad</t>
  </si>
  <si>
    <t>Una (1) sistematización de la Audiencia Pública de Rendición de Cuentas.</t>
  </si>
  <si>
    <t>Una de sistematizaciones realizadas</t>
  </si>
  <si>
    <t>3.5</t>
  </si>
  <si>
    <t>Publicar peticiones resultado de la audiencia pública de rendición de cuentas 2023</t>
  </si>
  <si>
    <t>Una (1) publicación de peticiones ciudadanas resultado de la Audiencia Pública de Rendición de Cuentas.</t>
  </si>
  <si>
    <t>Publicación de peticiones ciudadanas resultado de la Audiencia Pública de Rendición de Cuentas realizadas</t>
  </si>
  <si>
    <t>Oficina Asesora de Comunicaciones
Todas las dependencias en especial áreas misionales (Subsecretaría de Seguridad y Convivencia
Subsecretaría de Acceso a la Justicia)</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</si>
  <si>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</si>
  <si>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</si>
  <si>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</si>
  <si>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</si>
  <si>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</si>
  <si>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Esta actividad no presenta programación de ejecución para el III bimestre de 2023.</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</si>
  <si>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</si>
  <si>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</si>
  <si>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Un (1) acta de comité Institucional de  Gestión y Desempeño</t>
  </si>
  <si>
    <t>Número de actas de comité Institucional de  Gestión y Desempeño</t>
  </si>
  <si>
    <t>Subsecretaría de Gestión Institucional (Atención al Ciudadano)</t>
  </si>
  <si>
    <t>No se cuenta con programación para este reporte.</t>
  </si>
  <si>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</si>
  <si>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</si>
  <si>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</si>
  <si>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Se adjunta plan de trabajo de la interprete de lengua de señas, con avances según programación y evidencias</t>
  </si>
  <si>
    <t>Se evidencia plan de trabajo, sin embargo se debe visualizar de mejor forma el plan, dando claridad a lo programado y al avance, así como organizar las evidencias</t>
  </si>
  <si>
    <t>Durante el periodo de medición, se dio cumplimiento a las actividades programadas en el plan de trabajo de la estrategia de acercamiento a lengua de señas.</t>
  </si>
  <si>
    <t>Está actividad se ejecutó en el tiempo programado.
Se evidencia ejecución del plan de trabajo de la estrategia de acercamiento a lengua de señas de la Entidad. 
Sin embargo se recomienda: frente a una (1) propuesta documento de estrategia a desarrollar SDSCJ, formalizar y aprobar la propuesta.</t>
  </si>
  <si>
    <t>Durante el periodo de medición, se realizó la implementación de la programación de actividades inmersas en del plan de trabajo de la estrategia de lengua de señas de la SDSCJ.
Resulta importante mencionar que el plan es una herramienta de gestión y que el mismo puede variar en su programación, por dinámicas propias del desarrollo contractual de la Interprete de Lengua de Señas.</t>
  </si>
  <si>
    <t>En el mes de junio se ajustó la programación de acuerdo con el plan de trabajo.
Se validan evidencias de las tres actividades realizadas en el periodo. Se sugiere revisar reporte del mes de mayo  o dar alcance para determinar el cumplimiento de las actividades en ese mes.</t>
  </si>
  <si>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</si>
  <si>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</si>
  <si>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</si>
  <si>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</si>
  <si>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</si>
  <si>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</si>
  <si>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</si>
  <si>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Se hizo una (1) jornada de capacitación en temáticas relacionadas con servicio al ciudadano, con los objetivos de:
Brindar herramientas prácticas para la aplicación de los enfoques en los distintos roles que desempeñan los colaboradores de la entidad.
Contextualizar a los servidores que ingresan a la entidad con los principales temas de interés administrativo y apertura al entrenamiento en puesto de trabajo. 
Orientar de manera acertada y pertinente a los contratistas de la entidad, en la realización de los procesos y procedimientos que establece la SCJ. 
Asegurar el fortalecimiento de las competencias de los colaboradores.</t>
  </si>
  <si>
    <t>Se recomienda organizar y fortalecer las evidencias, así como la descripción del reporte, para identificar claramente si es una capacitación que se replica en diferentes momentos o si son varias capacitaciones.
Está actividad se ejecutó en el tiempo programado.</t>
  </si>
  <si>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</si>
  <si>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</si>
  <si>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</si>
  <si>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</si>
  <si>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</si>
  <si>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</si>
  <si>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</si>
  <si>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Se realiza envío a la Dirección de Gestión Humana de solicitud temáticas a ser incluidas en el PIC institucional.</t>
  </si>
  <si>
    <t>Se evidencia correo electrónico y formato con la solicitud dirigida a  la Dirección de Gestión Humana.</t>
  </si>
  <si>
    <t>Subcomponente 3
Gestión de relacionamiento con los ciudadanos</t>
  </si>
  <si>
    <t>Actualizar y socializar la carta de trato digno de la entidad.</t>
  </si>
  <si>
    <t>Una (1) actualización y socialización de la carta de trato digno</t>
  </si>
  <si>
    <t>No. actualización y socialización de documento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</si>
  <si>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</si>
  <si>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</si>
  <si>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</si>
  <si>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</si>
  <si>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</si>
  <si>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30/06/2023
30/11/2023</t>
  </si>
  <si>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</si>
  <si>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</si>
  <si>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</si>
  <si>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</si>
  <si>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De conformidad con las reuniones de monitoreo realizadas por la Oficina Asesora de Planeación, se concretó que dos de las sensibilizaciones se realizarán desde la  Dirección de Acceso a la Justicia.</t>
  </si>
  <si>
    <t>Desde la Dirección de Acceso a la Justicia se han realizado diferentes actividades relacionadas con el fortalecimiento de las rutas de acceso a la justicia. Para ello se hizo durante el primer semestre de la vigencia lo siguiente: 
Reunión socialización temas ruta mujer y protocolo de atención a niños, niñas y adolescentes, socialización justicia de género, competencias y funciones de la Secretaría de la Mujer, socialización normatividad y funciones del ICBF, socialización normatividad, funciones y competencias de las Comisarías de Familia, bienvenida a conciliadores en equidad, capacitación en temas relacionados con la conciliación.</t>
  </si>
  <si>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</si>
  <si>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</si>
  <si>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</si>
  <si>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</si>
  <si>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30/04/2023
30/07/2023
31/10/2023</t>
  </si>
  <si>
    <t>Durante el periodo de medición se realizó el informe de Evaluación de las  Respuestas a PQRSDF ciudadanas, correspondiente al primer trimestre de la vigencia 2023, el cual fue publicado en la página web de la entidad el 27 Abril de 2023.</t>
  </si>
  <si>
    <t>Se evidencia que el informe se encuentra publicado en la pagina web en el siguiente enlace: https://scj.gov.co/es/transparencia/informacion-interes/publicacion/otras-publicaciones/evaluaci%C3%B3n-las-respuestas-pqrsdf-2</t>
  </si>
  <si>
    <t>No se cuenta con programación para este periodo de reporte.</t>
  </si>
  <si>
    <t>Durante el periodo de medición se consolidó el Informe Satisfacción Ciudadana en Canales Presenciales, Virtuales y Canal Telefónico  correspondiente al segundo trimestre de la vigencia 2023, el cual fue publicado en la página web de la SDSCJ el 28-Jul-23 en la siguiente url https://scj.gov.co/es/transparencia/obligacion-reporte-informacion/estudios-investigaciones</t>
  </si>
  <si>
    <t>Está actividad se ejecutó en el tiempo programado.
Se evidencia informe publicado en la página web de la entidad, disponible en el siguiente enlace: https://scj.gov.co/sites/default/files/documentos/Evaluacion%20respuestas%20II%20trimestre%202023.pdf</t>
  </si>
  <si>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</si>
  <si>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</si>
  <si>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</si>
  <si>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Durante el periodo de medición se realizó el informe de Satisfacción Ciudadana en Canales Presenciales, Virtuales y Canal Telefónico, correspondiente al primer trimestre de la vigencia 2023, el cual fue publicado en la página web de la entidad el 28 Abril de 2023.</t>
  </si>
  <si>
    <t>Está actividad se ejecutó en el tiempo programado.
Se evidencia publicado el informe en la pagina web, en el siguiente enlace: https://scj.gov.co/es/transparencia/informacion-interes/publicacion/otras-publicaciones/informe-satisfacci%C3%B3n-ciudadana-4</t>
  </si>
  <si>
    <t>Durante el periodo de medición se consolidó el Informe Evaluación de las respuestas a PQRSDF , correspondiente al segundo trimestre de la vigencia 2023, el cual fue publicado en la página web de la SDSCJ el 28-Jul-23 en la siguiente url https://scj.gov.co/es/transparencia/obligacion-reporte-informacion/estudios-investigaciones</t>
  </si>
  <si>
    <t>Está actividad se ejecutó en el tiempo programado.
Se evidencia informe publicado en la página web de la entidad, disponible en el siguiente enlace: https://scj.gov.co/sites/default/files/documentos/Informe%20Satisfacci%C3%B3n%20Ciudadana%20en%20Canales%20%20II%20trimestre%202023.pdf</t>
  </si>
  <si>
    <t>5.3</t>
  </si>
  <si>
    <t>Mantener la medición del canal telefónico de atención al ciudadano</t>
  </si>
  <si>
    <t>Extensiones telefónicas de atención a ciudadanos con medición de tiempos de atención. </t>
  </si>
  <si>
    <t xml:space="preserve"> Medición mensual del canal telefónico de atención al ciudadano</t>
  </si>
  <si>
    <t>Dirección de Tecnologías y Sistemas de la Información.</t>
  </si>
  <si>
    <t>En el marco del contrato 1219 de 2022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</si>
  <si>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En el marco del contrato 1219 de 2022 suscrito con ETB se cuenta con la funcionalidad de tarificación para las extensiones a través de las cuales se realizará la medición de los tiempos de atención de las llamadas.</t>
  </si>
  <si>
    <t>En el marco del contrato 1552 de 2023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</si>
  <si>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5.4</t>
  </si>
  <si>
    <t xml:space="preserve">Mantener la implementación de la encuesta telefónica de satisfacción de atención al ciudadano </t>
  </si>
  <si>
    <t xml:space="preserve">Encuesta telefónica implementada para la atención brindada al ciudadano </t>
  </si>
  <si>
    <t xml:space="preserve">Seguimiento mensual a encuesta implementada  </t>
  </si>
  <si>
    <t>Dirección de Tecnologías y Sistemas de la Información</t>
  </si>
  <si>
    <t>01/01/2023
31/12/2023</t>
  </si>
  <si>
    <t>En el marco del contrato 1219 de 2022 suscrito con ETB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t>
  </si>
  <si>
    <t>Se evidencia la lista de respuesta con fecha e informe consolidado de respuestas de los meses de enero y febrero.
De conformidad con las reuniones de monitoreo realizadas por la Oficina Asesora de Planeación, se concreto que la actividad se reportará de manera mensual  y monitoreará de manera bimestral.</t>
  </si>
  <si>
    <t>Está actividad se ejecutó en el tiempo programado.
Se evidencia la lista de respuesta con fecha e informe consolidado de respuestas de los meses de enero y febrero.</t>
  </si>
  <si>
    <t>En el marco del contrato 1552 de 2023 suscrito con ETB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t>
  </si>
  <si>
    <t>Está actividad se ejecutó en el tiempo programado.
Se evidencia la lista de respuesta con fecha e informe consolidado de respuestas.</t>
  </si>
  <si>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</si>
  <si>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</si>
  <si>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</si>
  <si>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</si>
  <si>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 xml:space="preserve">Se publicó en la página web de la entidad un (1) informe con los resultados de la evaluación del desempeño laboral de la vigencia 2022-2023. </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</si>
  <si>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</si>
  <si>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</si>
  <si>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</si>
  <si>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En la página web de la entidad se encuentra una (1) publicación sobre la concertación de acuerdos de gestión de los directivos de la Secretaría Distrital de Seguridad, Convivencia y Justicia</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</si>
  <si>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</si>
  <si>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</si>
  <si>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</si>
  <si>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Se realizaron dos (2) informes sobre los nombramientos efectuados durante los meses de enero y febrero de 2023</t>
  </si>
  <si>
    <t xml:space="preserve">Se evidencia Excel con resumen de publicaciones en la página web de la entidad, correspondientes a resoluciones de nombramientos </t>
  </si>
  <si>
    <t>Se realizaron dos (2) informes sobre los nombramientos efectuados durante los meses de marzo y abril de 2023</t>
  </si>
  <si>
    <t xml:space="preserve">Está actividad se ejecutó en el tiempo programado.
Se evidencia Excel con resumen de publicaciones en la página web de la entidad correspondientes a resoluciones de nombramientos </t>
  </si>
  <si>
    <t>Se realizaron dos (2) informes sobre los nombramientos efectuados durante los meses de mayo y junio de 2023</t>
  </si>
  <si>
    <t>Está actividad se ejecutó en el tiempo programado.
Se evidencia Excel con resumen de publicaciones en la página web de la entidad correspondientes a resoluciones de nombramientos.</t>
  </si>
  <si>
    <t>Se realizaron dos (2) informes sobre los nombramientos efectuados durante los meses de julio y agosto de 2023</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</si>
  <si>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</si>
  <si>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</si>
  <si>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</si>
  <si>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</si>
  <si>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Se remite memorando socializado a todos los servidores y contratistas de la entidad, sobre el instructivo de supervisión de contratos resaltando el deber de la publicación de la información contractual en el SECOP II, para dar cumplimiento a la Ley 1712 de 2014</t>
  </si>
  <si>
    <t>Está actividad se ejecutó en el tiempo programado. 
Se evidencia memorando informativo con asunto: SOCIALIZACIÓN DE INSTRUCTIVOS CÓD. I-JC-3 Y I-GCT-01 Y REITERACIÓN DE PUBLICACIÓN EN PLATAFORMA SECOP (I Y II).</t>
  </si>
  <si>
    <t>Jornada de capacitación sobre manual de contratación, supervisión e interventoría, dirigidas a supervisores y apoyo a la supervisión</t>
  </si>
  <si>
    <t>Listado de asistencia</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</si>
  <si>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</si>
  <si>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</si>
  <si>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</si>
  <si>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</si>
  <si>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</si>
  <si>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Está actividad se ejecutó en el tiempo programado.
En la página web de la entidad se evidencia publicación de actas del desarrollo de las sesiones de las siete instancias de coordinación. Disponible en el siguiente enlace: https://scj.gov.co/es/transparencia/obligacion-reporte-informacion/instancias-coordinacion</t>
  </si>
  <si>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</si>
  <si>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</si>
  <si>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</si>
  <si>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</si>
  <si>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Se realizó mesa de trabajo con profesionales de la Oficina de Comunicaciones y la Dirección de Tecnologías de la Información y las Comunicaciones, del cual surgieron los siguientes compromisos como consta en el acta del día 21 de junio de 2023: a Oficina Asesora de Comunicaciones realizará antes del 30 de junio el diseño del ícono
en donde se alojarán los videos de intérprete de señas en la sección de Trámites y Servicios.
Una vez se realice el diseño, la Dirección de Tecnologías y Sistemas de la Información
publicará los videos en la sección de trámites del botón de Transparencia y el home de
Servicio al Ciudadano de la Página Web de la SDSCJ, en las dos cajas: (servicios y
trámites).</t>
  </si>
  <si>
    <t>La actividad ejecutó en el tiempo programado y se da por cumplida.</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</si>
  <si>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</si>
  <si>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</si>
  <si>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</si>
  <si>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No se tiene programación para este reporte.</t>
  </si>
  <si>
    <t>Actualizar  y publicar datos abiertos en la plataforma distrital.</t>
  </si>
  <si>
    <t>Realizar la actualización y publicación de 72 datos abiertos en el portal distrital, para el periodo comprendido entre el 01 de enero y el 31 de diciembre de 2023,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</si>
  <si>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</si>
  <si>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</si>
  <si>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Se evidencia la totalidad de los datos abiertos de la entidad, teniendo cuenta que se actualizan mes vencido, de la evidencia los cuatro primeros se actualizaron en febrero.</t>
  </si>
  <si>
    <t>En abril de 2023 se actualizaron tres conjuntos de datos: dos geográficos (Incidente Reportado C4 y Medida Correctiva para marzo 2023) y uno alfanumérico (Incidentes Tramitados en el C4 para enero 2015 – marzo 2023) a cargo de esta oficina en el portal de Datos Abiertos Bogotá. Se aclara que no se realiza actualización del conjunto de datos abiertos “Delito de Alto Impacto”, ya que no se cuenta desde el mes de abril con información de la fuente externa SIEDCO (Se adjunta como evidencia la solicitud de información por parte de la OAIEE).</t>
  </si>
  <si>
    <t>Está actividad se ejecutó en el tiempo programado.
Se evidencia la totalidad de los datos abiertos de la entidad, teniendo cuenta que se actualizan mes vencido. La actualización del conjunto de datos “Delito de Alto Impacto”, el proceso indica que se realizará en el transcurso de la vigencia.</t>
  </si>
  <si>
    <t xml:space="preserve">A corte de 31 de mayo de 2023 se actualizaron cuatro conjuntos de datos: tres geográficos (Delito de Alto Impacto, Incidente Reportado C4 y Medida Correctiva para abril 2023) y uno alfanumérico (Incidentes Tramitados en el C4 para enero 2015 – abril 2023) a cargo de la Oficina de Análisis de Información y Estudios Estratégicos en el portal de Datos Abiertos Bogotá.
A corte de 30 de junio de 2023 se actualizaron cuatro conjuntos de datos: tres geográficos (Delito de Alto Impacto, Incidente Reportado C4 y Medida Correctiva para mayo 2023) y uno alfanumérico (Incidentes Tramitados en el C4 para enero 2015 – mayo 2023) a cargo de la Oficina de Análisis de Información y Estudios Estratégicos en el portal de Datos Abiertos Bogotá.
</t>
  </si>
  <si>
    <t xml:space="preserve">A corte de 31 de julio de 2023 se actualizaron 16 de conjuntos de datos: Comando de Atención Inmediata, Estación de Policía, Cuadrantes de Policía, Comando Operativo de Seguridad Ciudadana, Casa de Justicia, Sala de Atención al Usuario, Centro de Atención a Víctimas, Cárcel, Unidad de Reacción Inmediata, Centro de Traslado por Protección, Sistema de Responsabilidad Penal para Adolescentes y Centro de Comando, Control, Comunicaciones y Cómputo de Bogotá - C4. 
A corte de 31 de agosto de 2023 se actualizaron los 4 de conjuntos de datos geográficos Delito de Alto Impacto, Incidente Reportado C4 y Medida Correctiva para enero - julio de 2023 y el archivo plano Incidentes Tramitados en el C4 - Numero Único de Seguridad y Emergencias NUSE. Bogotá D.C. para enero 2015 - julio 2023. 
</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</si>
  <si>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</si>
  <si>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</si>
  <si>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</si>
  <si>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</si>
  <si>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Se diseñó Plan de Trabajo de Trámites y OPAS., el cual se viene ejecutando de acuerdo con el cronograma establecida en éste instrumento.</t>
  </si>
  <si>
    <t>Está actividad se ejecutó en el tiempo programado.
Se evidencia correo de aprobación del plan de trabajo. Se sugiere realizar descripción de los avances y actividades cumplidas del plan.</t>
  </si>
  <si>
    <t>1,11</t>
  </si>
  <si>
    <t>Publicar en la página web los informes mensuales de  PQRSDF (Peticiones, Quejas, Reclamos, Sugerencias, Denuncias y Felicitaciones) y Solicitudes de Acceso a la Información.</t>
  </si>
  <si>
    <t>Dos (2) Informes mensualmente publicados en la web.</t>
  </si>
  <si>
    <t>Número de informes mensualmente publicados en la web, para un total de 24 en el año</t>
  </si>
  <si>
    <t>Se realizó el cargue de los informes así:
Informe mensual de solicitudes de acceso a la información de diciembre 2022; Fecha de publicación: 31-Ene-23
Informe mensual de gestión de PQRSDF enero 2023; Fecha de publicación: 28-Feb-23
Informe mensual de gestión de PQRSDF diciembre 2022; Fecha de publicación: 31-Ene-23
Informe mensual de solicitudes de acceso a la información de enero 2023; Fecha de publicación: 27-Feb-23
https://scj.gov.co/es/transparencia/planeacion-presupuesto-ingresos/informe-pqrs</t>
  </si>
  <si>
    <t>Se evidencia informe del mes de enero de la vigencia, publicado en la página web de la entidad en el siguiente link:https://scj.gov.co/es/transparencia/planeación-presupuesto-ingresos/informe-pqrs</t>
  </si>
  <si>
    <t>Se realizó el cargue de los informes así:
Informe mensual de solicitudes de acceso a la información de febrero 2023; Fecha de publicación: 31-Mar-23
Informe mensual de gestión de PQRSDF febrero 2023; Fecha de publicación: 31-Mar-23
Informe mensual de gestión de PQRSDF marzo 2023; Fecha de publicación: 28-Abr-23
Informe mensual de solicitudes de acceso a la información de marzo 2023; Fecha de publicación: 27-Abr-23
https://scj.gov.co/es/transparencia/planeacion-presupuesto-ingresos/informe-pqrs</t>
  </si>
  <si>
    <t>Está actividad se ejecutó en el tiempo programado.
Se evidencia informe de los meses de febrero y marzo de la vigencia, publicado en la página web de la entidad en el siguiente link:https://scj.gov.co/es/transparencia/planeación-presupuesto-ingresos/informe-pqrs</t>
  </si>
  <si>
    <t>Se realizó la publicación de los informes en la página web de la Entidad, así:
Informe mensual de gestión de PQRSDF abril 2023; Fecha de publicación: 30-Mayo-23
Informe mensual de gestión de PQRSDF mayo 2023; Fecha de publicación: 29-Jun-23
Informe mensual de solicitudes de acceso a la información de abril 2023; Fecha de publicación: 30-Mayo-23
Informe mensual de solicitudes de acceso a la información de mayo 2023; Fecha de publicación: 28-Jun-23
Evidencia:
https://scj.gov.co/es/transparencia/planeacion-presupuesto-ingresos/informe-pqrs</t>
  </si>
  <si>
    <t>Está actividad se ejecutó en el tiempo programado.
Se evidencia informe de los meses de abril y mayo de la vigencia, publicado en la página web de la entidad en el siguiente enlace: https://scj.gov.co/es/transparencia/planeación-presupuesto-ingresos/informe-pqrs</t>
  </si>
  <si>
    <t>Está actividad se ejecutó en el tiempo programado.
Se evidencia informe de los meses de junio y julio de la vigencia, publicado en la página web de la entidad en el siguiente enlace: https://scj.gov.co/es/transparencia/planeación-presupuesto-ingresos/informe-pqrs</t>
  </si>
  <si>
    <t>Subcomponente 2
Lineamientos de transparencia pasiva</t>
  </si>
  <si>
    <t>2,1</t>
  </si>
  <si>
    <t>Realizar informes mensuales de Solicitudes de Acceso a la Información.</t>
  </si>
  <si>
    <t>Once (11)  informes mensuales elaborados y publicados en la página web</t>
  </si>
  <si>
    <t>Número de informes elaborados y publicados en la página web</t>
  </si>
  <si>
    <t>Se cargan los informes de las solicitudes de acceso a la información tramitadas en los meses de diciembre de 2022 y  de enero de 2023.</t>
  </si>
  <si>
    <t>Se cargan los informes de las solicitudes de acceso a la información tramitadas en los meses de febrero y  marzo de 2023.</t>
  </si>
  <si>
    <t>Está actividad se ejecutó en el tiempo programado.
Se evidencia informe del mes de febrero y marzo de la vigencia publicado en la página web de la entidad en el siguiente link: https://scj.gov.co/es/transparencia/planeación-presupuesto-ingresos/informe-pqrs</t>
  </si>
  <si>
    <t>Durante el periodo de medición, se realizaron y publicaron en la página web de la Entidad,  los informes de las solicitudes de acceso a la información tramitadas en los meses de abril y  mayo de 2023.
Evidencia: 
https://scj.gov.co/es/transparencia/planeacion-presupuesto-ingresos/informe-pqrs</t>
  </si>
  <si>
    <t>Durante el periodo de medición, se realizaron y publicaron en la página web de la Entidad,  los informes de las solicitudes de acceso a la información tramitadas en los meses de junio y  julio de 2023.</t>
  </si>
  <si>
    <t>Realizar informes mensuales de PQRSDF (Peticiones, Quejas, Reclamos, Sugerencias, Denuncias y Felicitaciones).</t>
  </si>
  <si>
    <t>Se cargan los informes de PQRSDF tramitadas en los meses de diciembre de 2022 y de enero de 2023.</t>
  </si>
  <si>
    <t>Se evidencia informe del mensuales correspondientes a: acceso a la información y PQRS , publicados en la pagina web de la entidad en el siguiente link:https://scj.gov.co/es/transparencia/planeación-presupuesto-ingresos/informe-pqrs</t>
  </si>
  <si>
    <t>Está actividad se ejecutó en el tiempo programado.
Se evidencia publicación de los informes mensuales correspondientes a acceso a la información y PQRS de los meses de los meses de febrero y marzo publicados en la pagina web de la entidad en el siguiente link:https://scj.gov.co/es/transparencia/planeación-presupuesto-ingresos/informe-pqrs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</si>
  <si>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</si>
  <si>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</si>
  <si>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</si>
  <si>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</si>
  <si>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</si>
  <si>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Durante el primer trimestre se realiza la planeación con la Dirección de Tecnologías y Seguridad de la Información para dar inicio con la recolección de información de la actualización del Registro de Activos de Información e Índice de Información Clasificada y Reservada, se realiza mesa de trabajo con la DTSI y la OAP, se elabora plan de trabajo para recolección.</t>
  </si>
  <si>
    <t>Se evidencia avance en la actividad mediante un Excel con información de las dependencias, para la programación de identificación de activos de información. Se recomienda presentar o aclarar la matriz que da cuenta de la actividad, así mismo se recomienda ir avanzando con el diligenciamiento completo de la matriz para identificar claramente el plan de trabajo de la vigencia que daría cumplimiento con la actividad.
Se evidencia presentación de socialización de mapa de procesos v2 de la Entidad, el cual afecta directamente la identificación de la información clasificada y reservada.</t>
  </si>
  <si>
    <t>Durante el primer semestre 2023 se elabora en conjunto con la Dirección de Tecnologías y Seguridad de la Información y la Oficina Asesora de Planeación, el cronograma para la recolección de información de la actualización del Registro de Activos de Información e Índice de Información Clasificada y Reservada, esta actividad depende de la actualización de los documentos del SIG, por lo cual se pospone para el segundo semestre. Se adjuntan evidencias de las actividades adelantadas que tienen como objetivo la actualización de los instrumentos (producto a entregar).</t>
  </si>
  <si>
    <t>Está actividad se ejecutó en el tiempo programado.
Se evidencia plan de trabajo y matriz de seguimiento.</t>
  </si>
  <si>
    <t>Actualizar y publicar el registro o inventario de activos de información.</t>
  </si>
  <si>
    <t>Un (1) registro o inventario de activos de información actualizado y publicado</t>
  </si>
  <si>
    <t>Se evidencia avance en la gestión de la actividad teniendo en cuenta que esta identificación de activos está correlacionada con la identificación de información clasificada y reservada. Se evidencia plan de trabajo archivístico con actividades asociadas a la actualización de activos de información de las dependencias.</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</si>
  <si>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</si>
  <si>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</si>
  <si>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</si>
  <si>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Se realiza divulgación de una (1) pieza informativa el 16 de junio en correo institucional, intranet y canales internos, en el cual se socializaron los documentos estratégicos: Programa de Gestión Documental-PGD y Plan Institucional de Archivos-PINAR, así como su uso, importancia y publicación en sitio web de la SD-SCJ. Se adjuntan evidencias de la divulgación.</t>
  </si>
  <si>
    <t>Está actividad se ejecutó en el tiempo programado.
Se evidencia correo masivo y piezas gráficas de divulgación.</t>
  </si>
  <si>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</si>
  <si>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</si>
  <si>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</si>
  <si>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 xml:space="preserve">Durante el primer trimestre 2023, se elabora cronograma de capacitaciones de gestión documental a realizar durante esta vigencia en el marco del Plan Institucional de Capacitación – PIC de la SD-SCJ, se realiza una (1) jornada de divulgación de la Política de Gestión Documental. Se modifica la estructura del proceso de inducción y reinducción agregando la socialización de los principales temas de gestión documental, a la fecha se han realizado tres (3) jornadas a contratistas y nuevo personal de planta. </t>
  </si>
  <si>
    <t>Está actividad se ejecutó en el tiempo programado.
Se evidencian tres (3) listas de asistencia de inducciones dirigidas a contratistas y personal de planta. Se sugiere fortalecer las evidencias con el contenido de las inducciones dando cuenta de las temáticas tratadas, en donde se incluyan temas de gestión documental.
Se evidencia lista de asistencia y presentación de la socialización de la actualización de la Política de Gestión Documental.</t>
  </si>
  <si>
    <t xml:space="preserve">Durante el segundo trimestre 2023 y en el marco del Plan Institucional de Capacitación – PIC de la SD-SCJ y cronograma de GD, se realizan las siguientes jornadas: 1. Socialización de instrumentos archivísticos y Socialización actividades del SIC (29 mayo). 3. Jornada de Inducción y reinducción. 4. Entrenamiento  nuevo sistema SIGA. </t>
  </si>
  <si>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</si>
  <si>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</si>
  <si>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</si>
  <si>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</si>
  <si>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</si>
  <si>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</si>
  <si>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</si>
  <si>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Para el segundo trimestre de la vigencia 2023 se presentaron los 2 mokups de actualizaciones a la pagina WEB de acuerdo a lo establecido en este informe.</t>
  </si>
  <si>
    <t>Está actividad se ejecutó en el tiempo programado.
Se evidencian los PDF con diseños de la página web de la entidad.</t>
  </si>
  <si>
    <t xml:space="preserve">Los Mockups se encuentran en proceso de producción y en este momento no se cuenta con versiones finales por lo tanto para el seguimiento con corte agosto no es prudente presentar este ítem, cabe resaltar que el mismo esta programado para su entrega a finales de septiembre y para esta fecha se contara con las versiones finales ajustadas. </t>
  </si>
  <si>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</si>
  <si>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</si>
  <si>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</si>
  <si>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</si>
  <si>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Para el primer trimestre de la vigencia 2023 elaboraron 3 videos con  leguajes de señas colombianas en los siguientes temas:
*Día Internacional de la Mujer #8M
 *Víctimas de secuestro o extorsión
*Comando ambiental</t>
  </si>
  <si>
    <t>Para lo corrido del tercer trimestre de la vigencia 2023 se han elaborado 4 videos con  leguajes de señas colombianas en los siguientes temas:
Resocialización en la Cárcel Distrital​
Búsqueda de agresores a conductor del SITP​
Campaña de Ciberdelitos​
Resultados de Operativos de seguridad</t>
  </si>
  <si>
    <t>Está actividad se ejecutó antes de la fecha programada. Se recomienda tener en cuenta las fechas y la meta establecida para no generar una sobre ejecución. Se evidencias los cuatro videos.</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</si>
  <si>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</si>
  <si>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</si>
  <si>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</si>
  <si>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</si>
  <si>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 xml:space="preserve">Para el primer cuatrimestre de la vigencia 2023 se divulgó el canal para denunciar actos de corrupción en los diferentes productos internos y externos de comunicación para la ciudadanía y los servidores y servidoras de la siguiente forma:
• En redes sociales se publicó la invitación de participación para la construcción del Plan Anticorrupción de la entidad. 
• Por medio del correo electrónico institucional se invitó a consultar a los funcionarios de la entidad el Plan Anticorrupción de la entidad.
• En Instagram se publicó las líneas de atención de los Supercade en donde los ciudadanos pueden realizar su respectiva denuncia o solicitud.
</t>
  </si>
  <si>
    <t>Solamente una de las cuatro evidencias aportadas responden a lo requerido por la actividad "Divulgar el canal para denunciar actos de corrupción en los diferentes productos internos y externos de comunicación para la ciudadanía y  los servidores y servidoras", por lo cual se sugiere al área priorizar el cumplimiento del indicador y la meta en los tiempos establecidos.</t>
  </si>
  <si>
    <t>Para el segundo trimestre de la vigencia 2023 se elaboraron 3 piezas divulgadas en la pagina web y en redes sociales, por otra parte se realizo un video con una breve explicación de como se realiza el proceso de denuncia de actos de corrupción, este fue compartido en redes sociales como Instagram y Twitter.</t>
  </si>
  <si>
    <t>Para lo corrido del tercer trimestre de la vigencia 2023 se elaboraron 2 piezas divulgadas en la pagina web.</t>
  </si>
  <si>
    <t>4.4</t>
  </si>
  <si>
    <t xml:space="preserve">Actualizar el versionamiento del sitio web de la Entidad  de drupal 7 a 9 de acuerdo al rediseño del mismo. </t>
  </si>
  <si>
    <t>Requerimientos implementados en el sitio web</t>
  </si>
  <si>
    <t>Requerimientos atendidos/ Requerimientos allegados
Cumplir con los requerimientos de la Oficina Asesora de Comunicaciones  relacionados con el sitio web.</t>
  </si>
  <si>
    <t>Se evidencia pantallazos de actualizaciones en la comités Plataforma sitio web.</t>
  </si>
  <si>
    <t xml:space="preserve">Durante el periodo comprendido entre marzo y abril de 2023, se recibió una solicitud de desarrollo del sitio web por parte de la Oficina Asesora de Comunicaciones, en donde se llevaron a cabo las siguientes implementaciones en el sitio web relacionado en los PDF adjuntos (“3. commits_2023_sitio_web_01_03_2023_al_31_03_2023-1” y “4. commits_2023_sitio_web_01_04_2023_al_30_04_2023”): </t>
  </si>
  <si>
    <t>Está actividad se ejecutó en el tiempo programado.
De acuerdo con las reuniones realizadas con el equipo de la Dirección de Tecnologías se evidencia correo de solicitud y atención a la misma, respondiendo a los requerimientos allegados frente a las actualizaciones correspondientes de cada módulo correspondiente en la página web.</t>
  </si>
  <si>
    <t>En el mes de junio se realizó ajuste en la programación, de conformidad con la fecha máxima programada de la actividad. Está actividad se ejecutó en el tiempo programado.
Se evidencia la implementación de los diseños.</t>
  </si>
  <si>
    <t>Está actividad se ejecutó en el tiempo programado.
Se evidencia la implementación de los diseños, se sugiere organizar las evidencias por bimestre.</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</si>
  <si>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</si>
  <si>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</si>
  <si>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</si>
  <si>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</si>
  <si>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</si>
  <si>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Se realizó monitoreo del botón de Transparencia de conformidad con los estándares de publicación de la Matriz ITA Ley 1712. Dichos alertamientos se enviaron a través de correo electrónico, y el monitoreo fue publicado en la página web a través del siguiente link: https://scj.gov.co/es/transparencia/datos-abiertos/registro-publicaciones</t>
  </si>
  <si>
    <t>Está actividad se ejecutó en el tiempo programado.
En la página web de la Entidad se evidencia publicación de la matriz de seguimiento al cumplimiento Ley 1712 de 2014 - Primer Bimestre 2023, así como el correo electrónico emitido con el alertamiento y publicación de lo correspondiente.</t>
  </si>
  <si>
    <t xml:space="preserve">Se realizó monitoreo del botón de Transparencia de acuerdo con el esquema de publicación de la entidad y los parámetros establecidos en la Matriz 1712 de la Procuraduría General. </t>
  </si>
  <si>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</si>
  <si>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</si>
  <si>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</si>
  <si>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</si>
  <si>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Se realizó capacitación en torno a los estándares de publicación del botón PARTICIPA el día 14 de abril a través de teams, capacitación realizada a los líderes operativos y a los colaboradores encargados de administrar información en la página web de la entidad de conformidad con esquema de publicación.</t>
  </si>
  <si>
    <t>Está actividad se ejecutó en el tiempo programado.
Se evidencia desarrollo de la capacitación en coherencia con la temática frente a la publicación en el botón PARTICIPA.</t>
  </si>
  <si>
    <t>Evaluar el grado de cumplimiento de la Ley 1712 de 2014 "Transparencia y Acceso a la Información Pública", incluyendo la resolución 1519 de 2020 anexo 2.</t>
  </si>
  <si>
    <t>Dos (2) seguimientos  al cumplimiento de la Ley 1712 de 2014</t>
  </si>
  <si>
    <t>Número de seguimientos ejecutados en el período/número de seguimientos programados en el periodo</t>
  </si>
  <si>
    <t>31/05/2023
31/12/2023</t>
  </si>
  <si>
    <t>Durante el mes de mayo la oficina de control interno realizó el Informe de seguimiento al cumplimiento de la ley 1712 de 2014 Resolución 1519 de 2020 anexo 1 y 2. El cual fue comunicado con radicado No.  3-2023-19881
El cual se encuentra publicado en el siguiente link:
https://scj.gov.co/sites/default/files/control/Inf_Seg_Ley_1712_Res_1519_Anexo_1-2_31_mayo_2023.pdf</t>
  </si>
  <si>
    <t>La actividad se realizó en el tiempo programado.
Se evidencia memorando con informe de cumplimiento.</t>
  </si>
  <si>
    <t>Plan Anticorrupción y de Atención al Ciudadano 2023</t>
  </si>
  <si>
    <t xml:space="preserve">Bimestre IV </t>
  </si>
  <si>
    <t>Reporte
 (Dependencia líder)</t>
  </si>
  <si>
    <t>4. Implementación</t>
  </si>
  <si>
    <t xml:space="preserve">Desarrollar el plan de Cultura de integridad, valores y conflictos de interés </t>
  </si>
  <si>
    <t>100% del plan de trabajo</t>
  </si>
  <si>
    <t># de actividades del plan ejecutadas / # de actividades del plan programadas</t>
  </si>
  <si>
    <t>Está actividad se encuentra programada para otro periodo de reporte.
Se sugiere validar la calidad de la información, respecto a las firmas y listas de asistencia completamente diligenciadas.</t>
  </si>
  <si>
    <t xml:space="preserve">En el mes de junio se realizó ajuste en la programación de la actividad mes a mes, de conformidad con el PLAN DE TRABAJO CULTURA DE INTEGRIDAD, VALORES Y CONFLICTOS DE INTERES DEL SERVIDOR PÚBLICO VIGENCIA 2023.
Está actividad se realizó en el tiempo programado.
De conformidad con el plan de trabajo, se desarrollaron las cinco actividades programadas para el tercer bimestre.																											
</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</si>
  <si>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</si>
  <si>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</si>
  <si>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</si>
  <si>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</si>
  <si>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</si>
  <si>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 xml:space="preserve">Mediante una reunión de trabajo celebrada el 25 de agosto, se reunieron los líderes operativos de las áreas que competen dentro del Plan de Participación de la SDSCJ, entre las que destacan la Subsecretaría de Seguridad y Convivencia, Acceso a la Justicia, Cárcel Distrital y la Dirección de Prevención y Cultura Ciudadana. El objetivo primordial de este encuentro fue abordar la revisión del Plan de Participación Ciudadana, un documento de indiscutible relevancia que orienta las acciones de toda la secretaría en lo concerniente a la interacción con diversos grupos de interés y de valor.
La justificación para llevar a cabo una actualización y ajustes al plan fue el tema central de debate en esta sesión de trabajo liderada por la Oficina Asesora de Planeación, ya que se determinó que, es fundamental que el documento se encuentre alineado con las necesidades y expectativas de los grupos de interés y de valor. Por consiguiente, se dedicó un para evaluar la pertinencia de introducir modificaciones que reflejen con mayor precisión la realidad y las prioridades actuales.
Luego de un análisis exhaustivo, se llegó a la conclusión unánime de que es tanto viable como necesario proceder con la actualización del Plan de Participación Ciudadana. Sin embargo, se determinó que la Subsecretaría de Seguridad y Convivencia asumiría un rol fundamental en la emisión de esta actualización, específicamente en relación con la revisión y ajustes de la Resolución 0226, denominada "Plan de Fortalecimiento a Grupos Ciudadanos". Dicho documento, hasta la fecha, se encuentra bajo revisión y perfeccionamiento por parte de la Subsecretaría de Seguridad y Convivencia.
En virtud de lo expuesto, la Oficina de Asuntos Públicos (OAP) aguarda la emisión de esta normativa para emprender conjuntamente las actualizaciones requeridas en el Plan de Participación Ciudadana. 
</t>
  </si>
  <si>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</si>
  <si>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</si>
  <si>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</si>
  <si>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</si>
  <si>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</si>
  <si>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</si>
  <si>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Número de actualizaciones realizadas</t>
  </si>
  <si>
    <t>15/02/2023
15/05/2023
15/08/2023
15/11/2023</t>
  </si>
  <si>
    <t>Se realizó actualización del botón PARTICIPA actualizando la sección de Control Social con Información de Veedurías Ciudadanas, Información de la entidad disponible a control social, en la sección de Planeación y Presupuesto Participativo, se publicó el Plan de acción preliminar 2023 de la entidad, el PAAC preliminar, Plan de Acción de la Secretaría Distrital de Seguridad, Convivencia y Justicia para la vigencia 2023 y el Plan Anticorrupción y de Atención al Ciudadano 2023</t>
  </si>
  <si>
    <t>Se realizó actualización del botón PARTICIPA actualizando la sección de Colaboración e Innovación Abierta,  Plan Anticorrupción y de Atención al Ciudadano V2, V3 de 2023, Rendición de Cuentas, Consulta Ciudadana, lo cual se puede evidenciar a través del siguiente link: https://scj.gov.co/es/participa/</t>
  </si>
  <si>
    <t>Está actividad se ejecutó en el tiempo programado.
Se evidencia publicación de información en el botón participa en la página web de la entidad, disponible en el siguiente enlace: https://scj.gov.co/es/participa/</t>
  </si>
  <si>
    <t>Se realizó actualización del botón PARTICIPA actualizando la sección Informes de Gestión del micrositio de Rendición de cuentas del botón PARTICIPA  a través del siguiente link: https://scj.gov.co/es/participa/consulta-ciudadana, sección Convocatorias con la información de los diálogos ciudadanos, sección de colaboración e innovación abierta con la publicación de las actas de los comité Institucionales de Gestión y Desempeño el 5 de julio de 2023, A través del link se puede visualizar: https://scj.gov.co/es/participa/colaboracion-innovacion-abierta</t>
  </si>
  <si>
    <t xml:space="preserve">Realizar ejercicio de participación para la formulación del Programa de Transparencia y Ética Pública vigencia 2024 </t>
  </si>
  <si>
    <t xml:space="preserve">Un (1) ejercicio de participación </t>
  </si>
  <si>
    <t>Un (1) ejercicio de participación realizado</t>
  </si>
  <si>
    <t>Implementar ejercicio de participación para la formulación del Plan de Acción 2023 (POA)</t>
  </si>
  <si>
    <t>Número de ejercicio de participación</t>
  </si>
  <si>
    <t xml:space="preserve">Se realizó ejercicio participativo con los gestores de convivencia y el equipo territorial sobre la implementación del Plan de Acción, así mismo se publicó en el botón participa el día 18 y 19  de enero un plan de acción preliminar con el fin de recibir comentarios o inquietudes de la ciudadanía. </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</si>
  <si>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</si>
  <si>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</si>
  <si>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</si>
  <si>
    <t>Se efectúa socialización ante el Comité de Gestión y Desempeño el 3 de Mayo.</t>
  </si>
  <si>
    <t>Se realizó para envió de correo masivo socializando el concepto de riesgos de corrupción, la política de administración de riesgos y el formato correspondientes. De otra parte, en el marco del comité institucional de gestión y desempeño se realizó socialización de los resultados del seguimiento de los riesgos de la entidad.</t>
  </si>
  <si>
    <t>Se evidencia correo masivo, presentación, correo electrónico del orden del día del comités e recomienda dar alcance a los soporte con el acta firmada.</t>
  </si>
  <si>
    <t>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</si>
  <si>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El 17 de abril de 2023, se realizó la convocatoria dirigida a la ciudadanía a través de la página web de la SDSCJ, tema: "Hablemos sobre el acoso a las mujeres en el espacio público", a las 4:00 pm, a través de la plataforma de YouTube de la Entidad.</t>
  </si>
  <si>
    <t>Para el primer cuatrimestre de la vigencia 2023 se elaboraron y divulgaron con información sobre servicios de la entidad con enfoque de género, incluyente y no sexista de la siguiente forma:
• Publicación en la Intranet de la guía de Lenguaje claro 
• En el canal de YouTube se publicó el video del secretario en la gestión realizada por el Día Internacional de la Mujer
• En redes sociales se publicaron los canales de Atención 
• En la cartelera Institucional se publicó sobre el stand LGBTI de la feria del libro.</t>
  </si>
  <si>
    <t>Está actividad se ejecutó en el tiempo programado.
Se evidencia publicación de las sistematización del espacio de dialogo en la pagina web de la Entidad en siguiente Enlace: https://scj.gov.co/es/transparencia/rendicion-de-cuentas/informes-evaluaciones.
Se evidencia desarrollo de espacio de dialogo, grabado en el canal de YouTube de la Entidad, disponible en el siguiente enlace: https://www.youtube.com/@SecretariadeSeguridadBogota/streams</t>
  </si>
  <si>
    <t>La Subsecretaría de Seguridad y Convivencia, el pasado 22 de junio llevó a cabo el diálogo ciudadano denominado "Hablemos sobre seguridad, convivencia y cultura ciudadana", se realizó transmisión a través de Facebook Live de la Secretaría Distrital de Seguridad, Convivencia y Justicia.
Se realizó convocatoria oportuna para la participación en este espacio mediante redes sociales de la Secretaría.  
Se publica sistematización en la página web de la institución.</t>
  </si>
  <si>
    <t>Durante el periodo de medición, se realizó la reprogramación de las siguientes actividades inmersas en del plan de trabajo de la estrategia de lengua de señas de la SDSCJ:
Actividad: Gestionar una estrategia o acciones comunicativas de difusión del club de señas.
Cambio de la programación para los meses de julio y agosto de 2023.
Justificación: Se realiza reprogramación de la actividad para presentar mejores resultados  frente a la consolidación del grupo de semilleros de señas, compuesto por participantes de las áreas del nivel central y del nivel territorial de la Entidad. A la fecha han participado 4 áreas y se espera ampliar a 3 áreas más, en cada sesión se espera asistencia de 15 personas aproximadamente.
Actividad: Gestionar y velar porque se implemente un del botón en página web para agendamiento atención personalizada de personas sordas, en sedes descentralizadas SDSCJ en marco de los servicios o estrategias a cargo entidad.
Cambio de la programación para los meses de junio y julio de 2023.
Justificación: Se realiza reprogramación de la actividad debido a que entre los meses de julio y agosto se planea contar con el botón de acuerdo con las gestiones que se han venido adelantando.
Evidencias: Plan de trabajo consolidado con ejecución del 1 mayo al 30 de junio de 2023.</t>
  </si>
  <si>
    <t xml:space="preserve">Está actividad se ejecutó en el tiempo programado. En el mes de junio se ajustó la programación de acuerdo con el plan de trabajo.
Se evidencian los soportes de las tres actividades desarrolladas durante el bimestre. Se sugiere revisar la programación de la actividad "Realizar la orientación a ciudadanos mediante canal virtual (TEAMS)", ya que no se cumplió con lo programado.
</t>
  </si>
  <si>
    <t>Durante el periodo de ejecución, se realizó la actualización del documento de carta de trato digno para la vigencia 2023; la cual fue solicitada actualizar en el botón de atención al ciudadano de la página web de la Entidad, en la siguiente enlace: https://scj.gov.co/sites/default/files/Carta%20de%20Trato%20Digno%202023.pdf
Evidencia: Documento Carta de Trato Digno 2023.</t>
  </si>
  <si>
    <t>Está actividad se ejecutó en el tiempo programado. Se evidencia correo y lista de asistencia de socialización de los lineamientos de atención al ciudadano. Se recomienda fortalecer las evidencias frente al desarrollo de las socializaciones (presentación y/o video de la socialización).</t>
  </si>
  <si>
    <t>Se evidencian listas de asistencias y actas de las actividad con las tres temáticas a socializar.
Está actividad se ejecutó en el tiempo programado.</t>
  </si>
  <si>
    <t>De conformidad con las reuniones de monitoreo realizadas por la Oficina Asesora de Planeación, se concreto que la actividad se reportará de manera mensual  y monitoreará de manera bimestral.
Se evidencia archivo en Excel del mes de febrero, donde se encuentran el total de llamadas telefónicas de la línea de atención al ciudadano.</t>
  </si>
  <si>
    <t>Está actividad se ejecutó en el tiempo programado.
Se evidencian archivos en Excel de los meses de marzo y abril, donde se encuentran el total de llamadas telefónicas de la línea de atención al ciudadano con su respectivo tiempo de contestación.</t>
  </si>
  <si>
    <t>Está actividad se ejecutó en el tiempo programado.
Se evidencian archivos en Excel de los meses de mayo y junio, donde se encuentra el total de llamadas telefónicas de la línea de atención al ciudadano con su respectivo tiempo de atención.</t>
  </si>
  <si>
    <t>Está actividad se ejecutó en el tiempo programado.
Se evidencian archivos en Excel de los meses de julio y agosto donde se encuentra el total de llamadas telefónicas de la línea de atención al ciudadano con su respectivo tiempo de atención.</t>
  </si>
  <si>
    <r>
      <rPr>
        <b/>
        <u/>
        <sz val="10"/>
        <color theme="2" tint="-0.749992370372631"/>
        <rFont val="Arial"/>
        <family val="2"/>
      </rPr>
      <t>Está actividad se ejecutó en los tiempos programados y se da por cumplida.</t>
    </r>
    <r>
      <rPr>
        <sz val="10"/>
        <color theme="2" tint="-0.749992370372631"/>
        <rFont val="Arial"/>
        <family val="2"/>
      </rPr>
      <t xml:space="preserve">
Se evidencia publicación en la página web en el siguiente enlace: https://scj.gov.co/es/transparencia/obligación-reporte-información/otros-informes</t>
    </r>
  </si>
  <si>
    <t>Está actividad se ejecutó en el tiempo programado.
En la página web de la entidad se evidencia publicación del informe de concertación de los  acuerdos de gestión  de gerentes públicos 2023 de la entidad, disponible en el siguiente enlace: https://scj.gov.co/es/transparencia/control/informes-gesti%C3%B3n-evaluaci%C3%B3n-y-auditoria/informe-concertaci%C3%B3n-compromisos</t>
  </si>
  <si>
    <t>Se realizó la actualización de la sección de Instancias de Coordinación de acuerdo con las actas e informes de cada instancia, se envió a través de correo electrónico alertas a las dependencias que ejercen Secretaría Técnica de acuerdo con el SEGUIMIENTO A LA IMPLEMENTACIÓN DE LA RESOLUCIÓN NO. 753 DE 2020, "POR LA CUAL SE EXPIDEN LINEAMIENTOS PARA EL FUNCIONAMIENTO, OPERACIÓN, SEGUIMIENTO E INFORMES DE LAS INSTANCIAS DE COORDINACIÓN DEL DISTRITO CAPITAL", lo anterior se evidencia a través de correos electrónicos en los que se realizan las alertas y a través del link: https://scj.gov.co/es/transparencia/obligacion-reporte-informacion/instancias-coordinacionhttps://scj.gov.co/es/transparencia/obligacion-reporte-informacion/instancias-coordinacion</t>
  </si>
  <si>
    <t>La actividad ejecutó en el tiempo programado.
Se evidencia acta de reunión con el equipo.</t>
  </si>
  <si>
    <t>Al corte de 31 de enero de 2023 la Oficina de Análisis de información y Estudios Estratégicos realiza la actualización de dieciséis (16) conjuntos de datos abiertos de los 22  programados inicialmente, los cuales son: Comando de Atención a Víctimas,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No se actualizan los siguientes conjuntos de datos debido a que su pertinencia no está a cargo de la SSCJ: Unidad de Mediación y Conciliación (ya incluido en el conjunto Casa de Justicia), Inspección de Policía, Centro de Convivencia, Punto de Atención Comunitaria, Consejo de Justicia, Unidad de Rama Judicial, Unidad de Fiscalía.
A corte de 28 de febrero de 2023 se actualizaron cuatro(4) conjuntos de datos: tres geográficos (Delito de Alto Impacto, Incidente Reportado C4 y Medida Correctiva para enero 2023) y uno alfanumérico (Incidentes Tramitados en el C4 para enero 2015 – enero 2023) a cargo de esta oficina en el portal de Datos Abiertos Bogotá.</t>
  </si>
  <si>
    <t>Está actividad se ejecutó en el tiempo programado.
Se evidencia la totalidad de los datos abiertos de la entidad, teniendo cuenta que se actualizan mes vencido. Enlace de la página de datos abiertos: https://datosabiertos.bogota.gov.co/organización/secretaria-distrital-de-seguridad-convivencia-y-justicia
Se recomienda al líder de la actividad revisar la programación de la actividad, para dar cumplimiento a cabalidad con la actividad.</t>
  </si>
  <si>
    <t>Se evidencia informe del mes de enero de la vigencia, publicado en la página web de la entidad en el siguiente link: https://scj.gov.co/es/transparencia/planeación-presupuesto-ingresos/informe-pqrs</t>
  </si>
  <si>
    <t>Se realizó la publicación de los informes en la página web de la Entidad, así:
Informe mensual de gestión de PQRSDF junio 2023; Fecha de publicación: 31-Julio-23
Informe mensual de gestión de PQRSDF julio 2023; Fecha de publicación: 31-Agosto-23
Informe mensual de solicitudes de acceso a la información de junio 2023; Fecha de publicación: 31-Julio-23
Informe mensual de solicitudes de acceso a la información de julio 2023; Fecha de publicación: 31-Agosto-23
Evidencia:
https://scj.gov.co/es/transparencia/planeacion-presupuesto-ingresos/informe-pqrs</t>
  </si>
  <si>
    <t>Está actividad se ejecutó en el tiempo programado.
Se evidencia informe de los meses de abril y mayo de la vigencia, publicado en la página web de la entidad en el siguiente link:https://scj.gov.co/es/transparencia/planeación-presupuesto-ingresos/informe-pqrs</t>
  </si>
  <si>
    <t>Durante el periodo de medición , se realizó el cargue de los informes de PQRSDF ciudadanas tramitadas en los meses de  febrero y  marzo de 2023.</t>
  </si>
  <si>
    <t>Durante el periodo de medición, se realizaron y publicaron en la página web de la Entidad, los informes de PQRSDF ciudadanas tramitadas en los meses de  abril y  mayo de 2023.
Evidencia:
https://scj.gov.co/es/transparencia/planeacion-presupuesto-ingresos/informe-pqrs</t>
  </si>
  <si>
    <t>Durante el periodo de medición, se realizaron y publicaron en la página web de la Entidad, los informes de PQRSDF ciudadanas tramitadas en los meses de  junio y  julio de 2023.
Evidencia:
https://scj.gov.co/es/transparencia/planeacion-presupuesto-ingresos/informe-pqrs</t>
  </si>
  <si>
    <t>Está actividad se ejecutó en el tiempo programado, se evidencian listados y presentaciones de las capacitaciones realizadas en el tercer bimestre</t>
  </si>
  <si>
    <t xml:space="preserve">Para el segundo trimestre de la vigencia 2023 elaboraron 3 videos con  leguajes de señas colombianas en los siguientes temas:
Redes Ciudadanas
Campaña Cogela Suave
Línea 123 cuenta con certificación internacional de NENA 9-1-1 </t>
  </si>
  <si>
    <t>En el mes de junio se realizó ajuste en la programación de manera trimestral, de conformidad con el indicador de la actividad.
Está actividad se ejecutó en el tiempo programado, se evidencian tres videos con lenguaje de señas.
Se realizó alcance del reporte del segundo bimestre, teniendo en cuenta la programación de acuerdo con el indicador de la actividad.</t>
  </si>
  <si>
    <t>Está actividad se ejecutó en el tiempo programado.
Se evidencia la publicación de las piezas y videos, sin embargo, se sugiere que priorizar la actividad para dar cumplimiento a la meta y al indicador descritos en la misma.</t>
  </si>
  <si>
    <t>Está actividad se ejecutó en el tiempo programado.
Se evidencia la publicación de las piezas, sin embargo, se sugiere que priorizar la actividad para dar cumplimiento a la meta y al indicador descritos en la misma, teniendo en cuenta la programación faltaría dos piezas que deberán ser publicadas en el septiembre.</t>
  </si>
  <si>
    <t>Durante el periodo comprendido de enero a febrero del 2023 se implementaron las siguientes acciones:
* Actualización Core a su versión más reciente 9.5.3.
* Implementación recursos de contenidos en los cuales se destacan: acordion, tabs y tablas.
* Actualización de módulos a sus ultimas versiones:
anchor.
full calendar.
Smart date.
gtranslate.</t>
  </si>
  <si>
    <t>Actualización de los siguientes módulos: Multicheck, field validación, Entityqueu Admin toolbar, Ckeditor bootstrap grid, Add to any, además del core de drupal 9 en su versión más reciente 9.5.9.
Se implementó el módulo próximos eventos, sección home transparencia, Sección mapas descriptivas, modulo perfiles directivos, sección directorio institucional, sección directorio servidores públicos.</t>
  </si>
  <si>
    <t xml:space="preserve">Durante el periodo comprendido de julio a agosto del 2023 se implementaron las siguientes acciones:
1.	Actualización de los siguientes módulos: IMCE, Context, Block class, SVG Image, URL Embed, views_slide_show, View templates, Select 2, Field validación, CKeditor bs grid.
2.	Se implementó el módulo directorio de entidades, sección directorio de agremiaciones, Sección servicio al público, sección Información sobre decisiones que puede afectar al público, sección Entes y autoridades que lo vigilan, sección hojas de vida, sección normativa aplicable.
</t>
  </si>
  <si>
    <t xml:space="preserve">Se realizó monitoreo de la información contenida en el botón de Transparencia de conformidad con lo estipulado en el esquema de publicación y en concordancia con la Matriz 1712 de la Procuraduría General de la Nación, la cual se aloja en el siguiente link: https://scj.gov.co/es/transparencia/datos-abiertos/registro-publicaciones. De la misma manera, se enviaron correos a las áreas en las que se evidenció faltaba actualizar información de Transparencia. </t>
  </si>
  <si>
    <t>Está actividad se ejecutó en el tiempo programado.
En la página web de la Entidad se evidencia publicación de la matriz de seguimiento al cumplimiento Ley 1712 de 2014 - tercer Bimestre 2023, así como la publicación de lo correspondiente en la página web de la entidad, disponible en el siguiente enlace de la entidad:https://scj.gov.co/es/transparencia/datos-abiertos/registro-publicaciones</t>
  </si>
  <si>
    <t>Se evidencian publicación de información en el botón participa en las secciones de: control social y planeación y presupuestos participativos  , disponible en el siguiente link: https://scj.gov.co/es/participa/</t>
  </si>
  <si>
    <t>Se evidencia banner para la participación para la construcción del plan de acción anual-POA, así mismo se evidencia resultado de la consulta en archivo Excel.</t>
  </si>
  <si>
    <t>En los meses de marzo y abril se ejecutaron 4 actividades del Plan de Cultura de integridad, valores y conflictos de interés, las cuales se mencionan a continuación: 
i) socialización de la pieza comunicativa y ruta para acceder al curso virtual de integridad, transparencia y anticorrupción de la plataforma EVA,  
ii) primera sesión con los miembros de la mesa técnica de integridad a quienes se les presentó el plan de cultura de integridad y la propuesta de la campaña de valores con la actividad: tienda de valores,
iii). publicación por correo masivo de la actualización del repositorio de conflicto de interés,  
iv) Se aborda desde el proceso de inducción institucional el tema de conflicto de interés y circular antisoborno, en las sesiones del 16 y 17 de marzo con el grupo de contratistas de la entidad que han ingresado en el 1° trimestre del año, y con el grupo de servidores que ingresaron el 24 de marzo y 
v) se actualiza el repositorio de conflicto de interés de la entidad con los formatos: F-GH-885: Decisión conflicto de interés y F-GH-886: Declaración conflicto de interés</t>
  </si>
  <si>
    <t xml:space="preserve">En el mes de julio se realizó una (1) actividad relacionada con el diseño, divulgación y despliegue de la campaña de valores del servidor público. Esto se hizo a través del módulo de Formación y Capacitación, actividades con gestores de integridad, publicaciones alusivas al Código de Integridad y actividad de Senda de Integridad.
En el mes de agosto se realizaron tres (3) actividades, así:
Una (1) relacionada con el diseño, divulgación y despliegue de la campaña de valores del servidor público.
Una (1) relacionada con el análisis de las declaraciones de bienes y rentas y registro de conflicto de interés (Ley 2013 de 2019)
Una (1) relacionada con la realización del muestreo y análisis de las declaraciones de bienes y rentas como insumo para la identificación de conflictos de interés
</t>
  </si>
  <si>
    <t>Está actividad se realizó en el tiempo programado.
De conformidad con el plan de trabajo, se desarrollaron las cuatro actividades programadas para el cuarto bimestre.  Se sugiere actualizar la descripción de los meses de julio y agosto, de acuerdo con el espacio definido para ello en el plan.</t>
  </si>
  <si>
    <t>Está actividad se ejecutó antes del tiempo programado. 
Se evidencian cuatro tipo de publicaciones de las diferentes piezas elaboradas con  información sobre servicios de la entidad con enfoque de género, incluyente y no sexista.
Se recomienda al líder de la actividad revisar la programación y lo ejecutado para así dar cumplimiento a lo largo de la vigencia.</t>
  </si>
  <si>
    <t>Está actividad no se encuentra programada en este periodo.</t>
  </si>
  <si>
    <t>Está actividad se ejecutó en el tiempo programado.
En la página web de la Entidad se evidencia publicación de la matriz de seguimiento al cumplimiento Ley 1712 de 2014 - Segundo Bimestre 2023, así como la publicación de lo correspondiente en la página web de la entidad, disponible en el siguiente enlace de la entidad:https://scj.gov.co/es/transparencia/datos-abiertos/registro-publicaciones</t>
  </si>
  <si>
    <t>Está actividad se ejecutó antes del tiempo programado.
Se evidenciaron tres estrategias que corresponden a publicaciones para la ciudadanía en lenguaje claro, amable, cercano y entendible sobre avances de gestión de la Entidad en temas de seguridad, convivencia y justicia.</t>
  </si>
  <si>
    <t>Está actividad se ejecutó en el tiempo programado.
Se evidencia en la página web de la Veeduría Distrital el cumplimiento de todos los compromisos registrados, se recomienda continuar con la identificación y registro de los compromisos adquiridos por las entidad.</t>
  </si>
  <si>
    <t>COMPONENTE 7: INICIATIVAS ADICIONALES ANTICORRUPCIÓN</t>
  </si>
  <si>
    <t>Se evidencia publicación de la carta de trato digno en la página web de la entidad, en el siguiente enlace: https://scj.gov.co/es/atenci%C3%B3n-al-ciudadano/defensor-del-ciudadano.
Está actividad se ejecutó en el tiempo programado.</t>
  </si>
  <si>
    <t>Durante el periodo de medición, se realizaron las siguientes socializaciones o difusiones: 
1. Debido al cambio del aplicativo de gestión documental, lo que requirió de una socialización o difusión, a nivel directivo y en general de la secretaría, de los lineamientos para la correcta gestión de las peticiones ciudadanas que requieren notificación por aviso.
Evidencia: Correo electrónico a directivos con lineamiento.
2. Se realizó en mesa de trabajo con los equipos de Código de seguridad y  Cobro Persuasivo, la socialización de las actividades propias a desarrollar para la correcta gestión de las peticiones ciudadanas.
Evidencia: Listado de asistencia mesa de trabajo.</t>
  </si>
  <si>
    <t>Para la actualización del plan de participación, ciudadana se requiere de las subsecretarías, oficina y direcciones competentes en su ejecución, así las cosas, desde la subsecretaria de seguridad y convivencia se está generando un documento que impactara en el la actualización del plan, por lo anterior, se recomienda que se comunique la importancia de agilizar la creación de la resolución que aporta a la actualización de plan. Adicionalmente, se sugiere que se avance en la actualización generando un borrador inicial con la información que las demás dependencias deben aportar.</t>
  </si>
  <si>
    <r>
      <t>Seguimiento OCI 10-May-2023:</t>
    </r>
    <r>
      <rPr>
        <sz val="10"/>
        <color theme="2" tint="-0.749992370372631"/>
        <rFont val="Arial"/>
        <family val="2"/>
      </rPr>
      <t xml:space="preserve"> Durante el periodo de ejecución, se observó que la  actividad se realiza por medio de la verificación en página web de las entidades rectoras en el tema el  DAFP y la Secretaria General. No obstante, respecto a los soportes allegados (capturas de pantalla) estas se presentan así: </t>
    </r>
    <r>
      <rPr>
        <b/>
        <sz val="10"/>
        <color theme="2" tint="-0.749992370372631"/>
        <rFont val="Arial"/>
        <family val="2"/>
      </rPr>
      <t>Captura de Enero- 31 de Enero, Febrero- 03 y 06 de marzo, Marzo-28 de marzo y Abril-05 de Mayo.</t>
    </r>
    <r>
      <rPr>
        <sz val="10"/>
        <color theme="2" tint="-0.749992370372631"/>
        <rFont val="Arial"/>
        <family val="2"/>
      </rPr>
      <t xml:space="preserve"> Lo anterior, permite concluir que si bien se adelantó la actividad esta se realizó fuera de los tiempos programados, además en la carpeta de evidencias del segundo bimestre se presentan soportes de los dos periodos. 
Finalmente, se  recomienda a la 1LD ejecutar la actividad dentro del mes programado,  de igual manera,  revisar la posibilidad de modificar la acción o la periodicidad de la misma, debido a que la ejecución de esta actividad se propuso en la vigencia 2022 y se incorpora en esta vigencia sin tener impacto frente al producto esperado.</t>
    </r>
  </si>
  <si>
    <r>
      <rPr>
        <b/>
        <sz val="10"/>
        <color theme="2" tint="-0.749992370372631"/>
        <rFont val="Arial"/>
        <family val="2"/>
      </rPr>
      <t>Seguimiento OCI 10-May-2023</t>
    </r>
    <r>
      <rPr>
        <sz val="10"/>
        <color theme="2" tint="-0.749992370372631"/>
        <rFont val="Arial"/>
        <family val="2"/>
      </rPr>
      <t>: La actividad se programó para el mes de diciembre.</t>
    </r>
  </si>
  <si>
    <r>
      <rPr>
        <b/>
        <sz val="10"/>
        <color theme="2" tint="-0.749992370372631"/>
        <rFont val="Arial"/>
        <family val="2"/>
      </rPr>
      <t>Seguimiento OCI 10-May-2023:</t>
    </r>
    <r>
      <rPr>
        <sz val="10"/>
        <color theme="2" tint="-0.749992370372631"/>
        <rFont val="Arial"/>
        <family val="2"/>
      </rPr>
      <t xml:space="preserve"> La actividad se programó para el mes de diciembre.</t>
    </r>
  </si>
  <si>
    <r>
      <t xml:space="preserve">Seguimiento OCI 10-May-2023: </t>
    </r>
    <r>
      <rPr>
        <sz val="10"/>
        <color theme="2" tint="-0.749992370372631"/>
        <rFont val="Arial"/>
        <family val="2"/>
      </rPr>
      <t xml:space="preserve">Durante el mes de Enero la Oficina Asesora de Planeación adelantó la actualización del Mapa de Riesgos de Corrupción, emitiendo la Versión 21 con fecha 31 de enero de 2023, la actualización correspondió a 25 riesgos y 39 controles. 
</t>
    </r>
    <r>
      <rPr>
        <b/>
        <sz val="10"/>
        <color theme="2" tint="-0.749992370372631"/>
        <rFont val="Arial"/>
        <family val="2"/>
      </rPr>
      <t xml:space="preserve">La actividad se cumplió frente a la meta y dentro del tiempo establecido. </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</si>
  <si>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</si>
  <si>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color theme="2" tint="-0.749992370372631"/>
        <rFont val="Arial"/>
        <family val="2"/>
      </rPr>
      <t>Seguimiento OCI 10-May-2023:</t>
    </r>
    <r>
      <rPr>
        <sz val="10"/>
        <color theme="2" tint="-0.749992370372631"/>
        <rFont val="Arial"/>
        <family val="2"/>
      </rPr>
      <t xml:space="preserve"> Se evidenció la publicación de la matriz de riesgos de corrupción en la página web el 31 de enero de 2023 en el enlace: https://scj.gov.co/sites/default/files/planeacion/Matriz%20General%20de%20Riesgos%20de%20Corrupcion%20SDSCJ%20V21%20%282%29.xlsx
</t>
    </r>
    <r>
      <rPr>
        <b/>
        <sz val="10"/>
        <color theme="2" tint="-0.749992370372631"/>
        <rFont val="Arial"/>
        <family val="2"/>
      </rPr>
      <t>La actividad se ejecuto al 100% en los tiempos establecidos.</t>
    </r>
  </si>
  <si>
    <r>
      <rPr>
        <b/>
        <sz val="10"/>
        <color theme="2" tint="-0.749992370372631"/>
        <rFont val="Arial"/>
        <family val="2"/>
      </rPr>
      <t>Seguimiento OCI 10-May-2023:</t>
    </r>
    <r>
      <rPr>
        <sz val="10"/>
        <color theme="2" tint="-0.749992370372631"/>
        <rFont val="Arial"/>
        <family val="2"/>
      </rPr>
      <t xml:space="preserve"> La ciudadanía realizó sus aportes al PAAC y generó tres (3) recomendaciones asociadas a los riesgos de corrupción, así mismo se evidenció correo electrónico como soporte de ello, sin embargo, para esta oficina de acuerdo al "Informe de Seguimiento de los Riesgos de Corrupción - primer cuatrimestre" emitido por la OAP solo se observaron tres (3) riesgos con ajustes.  
</t>
    </r>
    <r>
      <rPr>
        <b/>
        <sz val="10"/>
        <color theme="2" tint="-0.749992370372631"/>
        <rFont val="Arial"/>
        <family val="2"/>
      </rPr>
      <t xml:space="preserve">La actividad se realizó al 100% en los tiempos establecidos. </t>
    </r>
  </si>
  <si>
    <r>
      <rPr>
        <b/>
        <sz val="10"/>
        <color theme="2" tint="-0.749992370372631"/>
        <rFont val="Arial"/>
        <family val="2"/>
      </rPr>
      <t>Seguimiento OCI 10-May-2023:</t>
    </r>
    <r>
      <rPr>
        <sz val="10"/>
        <color theme="2" tint="-0.749992370372631"/>
        <rFont val="Arial"/>
        <family val="2"/>
      </rPr>
      <t xml:space="preserve"> La Oficina Asesora de Planeación mediante memorando 20231100003853 del 6 de enero de 2023 emitió el</t>
    </r>
    <r>
      <rPr>
        <i/>
        <sz val="10"/>
        <color theme="2" tint="-0.749992370372631"/>
        <rFont val="Arial"/>
        <family val="2"/>
      </rPr>
      <t xml:space="preserve"> "Informe de Tercer Cuatrimestre de Riesgos de Corrupción"</t>
    </r>
    <r>
      <rPr>
        <sz val="10"/>
        <color theme="2" tint="-0.749992370372631"/>
        <rFont val="Arial"/>
        <family val="2"/>
      </rPr>
      <t>. De acuerdo con la programación establecida, la actividad continua en ejecución.</t>
    </r>
  </si>
  <si>
    <r>
      <rPr>
        <b/>
        <sz val="10"/>
        <rFont val="Arial"/>
        <family val="2"/>
      </rPr>
      <t xml:space="preserve">Seguimiento OCI 10-May-2023: </t>
    </r>
    <r>
      <rPr>
        <sz val="10"/>
        <rFont val="Arial"/>
        <family val="2"/>
      </rPr>
      <t>El "</t>
    </r>
    <r>
      <rPr>
        <i/>
        <sz val="10"/>
        <rFont val="Arial"/>
        <family val="2"/>
      </rPr>
      <t>Informe de Tercer Cuatrimestre de Riesgos de Corrupción"</t>
    </r>
    <r>
      <rPr>
        <sz val="10"/>
        <rFont val="Arial"/>
        <family val="2"/>
      </rPr>
      <t xml:space="preserve">  emitido por la Oficina Asesora de Planeación se observó publicado en la página web de la entidad, en el link  https://scj.gov.co/sites/default/files/control/Informe%20Tercer%20Cuatrimestre%20Riesgos%20por%20Corrupcion%202022.pdf.
De acuerdo con la programación establecida, la actividad continua en ejecución.</t>
    </r>
  </si>
  <si>
    <r>
      <rPr>
        <b/>
        <sz val="10"/>
        <color theme="2" tint="-0.749992370372631"/>
        <rFont val="Arial"/>
        <family val="2"/>
      </rPr>
      <t>Seguimiento OCI 10-May-2023:</t>
    </r>
    <r>
      <rPr>
        <sz val="10"/>
        <color theme="2" tint="-0.749992370372631"/>
        <rFont val="Arial"/>
        <family val="2"/>
      </rPr>
      <t xml:space="preserve"> La Oficina  de Control Interno realizó el seguimiento a la matriz de riesgos de corrupción para el III cuatrimestre de 2022 y se validó su publicación en la página web https://scj.gov.co/sites/default/files/control/Inf_Segu_III_cuat_PAAC_MRC_2022.pdf.
La actividad continua en ejecución. </t>
    </r>
  </si>
  <si>
    <r>
      <rPr>
        <b/>
        <sz val="10"/>
        <color theme="2" tint="-0.749992370372631"/>
        <rFont val="Arial"/>
        <family val="2"/>
      </rPr>
      <t>Seguimiento OCI 10-May-2023:</t>
    </r>
    <r>
      <rPr>
        <sz val="10"/>
        <color theme="2" tint="-0.749992370372631"/>
        <rFont val="Arial"/>
        <family val="2"/>
      </rPr>
      <t xml:space="preserve"> La actividad se programó para el mes de noviembre </t>
    </r>
  </si>
  <si>
    <t>PRIMER SEGUIMIENTO OCI</t>
  </si>
  <si>
    <t>SEGUNDO SEGUIMIENTO OCI</t>
  </si>
  <si>
    <t>Oportunidad en la fecha programada</t>
  </si>
  <si>
    <t>Ejecutado</t>
  </si>
  <si>
    <t>Avance Anual Ponderación</t>
  </si>
  <si>
    <t>Cumple</t>
  </si>
  <si>
    <t>N/A</t>
  </si>
  <si>
    <t>No cumple</t>
  </si>
  <si>
    <r>
      <rPr>
        <b/>
        <sz val="10"/>
        <color theme="1"/>
        <rFont val="Arial"/>
        <family val="2"/>
      </rPr>
      <t>Seguimiento OCI 11-Sep-2023</t>
    </r>
    <r>
      <rPr>
        <sz val="10"/>
        <color theme="1"/>
        <rFont val="Arial"/>
        <family val="2"/>
      </rPr>
      <t>: La actividad se programó para el mes de diciembre.</t>
    </r>
  </si>
  <si>
    <r>
      <rPr>
        <b/>
        <sz val="10"/>
        <color theme="1"/>
        <rFont val="Arial"/>
        <family val="2"/>
      </rPr>
      <t xml:space="preserve">Seguimiento OCI 11-Sep-2023: </t>
    </r>
    <r>
      <rPr>
        <sz val="10"/>
        <color theme="1"/>
        <rFont val="Arial"/>
        <family val="2"/>
      </rPr>
      <t>La actividad se programó para el mes de diciembre.</t>
    </r>
  </si>
  <si>
    <r>
      <rPr>
        <b/>
        <sz val="10"/>
        <color rgb="FF3A3838"/>
        <rFont val="Arial"/>
        <family val="2"/>
      </rPr>
      <t>Seguimiento OCI 10-May-2023:</t>
    </r>
    <r>
      <rPr>
        <sz val="10"/>
        <color rgb="FF3A3838"/>
        <rFont val="Arial"/>
        <family val="2"/>
      </rPr>
      <t xml:space="preserve"> Se evidenció soporte del 03 de mayo de 2023 con la presentación por parte de la OAP sobre la notificación de los nuevos lineamientos para la política SARLAFT y su ajuste en el borrador del documento en el comité Institucional de Gestión y Desempeño. No obstante, la  actividad está relacionada con la socialización de la política de SARLAFT y dicha política no se encuentra oficializada en el Portal MIPG. Para esta oficina la actividad no presentó avance durante el primer cuatrimestre del 2023, por ende se insta al líder de la actividad  adelantar acciones que permitan su cumplimiento frente a la meta establecida y a la Oficina Asesora de Planeación (2LD) a revisar y ajustar su seguimiento, teniendo en cuenta que no se logró realizar la socialización en el plazo establecido.</t>
    </r>
  </si>
  <si>
    <r>
      <rPr>
        <b/>
        <sz val="10"/>
        <color theme="2" tint="-0.749992370372631"/>
        <rFont val="Arial"/>
        <family val="2"/>
      </rPr>
      <t xml:space="preserve">Seguimiento OCI 10-May-2023: </t>
    </r>
    <r>
      <rPr>
        <sz val="10"/>
        <color theme="2" tint="-0.749992370372631"/>
        <rFont val="Arial"/>
        <family val="2"/>
      </rPr>
      <t>La fecha máxima programada es el 31 de diciembre de 2023, lo cual no es coherente con la programación mensual de abril, agosto y diciembre (total  de actividades programadas 22), se recomienda revisar y ajustar la actividad y si está se va a ejecutar mensualmente.
Se validó el cumplimiento de la actividad, mediante el plan de trabajo de cultura de integridad, valores, conflictos de intereses 2023 y los soportes de las actividades ejecutadas.  La actividad continua en ejecución.</t>
    </r>
  </si>
  <si>
    <r>
      <rPr>
        <b/>
        <sz val="10"/>
        <color theme="2" tint="-0.749992370372631"/>
        <rFont val="Arial"/>
        <family val="2"/>
      </rPr>
      <t>Seguimiento OCI 10-May-2023:</t>
    </r>
    <r>
      <rPr>
        <sz val="10"/>
        <color theme="2" tint="-0.749992370372631"/>
        <rFont val="Arial"/>
        <family val="2"/>
      </rPr>
      <t xml:space="preserve"> Esta oficina, encuentra que no es coherente que se programe la actividad para el segundo semestre, teniendo en cuenta los tiempos para su ejecución, seguimiento y evaluación. 
Se recomienda, revisar las recomendaciones emitidas por esta oficina en el informe “Seguimiento al Plan de Participación Ciudadana Vigencia 2022”.
La actividad no es objeto de seguimiento para este periodo.</t>
    </r>
  </si>
  <si>
    <r>
      <t xml:space="preserve">Seguimiento OCI 10-May-2023: </t>
    </r>
    <r>
      <rPr>
        <sz val="10"/>
        <color theme="2" tint="-0.749992370372631"/>
        <rFont val="Arial"/>
        <family val="2"/>
      </rPr>
      <t>Se evidenció la actualización de (6) documentos en el botón participa, relacionados con: planes de acción, PAAC, información de veedurías y control social.
 La actividad se cumple en los tiempos establecidos y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</si>
  <si>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identificó que la meta diseñada "Un (1) ejercicio de participación" no es coherente con el indicador que establece más de un ejercicio a realizar, por lo tanto se recomienda revisar y ajustar la actividad.</t>
    </r>
  </si>
  <si>
    <r>
      <t>Seguimiento OCI 10-May-2023:</t>
    </r>
    <r>
      <rPr>
        <sz val="10"/>
        <color theme="2" tint="-0.749992370372631"/>
        <rFont val="Arial"/>
        <family val="2"/>
      </rPr>
      <t xml:space="preserve"> Se evidenció a través del banner de la página web  y publicación en las redes sociales de la entidad la publicación de la convocatoria a participar en la construcción del PAAC 2023 y del Plan de Acción Anual. Así las cosas, la actividad se cumple dentro de los tiempos establecidos al 100%.</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</si>
  <si>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una vez se identificó que la meta "</t>
    </r>
    <r>
      <rPr>
        <i/>
        <sz val="10"/>
        <color theme="2" tint="-0.749992370372631"/>
        <rFont val="Arial"/>
        <family val="2"/>
      </rPr>
      <t>Una (1) evaluación al cumplimiento del Plan de Participación Ciudadana</t>
    </r>
    <r>
      <rPr>
        <sz val="10"/>
        <color theme="2" tint="-0.749992370372631"/>
        <rFont val="Arial"/>
        <family val="2"/>
      </rPr>
      <t xml:space="preserve">" no es coherente con el indicador que establece más de una evaluación a realizar, por lo tanto se recomienda revisar y ajustar la actividad. </t>
    </r>
  </si>
  <si>
    <r>
      <t xml:space="preserve">Seguimiento OCI 11-Sep-2023: </t>
    </r>
    <r>
      <rPr>
        <sz val="10"/>
        <rFont val="Arial"/>
        <family val="2"/>
      </rPr>
      <t>La actividad se programó para el mes de diciembre.</t>
    </r>
  </si>
  <si>
    <r>
      <rPr>
        <b/>
        <sz val="10"/>
        <rFont val="Arial"/>
        <family val="2"/>
      </rPr>
      <t xml:space="preserve">Seguimiento OCI 11-Sep-2023: </t>
    </r>
    <r>
      <rPr>
        <sz val="10"/>
        <rFont val="Arial"/>
        <family val="2"/>
      </rPr>
      <t>La actividad se programó para el mes de diciembre.</t>
    </r>
  </si>
  <si>
    <r>
      <rPr>
        <b/>
        <sz val="10"/>
        <rFont val="Arial"/>
        <family val="2"/>
      </rPr>
      <t>Seguimiento OCI 11-Sep-2023:</t>
    </r>
    <r>
      <rPr>
        <sz val="10"/>
        <rFont val="Arial"/>
        <family val="2"/>
      </rPr>
      <t xml:space="preserve"> La actividad se programó para el mes de diciembre. </t>
    </r>
  </si>
  <si>
    <r>
      <rPr>
        <b/>
        <sz val="10"/>
        <color theme="2" tint="-0.749992370372631"/>
        <rFont val="Arial"/>
        <family val="2"/>
      </rPr>
      <t>Seguimiento OCI 10-May-2023</t>
    </r>
    <r>
      <rPr>
        <sz val="10"/>
        <color theme="2" tint="-0.749992370372631"/>
        <rFont val="Arial"/>
        <family val="2"/>
      </rPr>
      <t xml:space="preserve">: Se evidenció en el plan de trabajo un total de ocho (8) actividades a corte del primer cuatrimestre, por lo tanto para esta oficina la actividad tuvo un cumplimiento del 100%. Sin embargo, no es claro si lo reportado en el plan corresponde a la totalidad de actividades del Plan para la vigencia.
Se recomienda la revisión de la actividad, toda vez que de requerirse programar nuevas actividades, es necesario ajustar la fecha máxima programada y su programación mensual. </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</si>
  <si>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</si>
  <si>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</si>
  <si>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t xml:space="preserve">Seguimiento OCI 10-May-2023: </t>
    </r>
    <r>
      <rPr>
        <sz val="10"/>
        <color theme="2" tint="-0.749992370372631"/>
        <rFont val="Arial"/>
        <family val="2"/>
      </rPr>
      <t>Se validó correo electrónico del 11 de enero  del 2023 con el envío de las necesidades de capacitación a la Dirección de Gestión Humana, dando así cumplimiento a la actividad dentro del plazo establecido.</t>
    </r>
  </si>
  <si>
    <r>
      <rPr>
        <b/>
        <sz val="10"/>
        <color theme="2" tint="-0.749992370372631"/>
        <rFont val="Arial"/>
        <family val="2"/>
      </rPr>
      <t>Seguimiento OCI 10-May-2023:</t>
    </r>
    <r>
      <rPr>
        <sz val="10"/>
        <color theme="2" tint="-0.749992370372631"/>
        <rFont val="Arial"/>
        <family val="2"/>
      </rPr>
      <t xml:space="preserve"> La actividad se programó para el mes de junio.</t>
    </r>
  </si>
  <si>
    <r>
      <rPr>
        <b/>
        <sz val="10"/>
        <color theme="2" tint="-0.749992370372631"/>
        <rFont val="Arial"/>
        <family val="2"/>
      </rPr>
      <t>Seguimiento OCI 10-May-2023:</t>
    </r>
    <r>
      <rPr>
        <sz val="10"/>
        <color theme="2" tint="-0.749992370372631"/>
        <rFont val="Arial"/>
        <family val="2"/>
      </rPr>
      <t xml:space="preserve"> La actividad se programó para los meses de junio y noviembre.
No obstante, la fecha máxima  programada es únicamente en el mes de diciembre, no siendo coherente con la programación establecida (junio y noviembre), se recomienda ajustar las fechas de la actividad.</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</si>
  <si>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</si>
  <si>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la medición a la calidad de las respuestas  a las PQRSDF ciudadanas emitidas por la SDSCJ</t>
    </r>
    <r>
      <rPr>
        <sz val="10"/>
        <color theme="2" tint="-0.749992370372631"/>
        <rFont val="Arial"/>
        <family val="2"/>
      </rPr>
      <t>." y tampoco con la fecha máxima. Se recomienda revisar y ajustar la actividad.
A corte de abril se evidenció el informe de evaluación de las respuestas a PQRSDF. La actividad continua en ejecución</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</si>
  <si>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satisfacción de la atención realizada a través de los canales de la SDSCJ</t>
    </r>
    <r>
      <rPr>
        <sz val="10"/>
        <color theme="2" tint="-0.749992370372631"/>
        <rFont val="Arial"/>
        <family val="2"/>
      </rPr>
      <t>" y tampoco con la fecha máxima. Se recomienda revisar y ajustar la actividad.
A corte de abril se evidenció el informe de satisfacción en canales: presencial, virtual y telefónico. La actividad continua en ejecución</t>
    </r>
  </si>
  <si>
    <r>
      <rPr>
        <b/>
        <sz val="10"/>
        <color theme="2" tint="-0.749992370372631"/>
        <rFont val="Arial"/>
        <family val="2"/>
      </rPr>
      <t xml:space="preserve">Seguimiento OCI 10-May-2023: </t>
    </r>
    <r>
      <rPr>
        <sz val="10"/>
        <color theme="2" tint="-0.749992370372631"/>
        <rFont val="Arial"/>
        <family val="2"/>
      </rPr>
      <t>Se evidenció que la meta establecida no guarda relación con el indicador, adicional a ello la programación total mensual (11 mediciones) no están alineadas con la fecha máxima programada. Se recomienda revisar y ajustar la actividad.
La actividad se cumple mensualmente de acuerdo al soporte enviado y continua en ejecución.</t>
    </r>
  </si>
  <si>
    <r>
      <rPr>
        <b/>
        <sz val="10"/>
        <color theme="2" tint="-0.749992370372631"/>
        <rFont val="Arial"/>
        <family val="2"/>
      </rPr>
      <t>Seguimiento OCI 10-May-2023:</t>
    </r>
    <r>
      <rPr>
        <sz val="10"/>
        <color theme="2" tint="-0.749992370372631"/>
        <rFont val="Arial"/>
        <family val="2"/>
      </rPr>
      <t xml:space="preserve">  La programación total mensual (11 encuestas) no están alineadas con las fechas máximas establecida (enero y diciembre). Se recomienda revisar y ajustar la actividad.
La actividad se cumple mensualmente de acuerdo al soporte de resultados de la encuesta y continua en ejecución.</t>
    </r>
  </si>
  <si>
    <r>
      <rPr>
        <b/>
        <sz val="10"/>
        <rFont val="Arial"/>
        <family val="2"/>
      </rPr>
      <t>Seguimiento OCI 11-Sep-2023:</t>
    </r>
    <r>
      <rPr>
        <sz val="10"/>
        <rFont val="Arial"/>
        <family val="2"/>
      </rPr>
      <t>La actividad se programó para el mes de octubre.</t>
    </r>
  </si>
  <si>
    <r>
      <rPr>
        <b/>
        <sz val="10"/>
        <rFont val="Arial"/>
        <family val="2"/>
      </rPr>
      <t>Seguimiento OCI 11-Sep-2023</t>
    </r>
    <r>
      <rPr>
        <sz val="10"/>
        <rFont val="Arial"/>
        <family val="2"/>
      </rPr>
      <t>:La actividad se programó para el mes de diciembre.</t>
    </r>
  </si>
  <si>
    <r>
      <rPr>
        <b/>
        <sz val="10"/>
        <rFont val="Arial"/>
        <family val="2"/>
      </rPr>
      <t>Seguimiento OCI 10-May-2023</t>
    </r>
    <r>
      <rPr>
        <sz val="10"/>
        <rFont val="Arial"/>
        <family val="2"/>
      </rPr>
      <t xml:space="preserve">:  La Oficina Asesora de Planeación mediante memorando 20231100091813 del 28 de febrero de 2023 realizó la socialización del equipo  y la estrategia de rendición de cuentas 2023.
La actividad se cumplio durante el mes de febrero, previo a la fecha programada.,. De otro lado, se evidenció que el indicador establecido "Comunicación de equipo conformado" no se encuentra acorde a la meta, se recomienda tenerlo en cuenta para próximas formulaciones del PAAC.
</t>
    </r>
  </si>
  <si>
    <r>
      <rPr>
        <b/>
        <sz val="10"/>
        <rFont val="Arial"/>
        <family val="2"/>
      </rPr>
      <t>Seguimiento OCI 10-May-2023:</t>
    </r>
    <r>
      <rPr>
        <sz val="10"/>
        <rFont val="Arial"/>
        <family val="2"/>
      </rPr>
      <t xml:space="preserve">  Para el periodo de seguimiento, se evidenció la gestión adelantada por la dependencia responsable presentado una versión en borrador del procedimiento, asi las cosas, pese a las acciones adelantadas para el cumplimiento de la actividad, esta no se cumple dentro del tiempo establecido.
Mencionado lo anterior,  se insta al responsable de la actividad a dar celeridad a las acciones pertinentes y articularse con el proceso que requiera, garantizando el cumplimiento de la actividad en lo que resta de la vigencia.
</t>
    </r>
  </si>
  <si>
    <r>
      <rPr>
        <b/>
        <sz val="10"/>
        <color theme="2" tint="-0.749992370372631"/>
        <rFont val="Arial"/>
        <family val="2"/>
      </rPr>
      <t>Seguimiento OCI 10-May-2023</t>
    </r>
    <r>
      <rPr>
        <sz val="10"/>
        <color theme="2" tint="-0.749992370372631"/>
        <rFont val="Arial"/>
        <family val="2"/>
      </rPr>
      <t>: Se validó correo electrónico del 8 de marzo de 2023 el cual tiene como asunto "Alcance link Autoevaluación de Rendición de cuentas 2022". Sin embargo, una vez verificado el archivo Excel  "Autoevaluación de los espacios de Rendición de Cuentas"  se evidencias 3 respuestas del mes de diciembre de 2022 y 3 respuestas del mes de marzo de 2023. Adicionalmente, se remite soporte de Socialización lineamientos de Rendición de Cuentas 2023 realizada por la plataforma Teams del 28 de febrero de 2023.
No obstante, esta oficina se permite recomendar revisar la coherencia y tiempos estalecidos en la formulación de las actividades, las cuales deben estar asociadas y alineadas con la normatividad establecida por el DAFP y la Veeduria Distrital, no es claro que se establezca el proceso de autoevaluación durante el mes de diciembre de 2022 y esta finalice en marzo 2023, por fuera de la fecha establecida y posterior a la construcción de la Estrategia de Rendición de Cuentas.
Asi las cosas, con los soportes allegados, no es posible determinar la fecha de ejecución de la actividad.</t>
    </r>
  </si>
  <si>
    <r>
      <rPr>
        <b/>
        <sz val="10"/>
        <color rgb="FF3A3838"/>
        <rFont val="Arial"/>
        <family val="2"/>
      </rPr>
      <t xml:space="preserve">Seguimiento OCI 10-May-2023: </t>
    </r>
    <r>
      <rPr>
        <sz val="10"/>
        <color rgb="FF3A3838"/>
        <rFont val="Arial"/>
        <family val="2"/>
      </rPr>
      <t xml:space="preserve">De acuerdo a las evidencias allegadas, se verificó que la entidad desarrollo la estrategia de rendición de cuentas para la vigencia 2023 y por parte de esta oficina se validó la publicación en la página web https://scj.gov.co/sites/default/files/documentos_rendicion_cuentas/ESTRATEGIA%20DE%20RENDICION%20DE%20CUENTAS%202023.pdf
</t>
    </r>
    <r>
      <rPr>
        <b/>
        <sz val="10"/>
        <color rgb="FF3A3838"/>
        <rFont val="Arial"/>
        <family val="2"/>
      </rPr>
      <t>La actividad se cumplió al 100% en los tiempos establecidos.</t>
    </r>
    <r>
      <rPr>
        <sz val="10"/>
        <color rgb="FF3A3838"/>
        <rFont val="Arial"/>
        <family val="2"/>
      </rPr>
      <t xml:space="preserve">
</t>
    </r>
  </si>
  <si>
    <r>
      <t xml:space="preserve">Seguimiento OCI 10-May-2023: </t>
    </r>
    <r>
      <rPr>
        <sz val="10"/>
        <color theme="2" tint="-0.749992370372631"/>
        <rFont val="Arial"/>
        <family val="2"/>
      </rPr>
      <t>La actividad se dio por cumplida para el periodo de seguimiento con la verificación en la página web de los informes de gestión publicados (Enero - diciembre 2022) https://scj.gov.co/sites/default/files/control/CBN%20-%201090%20INFORME%20GESTION%20Y%20RESULTADOS%202022%20%281%29.pdf y (Enero - marzo 2023) https://scj.gov.co/sites/default/files/control/INFORME%20DE%20GESTION%20SDSCJ%20PRIMER%20TRIMESTRE%20-%20rev.pdf
Se recomienda mejorar la organización de los soportes, de tal manera que se facilite la búsqueda de la información en el repositorio y la claridad del periodo que corresponde.</t>
    </r>
  </si>
  <si>
    <r>
      <rPr>
        <b/>
        <sz val="10"/>
        <color theme="2" tint="-0.749992370372631"/>
        <rFont val="Arial"/>
        <family val="2"/>
      </rPr>
      <t xml:space="preserve">Seguimiento OCI 10-May-2023: </t>
    </r>
    <r>
      <rPr>
        <sz val="10"/>
        <color theme="2" tint="-0.749992370372631"/>
        <rFont val="Arial"/>
        <family val="2"/>
      </rPr>
      <t xml:space="preserve">En la descripción de la actividad se establece la elaboración y divulgación de tres (3) piezas trimestralmente, no obstante, en la fecha máxima programada solo aparecen tres (3) fechas y en la programación mensual se realizó una planeación de cuatro (4) piezas en abril, julio y octubre. Dicho lo anterior, la descripción de la actividad no guarda coherencia con la meta y programación establecida. Se recomienda ajustar la actividad.
La actividad fue ejecutada en el primer trimestre con la divulgación de 4 piezas, quedando 8 piezas por realizar durante la vigencia 2023. </t>
    </r>
  </si>
  <si>
    <r>
      <rPr>
        <b/>
        <sz val="10"/>
        <color theme="2" tint="-0.749992370372631"/>
        <rFont val="Arial"/>
        <family val="2"/>
      </rPr>
      <t>Seguimiento OCI 10-May-2023:</t>
    </r>
    <r>
      <rPr>
        <sz val="10"/>
        <color theme="2" tint="-0.749992370372631"/>
        <rFont val="Arial"/>
        <family val="2"/>
      </rPr>
      <t xml:space="preserve"> En la descripción de la actividad se establece la elaboración y divulgación de tres (3) piezas trimestralmente, no obstante, en la fecha máxima programada solo aparecen tres (3) fechas y en la programación mensual se realizó una planeación de cuatro (3) piezas en abril, una en los meses, julio y octubre. Dicho lo anterior, la actividad no  guarda coherencia con la meta y programación establecida. Se recomienda ajustar la actividad y /o la programación según corresponda.
La actividad fue ejecutada en el primer trimestre con la divulgación de 4 piezas y continua en ejecución.</t>
    </r>
  </si>
  <si>
    <r>
      <rPr>
        <b/>
        <sz val="10"/>
        <color theme="2" tint="-0.749992370372631"/>
        <rFont val="Arial"/>
        <family val="2"/>
      </rPr>
      <t xml:space="preserve">Seguimiento OCI 10-May-2023: </t>
    </r>
    <r>
      <rPr>
        <sz val="10"/>
        <color theme="2" tint="-0.749992370372631"/>
        <rFont val="Arial"/>
        <family val="2"/>
      </rPr>
      <t>La actividad se programó para el mes de diciembre.</t>
    </r>
  </si>
  <si>
    <r>
      <rPr>
        <b/>
        <sz val="10"/>
        <color theme="2" tint="-0.749992370372631"/>
        <rFont val="Arial"/>
        <family val="2"/>
      </rPr>
      <t>Seguimiento OCI 10-May-2023</t>
    </r>
    <r>
      <rPr>
        <sz val="10"/>
        <color theme="2" tint="-0.749992370372631"/>
        <rFont val="Arial"/>
        <family val="2"/>
      </rPr>
      <t xml:space="preserve">: Se verificó la ejecución de la actividad con la realización del espacio de dialogo virtual por parte de la Dirección de Prevención y Cultura Ciudadana el día 28 de abril de 2023 con una participación de 121 personas. Se validaron los soportes de alistamiento, convocatoria, temática y encuesta. La actividad se cumplió en tiempos de acuerdo a la v2 del PAAC y continua ejecutándose en la vigencia. </t>
    </r>
  </si>
  <si>
    <r>
      <rPr>
        <b/>
        <sz val="10"/>
        <color theme="2" tint="-0.749992370372631"/>
        <rFont val="Arial"/>
        <family val="2"/>
      </rPr>
      <t>Seguimiento OCI 10-May-2023:</t>
    </r>
    <r>
      <rPr>
        <sz val="10"/>
        <color theme="2" tint="-0.749992370372631"/>
        <rFont val="Arial"/>
        <family val="2"/>
      </rPr>
      <t xml:space="preserve"> Se validó la Consulta Ciudadana No 1-2023 sobre temas a ser tratados en los próximos espacios de Rendición de Cuentas del 2023 publicada el 6 de febrero en la página web de la entidad https://forms.office.com/r/DnjSTAbprP, y la sistematización de los datos obtenidos. La actividad se realiza dentro de los tiempos establecidos y continua ejecutándose en la vigencia. </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</si>
  <si>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esta oficina, recomienda revisar la fecha máxima programada, ya que el objetivo de la Caracterización esta asociada a conocer y atender las necesidades de los ciudadanos o grupos de valor en el marco de la ejecución de nuestros planes dentro de la vigencia.</t>
    </r>
  </si>
  <si>
    <r>
      <rPr>
        <b/>
        <sz val="10"/>
        <color theme="2" tint="-0.749992370372631"/>
        <rFont val="Arial"/>
        <family val="2"/>
      </rPr>
      <t>Seguimiento OCI 10-May-2023:</t>
    </r>
    <r>
      <rPr>
        <sz val="10"/>
        <color theme="2" tint="-0.749992370372631"/>
        <rFont val="Arial"/>
        <family val="2"/>
      </rPr>
      <t xml:space="preserve"> El 28 de febrero de 2023 se validó la capacitación sobre los lineamientos de Rendición de Cuentas 2023 con una participación de 12 personas. La actividad se realiza dentro de los tiempos establecidos y continua ejecutándose en la vigencia. </t>
    </r>
  </si>
  <si>
    <r>
      <rPr>
        <b/>
        <sz val="10"/>
        <color theme="2" tint="-0.749992370372631"/>
        <rFont val="Arial"/>
        <family val="2"/>
      </rPr>
      <t xml:space="preserve">Seguimiento OCI 10-May-2023: </t>
    </r>
    <r>
      <rPr>
        <sz val="10"/>
        <color theme="2" tint="-0.749992370372631"/>
        <rFont val="Arial"/>
        <family val="2"/>
      </rPr>
      <t xml:space="preserve"> La actividad se ejecutó con el primer espacio de dialogo "</t>
    </r>
    <r>
      <rPr>
        <i/>
        <sz val="10"/>
        <color theme="2" tint="-0.749992370372631"/>
        <rFont val="Arial"/>
        <family val="2"/>
      </rPr>
      <t>hablemos sobre el acoso a mujeres en el espacio público</t>
    </r>
    <r>
      <rPr>
        <sz val="10"/>
        <color theme="2" tint="-0.749992370372631"/>
        <rFont val="Arial"/>
        <family val="2"/>
      </rPr>
      <t>", se evidenció la pieza comunicativa y la publicación en la página web. La actividad se realiza dentro de los tiempos establecidos y continua ejecutándose en la vigencia. 
Se identificó que dentro del PAAC v2 se programaron un total de siete (7) espacios de dialogo por parte de la Subsecretaría de Seguridad y Convivencia, Subsecretaría de Acceso a la Justicia y la Oficina Asesora de Planeación, sin embargo solo se programó la publicación de convocatoria para tres (3) espacios. Se recomienda revisar la meta de la actividad y los responsables de ejecutarla, para que estén alineados con las demás actividades del componente.</t>
    </r>
  </si>
  <si>
    <r>
      <rPr>
        <b/>
        <sz val="10"/>
        <color theme="2" tint="-0.749992370372631"/>
        <rFont val="Arial"/>
        <family val="2"/>
      </rPr>
      <t>Seguimiento OCI 10-May-2023:</t>
    </r>
    <r>
      <rPr>
        <sz val="10"/>
        <color theme="2" tint="-0.749992370372631"/>
        <rFont val="Arial"/>
        <family val="2"/>
      </rPr>
      <t xml:space="preserve"> Se evidenció el seguimiento a los compromisos en la plataforma Colibrí a corte de 30 de abril de 2023, lo que permitió dar por cumplida la actividad en el primer cuatrimestre del 2023.  
Se recomienda dar continuidad a la acción dentro del tiempo establecido.</t>
    </r>
  </si>
  <si>
    <r>
      <rPr>
        <b/>
        <sz val="10"/>
        <color theme="2" tint="-0.749992370372631"/>
        <rFont val="Arial"/>
        <family val="2"/>
      </rPr>
      <t>Seguimiento OCI 10-May-2023</t>
    </r>
    <r>
      <rPr>
        <sz val="10"/>
        <color theme="2" tint="-0.749992370372631"/>
        <rFont val="Arial"/>
        <family val="2"/>
      </rPr>
      <t xml:space="preserve">:La meta establecida no es coherente con la actividad, en razón a que se programaron dos (2) publicaciones de peticiones en el marco de una sola Audiencia de Rendición de Cuentas, por lo tanto se recomienda revisar la redacción de la actividad y la meta para garantizar coherencia con lo establecido en el componente. </t>
    </r>
  </si>
  <si>
    <r>
      <rPr>
        <b/>
        <sz val="10"/>
        <color theme="2" tint="-0.749992370372631"/>
        <rFont val="Arial"/>
        <family val="2"/>
      </rPr>
      <t>Seguimiento OCI 10-May-2023</t>
    </r>
    <r>
      <rPr>
        <sz val="10"/>
        <color theme="2" tint="-0.749992370372631"/>
        <rFont val="Arial"/>
        <family val="2"/>
      </rPr>
      <t>: La actividad se programó para los meses de junio y noviembre.</t>
    </r>
  </si>
  <si>
    <r>
      <rPr>
        <b/>
        <sz val="10"/>
        <color theme="2" tint="-0.749992370372631"/>
        <rFont val="Arial"/>
        <family val="2"/>
      </rPr>
      <t>Seguimiento OCI 10-May-2023</t>
    </r>
    <r>
      <rPr>
        <sz val="10"/>
        <color theme="2" tint="-0.749992370372631"/>
        <rFont val="Arial"/>
        <family val="2"/>
      </rPr>
      <t>: Se validó por parte de esta oficina la matriz con los link de publicación en la página web de las resoluciones y nombramientos de los meses de enero, febrero, marzo y abril. La actividad se realiza en los tiempos establecidos y continua en ejecución.</t>
    </r>
  </si>
  <si>
    <r>
      <rPr>
        <b/>
        <sz val="10"/>
        <color theme="2" tint="-0.749992370372631"/>
        <rFont val="Arial"/>
        <family val="2"/>
      </rPr>
      <t>Seguimiento OCI 10-May-2023</t>
    </r>
    <r>
      <rPr>
        <sz val="10"/>
        <color theme="2" tint="-0.749992370372631"/>
        <rFont val="Arial"/>
        <family val="2"/>
      </rPr>
      <t>: La actividad se programó para los meses de junio y diciembre.</t>
    </r>
  </si>
  <si>
    <r>
      <rPr>
        <b/>
        <sz val="10"/>
        <color theme="2" tint="-0.749992370372631"/>
        <rFont val="Arial"/>
        <family val="2"/>
      </rPr>
      <t>Seguimiento OCI 10-May-2023</t>
    </r>
    <r>
      <rPr>
        <sz val="10"/>
        <color theme="2" tint="-0.749992370372631"/>
        <rFont val="Arial"/>
        <family val="2"/>
      </rPr>
      <t>: La actividad se programó para el mes de junio.</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</si>
  <si>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</si>
  <si>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rPr>
        <b/>
        <sz val="10"/>
        <color theme="2" tint="-0.749992370372631"/>
        <rFont val="Arial"/>
        <family val="2"/>
      </rPr>
      <t>Seguimiento OCI 10-May-2023</t>
    </r>
    <r>
      <rPr>
        <sz val="10"/>
        <color theme="2" tint="-0.749992370372631"/>
        <rFont val="Arial"/>
        <family val="2"/>
      </rPr>
      <t>: Esta oficina validó en la página de datos abiertos,  la publicación de los siguientes datos abiertos:
E</t>
    </r>
    <r>
      <rPr>
        <b/>
        <sz val="10"/>
        <color theme="2" tint="-0.749992370372631"/>
        <rFont val="Arial"/>
        <family val="2"/>
      </rPr>
      <t>nero</t>
    </r>
    <r>
      <rPr>
        <sz val="10"/>
        <color theme="2" tint="-0.749992370372631"/>
        <rFont val="Arial"/>
        <family val="2"/>
      </rPr>
      <t xml:space="preserve">: total de datos 16  (Comando de Atención a Victimas,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nuse)
</t>
    </r>
    <r>
      <rPr>
        <b/>
        <sz val="10"/>
        <color theme="2" tint="-0.749992370372631"/>
        <rFont val="Arial"/>
        <family val="2"/>
      </rPr>
      <t>Febrero:</t>
    </r>
    <r>
      <rPr>
        <sz val="10"/>
        <color theme="2" tint="-0.749992370372631"/>
        <rFont val="Arial"/>
        <family val="2"/>
      </rPr>
      <t xml:space="preserve"> total de datos 4 (Delito de Alto Impacto, Incidente Reportado C4 y Medida Correctiva para enero 2023, Incidentes Tramitados en el C4 para enero 2015 – enero 2023)
</t>
    </r>
    <r>
      <rPr>
        <b/>
        <sz val="10"/>
        <color theme="2" tint="-0.749992370372631"/>
        <rFont val="Arial"/>
        <family val="2"/>
      </rPr>
      <t>Marzo:</t>
    </r>
    <r>
      <rPr>
        <sz val="10"/>
        <color theme="2" tint="-0.749992370372631"/>
        <rFont val="Arial"/>
        <family val="2"/>
      </rPr>
      <t xml:space="preserve"> total de datos 4  (medidas correctivas, incidente reportado C4, delito de alto impacto, incidente tramitado c4) 
</t>
    </r>
    <r>
      <rPr>
        <b/>
        <sz val="10"/>
        <color theme="2" tint="-0.749992370372631"/>
        <rFont val="Arial"/>
        <family val="2"/>
      </rPr>
      <t>Abril:</t>
    </r>
    <r>
      <rPr>
        <sz val="10"/>
        <color theme="2" tint="-0.749992370372631"/>
        <rFont val="Arial"/>
        <family val="2"/>
      </rPr>
      <t xml:space="preserve">  total de datos 3  (Incidente Reportado C4 y Medida Correctiva para marzo 2023) y uno alfanumérico (Incidentes Tramitados en el C4 para enero 2015 – marzo 2023).
Sin embargo, esta oficina recomienda ajustar la necesidad frente a la modificación de la meta y el indicador, teniendo en cuenta el cumplimiento parcial que se dio para el mes de abril.</t>
    </r>
  </si>
  <si>
    <r>
      <rPr>
        <b/>
        <sz val="10"/>
        <color theme="2" tint="-0.749992370372631"/>
        <rFont val="Arial"/>
        <family val="2"/>
      </rPr>
      <t>Seguimiento OCI 10-May-2023</t>
    </r>
    <r>
      <rPr>
        <sz val="10"/>
        <color theme="2" tint="-0.749992370372631"/>
        <rFont val="Arial"/>
        <family val="2"/>
      </rPr>
      <t>: Se evidenció un total de cuatro (4) informes mensuales cargados en el repositorio y su correspondiente  publicación en la página web https://scj.gov.co/es/transparencia/planeaci%C3%B3n-presupuesto-ingresos/informe-pqrs: informe de diciembre 2022 (31-ene), informe de enero (27-feb), informe de febrero (31-mar) y el informe de marzo (27-abr).  La actividad continua en ejecución.</t>
    </r>
  </si>
  <si>
    <r>
      <rPr>
        <b/>
        <sz val="10"/>
        <color theme="2" tint="-0.749992370372631"/>
        <rFont val="Arial"/>
        <family val="2"/>
      </rPr>
      <t>Seguimiento OCI 10-May-2023:</t>
    </r>
    <r>
      <rPr>
        <sz val="10"/>
        <color theme="2" tint="-0.749992370372631"/>
        <rFont val="Arial"/>
        <family val="2"/>
      </rPr>
      <t xml:space="preserve"> Durante el periodo de seguimiento, se evidenció la publicación en la página web (link: https://scj.gov.co/es/transparencia/planeaci%C3%B3n-presupuesto-ingresos/informe-pqrs) un total de (4) informes de gestión de PQRSDF, por lo tanto se evidenció el cumplimiento de la actividad para el periodo de seguimiento. La actividad continua en ejecución.</t>
    </r>
  </si>
  <si>
    <r>
      <rPr>
        <b/>
        <sz val="10"/>
        <color theme="2" tint="-0.749992370372631"/>
        <rFont val="Arial"/>
        <family val="2"/>
      </rPr>
      <t>Seguimiento OCI 10-May-2023:</t>
    </r>
    <r>
      <rPr>
        <sz val="10"/>
        <color theme="2" tint="-0.749992370372631"/>
        <rFont val="Arial"/>
        <family val="2"/>
      </rPr>
      <t xml:space="preserve"> Se evidenció el cargue de los informes en la página web de la entidad, en el link https://scj.gov.co/es/transparencia/planeaci%C3%B3n-presupuesto-ingresos/informe-pqrs. No obstante, al revisar la descripción de la actividad, se encontraron 2 tipos de informes para publicar mensualmente, así las cosas la programación mensual debería ser 2 informes al mes para un total de 24 informes publicados en la vigencia, lo cual no es concordante con la programación de 11 informes que actualmente tiene la actividad. 
Adicional, al revisar la descripción de la actividad, se encuentra una duplicidad de actividades, puesto que las actividades 1.11 y 1.12 ya incluyen la en la meta e indicador  elaborar y publicar los informes de PQRSDF y Acceso a la Información Pública, además de no guardar congruencia con lo establecido en relación al subcomponente de Transparencia Pasiva.</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</si>
  <si>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cumplimiento. </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</si>
  <si>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gestión. </t>
    </r>
  </si>
  <si>
    <r>
      <rPr>
        <b/>
        <sz val="10"/>
        <color theme="2" tint="-0.749992370372631"/>
        <rFont val="Arial"/>
        <family val="2"/>
      </rPr>
      <t>Seguimiento OCI 10-May-2023</t>
    </r>
    <r>
      <rPr>
        <sz val="10"/>
        <color theme="2" tint="-0.749992370372631"/>
        <rFont val="Arial"/>
        <family val="2"/>
      </rPr>
      <t>: La actividad se programó para los meses de mayo y diciembre</t>
    </r>
  </si>
  <si>
    <r>
      <rPr>
        <b/>
        <sz val="10"/>
        <color theme="2" tint="-0.749992370372631"/>
        <rFont val="Arial"/>
        <family val="2"/>
      </rPr>
      <t>Seguimiento OCI 10-May-2023:</t>
    </r>
    <r>
      <rPr>
        <sz val="10"/>
        <color theme="2" tint="-0.749992370372631"/>
        <rFont val="Arial"/>
        <family val="2"/>
      </rPr>
      <t xml:space="preserve"> La actividad se validó como cumplida para el periodo de seguimiento en el mes de marzo con las siguientes capacitaciones:
2 de marzo inducción
17 de marzo inducción
28 de marzo inducción
30 de marzo política de gestión documental
La actividad continua en ejecución</t>
    </r>
  </si>
  <si>
    <r>
      <rPr>
        <b/>
        <sz val="10"/>
        <color theme="2" tint="-0.749992370372631"/>
        <rFont val="Arial"/>
        <family val="2"/>
      </rPr>
      <t>Seguimiento OCI 10-May-2023</t>
    </r>
    <r>
      <rPr>
        <sz val="10"/>
        <color theme="2" tint="-0.749992370372631"/>
        <rFont val="Arial"/>
        <family val="2"/>
      </rPr>
      <t>: La actividad se programó para los meses de junio, septiembre y diciembre</t>
    </r>
  </si>
  <si>
    <r>
      <rPr>
        <b/>
        <sz val="10"/>
        <color theme="2" tint="-0.749992370372631"/>
        <rFont val="Arial"/>
        <family val="2"/>
      </rPr>
      <t>Seguimiento OCI 10-May-2023</t>
    </r>
    <r>
      <rPr>
        <sz val="10"/>
        <color theme="2" tint="-0.749992370372631"/>
        <rFont val="Arial"/>
        <family val="2"/>
      </rPr>
      <t xml:space="preserve">: Esta actividad no es objeto de seguimiento este periodo, no obstante, la meta para la actividad son 12 videos con lengua de señas colombianas o subtítulos (tres trimestrales), sin embargo el total registrado en la programación son 3 videos, lo cual no guarda coherencia. Se recomienda revisar y ajustar la fecha máxima así como la programación de la actividad. </t>
    </r>
  </si>
  <si>
    <r>
      <rPr>
        <b/>
        <sz val="10"/>
        <color theme="2" tint="-0.749992370372631"/>
        <rFont val="Arial"/>
        <family val="2"/>
      </rPr>
      <t>Seguimiento OCI 10-May-2023</t>
    </r>
    <r>
      <rPr>
        <sz val="10"/>
        <color theme="2" tint="-0.749992370372631"/>
        <rFont val="Arial"/>
        <family val="2"/>
      </rPr>
      <t>: Esta oficina al realizar la validación del soporte enviado, solamente validó la publicación en  banner de la página de la entidad, con el enlace de Bogotá te escucha para radicar las solicitudes de la ciudadanía. Las tres publicaciones restantes no tienen relación con la actividad:  publicación en redes sociales y página web del PAAC, tampoco la publicación en Instagram de las líneas de atención del SUPERCADE
Esta oficina evaluó la actividad como cumplida parcialmente para el primer cuatrimestre con un porcentaje del 8% y por lo tanto se insta al responsable a dar cumplimiento a la meta anual al publicar el canal de denuncias por actos de corrupción en los canales oficiales de la entidad.</t>
    </r>
  </si>
  <si>
    <r>
      <rPr>
        <b/>
        <sz val="10"/>
        <color theme="2" tint="-0.749992370372631"/>
        <rFont val="Arial"/>
        <family val="2"/>
      </rPr>
      <t xml:space="preserve">Seguimiento OCI 10-May-2023: </t>
    </r>
    <r>
      <rPr>
        <sz val="10"/>
        <color theme="2" tint="-0.749992370372631"/>
        <rFont val="Arial"/>
        <family val="2"/>
      </rPr>
      <t xml:space="preserve">Se evidenció la implementación de accesibilidad en la pagina web durante el primer cuatrimestre del 2023. La actividad continua en ejecución. Sin embargo, la programación mensual suma un total de 3 Requerimientos implementados en el sitio web, lo cual no es coherente con las fechas máximas establecidas (enero y diciembre). Se recomienda revisar y ajustar la actividad.
</t>
    </r>
  </si>
  <si>
    <r>
      <rPr>
        <b/>
        <sz val="10"/>
        <color theme="2" tint="-0.749992370372631"/>
        <rFont val="Arial"/>
        <family val="2"/>
      </rPr>
      <t>Seguimiento OCI 10-May-2023:</t>
    </r>
    <r>
      <rPr>
        <sz val="10"/>
        <color theme="2" tint="-0.749992370372631"/>
        <rFont val="Arial"/>
        <family val="2"/>
      </rPr>
      <t xml:space="preserve">  Se evidenció Matriz de cumplimiento de la Ley 1712  de 2014, correo electrónico del día 17 de marzo "Alertamiento botón de Transparencia de la página web" por parte de la OAP y adicionalmente, se validó la publicación del monitoreo en el link https://scj.gov.co/es/transparencia/datos-abiertos/registro-publicaciones. Así las cosas, la actividad se realizó en los tiempos establecidos y continua en ejecución.</t>
    </r>
  </si>
  <si>
    <r>
      <rPr>
        <b/>
        <sz val="10"/>
        <color theme="2" tint="-0.749992370372631"/>
        <rFont val="Arial"/>
        <family val="2"/>
      </rPr>
      <t>Seguimiento OCI 10-May-2023</t>
    </r>
    <r>
      <rPr>
        <sz val="10"/>
        <color theme="2" tint="-0.749992370372631"/>
        <rFont val="Arial"/>
        <family val="2"/>
      </rPr>
      <t>: La actividad se programó para los meses de mayo y diciembre.</t>
    </r>
  </si>
  <si>
    <r>
      <rPr>
        <b/>
        <sz val="10"/>
        <rFont val="Arial"/>
        <family val="2"/>
      </rPr>
      <t>Seguimiento OCI 11-Sep-2023:</t>
    </r>
    <r>
      <rPr>
        <sz val="10"/>
        <rFont val="Arial"/>
        <family val="2"/>
      </rPr>
      <t xml:space="preserve"> Durante el periodo de seguimiento se observó la actualización de la carta del trato digno del 23 de junio de 2023 y su publicación en página web https://scj.gov.co/sites/default/files/Carta%20de%20Trato%20Digno%202023.pdf
La actividad se da por cumplida al 100% en los tiempos establecidos. 
 </t>
    </r>
  </si>
  <si>
    <r>
      <rPr>
        <b/>
        <sz val="10"/>
        <rFont val="Arial"/>
        <family val="2"/>
      </rPr>
      <t>Seguimiento OCI 11-Sep-2023</t>
    </r>
    <r>
      <rPr>
        <sz val="10"/>
        <rFont val="Arial"/>
        <family val="2"/>
      </rPr>
      <t>: Se evidenció para el periodo de seguimiento la publicación de (9) documentos en el botón participa, relacionados con: informes de gestión, espacios de diálogo, gobierno abierto, causas ciudadanas y comités. 
 La actividad se cumple en los tiempos establecidos y continua en ejecución.</t>
    </r>
  </si>
  <si>
    <r>
      <rPr>
        <b/>
        <sz val="10"/>
        <rFont val="Arial"/>
        <family val="2"/>
      </rPr>
      <t xml:space="preserve">Seguimiento OCI 11-Sep-2023: </t>
    </r>
    <r>
      <rPr>
        <sz val="10"/>
        <rFont val="Arial"/>
        <family val="2"/>
      </rPr>
      <t>Se observaron 2 socializaciones por parte de la Subsecretaría de Gestión Institucional (Atención al Ciudadano); la primera en mesa de trabajo el día 6 de junio de 2023 para la socialización de lineamientos de pqrs y la segunda por correo electrónico sobre SIGA y las notificaciones por aviso de respuesta a PQRS el 1 de junio de 2023. 
La actividad continúa en ejecución</t>
    </r>
  </si>
  <si>
    <r>
      <rPr>
        <b/>
        <sz val="10"/>
        <color theme="1"/>
        <rFont val="Arial"/>
        <family val="2"/>
      </rPr>
      <t>Seguimiento OCI 11-Sep-2023:</t>
    </r>
    <r>
      <rPr>
        <sz val="10"/>
        <color theme="1"/>
        <rFont val="Arial"/>
        <family val="2"/>
      </rPr>
      <t xml:space="preserve">  La actividad se programó para el mes de diciembre.</t>
    </r>
  </si>
  <si>
    <r>
      <rPr>
        <b/>
        <sz val="10"/>
        <rFont val="Arial"/>
        <family val="2"/>
      </rPr>
      <t xml:space="preserve">Seguimiento OCI 11-Sep-2023: </t>
    </r>
    <r>
      <rPr>
        <sz val="10"/>
        <rFont val="Arial"/>
        <family val="2"/>
      </rPr>
      <t xml:space="preserve">Se observó la realización de 2 espacios de dialogo (22 de junio y 24 de agosto de 2023) por parte de la Subsecretaría de Seguridad y Convivencia. Se verificaron los soportes aportados (convocatoria, sistematización del evento y publicación) y se da por cumplida la actividad.
La meta para la vigencia es la realización de 3 espacios de diálogos, los cuales a corte del segundo cuatrimestre se cumplieron al 100%. Se recomienda revisar la programación establecida para el mes de noviembre. </t>
    </r>
  </si>
  <si>
    <r>
      <rPr>
        <b/>
        <sz val="10"/>
        <rFont val="Arial"/>
        <family val="2"/>
      </rPr>
      <t>Seguimiento OCI 11-Sep-2023:</t>
    </r>
    <r>
      <rPr>
        <sz val="10"/>
        <rFont val="Arial"/>
        <family val="2"/>
      </rPr>
      <t xml:space="preserve">  La actividad se da por cumplida con la segunda socialización de MURC el 25 de agosto de 2023 por la plataforma Teams. Se verificó la asistencia de 16 participantes de la entidad.
Actividad cumplida al 100%.</t>
    </r>
  </si>
  <si>
    <r>
      <rPr>
        <b/>
        <sz val="10"/>
        <color theme="2" tint="-0.749992370372631"/>
        <rFont val="Arial"/>
        <family val="2"/>
      </rPr>
      <t>Seguimiento OCI 10-May-2023</t>
    </r>
    <r>
      <rPr>
        <sz val="10"/>
        <color theme="2" tint="-0.749992370372631"/>
        <rFont val="Arial"/>
        <family val="2"/>
      </rPr>
      <t>: La actividad se programó para el mes de julio.</t>
    </r>
  </si>
  <si>
    <r>
      <rPr>
        <b/>
        <sz val="10"/>
        <rFont val="Arial"/>
        <family val="2"/>
      </rPr>
      <t xml:space="preserve">Seguimiento OCI 11-Sep-2023: </t>
    </r>
    <r>
      <rPr>
        <sz val="10"/>
        <rFont val="Arial"/>
        <family val="2"/>
      </rPr>
      <t xml:space="preserve"> La actividad se programó para el mes de diciembre.</t>
    </r>
  </si>
  <si>
    <r>
      <rPr>
        <b/>
        <sz val="10"/>
        <rFont val="Arial"/>
        <family val="2"/>
      </rPr>
      <t>Seguimiento OCI 11-Sep-2023:</t>
    </r>
    <r>
      <rPr>
        <sz val="10"/>
        <rFont val="Arial"/>
        <family val="2"/>
      </rPr>
      <t xml:space="preserve"> La actividad se programó para el mes de octubre</t>
    </r>
  </si>
  <si>
    <r>
      <rPr>
        <b/>
        <sz val="10"/>
        <rFont val="Arial"/>
        <family val="2"/>
      </rPr>
      <t>Seguimiento OCI 11-Sep-2023</t>
    </r>
    <r>
      <rPr>
        <sz val="10"/>
        <rFont val="Arial"/>
        <family val="2"/>
      </rPr>
      <t>: Esta oficina evidenció la publicación mensual de los informes (PQRS y Solicitudes de acceso a la información) en el link https://scj.gov.co/es/transparencia/planeacion-presupuesto-ingresos/informe-pqrs.
La actividad se ejecutó de acuerdo a lo programado y continua en desarrollo.</t>
    </r>
  </si>
  <si>
    <r>
      <rPr>
        <b/>
        <sz val="10"/>
        <rFont val="Arial"/>
        <family val="2"/>
      </rPr>
      <t>Seguimiento OCI 11-Sep-2023:</t>
    </r>
    <r>
      <rPr>
        <sz val="10"/>
        <rFont val="Arial"/>
        <family val="2"/>
      </rPr>
      <t xml:space="preserve"> En el subcomponente de transparencia pasiva se verificó el cumplimiento de la actividad con la elaboración del informe de  acceso de información para los meses de mayo, junio, julio y agosto. 
La actividad se cumple de acuerdo a lo programado y continua ejecutandose. </t>
    </r>
  </si>
  <si>
    <r>
      <rPr>
        <b/>
        <sz val="10"/>
        <rFont val="Arial"/>
        <family val="2"/>
      </rPr>
      <t>Seguimiento OCI 11-Sep-2023</t>
    </r>
    <r>
      <rPr>
        <sz val="10"/>
        <rFont val="Arial"/>
        <family val="2"/>
      </rPr>
      <t>: Se validó la elaboración de  informes mensuales de PQRSDF (Peticiones, Quejas, Reclamos, Sugerencias, Denuncias y Felicitaciones) para los meses de  mayo, junio, julio y agosto. 
La actividad se cumple de acuerdo a lo programado y continua ejecutandose.</t>
    </r>
  </si>
  <si>
    <r>
      <rPr>
        <b/>
        <sz val="10"/>
        <rFont val="Arial"/>
        <family val="2"/>
      </rPr>
      <t>Seguimiento OCI 11-Sep-2023</t>
    </r>
    <r>
      <rPr>
        <sz val="10"/>
        <rFont val="Arial"/>
        <family val="2"/>
      </rPr>
      <t xml:space="preserve">: La actividad se programó para el mes de diciembre, no obstante se evidenció avance en términos de divulgación de instrumentos archivisticos y seguimiento al plan de trabajo. </t>
    </r>
  </si>
  <si>
    <r>
      <rPr>
        <b/>
        <sz val="10"/>
        <rFont val="Arial"/>
        <family val="2"/>
      </rPr>
      <t>Seguimiento OCI 11-Sep-2023:</t>
    </r>
    <r>
      <rPr>
        <sz val="10"/>
        <rFont val="Arial"/>
        <family val="2"/>
      </rPr>
      <t xml:space="preserve"> La actividad se programó para el mes de diciembre, no obstante se evidenció avances en su gestión en términos de divulgación y seguimiento al plan de trabajo. </t>
    </r>
  </si>
  <si>
    <r>
      <t xml:space="preserve">Seguimiento OCI 10-May-2023: </t>
    </r>
    <r>
      <rPr>
        <sz val="10"/>
        <color theme="2" tint="-0.749992370372631"/>
        <rFont val="Arial"/>
        <family val="2"/>
      </rPr>
      <t xml:space="preserve">Se validó la ejecución de la actividad con la capacitación realizada el día 14 de abril por Teams. La actividad se cumplió al 100% en la fecha programada, </t>
    </r>
  </si>
  <si>
    <t>% AVANCE DEL PAAC 2022</t>
  </si>
  <si>
    <t xml:space="preserve">COMPONENTE </t>
  </si>
  <si>
    <t xml:space="preserve">AVANCE </t>
  </si>
  <si>
    <t>COMPONENTE 1. GESTIÓN DEL RIESGO DE CORRUPCIÓN</t>
  </si>
  <si>
    <t>COMPONENTE 6. INICIATIVAS ADICIONALES</t>
  </si>
  <si>
    <r>
      <rPr>
        <b/>
        <sz val="10"/>
        <rFont val="Arial"/>
        <family val="2"/>
      </rPr>
      <t xml:space="preserve">Seguimiento OCI 11-Sep-2023: </t>
    </r>
    <r>
      <rPr>
        <sz val="10"/>
        <rFont val="Arial"/>
        <family val="2"/>
      </rPr>
      <t>Se observó por parte de esta oficina 3 piezas comunicativas publicadas en las redes sociales de la entidad,  las cuales están relacionadas con los avances en la gestión de la entidad para el segundo trimestre de la vigencia. 
La actividad continua en ejecución.</t>
    </r>
  </si>
  <si>
    <r>
      <rPr>
        <b/>
        <sz val="10"/>
        <rFont val="Arial"/>
        <family val="2"/>
      </rPr>
      <t xml:space="preserve">Seguimiento OCI 11-Sep-2023: </t>
    </r>
    <r>
      <rPr>
        <sz val="10"/>
        <rFont val="Arial"/>
        <family val="2"/>
      </rPr>
      <t>Se observó el seguimiento realizado por la Oficina Asesora de Planeación a los compromisos cargados en la plataforma Colibrí y el envió de solicitud a las dependencias por nuevos compromisos. A corte de 31 de agosto de 2023 no se cuenta con compromisos abiertos. 
La actividad continua en ejecución.</t>
    </r>
  </si>
  <si>
    <r>
      <rPr>
        <b/>
        <sz val="10"/>
        <rFont val="Arial"/>
        <family val="2"/>
      </rPr>
      <t>Seguimiento OCI 11-Sep-2023</t>
    </r>
    <r>
      <rPr>
        <sz val="10"/>
        <rFont val="Arial"/>
        <family val="2"/>
      </rPr>
      <t xml:space="preserve">: Se evidenció memorando remitido a las dependencias del 21 de junio de 2023 con número 3-2023-22955; asunto:  </t>
    </r>
    <r>
      <rPr>
        <i/>
        <sz val="10"/>
        <rFont val="Arial"/>
        <family val="2"/>
      </rPr>
      <t>Socialización de instructivos Cód. I-JC-3 y I-GCT-01 y reiteración de publicación en plataforma SECOP (I y II).</t>
    </r>
    <r>
      <rPr>
        <sz val="10"/>
        <rFont val="Arial"/>
        <family val="2"/>
      </rPr>
      <t xml:space="preserve">
La actividad se cumple en tiempos y continua en ejecución. </t>
    </r>
  </si>
  <si>
    <r>
      <rPr>
        <b/>
        <sz val="10"/>
        <rFont val="Arial"/>
        <family val="2"/>
      </rPr>
      <t>Seguimiento OCI 11-Sep-2023</t>
    </r>
    <r>
      <rPr>
        <sz val="10"/>
        <rFont val="Arial"/>
        <family val="2"/>
      </rPr>
      <t>: Esta oficina validó la publicación de 28 datos abiertos para el segundo cuatrimestre del 2023 en el portal https://datosabiertos.bogota.gov.co/organization/secretaria-distrital-de-seguridad-. La actividad se cumple de acuerdo a lo programado. 
La actividad continua en ejecución.</t>
    </r>
  </si>
  <si>
    <r>
      <rPr>
        <b/>
        <sz val="10"/>
        <rFont val="Arial"/>
        <family val="2"/>
      </rPr>
      <t>Seguimiento OCI 11-Sep-2023</t>
    </r>
    <r>
      <rPr>
        <sz val="10"/>
        <rFont val="Arial"/>
        <family val="2"/>
      </rPr>
      <t>: Se validó la Matriz de cumplimiento Ley 1712 de 2014 para el  Segundo Bimestre 2023 publicada el 23 de mayo y para el tercer bimestre de 2023 publicada el 2 de agosto en la página web de la entidad con el link https://scj.gov.co/es/transparencia/datos-abiertos/registro-publicacione
La actividad continua en ejecución</t>
    </r>
  </si>
  <si>
    <r>
      <rPr>
        <b/>
        <sz val="10"/>
        <rFont val="Arial"/>
        <family val="2"/>
      </rPr>
      <t>Seguimiento OCI 11-Sep-2023:</t>
    </r>
    <r>
      <rPr>
        <sz val="10"/>
        <rFont val="Arial"/>
        <family val="2"/>
      </rPr>
      <t xml:space="preserve"> Se observó la revisión del Plan de Participación Ciudadana de la SDSCJ mediante reunión virtual el día 25 de agosto de 2023, sin embargo, esta oficina no  da por cumplida esta actividad; toda vez que no se aportó por la dependencia responsable evidencia del plan actualizado y publicado en página web.
Así las cosas, se alerta a la dependencia para que culmine la actividad antes del cierre de la vigencia. La actividad continua en ejecución al no cumplirse en los tiempos establecidos. </t>
    </r>
  </si>
  <si>
    <r>
      <rPr>
        <b/>
        <sz val="10"/>
        <rFont val="Arial"/>
        <family val="2"/>
      </rPr>
      <t xml:space="preserve">Seguimiento OCI 11-Sep-2023: </t>
    </r>
    <r>
      <rPr>
        <sz val="10"/>
        <rFont val="Arial"/>
        <family val="2"/>
      </rPr>
      <t xml:space="preserve">Se observó el cumplimiento de la actividad con la mesa de trabajo  realizada el 21 de junio de 2023 cuyo objetivo consistió </t>
    </r>
    <r>
      <rPr>
        <i/>
        <sz val="10"/>
        <rFont val="Arial"/>
        <family val="2"/>
      </rPr>
      <t xml:space="preserve">en  definir la información del sitio web de inventario de trámites y servicios de la entidad enmarcada en el componente de Transparencia y Acceso a la Información Pública, actividad No 1.7.
</t>
    </r>
    <r>
      <rPr>
        <sz val="10"/>
        <rFont val="Arial"/>
        <family val="2"/>
      </rPr>
      <t xml:space="preserve">
La actividad se cumple al 100% en el tiempo programado.</t>
    </r>
  </si>
  <si>
    <t>Se realiza publicación del informe de Riesgos de Corrupción con el seguimiento al mapa de riesgos efectuado por la Oficina Asesora de Planeación . https://scj.gov.co/sites/default/files/control/Informe%20Tercer%20Cuatrimestre%20Riesgos%20por%20Corrupcion%202022.pdf</t>
  </si>
  <si>
    <t>Se evidencia informe de riesgos de corrupción del tercer cuatrimestre de la vigencia 2022, publicado en la página web de la entidad, disponible en el siguiente link: https://scj.gov.co/sites/default/files/control/Informe%20Tercer%20Cuatrimestre%20Riesgos%20por%20Corrupcion%202022.pdf</t>
  </si>
  <si>
    <r>
      <rPr>
        <b/>
        <sz val="10"/>
        <rFont val="Arial"/>
        <family val="2"/>
      </rPr>
      <t>Seguimiento OCI 11-Sep-2023:</t>
    </r>
    <r>
      <rPr>
        <sz val="10"/>
        <rFont val="Arial"/>
        <family val="2"/>
      </rPr>
      <t xml:space="preserve"> Durante el periodo de seguimiento se verificó la publicación de 6 piezas comunicativas relacionadas con los servicios que presta la entidad (mujeres de Bogotá con comparendos, línea purpura, encuesta que piensan los hombres del acoso callejero, casa de justicia ruta mujer, comando purpura y senda de la integridad). 
Se reitera la observación referente al diseño de la meta para la actividad, toda vez que no guarda coherencia con el número total de piezas programadas para la vigencia (12 piezas comunicativas).
La actividad continua en ejecución.</t>
    </r>
  </si>
  <si>
    <r>
      <rPr>
        <b/>
        <sz val="10"/>
        <rFont val="Arial"/>
        <family val="2"/>
      </rPr>
      <t>Seguimiento OCI 11-Sep-2023</t>
    </r>
    <r>
      <rPr>
        <sz val="10"/>
        <rFont val="Arial"/>
        <family val="2"/>
      </rPr>
      <t>: Se evidenció en el plan de trabajo de la estrategia de acercamiento a lengua de señas un total de 48 actividades a realizar durante la vigencia, de las cuales para el periodo de seguimiento se desarrollaron 23 actividades de acuerdo a las evidencias aportadas. 
La actividad continua en ejecución</t>
    </r>
  </si>
  <si>
    <r>
      <rPr>
        <b/>
        <sz val="10"/>
        <rFont val="Arial"/>
        <family val="2"/>
      </rPr>
      <t>Seguimiento OCI 11-Sep-2023:</t>
    </r>
    <r>
      <rPr>
        <sz val="10"/>
        <rFont val="Arial"/>
        <family val="2"/>
      </rPr>
      <t xml:space="preserve"> Se evidenció en el Plan de Cultura de Integridad un total de 22 actividades a realizar durante la vigencia, de las cuales para el periodo de seguimiento se desarrollaron 9 actividades de acuerdo al reporte realizado por la 1LD. No se evidenció ejecución  en el mes de junio. 
Se recomienda a la dependencia responsable mejorar la organización de las evidencias del cumplimiento del plan por número de actividad, con el fin de facilitar la verificación.
La actividad continua en ejecución</t>
    </r>
  </si>
  <si>
    <t>Seguimiento OCI 11-Sep-2023: Actividad cumplida en el primer cuatrimestre del 2023.</t>
  </si>
  <si>
    <t>Se publica y divulga el informe de monitoreo y seguimiento del mapa de riesgos de corrupción en la pagina web:https://scj.gov.co/sites/default/files/control/Informe%20Primer%20Cuatrimestre%20Riesgos%20de%20Corrupcion%202023.pdf</t>
  </si>
  <si>
    <t xml:space="preserve">
Se evidencia memorando e informe de riesgos de corrupción del primer cuatrimestre de la vigencia 2023, que también se encuentra publicado en la página web, disponible en el siguiente link: https://scj.gov.co/es/transparencia/control/reportes-control-interno/informe-primer-cuatrimestre-riesgos-corrupci%C3%B3n-2023
 Link del documento: https://scj.gov.co/sites/default/files/control/Informe%20Primer%20Cuatrimestre%20Riesgos%20de%20Corrupcion%202023.pdf</t>
  </si>
  <si>
    <t>Está actividad se ejecutó en el tiempo, sin embargo se emiten recomendaciones para dar por cumplida la actividad.
Se evidencia correo de aprobación del plan de trabajo. Se sugiere realizar descripción de los avances y actividades cumplidas del plan.</t>
  </si>
  <si>
    <t xml:space="preserve">
En el mes de mayo se realizaron cinco (5) actividades: 
1. Se socializa el curso de la plataforma EVA  curso virtual de integridad, transparencia y anticorrupción.
2. Se inicia la actividad de socialización de los valores del código de integridad con la actividad Tienda de Valores en la sede de Cárcel Distrital. Desde el módulo de formación y capacitación como una de las acciones del proceso de bienvenida institucional dirigida a contratistas de la entidad se socializa el tema de código de integridad los días 25 y 26 de mayo. Y en la inducción Institucional del día 2 de mayo a un servidor se le dicta el tema de conflicto de interés de forma presencial.
3. Se aprueba por parte de la Dirección de Gestión Humana la versión 2 del documento de declaración conflicto de interés, el cual se envía a la Oficina Asesora de Planeación para verificación y publicación en el portal MIPG. 
Se recibe invitación del DASCD dirigida a los gestores de integridad para asistir a la sesión presencial de Acompañamiento Técnico Sectorial en la adopción y adaptación del SARLAFT en las entidades del Distrito”,, dicha actividad se llevó a acabo el 25 de mayo en las instalaciones de la Secretaría de Educación y contó con la participación de 3 gestoras de integridad de las dependencias de acceso a la justicia e inversiones. 
4. Se realiza la entrega de los mug previstos para la conmemoración del día del servidor público el 27 de junio, lo cuales interan en su mensaje los 5 valores del código de integridad. 
5.Se participa en sesión de senda de integridad.</t>
  </si>
  <si>
    <r>
      <rPr>
        <b/>
        <sz val="10"/>
        <rFont val="Arial"/>
        <family val="2"/>
      </rPr>
      <t xml:space="preserve">Seguimiento OCI 11-Sep-2023: </t>
    </r>
    <r>
      <rPr>
        <sz val="10"/>
        <rFont val="Arial"/>
        <family val="2"/>
      </rPr>
      <t>Se verificó en el portal MIPG la adopción y publicación del procedimiento PD-AR-01 Rendición de cuentas el día 6 de julio de 2023. La actividad se da por cumplida al 100% de manera extemporáneamente con respecto de la fecha máxima establecida (enero 2023).</t>
    </r>
  </si>
  <si>
    <r>
      <rPr>
        <b/>
        <sz val="10"/>
        <rFont val="Arial"/>
        <family val="2"/>
      </rPr>
      <t>Seguimiento OCI 11-Sep-2023:</t>
    </r>
    <r>
      <rPr>
        <sz val="10"/>
        <rFont val="Arial"/>
        <family val="2"/>
      </rPr>
      <t xml:space="preserve"> Para el periodo de seguimiento se observó la realización de 2 consultas ciudadanas publicadas en la página web (12 de mayo y 12 de julio) y el Excel con los resultados de la encuesta aplicada.
La actividad continua en ejecución.</t>
    </r>
  </si>
  <si>
    <r>
      <t xml:space="preserve">El Plan Anticorrupción y Atención al Ciudadano a corte del 31 de agosto del 2023 alcanzó un cumplimiento del 54,68%. Desde la Oficina de Control Interno  se identificaron  recomendaciones y oportunidades de mejora en términos de fortalecer el reporte y monitoreo de la 1LD, ajustes en soportes documentales y alertas por el rezago en el cumplimiento de actividades previstas a culminarse en el segundo cuatrimestre de la vigencia.
</t>
    </r>
    <r>
      <rPr>
        <b/>
        <sz val="8"/>
        <color theme="1"/>
        <rFont val="Calibri"/>
        <family val="2"/>
        <scheme val="minor"/>
      </rPr>
      <t>COMPONENTE 1. RIESGOS DE CORRUPCIÓN</t>
    </r>
    <r>
      <rPr>
        <sz val="8"/>
        <color theme="1"/>
        <rFont val="Calibri"/>
        <family val="2"/>
        <scheme val="minor"/>
      </rPr>
      <t xml:space="preserve">
El componente tuvo un avance del 11,13% de acuerdo a la programación establecida, no obstante, se insta a las dependencias responsables de  3 actividades previstas para los meses de noviembre y diciembre a generar las acciones pertinentes que permitan su cumplimiento al 100%  a cierre de la vigencia. 
</t>
    </r>
    <r>
      <rPr>
        <b/>
        <sz val="8"/>
        <color theme="1"/>
        <rFont val="Calibri"/>
        <family val="2"/>
        <scheme val="minor"/>
      </rPr>
      <t xml:space="preserve">COMPONENTE 3. RENDICIÓN DE CUENTAS: </t>
    </r>
    <r>
      <rPr>
        <sz val="8"/>
        <color theme="1"/>
        <rFont val="Calibri"/>
        <family val="2"/>
        <scheme val="minor"/>
      </rPr>
      <t xml:space="preserve">
El componente presentó un avance del 12,04% con dos actividades ejecutadas fuera de los tiempos programados. A corte del segundo cuatrimestre del 2023, se evaluaron diez (10) actividades, de las cuales dos (2) no fueron ejecutadas dentro de los términos establecidos (1.2 y 1.5)  y tres (3) actividades se validaron como cumplidas al 100% (1.2, 2.2 y 3.1).
</t>
    </r>
    <r>
      <rPr>
        <b/>
        <sz val="8"/>
        <color theme="1"/>
        <rFont val="Calibri"/>
        <family val="2"/>
        <scheme val="minor"/>
      </rPr>
      <t xml:space="preserve">COMPONENTE 4.  MECANISMOS PARA MEJORAR LA ATENCIÓN AL CIUDADANO: </t>
    </r>
    <r>
      <rPr>
        <sz val="8"/>
        <color theme="1"/>
        <rFont val="Calibri"/>
        <family val="2"/>
        <scheme val="minor"/>
      </rPr>
      <t xml:space="preserve">
El componente tuvo un avance del 11,55% con una actividad desarrollada extemporaneamente. Se recomienda a los responsables de las actividades fortalecer su monitereo y las evidencias documenales.
</t>
    </r>
    <r>
      <rPr>
        <b/>
        <sz val="8"/>
        <color theme="1"/>
        <rFont val="Calibri"/>
        <family val="2"/>
        <scheme val="minor"/>
      </rPr>
      <t xml:space="preserve">COMPONENTE 5. MECANISMOS PARA LA TRANSPARENCIA Y ACCESO A LA INFORMACIÓN PÚBLICA: 
</t>
    </r>
    <r>
      <rPr>
        <sz val="8"/>
        <color theme="1"/>
        <rFont val="Calibri"/>
        <family val="2"/>
        <scheme val="minor"/>
      </rPr>
      <t xml:space="preserve">El componente presentó un avance del 10,98% con 2 actividades realizadas fuera de los tiempos establecidos. La actividad 1,10 tuvo un avance del 50% debido que esta contempla la ejecución del plan y al encontrar acciones con fecha de terminación a diciembre de 2023 no se pudo dar por cumplida la actividad. 
</t>
    </r>
    <r>
      <rPr>
        <b/>
        <sz val="8"/>
        <color theme="1"/>
        <rFont val="Calibri"/>
        <family val="2"/>
        <scheme val="minor"/>
      </rPr>
      <t>COMPONENTE 6. INICIATIVAS ADICIONALES</t>
    </r>
    <r>
      <rPr>
        <sz val="8"/>
        <color theme="1"/>
        <rFont val="Calibri"/>
        <family val="2"/>
        <scheme val="minor"/>
      </rPr>
      <t xml:space="preserve">
El componente tuvo un cumplimiento del 8,98% con 1 actividad realizada fuera de los tiempos programados. La actividad 1,1 no se ejecutó en su totalidad teniendo en cuenta que el plan de partipación de la entidad no fue ajustado y publicado con corte del segundo cuatrimestre de la vigencia.</t>
    </r>
  </si>
  <si>
    <r>
      <rPr>
        <b/>
        <sz val="10"/>
        <color theme="1"/>
        <rFont val="Arial"/>
        <family val="2"/>
      </rPr>
      <t>Seguimiento OCI 11-Sep-2023</t>
    </r>
    <r>
      <rPr>
        <sz val="10"/>
        <color theme="1"/>
        <rFont val="Arial"/>
        <family val="2"/>
      </rPr>
      <t>: La actividad se realiza a través de la verificación en página web de las entidades rectoras en el tema el  DAFP y la Secretaria General, se validó que la revisión se realizara de acuerdo a la programación el último día del mes de correspondiente. La actividad continua en ejecución.
Sin embargo, se reitera la recomendación del anterior cuatrimestre, respecto al proposito y objetivo de esta acción.</t>
    </r>
  </si>
  <si>
    <r>
      <rPr>
        <b/>
        <sz val="10"/>
        <color theme="1"/>
        <rFont val="Arial"/>
        <family val="2"/>
      </rPr>
      <t>Seguimiento OCI 11-Sep-2023</t>
    </r>
    <r>
      <rPr>
        <sz val="10"/>
        <color theme="1"/>
        <rFont val="Arial"/>
        <family val="2"/>
      </rPr>
      <t>: Como resultado de la recomendación emitida por la 3LD para el Primer Cuatrimestre 2023 se realizó por parte de la OAP la reformulación de la actividad en la versión 3 del PAAC y quedo establecida así: "</t>
    </r>
    <r>
      <rPr>
        <i/>
        <sz val="10"/>
        <color theme="1"/>
        <rFont val="Arial"/>
        <family val="2"/>
      </rPr>
      <t>Socialización de  avances en la construcción del lineamiento  para la implementación y adopción de medidas de prevención y mitigación SARLAFT, en la entidad</t>
    </r>
    <r>
      <rPr>
        <sz val="10"/>
        <color theme="1"/>
        <rFont val="Arial"/>
        <family val="2"/>
      </rPr>
      <t xml:space="preserve">".
Por lo anterior, esta oficina procedió a validar la presentación realizada en el  comité Institucional de Gestión y Desempeño durante el primer cuatrimestre; como una socialización de avance en la construcción del lineamiento.
La actividad se ha ejecutado en un 50% y continua en desarrollo. </t>
    </r>
  </si>
  <si>
    <r>
      <rPr>
        <b/>
        <sz val="10"/>
        <color theme="1"/>
        <rFont val="Arial"/>
        <family val="2"/>
      </rPr>
      <t>Seguimiento OCI 11-Sep-2023:</t>
    </r>
    <r>
      <rPr>
        <sz val="10"/>
        <color theme="1"/>
        <rFont val="Arial"/>
        <family val="2"/>
      </rPr>
      <t xml:space="preserve"> En el seguimiento realizado por la 3LD se evidenció la publicación del "</t>
    </r>
    <r>
      <rPr>
        <i/>
        <sz val="10"/>
        <color theme="1"/>
        <rFont val="Arial"/>
        <family val="2"/>
      </rPr>
      <t xml:space="preserve">INFORME SEGUIMIENTO RIESGOS DE CORRUPCIÓN PRIMER CUATRIMESTRE 2023" </t>
    </r>
    <r>
      <rPr>
        <sz val="10"/>
        <color theme="1"/>
        <rFont val="Arial"/>
        <family val="2"/>
      </rPr>
      <t>en la pagina web de la entidad enlace:
https://scj.gov.co/sites/default/files/control/Informe%20Primer%20Cuatrimestre%20Riesgos%20de%20Corrupcion%202023.pdf
La actividad continua en ejecución.</t>
    </r>
  </si>
  <si>
    <r>
      <rPr>
        <b/>
        <sz val="10"/>
        <color theme="1"/>
        <rFont val="Arial"/>
        <family val="2"/>
      </rPr>
      <t>Seguimiento OCI 11-Sep-2023</t>
    </r>
    <r>
      <rPr>
        <sz val="10"/>
        <color theme="1"/>
        <rFont val="Arial"/>
        <family val="2"/>
      </rPr>
      <t xml:space="preserve">: La Oficina Asesora de Planeación mediante memorando 20231100175893 del 8 de mayo de 2023 emitió el </t>
    </r>
    <r>
      <rPr>
        <i/>
        <sz val="10"/>
        <color theme="1"/>
        <rFont val="Arial"/>
        <family val="2"/>
      </rPr>
      <t>"Informe de primer Cuatrimestre de Riesgos de Corrupción</t>
    </r>
    <r>
      <rPr>
        <sz val="10"/>
        <color theme="1"/>
        <rFont val="Arial"/>
        <family val="2"/>
      </rPr>
      <t>", lo cual da cumplimiento a la actividad en los tiempos establecidos.
La actividad continua en ejecución.</t>
    </r>
  </si>
  <si>
    <r>
      <rPr>
        <b/>
        <sz val="10"/>
        <color theme="1"/>
        <rFont val="Arial"/>
        <family val="2"/>
      </rPr>
      <t xml:space="preserve">Seguimiento OCI 11-Sep-2023: </t>
    </r>
    <r>
      <rPr>
        <sz val="10"/>
        <color theme="1"/>
        <rFont val="Arial"/>
        <family val="2"/>
      </rPr>
      <t>Se verificó el cumplimiento de la actividad durante el mes de agosto con la pieza publicitaria "</t>
    </r>
    <r>
      <rPr>
        <i/>
        <sz val="10"/>
        <color theme="1"/>
        <rFont val="Arial"/>
        <family val="2"/>
      </rPr>
      <t>Consulta la Política sobre Riesgos de Corrupción</t>
    </r>
    <r>
      <rPr>
        <sz val="10"/>
        <color theme="1"/>
        <rFont val="Arial"/>
        <family val="2"/>
      </rPr>
      <t xml:space="preserve">", la cual fue remitida por correo electrónico a los colaboradores de la entidad el día 31 de mayo de 2023. 
La actividad continua en ejecución.
</t>
    </r>
  </si>
  <si>
    <r>
      <rPr>
        <b/>
        <sz val="10"/>
        <color theme="1"/>
        <rFont val="Arial"/>
        <family val="2"/>
      </rPr>
      <t>Seguimiento OCI 11-Sep-2023</t>
    </r>
    <r>
      <rPr>
        <sz val="10"/>
        <color theme="1"/>
        <rFont val="Arial"/>
        <family val="2"/>
      </rPr>
      <t xml:space="preserve">: Durante el periodo de seguimiento se realizo el </t>
    </r>
    <r>
      <rPr>
        <i/>
        <sz val="10"/>
        <color theme="1"/>
        <rFont val="Arial"/>
        <family val="2"/>
      </rPr>
      <t>"Informe de Seguimiento Primer Cuatrimestre Plan Anticorrupción y de Atención al Ciudadano 2023 y Mapa de Riesgos de Corrupción 2023</t>
    </r>
    <r>
      <rPr>
        <sz val="10"/>
        <color theme="1"/>
        <rFont val="Arial"/>
        <family val="2"/>
      </rPr>
      <t>" emitido mediante memorando 20231300184283 del día 15 de mayo de 2023 y publicado en la pagina web de la entidad en el enlace https://scj.gov.co/sites/default/files/control/Informe_Seguimiento_PAAC_MRC_I_cuatr_2023.pdf. 
La actividad continua en ejecución.</t>
    </r>
  </si>
  <si>
    <r>
      <rPr>
        <b/>
        <sz val="10"/>
        <color theme="1"/>
        <rFont val="Arial"/>
        <family val="2"/>
      </rPr>
      <t>Seguimiento OCI 11-Sep-2023:</t>
    </r>
    <r>
      <rPr>
        <sz val="10"/>
        <color theme="1"/>
        <rFont val="Arial"/>
        <family val="2"/>
      </rPr>
      <t xml:space="preserve"> La actividad se programó para el mes de noviembre. </t>
    </r>
  </si>
  <si>
    <r>
      <rPr>
        <b/>
        <sz val="10"/>
        <rFont val="Arial"/>
        <family val="2"/>
      </rPr>
      <t>Seguimiento OCI 11-Sep-2023:</t>
    </r>
    <r>
      <rPr>
        <sz val="10"/>
        <rFont val="Arial"/>
        <family val="2"/>
      </rPr>
      <t xml:space="preserve"> Se verificó la publicación en página web del informe de gestión de abril a junio el día 16 de agosto de 2023 en el link https://scj.gov.co/sites/default/files/control/INFORME%20DE%20GESTION%20SDSCJ%20SEGUNDO%20TRIMESTRE%20.%20Rev%2014-08-2023%20%281%29%20%283%29.pdf
Así las cosas, se evidencia que la actividad se realizó extemporáneamente, toda vez que la fecha máxima programada corresponde al  22 de julio de 2023.
La actividad continua en ejecución.</t>
    </r>
  </si>
  <si>
    <r>
      <rPr>
        <b/>
        <sz val="10"/>
        <color theme="2" tint="-0.749992370372631"/>
        <rFont val="Arial"/>
        <family val="2"/>
      </rPr>
      <t>Seguimiento OCI 10-May-2023:</t>
    </r>
    <r>
      <rPr>
        <sz val="10"/>
        <color theme="2" tint="-0.749992370372631"/>
        <rFont val="Arial"/>
        <family val="2"/>
      </rPr>
      <t xml:space="preserve"> No se evidenció cumplimiento y/o avance en la actividad dentro de la fecha programada (abril), por lo tanto se insta al líder de la actividad a ejecutar las acciones correspondientes para realizar los espacios de diálogo ciudadano con enfoque de género de forma presencial o no presencial y así dar cumplimiento a la actividad en la vigencia 2023, teniendo en cuenta la meta establecida.
Se recomienda la modificación de la fecha del primer espacio de diálogo para el mes de junio, de acuerdo a lo expuesto por parte del responsable de la actividad en reporte del segundo bimestre. De otro lado, no es coherente la meta e indicador vs la fecha máxima progrmada para la actividad.</t>
    </r>
  </si>
  <si>
    <r>
      <rPr>
        <b/>
        <sz val="10"/>
        <rFont val="Arial"/>
        <family val="2"/>
      </rPr>
      <t>Seguimiento OCI 11-Sep-2023:</t>
    </r>
    <r>
      <rPr>
        <sz val="10"/>
        <rFont val="Arial"/>
        <family val="2"/>
      </rPr>
      <t xml:space="preserve"> En el seguimiento practicado por la 3LD se observó la modificación de la fecha del primer espacio de diálogo para el mes de junio de acuerdo con la recomendación emitida en el seguimiento para el Primer Cuatrimestre 2023.
Así mismo, se observó la realización del espacio de diálogo "</t>
    </r>
    <r>
      <rPr>
        <i/>
        <sz val="10"/>
        <rFont val="Arial"/>
        <family val="2"/>
      </rPr>
      <t>En Bogotá construimos convivencia para la vida</t>
    </r>
    <r>
      <rPr>
        <sz val="10"/>
        <rFont val="Arial"/>
        <family val="2"/>
      </rPr>
      <t>" el 28 de junio de 2023 con un total de 38 participantes. Se verificó el uso del formato para la sistematización de los Diálogos Ciudadanos y Audiencia Pública de Rendición de cuentas establecido por la Veeduría Distrital, sin embargo, se recomienda dilgienciar de manera completa los campos del formato, lo anterior, debido a que este debe ser remitido a la Veeduría segun lo establece la metodología.
La actividad se cumple en tiempo y continua en ejecución.</t>
    </r>
  </si>
  <si>
    <r>
      <rPr>
        <b/>
        <sz val="10"/>
        <rFont val="Arial"/>
        <family val="2"/>
      </rPr>
      <t>Seguimiento OCI 11-Sep-2023</t>
    </r>
    <r>
      <rPr>
        <sz val="10"/>
        <rFont val="Arial"/>
        <family val="2"/>
      </rPr>
      <t>: Para el periodo de seguimiento se verificaron 3 convocatorias a espacios de diálogo en los meses de junio y agosto por parte de Subsecretaría de Seguridad  y Subsecretaria de Acceso a la Justicia. 
La actividad se cumple en los tiempos establecidos y continua en ejecución.</t>
    </r>
  </si>
  <si>
    <r>
      <rPr>
        <b/>
        <sz val="10"/>
        <rFont val="Arial"/>
        <family val="2"/>
      </rPr>
      <t>Seguimiento OCI 11-Sep-2023</t>
    </r>
    <r>
      <rPr>
        <sz val="10"/>
        <rFont val="Arial"/>
        <family val="2"/>
      </rPr>
      <t>: De acuerdo a las evidencias aportadas se realizó un diplomado con enfoque diferencial (participantes 42) con fecha de febrero, curso de inducción institucional en abril, mayo, junio y capacitación en SISIPEC el 28 de abril de 2023. Se aportó evidencia del curso de contratistas, sin embargo, en el orden del día no se observaron temas relacionados con servicio al ciudadano.
La actividad estaba programada para el mes de junio, no obstante se aportaron soportes de jornadas de capacitaciones anteriores, las cuales no fueron reportadas durante el primer cuatrimestre del 2023. Por lo anterior, se insta a la dependencia responsable a cumplir con la programación establecida y fortalecer la descripción del reporte.
La actividad continua en ejecución.</t>
    </r>
  </si>
  <si>
    <r>
      <rPr>
        <b/>
        <sz val="10"/>
        <rFont val="Arial"/>
        <family val="2"/>
      </rPr>
      <t>Seguimiento OCI 11-Sep-2023:</t>
    </r>
    <r>
      <rPr>
        <sz val="10"/>
        <rFont val="Arial"/>
        <family val="2"/>
      </rPr>
      <t xml:space="preserve"> Se validaron las socializaciones realizadas durante las siguientes fechas: 
4 y 9 de mayo de 2023 Justicia de genero
1 y 7 de junio de 2023 socialización normatividad y funciones del ICBF
15 y 22 junio de 2023 normatividad y funciones del SDIS
La actividad se cumple en el primer semestre de la vigencia y continua en ejecución. 
</t>
    </r>
  </si>
  <si>
    <r>
      <rPr>
        <b/>
        <sz val="10"/>
        <rFont val="Arial"/>
        <family val="2"/>
      </rPr>
      <t>Seguimiento OCI 11-Sep-2023:</t>
    </r>
    <r>
      <rPr>
        <sz val="10"/>
        <rFont val="Arial"/>
        <family val="2"/>
      </rPr>
      <t xml:space="preserve"> Se observó la elaboración y publicación del informe "</t>
    </r>
    <r>
      <rPr>
        <i/>
        <sz val="10"/>
        <rFont val="Arial"/>
        <family val="2"/>
      </rPr>
      <t xml:space="preserve">Evaluación delas  respuestas PQRSDF" </t>
    </r>
    <r>
      <rPr>
        <sz val="10"/>
        <rFont val="Arial"/>
        <family val="2"/>
      </rPr>
      <t>del II trimestre en el link https://scj.gov.co/sites/default/files/documentos/Evaluacion%20respuestas%20II%20trimestre%202023.pdf.  
La actividad se cumple en los tiempos establecidos y continua en ejecución.</t>
    </r>
  </si>
  <si>
    <r>
      <rPr>
        <b/>
        <sz val="10"/>
        <rFont val="Arial"/>
        <family val="2"/>
      </rPr>
      <t xml:space="preserve">Seguimiento OCI 11-Sep-2023: </t>
    </r>
    <r>
      <rPr>
        <sz val="10"/>
        <rFont val="Arial"/>
        <family val="2"/>
      </rPr>
      <t>Se verificó la elaboración y publicación del "I</t>
    </r>
    <r>
      <rPr>
        <i/>
        <sz val="10"/>
        <rFont val="Arial"/>
        <family val="2"/>
      </rPr>
      <t>nforme de  Satisfacción Ciudadana en Canales</t>
    </r>
    <r>
      <rPr>
        <sz val="10"/>
        <rFont val="Arial"/>
        <family val="2"/>
      </rPr>
      <t xml:space="preserve">: </t>
    </r>
    <r>
      <rPr>
        <i/>
        <sz val="10"/>
        <rFont val="Arial"/>
        <family val="2"/>
      </rPr>
      <t>presencial, virtual y telefónico"</t>
    </r>
    <r>
      <rPr>
        <sz val="10"/>
        <rFont val="Arial"/>
        <family val="2"/>
      </rPr>
      <t xml:space="preserve"> para el segundo trimestre de la vigencia, en el link https://scj.gov.co/sites/default/files/documentos/Informe%20Satisfacci%C3%B3n%20Ciudadana%20en%20Canales%20%20II%20trimestre%202023.pdf
La actividad se cumple en los tiempos establecidos y continua en ejecución.</t>
    </r>
  </si>
  <si>
    <r>
      <rPr>
        <b/>
        <sz val="10"/>
        <rFont val="Arial"/>
        <family val="2"/>
      </rPr>
      <t>Seguimiento OCI 11-Sep-2023 :</t>
    </r>
    <r>
      <rPr>
        <sz val="10"/>
        <rFont val="Arial"/>
        <family val="2"/>
      </rPr>
      <t>La actividad se cumple para el periodo de seguimiento con el soporte de Excel que evidenció la respuestas a la encuesta telefónica y el documento en PDF con los resultados consolidados. 
La actividad continua en ejecución.</t>
    </r>
  </si>
  <si>
    <r>
      <rPr>
        <b/>
        <sz val="10"/>
        <rFont val="Arial"/>
        <family val="2"/>
      </rPr>
      <t>Seguimiento OCI 11-Sep-2023</t>
    </r>
    <r>
      <rPr>
        <sz val="10"/>
        <rFont val="Arial"/>
        <family val="2"/>
      </rPr>
      <t>: La actividad se cumple en los meses de mayo, junio, julio y agosto con el soporte de Excel que evidenció las extensiones telefónicas y el número de llamadas con el correspondiente tiempo de respuesta.
La actividad continua en ejecución.</t>
    </r>
  </si>
  <si>
    <r>
      <rPr>
        <b/>
        <sz val="10"/>
        <rFont val="Arial"/>
        <family val="2"/>
      </rPr>
      <t>Seguimiento OCI 11-Sep-2023</t>
    </r>
    <r>
      <rPr>
        <sz val="10"/>
        <rFont val="Arial"/>
        <family val="2"/>
      </rPr>
      <t xml:space="preserve">: Se verificó el link https://scj.gov.co/sites/default/files/control/Informe-EDL-2022-2023.pdf con los resultados de la evaluación de desempeño a corte de 31 de enero de 2023. La actividad se da por cumplida en la fecha programada. </t>
    </r>
  </si>
  <si>
    <r>
      <rPr>
        <b/>
        <sz val="10"/>
        <rFont val="Arial"/>
        <family val="2"/>
      </rPr>
      <t>Seguimiento OCI 11-Sep-2023:</t>
    </r>
    <r>
      <rPr>
        <sz val="10"/>
        <rFont val="Arial"/>
        <family val="2"/>
      </rPr>
      <t xml:space="preserve"> Se verificó en el link https://scj.gov.co/sites/default/files/control/Informe-de-Concertaci%C3%B3n-de-Compromisos-Gerenciales-2023.pdf con el Informe de Concertación de Acuerdos de Gestión de Gerentes Públicos vigencia 2023. 
La actividad se cumplio en tiempos y continua en ejecución. </t>
    </r>
  </si>
  <si>
    <r>
      <rPr>
        <b/>
        <sz val="10"/>
        <rFont val="Arial"/>
        <family val="2"/>
      </rPr>
      <t xml:space="preserve">Seguimiento OCI 11-Sep-2023: </t>
    </r>
    <r>
      <rPr>
        <sz val="10"/>
        <rFont val="Arial"/>
        <family val="2"/>
      </rPr>
      <t xml:space="preserve"> Se da por ejecutada la actividad para el periodo de seguimiento con la matriz de link de publicación en la página web de las resoluciones y nombramientos en los meses de mayo, junio, julio y agosto.
La actividad se realiza en los tiempos establecidos y continua en ejecución.</t>
    </r>
  </si>
  <si>
    <r>
      <rPr>
        <b/>
        <sz val="10"/>
        <rFont val="Arial"/>
        <family val="2"/>
      </rPr>
      <t>Seguimiento OCI 11-Sep-2023:</t>
    </r>
    <r>
      <rPr>
        <sz val="10"/>
        <rFont val="Arial"/>
        <family val="2"/>
      </rPr>
      <t xml:space="preserve"> Se evidenció el cumplimiento de la actividad con la publicación de instancias de coordinación en la página web de la entidad https://scj.gov.co/es/transparencia/obligacion-reporte-informacion/instancias-coordinacion.
La actividad continua en ejecución.</t>
    </r>
  </si>
  <si>
    <r>
      <rPr>
        <b/>
        <sz val="10"/>
        <rFont val="Arial"/>
        <family val="2"/>
      </rPr>
      <t xml:space="preserve">Seguimiento OCI 11-Sep-2023: </t>
    </r>
    <r>
      <rPr>
        <sz val="10"/>
        <rFont val="Arial"/>
        <family val="2"/>
      </rPr>
      <t xml:space="preserve">Se observó la formulación de plan para la identificación de trámites de la SDSCJ, no obstante la actividad contempla la ejecución de este y al encontrar actividades con fecha de terminación a diciembre de 2023, esta oficina no da por cumplida la actividad. Se recomienda a la dependencia responsable aunar esfuerzos para el desarrollo de la actividad antes de finalizar la vigencia. 
La actividad continua en ejecución. </t>
    </r>
  </si>
  <si>
    <r>
      <rPr>
        <b/>
        <sz val="10"/>
        <rFont val="Arial"/>
        <family val="2"/>
      </rPr>
      <t>Seguimiento OCI 11-Sep-2023:</t>
    </r>
    <r>
      <rPr>
        <sz val="10"/>
        <rFont val="Arial"/>
        <family val="2"/>
      </rPr>
      <t xml:space="preserve"> Esta oficina evidenció el cumplimiento de la actividad con las piezas comunicativas sobre instrumentos archivisticos y su divulgación el 14 de junio de 2023 por correo electrónico a los colaboradores de la entidad. 
La actividad continua en ejecución.</t>
    </r>
  </si>
  <si>
    <r>
      <rPr>
        <b/>
        <sz val="10"/>
        <rFont val="Arial"/>
        <family val="2"/>
      </rPr>
      <t xml:space="preserve">Seguimiento OCI 11-Sep-2023: </t>
    </r>
    <r>
      <rPr>
        <sz val="10"/>
        <rFont val="Arial"/>
        <family val="2"/>
      </rPr>
      <t>Durante los meses de mayo y junio, se adelantaron las</t>
    </r>
    <r>
      <rPr>
        <b/>
        <sz val="10"/>
        <rFont val="Arial"/>
        <family val="2"/>
      </rPr>
      <t xml:space="preserve"> </t>
    </r>
    <r>
      <rPr>
        <sz val="10"/>
        <rFont val="Arial"/>
        <family val="2"/>
      </rPr>
      <t>siguientes capacitaciones: 
29 de mayo capacitación de instrumentos archivisticos, 23 de mayo capacitación de SIGA, 7 de junio seguimiento SIGA. No obstante, con relación a los soportes presentados se evidenció que estos corresponden a fechas previas.
La actividad se ejecuta y continua en desarrollo.</t>
    </r>
  </si>
  <si>
    <r>
      <rPr>
        <b/>
        <sz val="10"/>
        <rFont val="Arial"/>
        <family val="2"/>
      </rPr>
      <t>Seguimiento OCI 11-Sep-2023</t>
    </r>
    <r>
      <rPr>
        <sz val="10"/>
        <rFont val="Arial"/>
        <family val="2"/>
      </rPr>
      <t>: Los soportes presentados permiten evidenciar la realización de la actividad a través de 2 Mockup del 2 de junio de 2023; dando cumplimiento a la actividad en los tiempos establecidos. 
La actividad continua en ejecución</t>
    </r>
  </si>
  <si>
    <r>
      <rPr>
        <b/>
        <sz val="10"/>
        <rFont val="Arial"/>
        <family val="2"/>
      </rPr>
      <t>Seguimiento OCI 11-Sep-2023</t>
    </r>
    <r>
      <rPr>
        <sz val="10"/>
        <rFont val="Arial"/>
        <family val="2"/>
      </rPr>
      <t>: Se observó la publicación de videos con lenguaje de señas en youtube de la SDSCJ:
21 de junio de 2023 #RedesCiudadanas Centro , En #SemanaSanta reforzaremos acciones para prevenir riñas y proteger la vida. 
29 de junio de 2023 La Línea 123 cuenta con certificación internacional de NENA 9-1-1.
Adicionalmente, se evidenció la publicación de 4 videos en el mes de agosto, los cuales no estaban programados (Resocialización en la Cárcel Distrital, Búsqueda de agresores a conductor del SITP, Campaña de Ciberdelitos, Resultados de Operativos de seguridad). Por lo anterior, se recomienda revisar la meta establecida para la vigencia 2023.
La actividad no se cumple dentro de la fecha establecida, toda vez que se tenía programada para el 30 de mayo. La actividad continua en desarrollo.</t>
    </r>
  </si>
  <si>
    <r>
      <rPr>
        <b/>
        <sz val="10"/>
        <rFont val="Arial"/>
        <family val="2"/>
      </rPr>
      <t>Seguimiento OCI 11-Sep-2023</t>
    </r>
    <r>
      <rPr>
        <sz val="10"/>
        <rFont val="Arial"/>
        <family val="2"/>
      </rPr>
      <t xml:space="preserve">: Se evidenció la divulgación del canal para denunciar actos de corrupción a traves de redes sociales y página web. 
4 publicaciones en el II trimestre:
1. La corrupción se combate es denunciando ( publicada en redes sociales).
2. Conoce el paso a paso para realizar denuncias de actos de corrupción (publicada en pagina web y redes sociales).
2 publicaciones en el III trimestre: 
1. Sabias que bogota te escucha te permite realizar denuncias (divulgado en página web)
2. Conoce el paso a paso para realizar denuncias de actos de corrupción (publicada en pagina web).
Se recomienda a la dependencia responsable fortalecer la evidencia documental que permita observar la fecha de publicación de las piezas comunicativas.
Adicionalmente, no se observó cumplimiento de la meta establecida "12 publicaciones (una mensual) Trimestralmente 3", toda vez que las piezas no fueron publicadas mensualmente.
</t>
    </r>
  </si>
  <si>
    <r>
      <rPr>
        <b/>
        <sz val="10"/>
        <rFont val="Arial"/>
        <family val="2"/>
      </rPr>
      <t xml:space="preserve">Seguimiento OCI 11-Sep-2023: </t>
    </r>
    <r>
      <rPr>
        <sz val="10"/>
        <rFont val="Arial"/>
        <family val="2"/>
      </rPr>
      <t>De acuerdo al soporte suministrado por la dependencia responsable, se observó la implementación de accesibilidad en la página web para los meses de mayo, junio, julio y agosto. La actividad continua en ejecución.
La programación mensual suma un total de 5 Requerimientos implementados en el sitio web, en los meses de  enero, marzo, mayo, julio y diciembre;  lo cual no es coherente con las fechas máximas establecidas (enero y diciembre). Se recomienda revisar y ajustar la actividad.</t>
    </r>
  </si>
  <si>
    <r>
      <rPr>
        <b/>
        <sz val="10"/>
        <rFont val="Arial"/>
        <family val="2"/>
      </rPr>
      <t>Seguimiento OCI 11-Sep-2023</t>
    </r>
    <r>
      <rPr>
        <sz val="10"/>
        <rFont val="Arial"/>
        <family val="2"/>
      </rPr>
      <t>: Se verificó el informe de seguimiento al cumplimiento de la LEY1712 DE 2014- RESOLUCIÓN 1519 DE 2020 ANEXO 1 y 2 realizado el 31 de mayo de 2023 por la Oficina de Control Interno. La publicación del informe se observó en el link https://scj.gov.co/sites/default/files/control/Inf_Seg_Ley_1712_Res_1519_Anexo_1-2_31_mayo_2023.pdf
La actividad continua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</si>
</sst>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_-;\-* #,##0.0_-;_-* &quot;-&quot;??_-;_-@_-"/>
  </numFmts>
  <fonts count="36"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b/>
      <u/>
      <sz val="10"/>
      <color theme="0"/>
      <name val="Arial"/>
      <family val="2"/>
    </font>
    <font>
      <b/>
      <sz val="10"/>
      <color theme="2" tint="-0.749992370372631"/>
      <name val="Arial"/>
      <family val="2"/>
    </font>
    <font>
      <b/>
      <u/>
      <sz val="10"/>
      <color theme="2" tint="-0.749992370372631"/>
      <name val="Arial"/>
      <family val="2"/>
    </font>
    <font>
      <sz val="10"/>
      <color theme="2" tint="-0.749992370372631"/>
      <name val="Arial"/>
      <family val="2"/>
    </font>
    <font>
      <sz val="9"/>
      <color theme="1"/>
      <name val="Arial"/>
      <family val="2"/>
    </font>
    <font>
      <b/>
      <u/>
      <sz val="10"/>
      <color rgb="FF3A3838"/>
      <name val="Arial"/>
    </font>
    <font>
      <sz val="10"/>
      <color rgb="FF3A3838"/>
      <name val="Arial"/>
    </font>
    <font>
      <sz val="10"/>
      <color theme="2" tint="-0.749992370372631"/>
      <name val="Arial"/>
    </font>
    <font>
      <sz val="10"/>
      <name val="Arial"/>
    </font>
    <font>
      <sz val="10"/>
      <color rgb="FF3A3838"/>
      <name val="Arial"/>
      <family val="2"/>
    </font>
    <font>
      <b/>
      <u/>
      <sz val="10"/>
      <name val="Arial"/>
      <family val="2"/>
    </font>
    <font>
      <b/>
      <sz val="10"/>
      <color rgb="FF3A3838"/>
      <name val="Arial"/>
    </font>
    <font>
      <b/>
      <u/>
      <sz val="10"/>
      <color rgb="FF3A3838"/>
      <name val="Arial"/>
      <family val="2"/>
    </font>
    <font>
      <b/>
      <sz val="10"/>
      <color rgb="FF3A3838"/>
      <name val="Arial"/>
      <family val="2"/>
    </font>
    <font>
      <i/>
      <sz val="10"/>
      <color theme="2" tint="-0.749992370372631"/>
      <name val="Arial"/>
      <family val="2"/>
    </font>
    <font>
      <i/>
      <sz val="10"/>
      <name val="Arial"/>
      <family val="2"/>
    </font>
    <font>
      <i/>
      <sz val="10"/>
      <color theme="1"/>
      <name val="Arial"/>
      <family val="2"/>
    </font>
    <font>
      <sz val="8"/>
      <color theme="1"/>
      <name val="Calibri"/>
      <family val="2"/>
      <scheme val="minor"/>
    </font>
    <font>
      <b/>
      <sz val="8"/>
      <color theme="1"/>
      <name val="Calibri"/>
      <family val="2"/>
      <scheme val="minor"/>
    </font>
  </fonts>
  <fills count="19">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
      <patternFill patternType="solid">
        <fgColor rgb="FF660033"/>
        <bgColor indexed="64"/>
      </patternFill>
    </fill>
    <fill>
      <patternFill patternType="solid">
        <fgColor theme="2" tint="-0.249977111117893"/>
        <bgColor indexed="64"/>
      </patternFill>
    </fill>
    <fill>
      <patternFill patternType="solid">
        <fgColor rgb="FFDFDDDD"/>
        <bgColor indexed="64"/>
      </patternFill>
    </fill>
    <fill>
      <patternFill patternType="solid">
        <fgColor rgb="FFCFEBB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CC0066"/>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thick">
        <color indexed="64"/>
      </bottom>
      <diagonal/>
    </border>
    <border>
      <left/>
      <right/>
      <top style="thick">
        <color rgb="FF000000"/>
      </top>
      <bottom style="medium">
        <color indexed="64"/>
      </bottom>
      <diagonal/>
    </border>
    <border>
      <left/>
      <right style="thin">
        <color rgb="FF000000"/>
      </right>
      <top style="thin">
        <color rgb="FF000000"/>
      </top>
      <bottom/>
      <diagonal/>
    </border>
    <border>
      <left style="hair">
        <color indexed="64"/>
      </left>
      <right style="thick">
        <color indexed="64"/>
      </right>
      <top style="medium">
        <color indexed="64"/>
      </top>
      <bottom style="medium">
        <color indexed="64"/>
      </bottom>
      <diagonal/>
    </border>
    <border>
      <left style="hair">
        <color indexed="64"/>
      </left>
      <right/>
      <top style="hair">
        <color indexed="64"/>
      </top>
      <bottom style="medium">
        <color indexed="64"/>
      </bottom>
      <diagonal/>
    </border>
    <border>
      <left style="thin">
        <color rgb="FF000000"/>
      </left>
      <right/>
      <top style="thin">
        <color rgb="FF000000"/>
      </top>
      <bottom/>
      <diagonal/>
    </border>
    <border>
      <left style="hair">
        <color indexed="64"/>
      </left>
      <right/>
      <top style="thin">
        <color indexed="64"/>
      </top>
      <bottom/>
      <diagonal/>
    </border>
    <border>
      <left style="hair">
        <color indexed="64"/>
      </left>
      <right/>
      <top style="hair">
        <color indexed="64"/>
      </top>
      <bottom style="thick">
        <color indexed="64"/>
      </bottom>
      <diagonal/>
    </border>
    <border>
      <left/>
      <right/>
      <top style="thin">
        <color indexed="64"/>
      </top>
      <bottom style="thin">
        <color indexed="64"/>
      </bottom>
      <diagonal/>
    </border>
  </borders>
  <cellStyleXfs count="12">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508">
    <xf numFmtId="0" fontId="0" fillId="0" borderId="0" xfId="0"/>
    <xf numFmtId="0" fontId="6" fillId="0" borderId="0" xfId="0" applyFont="1" applyAlignment="1">
      <alignment horizontal="center" vertical="center"/>
    </xf>
    <xf numFmtId="0" fontId="4" fillId="3" borderId="30"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0" fontId="2" fillId="0" borderId="1" xfId="0" applyFont="1" applyBorder="1" applyAlignment="1">
      <alignment horizontal="center" vertical="center" wrapText="1"/>
    </xf>
    <xf numFmtId="9" fontId="12" fillId="0" borderId="3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43" fontId="6" fillId="0" borderId="0" xfId="4" applyFont="1" applyAlignment="1">
      <alignment horizontal="center" vertical="center"/>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10" borderId="0" xfId="0" applyFont="1" applyFill="1" applyAlignment="1" applyProtection="1">
      <alignment horizontal="left" vertical="center"/>
      <protection locked="0"/>
    </xf>
    <xf numFmtId="0" fontId="18" fillId="12" borderId="0" xfId="0" applyFont="1" applyFill="1" applyAlignment="1" applyProtection="1">
      <alignment horizontal="left" vertical="center"/>
      <protection locked="0"/>
    </xf>
    <xf numFmtId="0" fontId="18" fillId="6" borderId="0" xfId="0" applyFont="1" applyFill="1" applyAlignment="1" applyProtection="1">
      <alignment horizontal="left"/>
      <protection locked="0"/>
    </xf>
    <xf numFmtId="0" fontId="18" fillId="0" borderId="0" xfId="0" applyFont="1" applyAlignment="1" applyProtection="1">
      <alignment horizontal="left"/>
      <protection locked="0"/>
    </xf>
    <xf numFmtId="0" fontId="20" fillId="0" borderId="0" xfId="0" applyFont="1" applyProtection="1">
      <protection locked="0"/>
    </xf>
    <xf numFmtId="0" fontId="20" fillId="0" borderId="0" xfId="0" applyFont="1" applyAlignment="1">
      <alignment horizontal="center" vertical="center"/>
    </xf>
    <xf numFmtId="0" fontId="18" fillId="0" borderId="0" xfId="0" applyFont="1" applyAlignment="1" applyProtection="1">
      <alignment horizontal="left" vertical="center"/>
      <protection locked="0"/>
    </xf>
    <xf numFmtId="0" fontId="18"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12" borderId="0" xfId="0" applyFont="1" applyFill="1" applyAlignment="1" applyProtection="1">
      <alignment horizontal="center" vertical="center"/>
      <protection locked="0"/>
    </xf>
    <xf numFmtId="9" fontId="18" fillId="10" borderId="0" xfId="3" applyFont="1" applyFill="1" applyAlignment="1" applyProtection="1">
      <alignment horizontal="center" vertical="center"/>
      <protection locked="0"/>
    </xf>
    <xf numFmtId="10" fontId="19" fillId="6" borderId="0" xfId="0" applyNumberFormat="1" applyFont="1" applyFill="1" applyAlignment="1" applyProtection="1">
      <alignment horizontal="center" vertical="center"/>
      <protection locked="0"/>
    </xf>
    <xf numFmtId="0" fontId="7" fillId="10" borderId="0" xfId="0" applyFont="1" applyFill="1" applyAlignment="1" applyProtection="1">
      <alignment vertical="center" wrapText="1"/>
      <protection locked="0"/>
    </xf>
    <xf numFmtId="0" fontId="6" fillId="6" borderId="0" xfId="0" applyFont="1" applyFill="1"/>
    <xf numFmtId="0" fontId="18" fillId="6" borderId="42" xfId="0" applyFont="1" applyFill="1" applyBorder="1" applyAlignment="1" applyProtection="1">
      <alignment horizontal="center" vertical="center"/>
      <protection locked="0"/>
    </xf>
    <xf numFmtId="0" fontId="7" fillId="10" borderId="38" xfId="0" applyFont="1" applyFill="1" applyBorder="1" applyAlignment="1" applyProtection="1">
      <alignment horizontal="center" vertical="center" wrapText="1"/>
      <protection locked="0"/>
    </xf>
    <xf numFmtId="0" fontId="7" fillId="10" borderId="39" xfId="0" applyFont="1" applyFill="1" applyBorder="1" applyAlignment="1" applyProtection="1">
      <alignment horizontal="center" vertical="center" wrapText="1"/>
      <protection locked="0"/>
    </xf>
    <xf numFmtId="0" fontId="2" fillId="6" borderId="42" xfId="0" applyFont="1" applyFill="1" applyBorder="1"/>
    <xf numFmtId="0" fontId="2" fillId="6" borderId="43" xfId="0" applyFont="1" applyFill="1" applyBorder="1"/>
    <xf numFmtId="0" fontId="2" fillId="6" borderId="44" xfId="0" applyFont="1" applyFill="1" applyBorder="1"/>
    <xf numFmtId="0" fontId="2" fillId="6" borderId="45" xfId="0" applyFont="1" applyFill="1" applyBorder="1"/>
    <xf numFmtId="9" fontId="18" fillId="0" borderId="0" xfId="3" applyFont="1" applyFill="1" applyAlignment="1" applyProtection="1">
      <alignment horizontal="center" vertical="center"/>
      <protection locked="0"/>
    </xf>
    <xf numFmtId="10" fontId="19" fillId="0" borderId="0" xfId="0" applyNumberFormat="1" applyFont="1" applyAlignment="1" applyProtection="1">
      <alignment horizontal="center" vertical="center"/>
      <protection locked="0"/>
    </xf>
    <xf numFmtId="0" fontId="6" fillId="0" borderId="1" xfId="0" applyFont="1" applyBorder="1" applyAlignment="1">
      <alignment horizontal="justify" vertical="center"/>
    </xf>
    <xf numFmtId="0" fontId="20" fillId="6" borderId="42" xfId="0" applyFont="1" applyFill="1" applyBorder="1" applyAlignment="1" applyProtection="1">
      <alignment horizontal="left" vertical="center" wrapText="1"/>
      <protection locked="0"/>
    </xf>
    <xf numFmtId="10" fontId="7" fillId="10" borderId="0" xfId="0" applyNumberFormat="1" applyFont="1" applyFill="1" applyAlignment="1" applyProtection="1">
      <alignment horizontal="center" vertical="center"/>
      <protection locked="0"/>
    </xf>
    <xf numFmtId="0" fontId="20" fillId="6" borderId="40" xfId="0" applyFont="1" applyFill="1" applyBorder="1" applyAlignment="1" applyProtection="1">
      <alignment horizontal="left" vertical="top" wrapText="1"/>
      <protection locked="0"/>
    </xf>
    <xf numFmtId="0" fontId="20" fillId="6" borderId="42" xfId="0" applyFont="1" applyFill="1" applyBorder="1" applyAlignment="1" applyProtection="1">
      <alignment horizontal="left" vertical="top" wrapText="1"/>
      <protection locked="0"/>
    </xf>
    <xf numFmtId="0" fontId="20" fillId="6" borderId="43" xfId="0" applyFont="1" applyFill="1" applyBorder="1" applyAlignment="1" applyProtection="1">
      <alignment horizontal="left" vertical="top" wrapText="1"/>
      <protection locked="0"/>
    </xf>
    <xf numFmtId="0" fontId="2" fillId="6" borderId="42" xfId="0" applyFont="1" applyFill="1" applyBorder="1" applyAlignment="1">
      <alignment horizontal="left" vertical="top" wrapText="1"/>
    </xf>
    <xf numFmtId="0" fontId="2" fillId="6" borderId="43" xfId="0" applyFont="1" applyFill="1" applyBorder="1" applyAlignment="1">
      <alignment horizontal="left" vertical="top" wrapText="1"/>
    </xf>
    <xf numFmtId="10" fontId="6" fillId="0" borderId="0" xfId="0" applyNumberFormat="1" applyFont="1" applyAlignment="1">
      <alignment vertical="center" wrapText="1"/>
    </xf>
    <xf numFmtId="0" fontId="6" fillId="0" borderId="0" xfId="0" applyFont="1" applyAlignment="1">
      <alignment vertical="center" wrapText="1"/>
    </xf>
    <xf numFmtId="2" fontId="5" fillId="6" borderId="0" xfId="0" applyNumberFormat="1" applyFont="1" applyFill="1"/>
    <xf numFmtId="0" fontId="2" fillId="0" borderId="1" xfId="0" applyFont="1" applyBorder="1" applyAlignment="1">
      <alignment vertical="center" wrapText="1"/>
    </xf>
    <xf numFmtId="0" fontId="21" fillId="0" borderId="0" xfId="0" applyFont="1" applyAlignment="1">
      <alignment vertical="center" wrapText="1"/>
    </xf>
    <xf numFmtId="49" fontId="2" fillId="0" borderId="1" xfId="0" applyNumberFormat="1" applyFont="1" applyBorder="1" applyAlignment="1">
      <alignment horizontal="center" vertical="center" wrapText="1"/>
    </xf>
    <xf numFmtId="0" fontId="6" fillId="0" borderId="0" xfId="0" applyFont="1" applyAlignment="1">
      <alignment horizontal="left" vertical="center"/>
    </xf>
    <xf numFmtId="0" fontId="20" fillId="0" borderId="0" xfId="0" applyFont="1" applyAlignment="1" applyProtection="1">
      <alignment horizontal="left"/>
      <protection locked="0"/>
    </xf>
    <xf numFmtId="0" fontId="20" fillId="6" borderId="41" xfId="0" applyFont="1" applyFill="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18" fillId="6" borderId="42" xfId="0" applyFont="1" applyFill="1" applyBorder="1" applyAlignment="1" applyProtection="1">
      <alignment horizontal="left" vertical="top"/>
      <protection locked="0"/>
    </xf>
    <xf numFmtId="0" fontId="18" fillId="6" borderId="43" xfId="0" applyFont="1" applyFill="1" applyBorder="1" applyAlignment="1" applyProtection="1">
      <alignment horizontal="left" vertical="top"/>
      <protection locked="0"/>
    </xf>
    <xf numFmtId="0" fontId="20" fillId="6" borderId="44" xfId="0" applyFont="1" applyFill="1" applyBorder="1" applyAlignment="1" applyProtection="1">
      <alignment horizontal="left" vertical="top" wrapText="1"/>
      <protection locked="0"/>
    </xf>
    <xf numFmtId="0" fontId="20" fillId="6" borderId="45" xfId="0" applyFont="1" applyFill="1" applyBorder="1" applyAlignment="1" applyProtection="1">
      <alignment horizontal="left" vertical="top" wrapText="1"/>
      <protection locked="0"/>
    </xf>
    <xf numFmtId="0" fontId="18" fillId="0" borderId="0" xfId="0" applyFont="1" applyAlignment="1" applyProtection="1">
      <alignment horizontal="left" vertical="top"/>
      <protection locked="0"/>
    </xf>
    <xf numFmtId="0" fontId="20" fillId="0" borderId="0" xfId="0" applyFont="1" applyAlignment="1" applyProtection="1">
      <alignment horizontal="left" vertical="top"/>
      <protection locked="0"/>
    </xf>
    <xf numFmtId="0" fontId="2" fillId="0" borderId="43" xfId="0" applyFont="1" applyBorder="1" applyAlignment="1">
      <alignment horizontal="left" vertical="top" wrapText="1"/>
    </xf>
    <xf numFmtId="0" fontId="2" fillId="0" borderId="42" xfId="0" applyFont="1" applyBorder="1" applyAlignment="1">
      <alignment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7" fillId="10" borderId="10" xfId="0" applyFont="1" applyFill="1" applyBorder="1" applyAlignment="1" applyProtection="1">
      <alignment horizontal="center" vertical="center" wrapText="1"/>
      <protection locked="0"/>
    </xf>
    <xf numFmtId="0" fontId="7" fillId="10" borderId="15" xfId="0" applyFont="1" applyFill="1" applyBorder="1" applyAlignment="1" applyProtection="1">
      <alignment horizontal="center" vertical="center" wrapText="1"/>
      <protection locked="0"/>
    </xf>
    <xf numFmtId="0" fontId="2" fillId="0" borderId="43" xfId="0" applyFont="1" applyBorder="1" applyAlignment="1">
      <alignment vertical="center" wrapText="1"/>
    </xf>
    <xf numFmtId="0" fontId="20" fillId="0" borderId="43" xfId="0" applyFont="1" applyBorder="1" applyAlignment="1" applyProtection="1">
      <alignment horizontal="left" vertical="top" wrapText="1"/>
      <protection locked="0"/>
    </xf>
    <xf numFmtId="0" fontId="20" fillId="6" borderId="49" xfId="0" applyFont="1" applyFill="1" applyBorder="1" applyAlignment="1" applyProtection="1">
      <alignment horizontal="left" vertical="top" wrapText="1"/>
      <protection locked="0"/>
    </xf>
    <xf numFmtId="0" fontId="20" fillId="0" borderId="50" xfId="0" applyFont="1" applyBorder="1" applyAlignment="1" applyProtection="1">
      <alignment horizontal="left" vertical="top" wrapText="1"/>
      <protection locked="0"/>
    </xf>
    <xf numFmtId="0" fontId="2" fillId="0" borderId="1" xfId="0" applyFont="1" applyBorder="1" applyAlignment="1">
      <alignment horizontal="center" vertical="center"/>
    </xf>
    <xf numFmtId="0" fontId="2" fillId="6" borderId="46" xfId="0" applyFont="1" applyFill="1" applyBorder="1" applyAlignment="1">
      <alignment horizontal="left" vertical="top"/>
    </xf>
    <xf numFmtId="0" fontId="2" fillId="6" borderId="47" xfId="0" applyFont="1" applyFill="1" applyBorder="1" applyAlignment="1">
      <alignment horizontal="left" vertical="top"/>
    </xf>
    <xf numFmtId="0" fontId="2" fillId="6" borderId="42" xfId="0" applyFont="1" applyFill="1" applyBorder="1" applyAlignment="1">
      <alignment horizontal="left" vertical="top"/>
    </xf>
    <xf numFmtId="0" fontId="2" fillId="6" borderId="43" xfId="0" applyFont="1" applyFill="1" applyBorder="1" applyAlignment="1">
      <alignment horizontal="left" vertical="top"/>
    </xf>
    <xf numFmtId="0" fontId="19" fillId="6" borderId="43" xfId="0" applyFont="1" applyFill="1" applyBorder="1" applyAlignment="1" applyProtection="1">
      <alignment horizontal="left" vertical="top" wrapText="1"/>
      <protection locked="0"/>
    </xf>
    <xf numFmtId="0" fontId="2" fillId="0" borderId="0" xfId="0" applyFont="1"/>
    <xf numFmtId="0" fontId="7" fillId="10" borderId="6" xfId="0" applyFont="1" applyFill="1" applyBorder="1" applyAlignment="1" applyProtection="1">
      <alignment vertical="center" wrapText="1"/>
      <protection locked="0"/>
    </xf>
    <xf numFmtId="0" fontId="7" fillId="10" borderId="19" xfId="0" applyFont="1" applyFill="1" applyBorder="1" applyAlignment="1" applyProtection="1">
      <alignment vertical="center" wrapText="1"/>
      <protection locked="0"/>
    </xf>
    <xf numFmtId="0" fontId="7" fillId="10" borderId="24" xfId="0" applyFont="1" applyFill="1" applyBorder="1" applyAlignment="1" applyProtection="1">
      <alignment horizontal="center" vertical="center" wrapText="1"/>
      <protection locked="0"/>
    </xf>
    <xf numFmtId="0" fontId="7" fillId="10" borderId="25" xfId="0" applyFont="1" applyFill="1" applyBorder="1" applyAlignment="1" applyProtection="1">
      <alignment horizontal="center" vertical="center" wrapText="1"/>
      <protection locked="0"/>
    </xf>
    <xf numFmtId="0" fontId="2" fillId="6" borderId="51" xfId="0" applyFont="1" applyFill="1" applyBorder="1"/>
    <xf numFmtId="0" fontId="2" fillId="6" borderId="52" xfId="0" applyFont="1" applyFill="1" applyBorder="1"/>
    <xf numFmtId="0" fontId="20" fillId="6" borderId="53" xfId="0" applyFont="1" applyFill="1" applyBorder="1" applyAlignment="1" applyProtection="1">
      <alignment horizontal="left" vertical="top" wrapText="1"/>
      <protection locked="0"/>
    </xf>
    <xf numFmtId="0" fontId="6" fillId="9" borderId="1" xfId="0" applyFont="1" applyFill="1" applyBorder="1" applyAlignment="1">
      <alignment horizontal="left" vertical="top" wrapText="1"/>
    </xf>
    <xf numFmtId="0" fontId="6" fillId="0" borderId="1" xfId="0" applyFont="1" applyBorder="1" applyAlignment="1">
      <alignment horizontal="center" vertical="top" wrapText="1"/>
    </xf>
    <xf numFmtId="0" fontId="19" fillId="6" borderId="42" xfId="0" applyFont="1" applyFill="1" applyBorder="1" applyAlignment="1" applyProtection="1">
      <alignment horizontal="left" vertical="top" wrapText="1"/>
      <protection locked="0"/>
    </xf>
    <xf numFmtId="9" fontId="5" fillId="6" borderId="0" xfId="3" applyFont="1" applyFill="1"/>
    <xf numFmtId="0" fontId="23" fillId="6" borderId="43" xfId="0" applyFont="1" applyFill="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 fillId="6" borderId="54" xfId="0" applyFont="1" applyFill="1" applyBorder="1" applyAlignment="1" applyProtection="1">
      <alignment horizontal="left" vertical="top" wrapText="1"/>
      <protection locked="0"/>
    </xf>
    <xf numFmtId="10" fontId="7" fillId="2" borderId="0" xfId="3" applyNumberFormat="1" applyFont="1" applyFill="1" applyAlignment="1">
      <alignment horizontal="center" vertical="center" wrapText="1"/>
    </xf>
    <xf numFmtId="14" fontId="6" fillId="0" borderId="0" xfId="0" applyNumberFormat="1" applyFont="1" applyAlignment="1">
      <alignment horizontal="center" vertical="center" wrapText="1"/>
    </xf>
    <xf numFmtId="0" fontId="21" fillId="0" borderId="0" xfId="0" applyFont="1" applyAlignment="1">
      <alignment horizontal="left" vertical="center" wrapText="1"/>
    </xf>
    <xf numFmtId="0" fontId="13" fillId="0" borderId="1" xfId="0" applyFont="1" applyBorder="1" applyAlignment="1">
      <alignment horizontal="justify" vertical="center" wrapText="1"/>
    </xf>
    <xf numFmtId="0" fontId="20" fillId="0" borderId="42" xfId="0" applyFont="1" applyBorder="1" applyAlignment="1" applyProtection="1">
      <alignment horizontal="left" vertical="center" wrapText="1"/>
      <protection locked="0"/>
    </xf>
    <xf numFmtId="0" fontId="2" fillId="6" borderId="1" xfId="0" applyFont="1" applyFill="1" applyBorder="1" applyAlignment="1">
      <alignment horizontal="left" vertical="center" wrapText="1"/>
    </xf>
    <xf numFmtId="0" fontId="20" fillId="6" borderId="55" xfId="0" applyFont="1" applyFill="1" applyBorder="1" applyAlignment="1" applyProtection="1">
      <alignment horizontal="left" vertical="top" wrapText="1"/>
      <protection locked="0"/>
    </xf>
    <xf numFmtId="10" fontId="12" fillId="0" borderId="1" xfId="0" applyNumberFormat="1" applyFont="1" applyBorder="1" applyAlignment="1">
      <alignment horizontal="center" vertical="center" wrapText="1"/>
    </xf>
    <xf numFmtId="2" fontId="5" fillId="6" borderId="0" xfId="3" applyNumberFormat="1" applyFont="1" applyFill="1"/>
    <xf numFmtId="0" fontId="24" fillId="6" borderId="42" xfId="0" applyFont="1" applyFill="1" applyBorder="1" applyAlignment="1" applyProtection="1">
      <alignment horizontal="left" vertical="top" wrapText="1"/>
      <protection locked="0"/>
    </xf>
    <xf numFmtId="0" fontId="24" fillId="0" borderId="43" xfId="0" applyFont="1" applyBorder="1" applyAlignment="1" applyProtection="1">
      <alignment horizontal="left" vertical="top" wrapText="1"/>
      <protection locked="0"/>
    </xf>
    <xf numFmtId="9" fontId="18" fillId="13" borderId="0" xfId="3" applyFont="1" applyFill="1" applyAlignment="1" applyProtection="1">
      <alignment horizontal="center" vertical="center"/>
      <protection locked="0"/>
    </xf>
    <xf numFmtId="2" fontId="2" fillId="0" borderId="1" xfId="0" applyNumberFormat="1" applyFont="1" applyBorder="1" applyAlignment="1">
      <alignment horizontal="center" vertical="center" wrapText="1"/>
    </xf>
    <xf numFmtId="0" fontId="2" fillId="0" borderId="0" xfId="0" applyFont="1" applyAlignment="1">
      <alignment vertical="center"/>
    </xf>
    <xf numFmtId="0" fontId="7" fillId="10" borderId="6" xfId="0"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26" fillId="0" borderId="43" xfId="0" applyFont="1" applyBorder="1" applyAlignment="1" applyProtection="1">
      <alignment horizontal="left" vertical="top" wrapText="1"/>
      <protection locked="0"/>
    </xf>
    <xf numFmtId="0" fontId="2" fillId="0" borderId="42" xfId="0" applyFont="1" applyBorder="1"/>
    <xf numFmtId="0" fontId="2" fillId="0" borderId="43" xfId="0" applyFont="1" applyBorder="1"/>
    <xf numFmtId="0" fontId="2" fillId="0" borderId="40" xfId="0" applyFont="1" applyBorder="1"/>
    <xf numFmtId="0" fontId="2" fillId="0" borderId="41" xfId="0" applyFont="1" applyBorder="1"/>
    <xf numFmtId="0" fontId="18" fillId="0" borderId="40" xfId="0" applyFont="1" applyBorder="1" applyAlignment="1" applyProtection="1">
      <alignment horizontal="center" vertical="center"/>
      <protection locked="0"/>
    </xf>
    <xf numFmtId="0" fontId="20" fillId="0" borderId="41" xfId="0" applyFont="1" applyBorder="1" applyAlignment="1" applyProtection="1">
      <alignment horizontal="left" vertical="top" wrapText="1"/>
      <protection locked="0"/>
    </xf>
    <xf numFmtId="0" fontId="2" fillId="6" borderId="1" xfId="0" applyFont="1" applyFill="1" applyBorder="1" applyAlignment="1">
      <alignment vertical="center" wrapText="1"/>
    </xf>
    <xf numFmtId="0" fontId="20" fillId="0" borderId="45" xfId="0" applyFont="1" applyBorder="1" applyAlignment="1" applyProtection="1">
      <alignment horizontal="left" vertical="top" wrapText="1"/>
      <protection locked="0"/>
    </xf>
    <xf numFmtId="0" fontId="20" fillId="0" borderId="58" xfId="0" applyFont="1" applyBorder="1" applyAlignment="1" applyProtection="1">
      <alignment horizontal="left" vertical="top" wrapText="1"/>
      <protection locked="0"/>
    </xf>
    <xf numFmtId="0" fontId="24" fillId="6" borderId="59" xfId="0" applyFont="1" applyFill="1" applyBorder="1" applyAlignment="1" applyProtection="1">
      <alignment horizontal="left" vertical="top" wrapText="1"/>
      <protection locked="0"/>
    </xf>
    <xf numFmtId="0" fontId="7" fillId="10" borderId="0" xfId="0" applyFont="1" applyFill="1" applyAlignment="1" applyProtection="1">
      <alignment horizontal="center" vertical="center" wrapText="1"/>
      <protection locked="0"/>
    </xf>
    <xf numFmtId="0" fontId="6" fillId="6" borderId="1" xfId="0" applyFont="1" applyFill="1" applyBorder="1" applyAlignment="1">
      <alignment horizontal="justify" vertical="top" wrapText="1"/>
    </xf>
    <xf numFmtId="0" fontId="2" fillId="0" borderId="0" xfId="0" applyFont="1" applyAlignment="1" applyProtection="1">
      <alignment horizontal="center" vertical="center"/>
      <protection locked="0"/>
    </xf>
    <xf numFmtId="0" fontId="20" fillId="6" borderId="1" xfId="0" applyFont="1" applyFill="1" applyBorder="1" applyAlignment="1" applyProtection="1">
      <alignment horizontal="center" vertical="center" wrapText="1"/>
      <protection locked="0"/>
    </xf>
    <xf numFmtId="0" fontId="20" fillId="6" borderId="8" xfId="0" applyFont="1" applyFill="1" applyBorder="1" applyAlignment="1" applyProtection="1">
      <alignment horizontal="center" vertical="center" wrapText="1"/>
      <protection locked="0"/>
    </xf>
    <xf numFmtId="0" fontId="6" fillId="6" borderId="22" xfId="0" applyFont="1" applyFill="1" applyBorder="1" applyAlignment="1">
      <alignment horizontal="justify" vertical="top" wrapText="1"/>
    </xf>
    <xf numFmtId="0" fontId="20" fillId="6" borderId="22" xfId="0" applyFont="1" applyFill="1" applyBorder="1" applyAlignment="1" applyProtection="1">
      <alignment horizontal="center" vertical="center" wrapText="1"/>
      <protection locked="0"/>
    </xf>
    <xf numFmtId="0" fontId="26" fillId="6" borderId="1" xfId="0" applyFont="1" applyFill="1" applyBorder="1" applyAlignment="1" applyProtection="1">
      <alignment horizontal="center" vertical="center" wrapText="1"/>
      <protection locked="0"/>
    </xf>
    <xf numFmtId="9" fontId="4" fillId="0" borderId="0" xfId="3" applyFont="1" applyAlignment="1" applyProtection="1">
      <alignment horizontal="center" vertical="center"/>
      <protection locked="0"/>
    </xf>
    <xf numFmtId="9" fontId="18" fillId="15" borderId="8" xfId="3" applyFont="1" applyFill="1" applyBorder="1" applyAlignment="1" applyProtection="1">
      <alignment horizontal="center" vertical="center" wrapText="1"/>
      <protection locked="0"/>
    </xf>
    <xf numFmtId="9" fontId="18" fillId="14" borderId="22" xfId="3" applyFont="1" applyFill="1" applyBorder="1" applyAlignment="1" applyProtection="1">
      <alignment horizontal="center" vertical="center" wrapText="1"/>
      <protection locked="0"/>
    </xf>
    <xf numFmtId="9" fontId="8" fillId="0" borderId="0" xfId="3" applyFont="1" applyAlignment="1" applyProtection="1">
      <alignment horizontal="center" vertical="center"/>
      <protection locked="0"/>
    </xf>
    <xf numFmtId="0" fontId="4" fillId="6" borderId="1" xfId="0" applyFont="1" applyFill="1" applyBorder="1" applyAlignment="1">
      <alignment horizontal="justify" vertical="top" wrapText="1"/>
    </xf>
    <xf numFmtId="10" fontId="6" fillId="0" borderId="0" xfId="3" applyNumberFormat="1" applyFont="1" applyAlignment="1" applyProtection="1">
      <alignment horizontal="center" vertical="center"/>
      <protection locked="0"/>
    </xf>
    <xf numFmtId="10" fontId="20" fillId="6" borderId="9" xfId="3" applyNumberFormat="1" applyFont="1" applyFill="1" applyBorder="1" applyAlignment="1" applyProtection="1">
      <alignment horizontal="center" vertical="center" wrapText="1"/>
      <protection locked="0"/>
    </xf>
    <xf numFmtId="10" fontId="20" fillId="6" borderId="11" xfId="3" applyNumberFormat="1" applyFont="1" applyFill="1" applyBorder="1" applyAlignment="1" applyProtection="1">
      <alignment horizontal="center" vertical="center" wrapText="1"/>
      <protection locked="0"/>
    </xf>
    <xf numFmtId="10" fontId="26" fillId="6" borderId="11" xfId="3" applyNumberFormat="1" applyFont="1" applyFill="1" applyBorder="1" applyAlignment="1" applyProtection="1">
      <alignment horizontal="center" vertical="center" wrapText="1"/>
      <protection locked="0"/>
    </xf>
    <xf numFmtId="10" fontId="20" fillId="6" borderId="23" xfId="3" applyNumberFormat="1" applyFont="1" applyFill="1" applyBorder="1" applyAlignment="1" applyProtection="1">
      <alignment horizontal="center" vertical="center" wrapText="1"/>
      <protection locked="0"/>
    </xf>
    <xf numFmtId="10" fontId="2" fillId="0" borderId="0" xfId="3" applyNumberFormat="1" applyFont="1" applyAlignment="1" applyProtection="1">
      <alignment horizontal="center" vertical="center"/>
      <protection locked="0"/>
    </xf>
    <xf numFmtId="9" fontId="30" fillId="15" borderId="1" xfId="3" applyFont="1" applyFill="1" applyBorder="1" applyAlignment="1" applyProtection="1">
      <alignment horizontal="center" vertical="center" wrapText="1"/>
      <protection locked="0"/>
    </xf>
    <xf numFmtId="9" fontId="18" fillId="16" borderId="1" xfId="3" applyFont="1" applyFill="1" applyBorder="1" applyAlignment="1" applyProtection="1">
      <alignment horizontal="center" vertical="center" wrapText="1"/>
      <protection locked="0"/>
    </xf>
    <xf numFmtId="9" fontId="18" fillId="14" borderId="1" xfId="3" applyFont="1" applyFill="1" applyBorder="1" applyAlignment="1" applyProtection="1">
      <alignment horizontal="center" vertical="center" wrapText="1"/>
      <protection locked="0"/>
    </xf>
    <xf numFmtId="0" fontId="7" fillId="10" borderId="18" xfId="0" applyFont="1" applyFill="1" applyBorder="1" applyAlignment="1" applyProtection="1">
      <alignment horizontal="center" vertical="center" wrapText="1"/>
      <protection locked="0"/>
    </xf>
    <xf numFmtId="0" fontId="20" fillId="0" borderId="1" xfId="0" applyFont="1" applyBorder="1" applyAlignment="1" applyProtection="1">
      <alignment horizontal="justify" vertical="top" wrapText="1"/>
      <protection locked="0"/>
    </xf>
    <xf numFmtId="0" fontId="20" fillId="6" borderId="1" xfId="0" applyFont="1" applyFill="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6" fillId="0" borderId="0" xfId="0" applyFont="1" applyAlignment="1">
      <alignment horizontal="center" vertical="top"/>
    </xf>
    <xf numFmtId="0" fontId="7" fillId="10" borderId="20" xfId="0" applyFont="1" applyFill="1" applyBorder="1" applyAlignment="1" applyProtection="1">
      <alignment horizontal="center" vertical="top" wrapText="1"/>
      <protection locked="0"/>
    </xf>
    <xf numFmtId="0" fontId="7" fillId="10" borderId="8" xfId="0" applyFont="1" applyFill="1" applyBorder="1" applyAlignment="1" applyProtection="1">
      <alignment horizontal="center" vertical="top" wrapText="1"/>
      <protection locked="0"/>
    </xf>
    <xf numFmtId="0" fontId="7" fillId="10" borderId="28" xfId="0" applyFont="1" applyFill="1" applyBorder="1" applyAlignment="1" applyProtection="1">
      <alignment horizontal="center" vertical="top" wrapText="1"/>
      <protection locked="0"/>
    </xf>
    <xf numFmtId="0" fontId="7" fillId="10" borderId="1" xfId="0" applyFont="1" applyFill="1" applyBorder="1" applyAlignment="1" applyProtection="1">
      <alignment horizontal="center" vertical="top" wrapText="1"/>
      <protection locked="0"/>
    </xf>
    <xf numFmtId="0" fontId="2" fillId="0" borderId="1" xfId="0" applyFont="1" applyBorder="1" applyAlignment="1">
      <alignment horizontal="justify" vertical="top" wrapText="1"/>
    </xf>
    <xf numFmtId="0" fontId="6" fillId="6" borderId="0" xfId="0" applyFont="1" applyFill="1" applyAlignment="1">
      <alignment vertical="top"/>
    </xf>
    <xf numFmtId="0" fontId="8" fillId="0" borderId="1" xfId="0" applyFont="1" applyBorder="1" applyAlignment="1">
      <alignment horizontal="justify" vertical="top" wrapText="1"/>
    </xf>
    <xf numFmtId="0" fontId="2" fillId="6" borderId="1" xfId="0" applyFont="1" applyFill="1" applyBorder="1" applyAlignment="1">
      <alignment horizontal="center" vertical="center"/>
    </xf>
    <xf numFmtId="0" fontId="2" fillId="6" borderId="22" xfId="0" applyFont="1" applyFill="1" applyBorder="1" applyAlignment="1">
      <alignment horizontal="center" vertical="center"/>
    </xf>
    <xf numFmtId="0" fontId="6" fillId="6" borderId="0" xfId="0" applyFont="1" applyFill="1" applyAlignment="1">
      <alignment horizontal="center" vertical="center"/>
    </xf>
    <xf numFmtId="9" fontId="6" fillId="17" borderId="1" xfId="3" applyFont="1" applyFill="1" applyBorder="1" applyAlignment="1">
      <alignment horizontal="center" vertical="center"/>
    </xf>
    <xf numFmtId="0" fontId="18" fillId="17" borderId="0" xfId="0" applyFont="1" applyFill="1" applyAlignment="1" applyProtection="1">
      <alignment horizontal="center" vertical="center"/>
      <protection locked="0"/>
    </xf>
    <xf numFmtId="9" fontId="18" fillId="17" borderId="0" xfId="3" applyFont="1" applyFill="1" applyAlignment="1" applyProtection="1">
      <alignment horizontal="center" vertical="center"/>
      <protection locked="0"/>
    </xf>
    <xf numFmtId="10" fontId="19" fillId="17" borderId="0" xfId="0" applyNumberFormat="1" applyFont="1" applyFill="1" applyAlignment="1" applyProtection="1">
      <alignment horizontal="center" vertical="center"/>
      <protection locked="0"/>
    </xf>
    <xf numFmtId="0" fontId="2" fillId="17" borderId="0" xfId="0" applyFont="1" applyFill="1"/>
    <xf numFmtId="0" fontId="2" fillId="17" borderId="0" xfId="0" applyFont="1" applyFill="1" applyAlignment="1">
      <alignment vertical="center"/>
    </xf>
    <xf numFmtId="0" fontId="20" fillId="17" borderId="1" xfId="0" applyFont="1" applyFill="1" applyBorder="1" applyAlignment="1" applyProtection="1">
      <alignment horizontal="justify" vertical="top" wrapText="1"/>
      <protection locked="0"/>
    </xf>
    <xf numFmtId="0" fontId="2" fillId="17" borderId="1" xfId="0" applyFont="1" applyFill="1" applyBorder="1" applyAlignment="1">
      <alignment horizontal="center" vertical="center"/>
    </xf>
    <xf numFmtId="9" fontId="4" fillId="0" borderId="0" xfId="3" applyFont="1" applyAlignment="1">
      <alignment horizontal="center" vertical="center"/>
    </xf>
    <xf numFmtId="9" fontId="8" fillId="15" borderId="1" xfId="3" applyFont="1" applyFill="1" applyBorder="1" applyAlignment="1">
      <alignment horizontal="center" vertical="center"/>
    </xf>
    <xf numFmtId="9" fontId="8" fillId="17" borderId="1" xfId="3" applyFont="1" applyFill="1" applyBorder="1" applyAlignment="1">
      <alignment horizontal="center" vertical="center"/>
    </xf>
    <xf numFmtId="9" fontId="8" fillId="14" borderId="1" xfId="3" applyFont="1" applyFill="1" applyBorder="1" applyAlignment="1">
      <alignment horizontal="center" vertical="center"/>
    </xf>
    <xf numFmtId="9" fontId="8" fillId="16" borderId="1" xfId="3" applyFont="1" applyFill="1" applyBorder="1" applyAlignment="1">
      <alignment horizontal="center" vertical="center"/>
    </xf>
    <xf numFmtId="164" fontId="6" fillId="0" borderId="0" xfId="3" applyNumberFormat="1" applyFont="1" applyAlignment="1">
      <alignment horizontal="center" vertical="center"/>
    </xf>
    <xf numFmtId="164" fontId="2" fillId="6" borderId="11" xfId="3" applyNumberFormat="1" applyFont="1" applyFill="1" applyBorder="1" applyAlignment="1">
      <alignment horizontal="center" vertical="center"/>
    </xf>
    <xf numFmtId="164" fontId="2" fillId="17" borderId="11" xfId="3" applyNumberFormat="1" applyFont="1" applyFill="1" applyBorder="1" applyAlignment="1">
      <alignment horizontal="center" vertical="center"/>
    </xf>
    <xf numFmtId="164" fontId="2" fillId="0" borderId="11" xfId="3" applyNumberFormat="1" applyFont="1" applyBorder="1" applyAlignment="1">
      <alignment horizontal="center" vertical="center"/>
    </xf>
    <xf numFmtId="164" fontId="2" fillId="7" borderId="11" xfId="3" applyNumberFormat="1" applyFont="1" applyFill="1" applyBorder="1" applyAlignment="1">
      <alignment horizontal="center" vertical="center"/>
    </xf>
    <xf numFmtId="0" fontId="7" fillId="10" borderId="16"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justify" vertical="top" wrapText="1"/>
      <protection locked="0"/>
    </xf>
    <xf numFmtId="0" fontId="6" fillId="0" borderId="0" xfId="0" applyFont="1" applyAlignment="1">
      <alignment horizontal="center" vertical="top" wrapText="1"/>
    </xf>
    <xf numFmtId="0" fontId="6" fillId="0" borderId="0" xfId="0" applyFont="1" applyAlignment="1">
      <alignment vertical="top" wrapText="1"/>
    </xf>
    <xf numFmtId="0" fontId="20" fillId="0" borderId="65" xfId="0" applyFont="1" applyBorder="1" applyAlignment="1" applyProtection="1">
      <alignment horizontal="left" vertical="top" wrapText="1"/>
      <protection locked="0"/>
    </xf>
    <xf numFmtId="0" fontId="23" fillId="0" borderId="55" xfId="0" applyFont="1" applyBorder="1" applyAlignment="1" applyProtection="1">
      <alignment horizontal="left" vertical="top" wrapText="1"/>
      <protection locked="0"/>
    </xf>
    <xf numFmtId="0" fontId="20" fillId="6" borderId="66" xfId="0" applyFont="1" applyFill="1" applyBorder="1" applyAlignment="1" applyProtection="1">
      <alignment horizontal="left" vertical="top" wrapText="1"/>
      <protection locked="0"/>
    </xf>
    <xf numFmtId="0" fontId="2" fillId="0" borderId="67" xfId="0" applyFont="1" applyBorder="1" applyAlignment="1">
      <alignment horizontal="justify" vertical="top" wrapText="1"/>
    </xf>
    <xf numFmtId="164" fontId="2" fillId="6" borderId="23" xfId="3" applyNumberFormat="1" applyFont="1" applyFill="1" applyBorder="1" applyAlignment="1">
      <alignment horizontal="center" vertical="center"/>
    </xf>
    <xf numFmtId="0" fontId="6" fillId="0" borderId="0" xfId="0" applyFont="1" applyAlignment="1">
      <alignment horizontal="justify" vertical="top"/>
    </xf>
    <xf numFmtId="0" fontId="7" fillId="10" borderId="38" xfId="0" applyFont="1" applyFill="1" applyBorder="1" applyAlignment="1" applyProtection="1">
      <alignment horizontal="justify" vertical="top" wrapText="1"/>
      <protection locked="0"/>
    </xf>
    <xf numFmtId="0" fontId="7" fillId="10" borderId="39" xfId="0" applyFont="1" applyFill="1" applyBorder="1" applyAlignment="1" applyProtection="1">
      <alignment horizontal="justify" vertical="top" wrapText="1"/>
      <protection locked="0"/>
    </xf>
    <xf numFmtId="0" fontId="20" fillId="6" borderId="40" xfId="0" applyFont="1" applyFill="1" applyBorder="1" applyAlignment="1" applyProtection="1">
      <alignment horizontal="justify" vertical="top" wrapText="1"/>
      <protection locked="0"/>
    </xf>
    <xf numFmtId="0" fontId="20" fillId="6" borderId="43" xfId="0" applyFont="1" applyFill="1" applyBorder="1" applyAlignment="1" applyProtection="1">
      <alignment horizontal="justify" vertical="top" wrapText="1"/>
      <protection locked="0"/>
    </xf>
    <xf numFmtId="0" fontId="20" fillId="6" borderId="55" xfId="0" applyFont="1" applyFill="1" applyBorder="1" applyAlignment="1" applyProtection="1">
      <alignment horizontal="justify" vertical="top" wrapText="1"/>
      <protection locked="0"/>
    </xf>
    <xf numFmtId="0" fontId="20" fillId="6" borderId="42" xfId="0" applyFont="1" applyFill="1" applyBorder="1" applyAlignment="1" applyProtection="1">
      <alignment horizontal="justify" vertical="top" wrapText="1"/>
      <protection locked="0"/>
    </xf>
    <xf numFmtId="0" fontId="20" fillId="0" borderId="43" xfId="0" applyFont="1" applyBorder="1" applyAlignment="1" applyProtection="1">
      <alignment horizontal="justify" vertical="top" wrapText="1"/>
      <protection locked="0"/>
    </xf>
    <xf numFmtId="0" fontId="20" fillId="0" borderId="42" xfId="0" applyFont="1" applyBorder="1" applyAlignment="1" applyProtection="1">
      <alignment horizontal="justify" vertical="top" wrapText="1"/>
      <protection locked="0"/>
    </xf>
    <xf numFmtId="0" fontId="20" fillId="0" borderId="55" xfId="0" applyFont="1" applyBorder="1" applyAlignment="1" applyProtection="1">
      <alignment horizontal="justify" vertical="top" wrapText="1"/>
      <protection locked="0"/>
    </xf>
    <xf numFmtId="0" fontId="18" fillId="6" borderId="42" xfId="0" applyFont="1" applyFill="1" applyBorder="1" applyAlignment="1" applyProtection="1">
      <alignment horizontal="justify" vertical="top"/>
      <protection locked="0"/>
    </xf>
    <xf numFmtId="0" fontId="19" fillId="6" borderId="43" xfId="0" applyFont="1" applyFill="1" applyBorder="1" applyAlignment="1" applyProtection="1">
      <alignment horizontal="justify" vertical="top" wrapText="1"/>
      <protection locked="0"/>
    </xf>
    <xf numFmtId="0" fontId="19" fillId="6" borderId="55" xfId="0" applyFont="1" applyFill="1" applyBorder="1" applyAlignment="1" applyProtection="1">
      <alignment horizontal="justify" vertical="top" wrapText="1"/>
      <protection locked="0"/>
    </xf>
    <xf numFmtId="0" fontId="24" fillId="6" borderId="55" xfId="0" applyFont="1" applyFill="1" applyBorder="1" applyAlignment="1" applyProtection="1">
      <alignment horizontal="justify" vertical="top" wrapText="1"/>
      <protection locked="0"/>
    </xf>
    <xf numFmtId="0" fontId="26" fillId="9" borderId="42" xfId="0" applyFont="1" applyFill="1" applyBorder="1" applyAlignment="1">
      <alignment horizontal="justify" vertical="top" wrapText="1"/>
    </xf>
    <xf numFmtId="0" fontId="20" fillId="6" borderId="44" xfId="0" applyFont="1" applyFill="1" applyBorder="1" applyAlignment="1" applyProtection="1">
      <alignment horizontal="justify" vertical="top" wrapText="1"/>
      <protection locked="0"/>
    </xf>
    <xf numFmtId="0" fontId="20" fillId="6" borderId="45" xfId="0" applyFont="1" applyFill="1" applyBorder="1" applyAlignment="1" applyProtection="1">
      <alignment horizontal="justify" vertical="top" wrapText="1"/>
      <protection locked="0"/>
    </xf>
    <xf numFmtId="0" fontId="26" fillId="9" borderId="51" xfId="0" applyFont="1" applyFill="1" applyBorder="1" applyAlignment="1">
      <alignment horizontal="justify" vertical="top" wrapText="1"/>
    </xf>
    <xf numFmtId="0" fontId="20" fillId="6" borderId="63" xfId="0" applyFont="1" applyFill="1" applyBorder="1" applyAlignment="1" applyProtection="1">
      <alignment horizontal="justify" vertical="top" wrapText="1"/>
      <protection locked="0"/>
    </xf>
    <xf numFmtId="0" fontId="20" fillId="0" borderId="0" xfId="0" applyFont="1" applyAlignment="1" applyProtection="1">
      <alignment horizontal="justify" vertical="top"/>
      <protection locked="0"/>
    </xf>
    <xf numFmtId="9" fontId="8" fillId="15" borderId="22" xfId="3" applyFont="1" applyFill="1" applyBorder="1" applyAlignment="1">
      <alignment horizontal="center" vertical="center"/>
    </xf>
    <xf numFmtId="0" fontId="20" fillId="6" borderId="62" xfId="0" applyFont="1" applyFill="1" applyBorder="1" applyAlignment="1" applyProtection="1">
      <alignment horizontal="justify" vertical="top" wrapText="1"/>
      <protection locked="0"/>
    </xf>
    <xf numFmtId="0" fontId="2" fillId="6" borderId="61" xfId="0" applyFont="1" applyFill="1" applyBorder="1" applyAlignment="1">
      <alignment horizontal="justify" vertical="top" wrapText="1"/>
    </xf>
    <xf numFmtId="0" fontId="2" fillId="6" borderId="64" xfId="0" applyFont="1" applyFill="1" applyBorder="1" applyAlignment="1">
      <alignment horizontal="justify" vertical="top" wrapText="1"/>
    </xf>
    <xf numFmtId="0" fontId="2" fillId="17" borderId="0" xfId="0" applyFont="1" applyFill="1" applyAlignment="1">
      <alignment horizontal="justify" vertical="top"/>
    </xf>
    <xf numFmtId="0" fontId="2" fillId="17" borderId="60" xfId="0" applyFont="1" applyFill="1" applyBorder="1" applyAlignment="1">
      <alignment horizontal="justify" vertical="top"/>
    </xf>
    <xf numFmtId="0" fontId="2" fillId="17" borderId="1" xfId="0" applyFont="1" applyFill="1" applyBorder="1" applyAlignment="1">
      <alignment horizontal="justify" vertical="top"/>
    </xf>
    <xf numFmtId="0" fontId="20" fillId="0" borderId="56" xfId="0" applyFont="1" applyBorder="1" applyAlignment="1" applyProtection="1">
      <alignment horizontal="justify" vertical="top" wrapText="1"/>
      <protection locked="0"/>
    </xf>
    <xf numFmtId="0" fontId="20" fillId="0" borderId="40" xfId="0" applyFont="1" applyBorder="1" applyAlignment="1" applyProtection="1">
      <alignment horizontal="justify" vertical="top" wrapText="1"/>
      <protection locked="0"/>
    </xf>
    <xf numFmtId="0" fontId="2" fillId="6" borderId="1" xfId="0" applyFont="1" applyFill="1" applyBorder="1" applyAlignment="1">
      <alignment horizontal="justify" vertical="top" wrapText="1"/>
    </xf>
    <xf numFmtId="0" fontId="2" fillId="6" borderId="22" xfId="0" applyFont="1" applyFill="1" applyBorder="1" applyAlignment="1">
      <alignment horizontal="justify" vertical="top" wrapText="1"/>
    </xf>
    <xf numFmtId="0" fontId="18" fillId="0" borderId="20" xfId="0" applyFont="1" applyBorder="1" applyAlignment="1" applyProtection="1">
      <alignment horizontal="justify" vertical="top" wrapText="1"/>
      <protection locked="0"/>
    </xf>
    <xf numFmtId="0" fontId="20" fillId="0" borderId="28" xfId="0" applyFont="1" applyBorder="1" applyAlignment="1" applyProtection="1">
      <alignment horizontal="justify" vertical="top" wrapText="1"/>
      <protection locked="0"/>
    </xf>
    <xf numFmtId="0" fontId="20" fillId="6" borderId="28" xfId="0" applyFont="1" applyFill="1" applyBorder="1" applyAlignment="1" applyProtection="1">
      <alignment horizontal="justify" vertical="top" wrapText="1"/>
      <protection locked="0"/>
    </xf>
    <xf numFmtId="0" fontId="26" fillId="0" borderId="28" xfId="0" applyFont="1" applyBorder="1" applyAlignment="1" applyProtection="1">
      <alignment horizontal="justify" vertical="top" wrapText="1"/>
      <protection locked="0"/>
    </xf>
    <xf numFmtId="0" fontId="18" fillId="0" borderId="28" xfId="0" applyFont="1" applyBorder="1" applyAlignment="1" applyProtection="1">
      <alignment horizontal="justify" vertical="top" wrapText="1"/>
      <protection locked="0"/>
    </xf>
    <xf numFmtId="0" fontId="2" fillId="0" borderId="28" xfId="0" applyFont="1" applyBorder="1" applyAlignment="1" applyProtection="1">
      <alignment horizontal="justify" vertical="top" wrapText="1"/>
      <protection locked="0"/>
    </xf>
    <xf numFmtId="0" fontId="20" fillId="6" borderId="21" xfId="0" applyFont="1" applyFill="1" applyBorder="1" applyAlignment="1" applyProtection="1">
      <alignment horizontal="justify" vertical="top" wrapText="1"/>
      <protection locked="0"/>
    </xf>
    <xf numFmtId="0" fontId="20" fillId="6" borderId="41" xfId="0" applyFont="1" applyFill="1" applyBorder="1" applyAlignment="1" applyProtection="1">
      <alignment horizontal="justify" vertical="top" wrapText="1"/>
      <protection locked="0"/>
    </xf>
    <xf numFmtId="0" fontId="20" fillId="6" borderId="56" xfId="0" applyFont="1" applyFill="1" applyBorder="1" applyAlignment="1" applyProtection="1">
      <alignment horizontal="justify" vertical="top" wrapText="1"/>
      <protection locked="0"/>
    </xf>
    <xf numFmtId="0" fontId="23" fillId="6" borderId="43" xfId="0" applyFont="1" applyFill="1" applyBorder="1" applyAlignment="1" applyProtection="1">
      <alignment horizontal="justify" vertical="top" wrapText="1"/>
      <protection locked="0"/>
    </xf>
    <xf numFmtId="0" fontId="29" fillId="6" borderId="55" xfId="0" applyFont="1" applyFill="1" applyBorder="1" applyAlignment="1" applyProtection="1">
      <alignment horizontal="justify" vertical="top" wrapText="1"/>
      <protection locked="0"/>
    </xf>
    <xf numFmtId="0" fontId="19" fillId="6" borderId="42" xfId="0" applyFont="1" applyFill="1" applyBorder="1" applyAlignment="1" applyProtection="1">
      <alignment horizontal="justify" vertical="top" wrapText="1"/>
      <protection locked="0"/>
    </xf>
    <xf numFmtId="0" fontId="6" fillId="0" borderId="0" xfId="0" applyFont="1" applyAlignment="1">
      <alignment horizontal="justify" vertical="top" wrapText="1"/>
    </xf>
    <xf numFmtId="0" fontId="6" fillId="0" borderId="22" xfId="0" applyFont="1" applyBorder="1" applyAlignment="1">
      <alignment horizontal="justify" vertical="top" wrapText="1"/>
    </xf>
    <xf numFmtId="0" fontId="6" fillId="0" borderId="22" xfId="0" applyFont="1" applyBorder="1" applyAlignment="1">
      <alignment horizontal="center" vertical="center"/>
    </xf>
    <xf numFmtId="9" fontId="4" fillId="14" borderId="22" xfId="3" applyFont="1" applyFill="1" applyBorder="1" applyAlignment="1">
      <alignment horizontal="center" vertical="center"/>
    </xf>
    <xf numFmtId="0" fontId="2" fillId="6" borderId="28" xfId="0" applyFont="1" applyFill="1" applyBorder="1" applyAlignment="1" applyProtection="1">
      <alignment horizontal="justify" vertical="top" wrapText="1"/>
      <protection locked="0"/>
    </xf>
    <xf numFmtId="0" fontId="26" fillId="6" borderId="28" xfId="0" applyFont="1" applyFill="1" applyBorder="1" applyAlignment="1" applyProtection="1">
      <alignment horizontal="justify" vertical="top" wrapText="1"/>
      <protection locked="0"/>
    </xf>
    <xf numFmtId="0" fontId="18" fillId="6" borderId="28" xfId="0" applyFont="1" applyFill="1" applyBorder="1" applyAlignment="1" applyProtection="1">
      <alignment horizontal="justify" vertical="top" wrapText="1"/>
      <protection locked="0"/>
    </xf>
    <xf numFmtId="0" fontId="20" fillId="0" borderId="28" xfId="0" applyFont="1" applyBorder="1" applyAlignment="1" applyProtection="1">
      <alignment horizontal="justify" vertical="top"/>
      <protection locked="0"/>
    </xf>
    <xf numFmtId="0" fontId="20" fillId="0" borderId="21" xfId="0" applyFont="1" applyBorder="1" applyAlignment="1" applyProtection="1">
      <alignment horizontal="justify" vertical="top"/>
      <protection locked="0"/>
    </xf>
    <xf numFmtId="0" fontId="6" fillId="0" borderId="0" xfId="0" applyFont="1" applyAlignment="1">
      <alignment vertical="top"/>
    </xf>
    <xf numFmtId="10" fontId="6" fillId="0" borderId="0" xfId="3" applyNumberFormat="1" applyFont="1" applyAlignment="1">
      <alignment horizontal="center" vertical="center"/>
    </xf>
    <xf numFmtId="10" fontId="2" fillId="6" borderId="11" xfId="3" applyNumberFormat="1" applyFont="1" applyFill="1" applyBorder="1" applyAlignment="1">
      <alignment horizontal="center" vertical="center"/>
    </xf>
    <xf numFmtId="10" fontId="6" fillId="0" borderId="23" xfId="3" applyNumberFormat="1" applyFont="1" applyBorder="1" applyAlignment="1">
      <alignment horizontal="center" vertical="center"/>
    </xf>
    <xf numFmtId="10" fontId="2" fillId="0" borderId="11" xfId="3" applyNumberFormat="1" applyFont="1" applyBorder="1" applyAlignment="1">
      <alignment horizontal="center" vertical="center"/>
    </xf>
    <xf numFmtId="0" fontId="19" fillId="6" borderId="41" xfId="0" applyFont="1" applyFill="1" applyBorder="1" applyAlignment="1" applyProtection="1">
      <alignment horizontal="justify" vertical="top" wrapText="1"/>
      <protection locked="0"/>
    </xf>
    <xf numFmtId="0" fontId="2" fillId="0" borderId="42" xfId="0" applyFont="1" applyBorder="1" applyAlignment="1">
      <alignment horizontal="justify" vertical="top" wrapText="1"/>
    </xf>
    <xf numFmtId="0" fontId="2" fillId="0" borderId="43" xfId="0" applyFont="1" applyBorder="1" applyAlignment="1">
      <alignment horizontal="justify" vertical="top" wrapText="1"/>
    </xf>
    <xf numFmtId="0" fontId="23" fillId="0" borderId="43" xfId="0" applyFont="1" applyBorder="1" applyAlignment="1" applyProtection="1">
      <alignment horizontal="justify" vertical="top" wrapText="1"/>
      <protection locked="0"/>
    </xf>
    <xf numFmtId="0" fontId="2" fillId="6" borderId="42" xfId="0" applyFont="1" applyFill="1" applyBorder="1" applyAlignment="1">
      <alignment horizontal="justify" vertical="top" wrapText="1"/>
    </xf>
    <xf numFmtId="0" fontId="2" fillId="6" borderId="43" xfId="0" applyFont="1" applyFill="1" applyBorder="1" applyAlignment="1">
      <alignment horizontal="justify" vertical="top" wrapText="1"/>
    </xf>
    <xf numFmtId="0" fontId="24" fillId="0" borderId="42" xfId="0" applyFont="1" applyBorder="1" applyAlignment="1" applyProtection="1">
      <alignment horizontal="justify" vertical="top" wrapText="1"/>
      <protection locked="0"/>
    </xf>
    <xf numFmtId="0" fontId="24" fillId="0" borderId="43" xfId="0" applyFont="1" applyBorder="1" applyAlignment="1" applyProtection="1">
      <alignment horizontal="justify" vertical="top" wrapText="1"/>
      <protection locked="0"/>
    </xf>
    <xf numFmtId="0" fontId="26" fillId="0" borderId="55" xfId="0" applyFont="1" applyBorder="1" applyAlignment="1" applyProtection="1">
      <alignment horizontal="justify" vertical="top" wrapText="1"/>
      <protection locked="0"/>
    </xf>
    <xf numFmtId="0" fontId="2" fillId="6" borderId="40" xfId="0" applyFont="1" applyFill="1" applyBorder="1" applyAlignment="1">
      <alignment horizontal="justify" vertical="top" wrapText="1"/>
    </xf>
    <xf numFmtId="0" fontId="2" fillId="6" borderId="41" xfId="0" applyFont="1" applyFill="1" applyBorder="1" applyAlignment="1">
      <alignment horizontal="justify" vertical="top" wrapText="1"/>
    </xf>
    <xf numFmtId="0" fontId="2" fillId="6" borderId="42" xfId="0" applyFont="1" applyFill="1" applyBorder="1" applyAlignment="1">
      <alignment horizontal="justify" vertical="top"/>
    </xf>
    <xf numFmtId="0" fontId="2" fillId="6" borderId="43" xfId="0" applyFont="1" applyFill="1" applyBorder="1" applyAlignment="1">
      <alignment horizontal="justify" vertical="top"/>
    </xf>
    <xf numFmtId="0" fontId="26" fillId="0" borderId="42" xfId="0" applyFont="1" applyBorder="1" applyAlignment="1" applyProtection="1">
      <alignment horizontal="left" vertical="top" wrapText="1"/>
      <protection locked="0"/>
    </xf>
    <xf numFmtId="9" fontId="8" fillId="6" borderId="0" xfId="3" applyFont="1" applyFill="1" applyAlignment="1">
      <alignment horizontal="center" vertical="center"/>
    </xf>
    <xf numFmtId="10" fontId="2" fillId="6" borderId="23" xfId="3" applyNumberFormat="1" applyFont="1" applyFill="1" applyBorder="1" applyAlignment="1">
      <alignment horizontal="center" vertical="center"/>
    </xf>
    <xf numFmtId="10" fontId="2" fillId="6" borderId="0" xfId="3" applyNumberFormat="1" applyFont="1" applyFill="1" applyAlignment="1">
      <alignment horizontal="center" vertical="center"/>
    </xf>
    <xf numFmtId="0" fontId="2" fillId="6" borderId="46" xfId="0" applyFont="1" applyFill="1" applyBorder="1" applyAlignment="1">
      <alignment horizontal="justify" vertical="top" wrapText="1"/>
    </xf>
    <xf numFmtId="0" fontId="2" fillId="6" borderId="47" xfId="0" applyFont="1" applyFill="1" applyBorder="1" applyAlignment="1">
      <alignment horizontal="justify" vertical="top" wrapText="1"/>
    </xf>
    <xf numFmtId="0" fontId="24" fillId="6" borderId="43" xfId="0" applyFont="1" applyFill="1" applyBorder="1" applyAlignment="1" applyProtection="1">
      <alignment horizontal="justify" vertical="top" wrapText="1"/>
      <protection locked="0"/>
    </xf>
    <xf numFmtId="0" fontId="2" fillId="6" borderId="55" xfId="0" applyFont="1" applyFill="1" applyBorder="1" applyAlignment="1">
      <alignment horizontal="justify" vertical="top" wrapText="1"/>
    </xf>
    <xf numFmtId="0" fontId="2" fillId="0" borderId="42" xfId="0" applyFont="1" applyBorder="1" applyAlignment="1" applyProtection="1">
      <alignment horizontal="justify" vertical="top" wrapText="1"/>
      <protection locked="0"/>
    </xf>
    <xf numFmtId="0" fontId="2" fillId="0" borderId="43" xfId="0" applyFont="1" applyBorder="1" applyAlignment="1" applyProtection="1">
      <alignment horizontal="justify" vertical="top" wrapText="1"/>
      <protection locked="0"/>
    </xf>
    <xf numFmtId="0" fontId="2" fillId="0" borderId="55"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25" fillId="0" borderId="43" xfId="0" applyFont="1" applyBorder="1" applyAlignment="1">
      <alignment horizontal="justify" vertical="top" wrapText="1"/>
    </xf>
    <xf numFmtId="0" fontId="2" fillId="0" borderId="55" xfId="0" applyFont="1" applyBorder="1" applyAlignment="1">
      <alignment horizontal="justify" vertical="top" wrapText="1"/>
    </xf>
    <xf numFmtId="0" fontId="27" fillId="6" borderId="43" xfId="0" applyFont="1" applyFill="1" applyBorder="1" applyAlignment="1">
      <alignment horizontal="justify" vertical="top" wrapText="1"/>
    </xf>
    <xf numFmtId="0" fontId="27" fillId="6" borderId="55" xfId="0" applyFont="1" applyFill="1" applyBorder="1" applyAlignment="1">
      <alignment horizontal="justify" vertical="top" wrapText="1"/>
    </xf>
    <xf numFmtId="0" fontId="2" fillId="6" borderId="44" xfId="0" applyFont="1" applyFill="1" applyBorder="1" applyAlignment="1">
      <alignment horizontal="justify" vertical="top" wrapText="1"/>
    </xf>
    <xf numFmtId="0" fontId="2" fillId="6" borderId="45" xfId="0" applyFont="1" applyFill="1" applyBorder="1" applyAlignment="1">
      <alignment horizontal="justify" vertical="top" wrapText="1"/>
    </xf>
    <xf numFmtId="0" fontId="2" fillId="6" borderId="0" xfId="0" applyFont="1" applyFill="1" applyAlignment="1">
      <alignment horizontal="justify" vertical="top" wrapText="1"/>
    </xf>
    <xf numFmtId="0" fontId="7" fillId="10" borderId="10" xfId="0" applyFont="1" applyFill="1" applyBorder="1" applyAlignment="1" applyProtection="1">
      <alignment horizontal="justify" vertical="top" wrapText="1"/>
      <protection locked="0"/>
    </xf>
    <xf numFmtId="0" fontId="7" fillId="10" borderId="15" xfId="0" applyFont="1" applyFill="1" applyBorder="1" applyAlignment="1" applyProtection="1">
      <alignment horizontal="justify" vertical="top" wrapText="1"/>
      <protection locked="0"/>
    </xf>
    <xf numFmtId="0" fontId="18" fillId="6" borderId="42" xfId="0" applyFont="1" applyFill="1" applyBorder="1" applyAlignment="1" applyProtection="1">
      <alignment horizontal="justify" vertical="top" wrapText="1"/>
      <protection locked="0"/>
    </xf>
    <xf numFmtId="0" fontId="2" fillId="6" borderId="42" xfId="0" applyFont="1" applyFill="1" applyBorder="1" applyAlignment="1" applyProtection="1">
      <alignment horizontal="justify" vertical="top" wrapText="1"/>
      <protection locked="0"/>
    </xf>
    <xf numFmtId="0" fontId="20" fillId="0" borderId="1" xfId="0" applyFont="1" applyBorder="1" applyAlignment="1" applyProtection="1">
      <alignment horizontal="justify" vertical="top"/>
      <protection locked="0"/>
    </xf>
    <xf numFmtId="0" fontId="2" fillId="6" borderId="0" xfId="0" applyFont="1" applyFill="1" applyAlignment="1">
      <alignment horizontal="justify" vertical="top"/>
    </xf>
    <xf numFmtId="0" fontId="18" fillId="0" borderId="1" xfId="0" applyFont="1" applyBorder="1" applyAlignment="1" applyProtection="1">
      <alignment horizontal="justify" vertical="top"/>
      <protection locked="0"/>
    </xf>
    <xf numFmtId="10" fontId="7" fillId="18" borderId="0" xfId="0" applyNumberFormat="1" applyFont="1" applyFill="1" applyAlignment="1">
      <alignment horizontal="center"/>
    </xf>
    <xf numFmtId="0" fontId="7" fillId="18" borderId="1" xfId="0" applyFont="1" applyFill="1" applyBorder="1" applyAlignment="1">
      <alignment horizontal="center"/>
    </xf>
    <xf numFmtId="10" fontId="21" fillId="6" borderId="1" xfId="0" applyNumberFormat="1" applyFont="1" applyFill="1" applyBorder="1" applyAlignment="1">
      <alignment horizontal="center"/>
    </xf>
    <xf numFmtId="0" fontId="7" fillId="10" borderId="38" xfId="0" applyFont="1" applyFill="1" applyBorder="1" applyAlignment="1" applyProtection="1">
      <alignment horizontal="center" vertical="top" wrapText="1"/>
      <protection locked="0"/>
    </xf>
    <xf numFmtId="0" fontId="7" fillId="10" borderId="39" xfId="0" applyFont="1" applyFill="1" applyBorder="1" applyAlignment="1" applyProtection="1">
      <alignment horizontal="center" vertical="top" wrapText="1"/>
      <protection locked="0"/>
    </xf>
    <xf numFmtId="0" fontId="7" fillId="10" borderId="16" xfId="0" applyFont="1" applyFill="1" applyBorder="1" applyAlignment="1" applyProtection="1">
      <alignment horizontal="center" vertical="top" wrapText="1"/>
      <protection locked="0"/>
    </xf>
    <xf numFmtId="0" fontId="6" fillId="0" borderId="1" xfId="0" applyFont="1" applyBorder="1" applyAlignment="1">
      <alignment horizontal="justify" vertical="top" wrapText="1"/>
    </xf>
    <xf numFmtId="0" fontId="26" fillId="0" borderId="1" xfId="0" applyFont="1" applyBorder="1" applyAlignment="1" applyProtection="1">
      <alignment horizontal="center" vertical="center" wrapText="1"/>
      <protection locked="0"/>
    </xf>
    <xf numFmtId="165" fontId="18" fillId="12" borderId="0" xfId="4" applyNumberFormat="1" applyFont="1" applyFill="1" applyAlignment="1" applyProtection="1">
      <alignment horizontal="center" vertical="center"/>
      <protection locked="0"/>
    </xf>
    <xf numFmtId="0" fontId="34" fillId="0" borderId="0" xfId="0" applyFont="1" applyAlignment="1">
      <alignment horizontal="center" vertical="top" wrapText="1"/>
    </xf>
    <xf numFmtId="0" fontId="7" fillId="18" borderId="5" xfId="0" applyFont="1" applyFill="1" applyBorder="1" applyAlignment="1">
      <alignment horizontal="center"/>
    </xf>
    <xf numFmtId="0" fontId="7" fillId="18" borderId="1" xfId="0" applyFont="1" applyFill="1" applyBorder="1" applyAlignment="1">
      <alignment horizontal="center"/>
    </xf>
    <xf numFmtId="0" fontId="21" fillId="6" borderId="1" xfId="0" applyFont="1" applyFill="1" applyBorder="1" applyAlignment="1">
      <alignment horizontal="left"/>
    </xf>
    <xf numFmtId="0" fontId="21" fillId="6" borderId="1" xfId="0" applyFont="1" applyFill="1" applyBorder="1" applyAlignment="1">
      <alignment horizontal="left"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6" fillId="0" borderId="31" xfId="0" applyFont="1" applyBorder="1" applyAlignment="1">
      <alignment horizontal="left" vertical="center" wrapText="1" indent="1"/>
    </xf>
    <xf numFmtId="0" fontId="6" fillId="0" borderId="48" xfId="0" applyFont="1" applyBorder="1" applyAlignment="1">
      <alignment horizontal="left" vertical="center" wrapText="1" indent="1"/>
    </xf>
    <xf numFmtId="0" fontId="6" fillId="0" borderId="28" xfId="0" applyFont="1" applyBorder="1" applyAlignment="1">
      <alignment horizontal="center" vertical="center"/>
    </xf>
    <xf numFmtId="0" fontId="9" fillId="0" borderId="0" xfId="2" applyFont="1" applyAlignment="1">
      <alignment horizontal="justify" vertical="center" wrapText="1"/>
    </xf>
    <xf numFmtId="0" fontId="9" fillId="0" borderId="0" xfId="2" applyFont="1" applyAlignment="1">
      <alignment horizontal="left" vertical="center" wrapText="1"/>
    </xf>
    <xf numFmtId="0" fontId="7" fillId="10" borderId="6"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7"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10" borderId="0" xfId="0" applyFont="1" applyFill="1" applyAlignment="1" applyProtection="1">
      <alignment horizontal="center" vertical="center" wrapText="1"/>
      <protection locked="0"/>
    </xf>
    <xf numFmtId="0" fontId="17" fillId="10" borderId="0" xfId="0" applyFont="1" applyFill="1" applyAlignment="1" applyProtection="1">
      <alignment horizontal="center" vertical="center"/>
      <protection locked="0"/>
    </xf>
    <xf numFmtId="0" fontId="17" fillId="11" borderId="0" xfId="0" applyFont="1" applyFill="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10" borderId="31" xfId="0" applyFont="1" applyFill="1" applyBorder="1" applyAlignment="1" applyProtection="1">
      <alignment horizontal="center" vertical="center" wrapText="1"/>
      <protection locked="0"/>
    </xf>
    <xf numFmtId="9" fontId="7" fillId="10" borderId="1" xfId="3" applyFont="1" applyFill="1" applyBorder="1" applyAlignment="1" applyProtection="1">
      <alignment horizontal="center" vertical="center" wrapText="1"/>
      <protection locked="0"/>
    </xf>
    <xf numFmtId="9" fontId="7" fillId="10" borderId="31" xfId="3" applyFont="1" applyFill="1" applyBorder="1" applyAlignment="1" applyProtection="1">
      <alignment horizontal="center" vertical="center" wrapText="1"/>
      <protection locked="0"/>
    </xf>
    <xf numFmtId="10" fontId="5" fillId="10" borderId="1" xfId="3" applyNumberFormat="1" applyFont="1" applyFill="1" applyBorder="1" applyAlignment="1" applyProtection="1">
      <alignment horizontal="center" vertical="center" wrapText="1"/>
      <protection locked="0"/>
    </xf>
    <xf numFmtId="10" fontId="5" fillId="10" borderId="31" xfId="3" applyNumberFormat="1" applyFont="1" applyFill="1" applyBorder="1" applyAlignment="1" applyProtection="1">
      <alignment horizontal="center" vertical="center" wrapText="1"/>
      <protection locked="0"/>
    </xf>
    <xf numFmtId="0" fontId="7" fillId="10" borderId="57"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7" fillId="11" borderId="0" xfId="0" applyFont="1" applyFill="1" applyAlignment="1" applyProtection="1">
      <alignment horizontal="center" vertical="center"/>
      <protection locked="0"/>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6" fillId="6"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10" borderId="8" xfId="0" applyFont="1" applyFill="1" applyBorder="1" applyAlignment="1" applyProtection="1">
      <alignment horizontal="center" vertical="center" wrapText="1"/>
      <protection locked="0"/>
    </xf>
    <xf numFmtId="9" fontId="7" fillId="10" borderId="8" xfId="3" applyFont="1" applyFill="1" applyBorder="1" applyAlignment="1" applyProtection="1">
      <alignment horizontal="center" vertical="center" wrapText="1"/>
      <protection locked="0"/>
    </xf>
    <xf numFmtId="10" fontId="5" fillId="10" borderId="9" xfId="3" applyNumberFormat="1" applyFont="1" applyFill="1" applyBorder="1" applyAlignment="1" applyProtection="1">
      <alignment horizontal="center" vertical="center" wrapText="1"/>
      <protection locked="0"/>
    </xf>
    <xf numFmtId="10" fontId="5" fillId="10" borderId="11" xfId="3" applyNumberFormat="1" applyFont="1" applyFill="1" applyBorder="1" applyAlignment="1" applyProtection="1">
      <alignment horizontal="center" vertical="center" wrapText="1"/>
      <protection locked="0"/>
    </xf>
    <xf numFmtId="0" fontId="7" fillId="10" borderId="18" xfId="0" applyFont="1" applyFill="1" applyBorder="1" applyAlignment="1" applyProtection="1">
      <alignment horizontal="center" vertical="center" wrapText="1"/>
      <protection locked="0"/>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3" fillId="0" borderId="1" xfId="0" applyFont="1" applyBorder="1" applyAlignment="1">
      <alignment vertical="center" wrapText="1"/>
    </xf>
    <xf numFmtId="14" fontId="2" fillId="0" borderId="37"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164" fontId="5" fillId="10" borderId="9" xfId="3" applyNumberFormat="1" applyFont="1" applyFill="1" applyBorder="1" applyAlignment="1" applyProtection="1">
      <alignment horizontal="center" vertical="center" wrapText="1"/>
      <protection locked="0"/>
    </xf>
    <xf numFmtId="164" fontId="5" fillId="10" borderId="11" xfId="3" applyNumberFormat="1" applyFont="1" applyFill="1" applyBorder="1" applyAlignment="1" applyProtection="1">
      <alignment horizontal="center" vertical="center" wrapText="1"/>
      <protection locked="0"/>
    </xf>
    <xf numFmtId="0" fontId="7" fillId="10" borderId="6" xfId="0" applyFont="1" applyFill="1" applyBorder="1" applyAlignment="1" applyProtection="1">
      <alignment horizontal="center" vertical="top" wrapText="1"/>
      <protection locked="0"/>
    </xf>
    <xf numFmtId="0" fontId="7" fillId="10" borderId="18" xfId="0" applyFont="1" applyFill="1" applyBorder="1" applyAlignment="1" applyProtection="1">
      <alignment horizontal="center" vertical="top" wrapText="1"/>
      <protection locked="0"/>
    </xf>
    <xf numFmtId="0" fontId="7" fillId="10" borderId="19" xfId="0" applyFont="1" applyFill="1" applyBorder="1" applyAlignment="1" applyProtection="1">
      <alignment horizontal="center" vertical="top" wrapText="1"/>
      <protection locked="0"/>
    </xf>
    <xf numFmtId="0" fontId="8" fillId="6" borderId="1" xfId="0" applyFont="1" applyFill="1" applyBorder="1" applyAlignment="1">
      <alignment horizontal="center" vertical="center" wrapText="1"/>
    </xf>
    <xf numFmtId="0" fontId="7" fillId="10" borderId="6" xfId="0" applyFont="1" applyFill="1" applyBorder="1" applyAlignment="1" applyProtection="1">
      <alignment horizontal="justify" vertical="top" wrapText="1"/>
      <protection locked="0"/>
    </xf>
    <xf numFmtId="0" fontId="7" fillId="10" borderId="19" xfId="0" applyFont="1" applyFill="1" applyBorder="1" applyAlignment="1" applyProtection="1">
      <alignment horizontal="justify" vertical="top" wrapText="1"/>
      <protection locked="0"/>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vertical="center" wrapText="1"/>
    </xf>
    <xf numFmtId="0" fontId="2" fillId="0" borderId="36" xfId="0" applyFont="1" applyBorder="1" applyAlignment="1">
      <alignment vertical="center" wrapText="1"/>
    </xf>
    <xf numFmtId="14" fontId="16" fillId="0" borderId="37" xfId="0" applyNumberFormat="1" applyFont="1" applyBorder="1" applyAlignment="1">
      <alignment horizontal="center"/>
    </xf>
    <xf numFmtId="14" fontId="16" fillId="0" borderId="36" xfId="0" applyNumberFormat="1"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justify" vertical="center" wrapText="1"/>
    </xf>
    <xf numFmtId="0" fontId="4" fillId="3" borderId="37" xfId="0" applyFont="1" applyFill="1" applyBorder="1" applyAlignment="1">
      <alignment horizontal="center" vertical="center" wrapText="1"/>
    </xf>
    <xf numFmtId="0" fontId="4" fillId="3" borderId="36" xfId="0" applyFont="1" applyFill="1" applyBorder="1" applyAlignment="1">
      <alignment horizontal="center" vertical="center" wrapText="1"/>
    </xf>
    <xf numFmtId="14" fontId="2" fillId="0" borderId="1" xfId="0" applyNumberFormat="1" applyFont="1" applyBorder="1" applyAlignment="1">
      <alignment horizontal="center" vertical="center"/>
    </xf>
    <xf numFmtId="14" fontId="2" fillId="6" borderId="1" xfId="0" applyNumberFormat="1" applyFont="1" applyFill="1" applyBorder="1" applyAlignment="1">
      <alignment horizontal="center" vertical="center"/>
    </xf>
    <xf numFmtId="14"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4" fillId="3" borderId="3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1" xfId="0" applyFont="1" applyFill="1" applyBorder="1" applyAlignment="1">
      <alignment horizontal="justify" vertical="center" wrapText="1"/>
    </xf>
    <xf numFmtId="0" fontId="6" fillId="0" borderId="8" xfId="0" applyFont="1" applyFill="1" applyBorder="1" applyAlignment="1">
      <alignment horizontal="justify" vertical="top" wrapText="1"/>
    </xf>
    <xf numFmtId="0" fontId="2" fillId="0" borderId="1" xfId="0" applyFont="1" applyFill="1" applyBorder="1" applyAlignment="1">
      <alignment horizontal="justify" vertical="top" wrapText="1"/>
    </xf>
  </cellXfs>
  <cellStyles count="12">
    <cellStyle name="Hipervínculo" xfId="2" builtinId="8"/>
    <cellStyle name="Millares" xfId="4" builtinId="3"/>
    <cellStyle name="Millares 2" xfId="5" xr:uid="{00000000-0005-0000-0000-000002000000}"/>
    <cellStyle name="Millares 2 2" xfId="7" xr:uid="{00000000-0005-0000-0000-000003000000}"/>
    <cellStyle name="Millares 2 2 2" xfId="11" xr:uid="{00000000-0005-0000-0000-000004000000}"/>
    <cellStyle name="Millares 2 3" xfId="9" xr:uid="{00000000-0005-0000-0000-000005000000}"/>
    <cellStyle name="Millares 3" xfId="6" xr:uid="{00000000-0005-0000-0000-000006000000}"/>
    <cellStyle name="Millares 3 2" xfId="10" xr:uid="{00000000-0005-0000-0000-000007000000}"/>
    <cellStyle name="Millares 4" xfId="8" xr:uid="{00000000-0005-0000-0000-000008000000}"/>
    <cellStyle name="Normal" xfId="0" builtinId="0"/>
    <cellStyle name="Normal 2" xfId="1" xr:uid="{00000000-0005-0000-0000-00000A000000}"/>
    <cellStyle name="Porcentaje" xfId="3" builtinId="5"/>
  </cellStyles>
  <dxfs count="16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1542"/>
      <color rgb="FF660033"/>
      <color rgb="FFCFEBBC"/>
      <color rgb="FFCCF0A3"/>
      <color rgb="FFFF93C9"/>
      <color rgb="FFFF6582"/>
      <color rgb="FFDFDDDD"/>
      <color rgb="FFFFD5EA"/>
      <color rgb="FFFFBDD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DE AVANCE POR COMPONENTE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rgbClr val="CC0066"/>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RESUMEN!$C$22:$C$27</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RESUMEN!$H$22:$H$27</c:f>
              <c:numCache>
                <c:formatCode>0.00%</c:formatCode>
                <c:ptCount val="6"/>
                <c:pt idx="0">
                  <c:v>0.11133333333333331</c:v>
                </c:pt>
                <c:pt idx="1">
                  <c:v>0</c:v>
                </c:pt>
                <c:pt idx="2">
                  <c:v>0.12035833333333333</c:v>
                </c:pt>
                <c:pt idx="3">
                  <c:v>0.11551564393939394</c:v>
                </c:pt>
                <c:pt idx="4">
                  <c:v>0.1097920848124098</c:v>
                </c:pt>
                <c:pt idx="5">
                  <c:v>8.9800909090909098E-2</c:v>
                </c:pt>
              </c:numCache>
            </c:numRef>
          </c:val>
          <c:extLst>
            <c:ext xmlns:c16="http://schemas.microsoft.com/office/drawing/2014/chart" uri="{C3380CC4-5D6E-409C-BE32-E72D297353CC}">
              <c16:uniqueId val="{00000000-3897-40F8-A0A1-6B74B90A358D}"/>
            </c:ext>
          </c:extLst>
        </c:ser>
        <c:dLbls>
          <c:dLblPos val="inEnd"/>
          <c:showLegendKey val="0"/>
          <c:showVal val="1"/>
          <c:showCatName val="0"/>
          <c:showSerName val="0"/>
          <c:showPercent val="0"/>
          <c:showBubbleSize val="0"/>
        </c:dLbls>
        <c:gapWidth val="65"/>
        <c:axId val="869900495"/>
        <c:axId val="869908399"/>
        <c:extLst>
          <c:ext xmlns:c15="http://schemas.microsoft.com/office/drawing/2012/chart" uri="{02D57815-91ED-43cb-92C2-25804820EDAC}">
            <c15:filteredBarSeries>
              <c15: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RESUMEN!$D$22:$D$27</c15:sqref>
                        </c15:formulaRef>
                      </c:ext>
                    </c:extLst>
                    <c:numCache>
                      <c:formatCode>General</c:formatCode>
                      <c:ptCount val="6"/>
                    </c:numCache>
                  </c:numRef>
                </c:val>
                <c:extLst>
                  <c:ext xmlns:c16="http://schemas.microsoft.com/office/drawing/2014/chart" uri="{C3380CC4-5D6E-409C-BE32-E72D297353CC}">
                    <c16:uniqueId val="{00000001-3897-40F8-A0A1-6B74B90A358D}"/>
                  </c:ext>
                </c:extLst>
              </c15:ser>
            </c15:filteredBarSeries>
            <c15:filteredBarSeries>
              <c15:ser>
                <c:idx val="1"/>
                <c:order val="1"/>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RESUMEN!$E$22:$E$27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3897-40F8-A0A1-6B74B90A358D}"/>
                  </c:ext>
                </c:extLst>
              </c15:ser>
            </c15:filteredBarSeries>
            <c15:filteredBarSeries>
              <c15:ser>
                <c:idx val="2"/>
                <c:order val="2"/>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RESUMEN!$F$22:$F$27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3897-40F8-A0A1-6B74B90A358D}"/>
                  </c:ext>
                </c:extLst>
              </c15:ser>
            </c15:filteredBarSeries>
            <c15:filteredBarSeries>
              <c15:ser>
                <c:idx val="3"/>
                <c:order val="3"/>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RESUMEN!$G$22:$G$27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3897-40F8-A0A1-6B74B90A358D}"/>
                  </c:ext>
                </c:extLst>
              </c15:ser>
            </c15:filteredBarSeries>
          </c:ext>
        </c:extLst>
      </c:barChart>
      <c:catAx>
        <c:axId val="869900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9908399"/>
        <c:crosses val="autoZero"/>
        <c:auto val="1"/>
        <c:lblAlgn val="ctr"/>
        <c:lblOffset val="100"/>
        <c:noMultiLvlLbl val="0"/>
      </c:catAx>
      <c:valAx>
        <c:axId val="869908399"/>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86990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321248DC-13BF-47C1-A0CB-9C5AE6A72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116205</xdr:colOff>
      <xdr:row>1</xdr:row>
      <xdr:rowOff>156210</xdr:rowOff>
    </xdr:from>
    <xdr:to>
      <xdr:col>8</xdr:col>
      <xdr:colOff>45720</xdr:colOff>
      <xdr:row>16</xdr:row>
      <xdr:rowOff>186690</xdr:rowOff>
    </xdr:to>
    <xdr:graphicFrame macro="">
      <xdr:nvGraphicFramePr>
        <xdr:cNvPr id="3" name="Gráfico 2">
          <a:extLst>
            <a:ext uri="{FF2B5EF4-FFF2-40B4-BE49-F238E27FC236}">
              <a16:creationId xmlns:a16="http://schemas.microsoft.com/office/drawing/2014/main" id="{FB738F3F-9D72-4E65-A458-CE563A0AD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4739" y="24665609"/>
          <a:ext cx="13902175" cy="1112276"/>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5058" y="34575750"/>
          <a:ext cx="13863844" cy="1121019"/>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4739" y="25054892"/>
          <a:ext cx="13871643" cy="260724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200150" cy="1104900"/>
    <xdr:pic>
      <xdr:nvPicPr>
        <xdr:cNvPr id="2" name="Imagen 2">
          <a:extLst>
            <a:ext uri="{FF2B5EF4-FFF2-40B4-BE49-F238E27FC236}">
              <a16:creationId xmlns:a16="http://schemas.microsoft.com/office/drawing/2014/main" id="{7CF051B5-57B1-47D7-B469-3DC4738F48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14300" y="0"/>
          <a:ext cx="1200150" cy="1104900"/>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89EA3F03-100A-4298-97D5-F094137EAD69}"/>
            </a:ext>
          </a:extLst>
        </xdr:cNvPr>
        <xdr:cNvGrpSpPr/>
      </xdr:nvGrpSpPr>
      <xdr:grpSpPr>
        <a:xfrm>
          <a:off x="117231" y="39770538"/>
          <a:ext cx="13197211"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638C643-2284-23B5-1AEE-A9523E18F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A41F54D4-9D08-6ACC-C104-9621AED44356}"/>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cj.gov.co/es/transparencia/rendicion-de-cuentas/convocatorias" TargetMode="External"/><Relationship Id="rId7" Type="http://schemas.openxmlformats.org/officeDocument/2006/relationships/vmlDrawing" Target="../drawings/vmlDrawing3.vml"/><Relationship Id="rId2" Type="http://schemas.openxmlformats.org/officeDocument/2006/relationships/hyperlink" Target="https://scj.gov.co/sites/default/files/control/INFORME%20DE%20GESTION%20SDSCJ%20PRIMER%20TRIMESTRE%20-%20rev.pdf" TargetMode="External"/><Relationship Id="rId1" Type="http://schemas.openxmlformats.org/officeDocument/2006/relationships/hyperlink" Target="https://forms.office.com/pages/responsepage.aspx?id=LWWWsNsjUUeqfgSyJ2euw5O0svvFs-JFj3rKx7UgrH9UMksxWVpHT0ZDRkFFMzRBMFpOR1JYRllNNy4u"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scj.gov.co/sites/default/files/control/INFORME%20DE%20GESTION%20SDSCJ%20PRIMER%20TRIMESTRE%20-%20rev.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cj.gov.co/sites/default/files/documentos/Evaluacion%20respuestas%20II%20trimestre%202023.pdf" TargetMode="External"/><Relationship Id="rId1" Type="http://schemas.openxmlformats.org/officeDocument/2006/relationships/hyperlink" Target="https://scj.gov.co/es/transparencia/informacion-interes/publicacion/otras-publicaciones/informe-satisfacci%C3%B3n-ciudadana-4" TargetMode="Externa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M34"/>
  <sheetViews>
    <sheetView showGridLines="0" view="pageBreakPreview" topLeftCell="A3" zoomScale="115" zoomScaleNormal="100" zoomScaleSheetLayoutView="115" workbookViewId="0">
      <selection activeCell="O21" sqref="O21"/>
    </sheetView>
  </sheetViews>
  <sheetFormatPr baseColWidth="10" defaultColWidth="11.42578125" defaultRowHeight="15" x14ac:dyDescent="0.25"/>
  <cols>
    <col min="7" max="7" width="31.85546875" customWidth="1"/>
    <col min="8" max="8" width="20.7109375" customWidth="1"/>
    <col min="10" max="13" width="13.42578125" customWidth="1"/>
  </cols>
  <sheetData>
    <row r="1" spans="10:13" x14ac:dyDescent="0.25">
      <c r="J1" s="345" t="s">
        <v>783</v>
      </c>
      <c r="K1" s="345"/>
      <c r="L1" s="345"/>
      <c r="M1" s="345"/>
    </row>
    <row r="2" spans="10:13" x14ac:dyDescent="0.25">
      <c r="J2" s="345"/>
      <c r="K2" s="345"/>
      <c r="L2" s="345"/>
      <c r="M2" s="345"/>
    </row>
    <row r="3" spans="10:13" x14ac:dyDescent="0.25">
      <c r="J3" s="345"/>
      <c r="K3" s="345"/>
      <c r="L3" s="345"/>
      <c r="M3" s="345"/>
    </row>
    <row r="4" spans="10:13" x14ac:dyDescent="0.25">
      <c r="J4" s="345"/>
      <c r="K4" s="345"/>
      <c r="L4" s="345"/>
      <c r="M4" s="345"/>
    </row>
    <row r="5" spans="10:13" x14ac:dyDescent="0.25">
      <c r="J5" s="345"/>
      <c r="K5" s="345"/>
      <c r="L5" s="345"/>
      <c r="M5" s="345"/>
    </row>
    <row r="6" spans="10:13" x14ac:dyDescent="0.25">
      <c r="J6" s="345"/>
      <c r="K6" s="345"/>
      <c r="L6" s="345"/>
      <c r="M6" s="345"/>
    </row>
    <row r="7" spans="10:13" x14ac:dyDescent="0.25">
      <c r="J7" s="345"/>
      <c r="K7" s="345"/>
      <c r="L7" s="345"/>
      <c r="M7" s="345"/>
    </row>
    <row r="8" spans="10:13" x14ac:dyDescent="0.25">
      <c r="J8" s="345"/>
      <c r="K8" s="345"/>
      <c r="L8" s="345"/>
      <c r="M8" s="345"/>
    </row>
    <row r="9" spans="10:13" x14ac:dyDescent="0.25">
      <c r="J9" s="345"/>
      <c r="K9" s="345"/>
      <c r="L9" s="345"/>
      <c r="M9" s="345"/>
    </row>
    <row r="10" spans="10:13" x14ac:dyDescent="0.25">
      <c r="J10" s="345"/>
      <c r="K10" s="345"/>
      <c r="L10" s="345"/>
      <c r="M10" s="345"/>
    </row>
    <row r="11" spans="10:13" x14ac:dyDescent="0.25">
      <c r="J11" s="345"/>
      <c r="K11" s="345"/>
      <c r="L11" s="345"/>
      <c r="M11" s="345"/>
    </row>
    <row r="12" spans="10:13" x14ac:dyDescent="0.25">
      <c r="J12" s="345"/>
      <c r="K12" s="345"/>
      <c r="L12" s="345"/>
      <c r="M12" s="345"/>
    </row>
    <row r="13" spans="10:13" x14ac:dyDescent="0.25">
      <c r="J13" s="345"/>
      <c r="K13" s="345"/>
      <c r="L13" s="345"/>
      <c r="M13" s="345"/>
    </row>
    <row r="14" spans="10:13" x14ac:dyDescent="0.25">
      <c r="J14" s="345"/>
      <c r="K14" s="345"/>
      <c r="L14" s="345"/>
      <c r="M14" s="345"/>
    </row>
    <row r="15" spans="10:13" x14ac:dyDescent="0.25">
      <c r="J15" s="345"/>
      <c r="K15" s="345"/>
      <c r="L15" s="345"/>
      <c r="M15" s="345"/>
    </row>
    <row r="16" spans="10:13" x14ac:dyDescent="0.25">
      <c r="J16" s="345"/>
      <c r="K16" s="345"/>
      <c r="L16" s="345"/>
      <c r="M16" s="345"/>
    </row>
    <row r="17" spans="3:13" x14ac:dyDescent="0.25">
      <c r="J17" s="345"/>
      <c r="K17" s="345"/>
      <c r="L17" s="345"/>
      <c r="M17" s="345"/>
    </row>
    <row r="18" spans="3:13" x14ac:dyDescent="0.25">
      <c r="J18" s="345"/>
      <c r="K18" s="345"/>
      <c r="L18" s="345"/>
      <c r="M18" s="345"/>
    </row>
    <row r="19" spans="3:13" x14ac:dyDescent="0.25">
      <c r="J19" s="345"/>
      <c r="K19" s="345"/>
      <c r="L19" s="345"/>
      <c r="M19" s="345"/>
    </row>
    <row r="20" spans="3:13" x14ac:dyDescent="0.25">
      <c r="C20" s="346" t="s">
        <v>759</v>
      </c>
      <c r="D20" s="346"/>
      <c r="E20" s="346"/>
      <c r="F20" s="346"/>
      <c r="G20" s="346"/>
      <c r="H20" s="336">
        <f>H22+H24+H25+H26+H27</f>
        <v>0.54680030450937944</v>
      </c>
      <c r="J20" s="345"/>
      <c r="K20" s="345"/>
      <c r="L20" s="345"/>
      <c r="M20" s="345"/>
    </row>
    <row r="21" spans="3:13" x14ac:dyDescent="0.25">
      <c r="C21" s="347" t="s">
        <v>760</v>
      </c>
      <c r="D21" s="347"/>
      <c r="E21" s="347"/>
      <c r="F21" s="347"/>
      <c r="G21" s="347"/>
      <c r="H21" s="337" t="s">
        <v>761</v>
      </c>
      <c r="J21" s="345"/>
      <c r="K21" s="345"/>
      <c r="L21" s="345"/>
      <c r="M21" s="345"/>
    </row>
    <row r="22" spans="3:13" x14ac:dyDescent="0.25">
      <c r="C22" s="348" t="s">
        <v>762</v>
      </c>
      <c r="D22" s="348"/>
      <c r="E22" s="348"/>
      <c r="F22" s="348"/>
      <c r="G22" s="348"/>
      <c r="H22" s="338">
        <f>+'C 1. Riesgos Corrupción'!BQ19</f>
        <v>0.11133333333333331</v>
      </c>
      <c r="J22" s="345"/>
      <c r="K22" s="345"/>
      <c r="L22" s="345"/>
      <c r="M22" s="345"/>
    </row>
    <row r="23" spans="3:13" x14ac:dyDescent="0.25">
      <c r="C23" s="348" t="s">
        <v>19</v>
      </c>
      <c r="D23" s="348"/>
      <c r="E23" s="348"/>
      <c r="F23" s="348"/>
      <c r="G23" s="348"/>
      <c r="H23" s="338">
        <v>0</v>
      </c>
      <c r="J23" s="345"/>
      <c r="K23" s="345"/>
      <c r="L23" s="345"/>
      <c r="M23" s="345"/>
    </row>
    <row r="24" spans="3:13" x14ac:dyDescent="0.25">
      <c r="C24" s="348" t="s">
        <v>20</v>
      </c>
      <c r="D24" s="348"/>
      <c r="E24" s="348"/>
      <c r="F24" s="348"/>
      <c r="G24" s="348"/>
      <c r="H24" s="338">
        <f>+'C 3. Rendición Cuentas'!BQ25</f>
        <v>0.12035833333333333</v>
      </c>
      <c r="J24" s="345"/>
      <c r="K24" s="345"/>
      <c r="L24" s="345"/>
      <c r="M24" s="345"/>
    </row>
    <row r="25" spans="3:13" x14ac:dyDescent="0.25">
      <c r="C25" s="348" t="s">
        <v>21</v>
      </c>
      <c r="D25" s="348"/>
      <c r="E25" s="348"/>
      <c r="F25" s="348"/>
      <c r="G25" s="348"/>
      <c r="H25" s="338">
        <f>+'C 4. Atención Ciudadano'!BQ19</f>
        <v>0.11551564393939394</v>
      </c>
      <c r="J25" s="345"/>
      <c r="K25" s="345"/>
      <c r="L25" s="345"/>
      <c r="M25" s="345"/>
    </row>
    <row r="26" spans="3:13" ht="27.75" customHeight="1" x14ac:dyDescent="0.25">
      <c r="C26" s="349" t="s">
        <v>22</v>
      </c>
      <c r="D26" s="349"/>
      <c r="E26" s="349"/>
      <c r="F26" s="349"/>
      <c r="G26" s="349"/>
      <c r="H26" s="338">
        <f>+'C 5. Transparencia Acceso'!BQ31</f>
        <v>0.1097920848124098</v>
      </c>
      <c r="J26" s="345"/>
      <c r="K26" s="345"/>
      <c r="L26" s="345"/>
      <c r="M26" s="345"/>
    </row>
    <row r="27" spans="3:13" x14ac:dyDescent="0.25">
      <c r="C27" s="348" t="s">
        <v>763</v>
      </c>
      <c r="D27" s="348"/>
      <c r="E27" s="348"/>
      <c r="F27" s="348"/>
      <c r="G27" s="348"/>
      <c r="H27" s="338">
        <f>+'C 6. Iniciativas Adicionales'!BQ15</f>
        <v>8.9800909090909098E-2</v>
      </c>
      <c r="J27" s="345"/>
      <c r="K27" s="345"/>
      <c r="L27" s="345"/>
      <c r="M27" s="345"/>
    </row>
    <row r="28" spans="3:13" x14ac:dyDescent="0.25">
      <c r="J28" s="345"/>
      <c r="K28" s="345"/>
      <c r="L28" s="345"/>
      <c r="M28" s="345"/>
    </row>
    <row r="29" spans="3:13" x14ac:dyDescent="0.25">
      <c r="J29" s="345"/>
      <c r="K29" s="345"/>
      <c r="L29" s="345"/>
      <c r="M29" s="345"/>
    </row>
    <row r="30" spans="3:13" x14ac:dyDescent="0.25">
      <c r="J30" s="345"/>
      <c r="K30" s="345"/>
      <c r="L30" s="345"/>
      <c r="M30" s="345"/>
    </row>
    <row r="31" spans="3:13" x14ac:dyDescent="0.25">
      <c r="J31" s="345"/>
      <c r="K31" s="345"/>
      <c r="L31" s="345"/>
      <c r="M31" s="345"/>
    </row>
    <row r="32" spans="3:13" x14ac:dyDescent="0.25">
      <c r="J32" s="345"/>
      <c r="K32" s="345"/>
      <c r="L32" s="345"/>
      <c r="M32" s="345"/>
    </row>
    <row r="33" spans="10:13" x14ac:dyDescent="0.25">
      <c r="J33" s="345"/>
      <c r="K33" s="345"/>
      <c r="L33" s="345"/>
      <c r="M33" s="345"/>
    </row>
    <row r="34" spans="10:13" x14ac:dyDescent="0.25">
      <c r="J34" s="345"/>
      <c r="K34" s="345"/>
      <c r="L34" s="345"/>
      <c r="M34" s="345"/>
    </row>
  </sheetData>
  <mergeCells count="9">
    <mergeCell ref="J1:M34"/>
    <mergeCell ref="C20:G20"/>
    <mergeCell ref="C21:G21"/>
    <mergeCell ref="C22:G22"/>
    <mergeCell ref="C23:G23"/>
    <mergeCell ref="C24:G24"/>
    <mergeCell ref="C25:G25"/>
    <mergeCell ref="C26:G26"/>
    <mergeCell ref="C27:G27"/>
  </mergeCells>
  <hyperlinks>
    <hyperlink ref="E21:H21" location="'C 3. Rendición Cuentas'!Área_de_impresión" display="COMPONENTE 3. RENDICIÓN DE CUENTAS" xr:uid="{00000000-0004-0000-0000-000000000000}"/>
    <hyperlink ref="E20:H20" location="'C 2. Racionalización Trámite'!A1" display="COMPONENTE 2. RACIONALIZACIÓN DE TRÁMITES" xr:uid="{00000000-0004-0000-0000-000001000000}"/>
  </hyperlinks>
  <pageMargins left="0.7" right="0.7" top="0.75" bottom="0.75" header="0.3" footer="0.3"/>
  <pageSetup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0F2E"/>
  </sheetPr>
  <dimension ref="A1:O43"/>
  <sheetViews>
    <sheetView showGridLines="0" topLeftCell="A11" zoomScale="80" zoomScaleNormal="80" zoomScaleSheetLayoutView="100" workbookViewId="0">
      <selection activeCell="C22" sqref="C2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0" width="11.42578125" style="5"/>
    <col min="11" max="11" width="18.140625" style="5" customWidth="1"/>
    <col min="12" max="12" width="21.7109375" style="5" customWidth="1"/>
    <col min="13" max="16384" width="11.42578125" style="5"/>
  </cols>
  <sheetData>
    <row r="1" spans="1:14" ht="20.25" customHeight="1" x14ac:dyDescent="0.2">
      <c r="A1" s="390"/>
      <c r="B1" s="391"/>
      <c r="C1" s="396" t="s">
        <v>0</v>
      </c>
      <c r="D1" s="396"/>
      <c r="E1" s="398" t="s">
        <v>1</v>
      </c>
      <c r="F1" s="398"/>
      <c r="G1" s="398"/>
      <c r="H1" s="398"/>
      <c r="I1" s="398"/>
      <c r="J1" s="398"/>
      <c r="K1" s="398"/>
      <c r="L1" s="27" t="s">
        <v>2</v>
      </c>
      <c r="M1" s="400" t="s">
        <v>3</v>
      </c>
      <c r="N1" s="401"/>
    </row>
    <row r="2" spans="1:14" ht="20.25" customHeight="1" x14ac:dyDescent="0.2">
      <c r="A2" s="392"/>
      <c r="B2" s="393"/>
      <c r="C2" s="397"/>
      <c r="D2" s="397"/>
      <c r="E2" s="399"/>
      <c r="F2" s="399"/>
      <c r="G2" s="399"/>
      <c r="H2" s="399"/>
      <c r="I2" s="399"/>
      <c r="J2" s="399"/>
      <c r="K2" s="399"/>
      <c r="L2" s="28" t="s">
        <v>4</v>
      </c>
      <c r="M2" s="359">
        <v>2</v>
      </c>
      <c r="N2" s="402"/>
    </row>
    <row r="3" spans="1:14" ht="20.25" customHeight="1" x14ac:dyDescent="0.2">
      <c r="A3" s="392"/>
      <c r="B3" s="393"/>
      <c r="C3" s="397" t="s">
        <v>5</v>
      </c>
      <c r="D3" s="397"/>
      <c r="E3" s="399" t="s">
        <v>6</v>
      </c>
      <c r="F3" s="399"/>
      <c r="G3" s="399"/>
      <c r="H3" s="399"/>
      <c r="I3" s="399"/>
      <c r="J3" s="399"/>
      <c r="K3" s="399"/>
      <c r="L3" s="28" t="s">
        <v>7</v>
      </c>
      <c r="M3" s="403">
        <v>43346</v>
      </c>
      <c r="N3" s="404"/>
    </row>
    <row r="4" spans="1:14" ht="28.5" customHeight="1" x14ac:dyDescent="0.2">
      <c r="A4" s="394"/>
      <c r="B4" s="395"/>
      <c r="C4" s="397"/>
      <c r="D4" s="397"/>
      <c r="E4" s="399"/>
      <c r="F4" s="399"/>
      <c r="G4" s="399"/>
      <c r="H4" s="399"/>
      <c r="I4" s="399"/>
      <c r="J4" s="399"/>
      <c r="K4" s="399"/>
      <c r="L4" s="28" t="s">
        <v>8</v>
      </c>
      <c r="M4" s="359" t="s">
        <v>9</v>
      </c>
      <c r="N4" s="402"/>
    </row>
    <row r="5" spans="1:14" ht="15" customHeight="1" x14ac:dyDescent="0.2">
      <c r="A5" s="373"/>
      <c r="B5" s="374"/>
      <c r="C5" s="374"/>
      <c r="D5" s="374"/>
      <c r="E5" s="374"/>
      <c r="F5" s="374"/>
      <c r="G5" s="374"/>
      <c r="H5" s="374"/>
      <c r="I5" s="374"/>
      <c r="J5" s="374"/>
      <c r="K5" s="374"/>
      <c r="L5" s="374"/>
      <c r="M5" s="374"/>
      <c r="N5" s="375"/>
    </row>
    <row r="6" spans="1:14" x14ac:dyDescent="0.2">
      <c r="A6" s="355" t="s">
        <v>10</v>
      </c>
      <c r="B6" s="356"/>
      <c r="C6" s="356"/>
      <c r="D6" s="356"/>
      <c r="E6" s="356"/>
      <c r="F6" s="356"/>
      <c r="G6" s="356"/>
      <c r="H6" s="356"/>
      <c r="I6" s="356"/>
      <c r="J6" s="356"/>
      <c r="K6" s="356"/>
      <c r="L6" s="356"/>
      <c r="M6" s="356"/>
      <c r="N6" s="376"/>
    </row>
    <row r="7" spans="1:14" ht="9.75" customHeight="1" thickBot="1" x14ac:dyDescent="0.25">
      <c r="A7" s="16"/>
      <c r="B7" s="17"/>
      <c r="C7" s="17"/>
      <c r="D7" s="17"/>
      <c r="E7" s="17"/>
      <c r="F7" s="17"/>
      <c r="G7" s="17"/>
      <c r="H7" s="17"/>
      <c r="I7" s="17"/>
      <c r="J7" s="17"/>
      <c r="K7" s="17"/>
      <c r="L7" s="17"/>
      <c r="M7" s="17"/>
      <c r="N7" s="18"/>
    </row>
    <row r="8" spans="1:14" ht="20.25" customHeight="1" x14ac:dyDescent="0.2">
      <c r="A8" s="387" t="s">
        <v>11</v>
      </c>
      <c r="B8" s="388"/>
      <c r="C8" s="388"/>
      <c r="D8" s="388"/>
      <c r="E8" s="388"/>
      <c r="F8" s="388"/>
      <c r="G8" s="388"/>
      <c r="H8" s="388"/>
      <c r="I8" s="388"/>
      <c r="J8" s="388"/>
      <c r="K8" s="388"/>
      <c r="L8" s="388"/>
      <c r="M8" s="388"/>
      <c r="N8" s="389"/>
    </row>
    <row r="9" spans="1:14" ht="39.75" customHeight="1" thickBot="1" x14ac:dyDescent="0.25">
      <c r="A9" s="377" t="s">
        <v>12</v>
      </c>
      <c r="B9" s="378"/>
      <c r="C9" s="378"/>
      <c r="D9" s="378"/>
      <c r="E9" s="378"/>
      <c r="F9" s="378"/>
      <c r="G9" s="378"/>
      <c r="H9" s="378"/>
      <c r="I9" s="378"/>
      <c r="J9" s="378"/>
      <c r="K9" s="378"/>
      <c r="L9" s="378"/>
      <c r="M9" s="378"/>
      <c r="N9" s="379"/>
    </row>
    <row r="10" spans="1:14" ht="8.25" customHeight="1" thickBot="1" x14ac:dyDescent="0.25">
      <c r="A10" s="380"/>
      <c r="B10" s="381"/>
      <c r="C10" s="381"/>
      <c r="D10" s="381"/>
      <c r="E10" s="381"/>
      <c r="F10" s="381"/>
      <c r="G10" s="381"/>
      <c r="H10" s="381"/>
      <c r="I10" s="381"/>
      <c r="J10" s="381"/>
      <c r="K10" s="381"/>
      <c r="L10" s="381"/>
      <c r="M10" s="381"/>
      <c r="N10" s="382"/>
    </row>
    <row r="11" spans="1:14" ht="18.75" customHeight="1" x14ac:dyDescent="0.2">
      <c r="A11" s="387" t="s">
        <v>13</v>
      </c>
      <c r="B11" s="388"/>
      <c r="C11" s="388"/>
      <c r="D11" s="388"/>
      <c r="E11" s="388"/>
      <c r="F11" s="388"/>
      <c r="G11" s="388"/>
      <c r="H11" s="388"/>
      <c r="I11" s="388"/>
      <c r="J11" s="388"/>
      <c r="K11" s="388"/>
      <c r="L11" s="388"/>
      <c r="M11" s="388"/>
      <c r="N11" s="389"/>
    </row>
    <row r="12" spans="1:14" s="7" customFormat="1" ht="91.5" customHeight="1" thickBot="1" x14ac:dyDescent="0.3">
      <c r="A12" s="384" t="s">
        <v>14</v>
      </c>
      <c r="B12" s="385"/>
      <c r="C12" s="385"/>
      <c r="D12" s="385"/>
      <c r="E12" s="385"/>
      <c r="F12" s="385"/>
      <c r="G12" s="385"/>
      <c r="H12" s="385"/>
      <c r="I12" s="385"/>
      <c r="J12" s="385"/>
      <c r="K12" s="385"/>
      <c r="L12" s="385"/>
      <c r="M12" s="385"/>
      <c r="N12" s="386"/>
    </row>
    <row r="13" spans="1:14" ht="10.5" customHeight="1" x14ac:dyDescent="0.2">
      <c r="A13" s="19"/>
      <c r="B13" s="4"/>
      <c r="C13" s="4"/>
      <c r="D13" s="4"/>
      <c r="E13" s="4"/>
      <c r="F13" s="4"/>
      <c r="G13" s="4"/>
      <c r="H13" s="4"/>
      <c r="I13" s="4"/>
      <c r="J13" s="4"/>
      <c r="K13" s="4"/>
      <c r="L13" s="4"/>
      <c r="M13" s="4"/>
      <c r="N13" s="4"/>
    </row>
    <row r="14" spans="1:14" x14ac:dyDescent="0.2">
      <c r="B14" s="20"/>
      <c r="C14" s="383" t="s">
        <v>15</v>
      </c>
      <c r="D14" s="357"/>
      <c r="E14" s="357"/>
      <c r="F14" s="357"/>
      <c r="G14" s="357"/>
      <c r="H14" s="383"/>
      <c r="I14" s="383"/>
      <c r="J14" s="383"/>
    </row>
    <row r="15" spans="1:14" ht="27" customHeight="1" x14ac:dyDescent="0.2">
      <c r="A15" s="144">
        <v>0.2</v>
      </c>
      <c r="B15" s="26" t="s">
        <v>16</v>
      </c>
      <c r="C15" s="26" t="s">
        <v>17</v>
      </c>
      <c r="D15" s="4"/>
      <c r="E15" s="4"/>
      <c r="F15" s="4"/>
      <c r="G15" s="4"/>
      <c r="H15" s="6"/>
      <c r="I15" s="6"/>
      <c r="J15" s="6"/>
    </row>
    <row r="16" spans="1:14" ht="13.5" customHeight="1" x14ac:dyDescent="0.2">
      <c r="A16" s="156">
        <v>20</v>
      </c>
      <c r="B16" s="74">
        <v>12</v>
      </c>
      <c r="C16" s="101">
        <f>'C 1. Riesgos Corrupción'!BD6</f>
        <v>0.11133333333333331</v>
      </c>
      <c r="D16" s="408" t="s">
        <v>18</v>
      </c>
      <c r="E16" s="408"/>
      <c r="F16" s="408"/>
      <c r="G16" s="408"/>
      <c r="H16" s="409"/>
      <c r="I16" s="409"/>
      <c r="J16" s="409"/>
    </row>
    <row r="17" spans="1:14" ht="13.5" customHeight="1" x14ac:dyDescent="0.2">
      <c r="A17" s="103">
        <f>1.67*Menú!B17</f>
        <v>0</v>
      </c>
      <c r="B17" s="74">
        <v>0</v>
      </c>
      <c r="C17" s="102">
        <v>0</v>
      </c>
      <c r="D17" s="408" t="s">
        <v>19</v>
      </c>
      <c r="E17" s="408"/>
      <c r="F17" s="408"/>
      <c r="G17" s="408"/>
      <c r="H17" s="409"/>
      <c r="I17" s="409"/>
      <c r="J17" s="409"/>
    </row>
    <row r="18" spans="1:14" ht="13.5" customHeight="1" x14ac:dyDescent="0.2">
      <c r="A18" s="103">
        <f>1.1111*Menú!B18</f>
        <v>19.9998</v>
      </c>
      <c r="B18" s="74">
        <v>18</v>
      </c>
      <c r="C18" s="101">
        <f>'C 3. Rendición Cuentas'!BD6</f>
        <v>0.12035833333333333</v>
      </c>
      <c r="D18" s="408" t="s">
        <v>20</v>
      </c>
      <c r="E18" s="408"/>
      <c r="F18" s="408"/>
      <c r="G18" s="408"/>
      <c r="H18" s="409"/>
      <c r="I18" s="409"/>
      <c r="J18" s="409"/>
    </row>
    <row r="19" spans="1:14" ht="13.5" customHeight="1" x14ac:dyDescent="0.2">
      <c r="A19" s="103">
        <f>1.6666*Menú!B19</f>
        <v>19.999200000000002</v>
      </c>
      <c r="B19" s="74">
        <v>12</v>
      </c>
      <c r="C19" s="101">
        <f>'C 4. Atención Ciudadano'!BD6</f>
        <v>0.11551564393939394</v>
      </c>
      <c r="D19" s="408" t="s">
        <v>21</v>
      </c>
      <c r="E19" s="408"/>
      <c r="F19" s="408"/>
      <c r="G19" s="408"/>
      <c r="H19" s="409"/>
      <c r="I19" s="409"/>
      <c r="J19" s="409"/>
    </row>
    <row r="20" spans="1:14" ht="13.5" customHeight="1" x14ac:dyDescent="0.2">
      <c r="A20" s="103">
        <v>20</v>
      </c>
      <c r="B20" s="74">
        <v>23</v>
      </c>
      <c r="C20" s="101">
        <f>'C 5. Transparencia Acceso'!BD6</f>
        <v>0.1097920848124098</v>
      </c>
      <c r="D20" s="408" t="s">
        <v>22</v>
      </c>
      <c r="E20" s="408"/>
      <c r="F20" s="408"/>
      <c r="G20" s="408"/>
      <c r="H20" s="409"/>
      <c r="I20" s="409"/>
      <c r="J20" s="409"/>
    </row>
    <row r="21" spans="1:14" ht="27.75" customHeight="1" x14ac:dyDescent="0.2">
      <c r="A21" s="103">
        <f>10+(1.66666*6)</f>
        <v>19.999960000000002</v>
      </c>
      <c r="B21" s="74">
        <v>7</v>
      </c>
      <c r="C21" s="101">
        <f>'C 6. Iniciativas Adicionales'!BD6</f>
        <v>8.9800909090909098E-2</v>
      </c>
      <c r="D21" s="408" t="s">
        <v>23</v>
      </c>
      <c r="E21" s="408"/>
      <c r="F21" s="408"/>
      <c r="G21" s="408"/>
      <c r="H21" s="409"/>
      <c r="I21" s="409"/>
      <c r="J21" s="409"/>
    </row>
    <row r="22" spans="1:14" ht="13.5" customHeight="1" x14ac:dyDescent="0.2">
      <c r="A22" s="103">
        <f>SUM(A15:A21)</f>
        <v>100.19896</v>
      </c>
      <c r="B22" s="26">
        <f>SUM(B16:B21)</f>
        <v>72</v>
      </c>
      <c r="C22" s="148">
        <f>SUM(C16:C21)</f>
        <v>0.54680030450937944</v>
      </c>
      <c r="D22" s="26" t="s">
        <v>24</v>
      </c>
      <c r="E22" s="26"/>
      <c r="F22" s="26"/>
      <c r="G22" s="26"/>
      <c r="H22" s="26"/>
      <c r="I22" s="26"/>
      <c r="J22" s="26"/>
    </row>
    <row r="23" spans="1:14" x14ac:dyDescent="0.2">
      <c r="A23" s="19"/>
      <c r="B23" s="4"/>
      <c r="C23" s="4"/>
      <c r="D23" s="4"/>
      <c r="E23" s="4"/>
      <c r="F23" s="4"/>
      <c r="G23" s="4"/>
      <c r="H23" s="4"/>
      <c r="I23" s="4"/>
      <c r="J23" s="4"/>
      <c r="K23" s="4"/>
      <c r="L23" s="4"/>
      <c r="M23" s="4"/>
      <c r="N23" s="4"/>
    </row>
    <row r="24" spans="1:14" ht="13.5" thickBot="1" x14ac:dyDescent="0.25">
      <c r="A24" s="355" t="s">
        <v>25</v>
      </c>
      <c r="B24" s="356"/>
      <c r="C24" s="356"/>
      <c r="D24" s="357"/>
      <c r="E24" s="357"/>
      <c r="F24" s="357"/>
      <c r="G24" s="357"/>
      <c r="H24" s="355" t="s">
        <v>26</v>
      </c>
      <c r="I24" s="356"/>
      <c r="J24" s="356"/>
      <c r="K24" s="356"/>
      <c r="L24" s="356"/>
      <c r="M24" s="356"/>
      <c r="N24" s="356"/>
    </row>
    <row r="25" spans="1:14" ht="15.75" thickBot="1" x14ac:dyDescent="0.25">
      <c r="A25" s="368" t="s">
        <v>27</v>
      </c>
      <c r="B25" s="368"/>
      <c r="C25" s="368"/>
      <c r="D25" s="368"/>
      <c r="E25" s="368"/>
      <c r="F25" s="368"/>
      <c r="G25" s="368"/>
      <c r="H25" s="369" t="s">
        <v>28</v>
      </c>
      <c r="I25" s="370"/>
      <c r="J25" s="370"/>
      <c r="K25" s="370"/>
      <c r="L25" s="370"/>
      <c r="M25" s="370"/>
      <c r="N25" s="371"/>
    </row>
    <row r="26" spans="1:14" ht="13.5" thickBot="1" x14ac:dyDescent="0.25">
      <c r="A26" s="21"/>
      <c r="B26" s="22"/>
      <c r="C26" s="22"/>
      <c r="D26" s="23"/>
      <c r="E26" s="23"/>
      <c r="F26" s="23"/>
      <c r="G26" s="23"/>
      <c r="H26" s="22"/>
      <c r="I26" s="22"/>
      <c r="J26" s="22"/>
      <c r="K26" s="22"/>
      <c r="L26" s="22"/>
      <c r="M26" s="22"/>
      <c r="N26" s="24"/>
    </row>
    <row r="27" spans="1:14" x14ac:dyDescent="0.2">
      <c r="A27" s="360" t="s">
        <v>29</v>
      </c>
      <c r="B27" s="361"/>
      <c r="C27" s="361"/>
      <c r="D27" s="362"/>
      <c r="E27" s="362"/>
      <c r="F27" s="362"/>
      <c r="G27" s="362"/>
      <c r="H27" s="361"/>
      <c r="I27" s="361"/>
      <c r="J27" s="361"/>
      <c r="K27" s="361"/>
      <c r="L27" s="361"/>
      <c r="M27" s="361"/>
      <c r="N27" s="363"/>
    </row>
    <row r="28" spans="1:14" x14ac:dyDescent="0.2">
      <c r="A28" s="364" t="s">
        <v>30</v>
      </c>
      <c r="B28" s="365"/>
      <c r="C28" s="365"/>
      <c r="D28" s="366"/>
      <c r="E28" s="366" t="s">
        <v>31</v>
      </c>
      <c r="F28" s="366"/>
      <c r="G28" s="366"/>
      <c r="H28" s="365"/>
      <c r="I28" s="365" t="s">
        <v>32</v>
      </c>
      <c r="J28" s="365"/>
      <c r="K28" s="365"/>
      <c r="L28" s="365"/>
      <c r="M28" s="365"/>
      <c r="N28" s="367"/>
    </row>
    <row r="29" spans="1:14" x14ac:dyDescent="0.2">
      <c r="A29" s="407">
        <v>1</v>
      </c>
      <c r="B29" s="359"/>
      <c r="C29" s="359"/>
      <c r="D29" s="372"/>
      <c r="E29" s="358">
        <v>44952</v>
      </c>
      <c r="F29" s="372"/>
      <c r="G29" s="372"/>
      <c r="H29" s="359"/>
      <c r="I29" s="405" t="s">
        <v>33</v>
      </c>
      <c r="J29" s="405"/>
      <c r="K29" s="405"/>
      <c r="L29" s="405"/>
      <c r="M29" s="405"/>
      <c r="N29" s="406"/>
    </row>
    <row r="30" spans="1:14" ht="52.5" customHeight="1" x14ac:dyDescent="0.2">
      <c r="A30" s="359">
        <v>2</v>
      </c>
      <c r="B30" s="359"/>
      <c r="C30" s="359"/>
      <c r="D30" s="359"/>
      <c r="E30" s="358">
        <v>45042</v>
      </c>
      <c r="F30" s="358"/>
      <c r="G30" s="358"/>
      <c r="H30" s="358"/>
      <c r="I30" s="350" t="s">
        <v>34</v>
      </c>
      <c r="J30" s="350"/>
      <c r="K30" s="350"/>
      <c r="L30" s="350"/>
      <c r="M30" s="350"/>
      <c r="N30" s="350"/>
    </row>
    <row r="31" spans="1:14" ht="40.5" customHeight="1" x14ac:dyDescent="0.2">
      <c r="A31" s="359"/>
      <c r="B31" s="359"/>
      <c r="C31" s="359"/>
      <c r="D31" s="359"/>
      <c r="E31" s="358"/>
      <c r="F31" s="358"/>
      <c r="G31" s="358"/>
      <c r="H31" s="358"/>
      <c r="I31" s="350" t="s">
        <v>35</v>
      </c>
      <c r="J31" s="350"/>
      <c r="K31" s="350"/>
      <c r="L31" s="350"/>
      <c r="M31" s="350"/>
      <c r="N31" s="350"/>
    </row>
    <row r="32" spans="1:14" ht="45" customHeight="1" x14ac:dyDescent="0.2">
      <c r="A32" s="359"/>
      <c r="B32" s="359"/>
      <c r="C32" s="359"/>
      <c r="D32" s="359"/>
      <c r="E32" s="358"/>
      <c r="F32" s="358"/>
      <c r="G32" s="358"/>
      <c r="H32" s="358"/>
      <c r="I32" s="350" t="s">
        <v>36</v>
      </c>
      <c r="J32" s="350"/>
      <c r="K32" s="350"/>
      <c r="L32" s="350"/>
      <c r="M32" s="350"/>
      <c r="N32" s="350"/>
    </row>
    <row r="33" spans="1:15" ht="55.5" customHeight="1" x14ac:dyDescent="0.2">
      <c r="A33" s="359"/>
      <c r="B33" s="359"/>
      <c r="C33" s="359"/>
      <c r="D33" s="359"/>
      <c r="E33" s="358"/>
      <c r="F33" s="358"/>
      <c r="G33" s="358"/>
      <c r="H33" s="358"/>
      <c r="I33" s="350" t="s">
        <v>37</v>
      </c>
      <c r="J33" s="350"/>
      <c r="K33" s="350"/>
      <c r="L33" s="350"/>
      <c r="M33" s="350"/>
      <c r="N33" s="350"/>
    </row>
    <row r="34" spans="1:15" ht="104.25" customHeight="1" x14ac:dyDescent="0.2">
      <c r="A34" s="359"/>
      <c r="B34" s="359"/>
      <c r="C34" s="359"/>
      <c r="D34" s="359"/>
      <c r="E34" s="358"/>
      <c r="F34" s="358"/>
      <c r="G34" s="358"/>
      <c r="H34" s="358"/>
      <c r="I34" s="350" t="s">
        <v>38</v>
      </c>
      <c r="J34" s="350"/>
      <c r="K34" s="350"/>
      <c r="L34" s="350"/>
      <c r="M34" s="350"/>
      <c r="N34" s="350"/>
      <c r="O34" s="105"/>
    </row>
    <row r="35" spans="1:15" ht="66.75" customHeight="1" x14ac:dyDescent="0.2">
      <c r="A35" s="359"/>
      <c r="B35" s="359"/>
      <c r="C35" s="359"/>
      <c r="D35" s="359"/>
      <c r="E35" s="358"/>
      <c r="F35" s="358"/>
      <c r="G35" s="358"/>
      <c r="H35" s="358"/>
      <c r="I35" s="350" t="s">
        <v>39</v>
      </c>
      <c r="J35" s="350"/>
      <c r="K35" s="350"/>
      <c r="L35" s="350"/>
      <c r="M35" s="350"/>
      <c r="N35" s="350"/>
      <c r="O35" s="105"/>
    </row>
    <row r="36" spans="1:15" ht="37.5" customHeight="1" x14ac:dyDescent="0.2">
      <c r="A36" s="359">
        <v>3</v>
      </c>
      <c r="B36" s="359"/>
      <c r="C36" s="359"/>
      <c r="D36" s="359"/>
      <c r="E36" s="358">
        <v>45105</v>
      </c>
      <c r="F36" s="358"/>
      <c r="G36" s="358"/>
      <c r="H36" s="358"/>
      <c r="I36" s="351" t="s">
        <v>40</v>
      </c>
      <c r="J36" s="351"/>
      <c r="K36" s="351"/>
      <c r="L36" s="351"/>
      <c r="M36" s="351"/>
      <c r="N36" s="351"/>
      <c r="O36" s="105"/>
    </row>
    <row r="37" spans="1:15" ht="101.25" customHeight="1" x14ac:dyDescent="0.2">
      <c r="A37" s="359"/>
      <c r="B37" s="359"/>
      <c r="C37" s="359"/>
      <c r="D37" s="359"/>
      <c r="E37" s="358"/>
      <c r="F37" s="358"/>
      <c r="G37" s="358"/>
      <c r="H37" s="358"/>
      <c r="I37" s="351" t="s">
        <v>41</v>
      </c>
      <c r="J37" s="351"/>
      <c r="K37" s="351"/>
      <c r="L37" s="351"/>
      <c r="M37" s="351"/>
      <c r="N37" s="351"/>
      <c r="O37" s="105"/>
    </row>
    <row r="38" spans="1:15" ht="68.25" customHeight="1" x14ac:dyDescent="0.2">
      <c r="A38" s="359"/>
      <c r="B38" s="359"/>
      <c r="C38" s="359"/>
      <c r="D38" s="359"/>
      <c r="E38" s="358"/>
      <c r="F38" s="358"/>
      <c r="G38" s="358"/>
      <c r="H38" s="358"/>
      <c r="I38" s="351" t="s">
        <v>42</v>
      </c>
      <c r="J38" s="351"/>
      <c r="K38" s="351"/>
      <c r="L38" s="351"/>
      <c r="M38" s="351"/>
      <c r="N38" s="351"/>
      <c r="O38" s="105"/>
    </row>
    <row r="39" spans="1:15" ht="123.75" customHeight="1" x14ac:dyDescent="0.2">
      <c r="A39" s="359"/>
      <c r="B39" s="359"/>
      <c r="C39" s="359"/>
      <c r="D39" s="359"/>
      <c r="E39" s="358"/>
      <c r="F39" s="358"/>
      <c r="G39" s="358"/>
      <c r="H39" s="358"/>
      <c r="I39" s="351" t="s">
        <v>43</v>
      </c>
      <c r="J39" s="351"/>
      <c r="K39" s="351"/>
      <c r="L39" s="351"/>
      <c r="M39" s="351"/>
      <c r="N39" s="351"/>
      <c r="O39" s="105"/>
    </row>
    <row r="40" spans="1:15" ht="51.75" customHeight="1" x14ac:dyDescent="0.2">
      <c r="A40" s="359"/>
      <c r="B40" s="359"/>
      <c r="C40" s="359"/>
      <c r="D40" s="359"/>
      <c r="E40" s="358"/>
      <c r="F40" s="358"/>
      <c r="G40" s="358"/>
      <c r="H40" s="358"/>
      <c r="I40" s="351" t="s">
        <v>44</v>
      </c>
      <c r="J40" s="351"/>
      <c r="K40" s="351"/>
      <c r="L40" s="351"/>
      <c r="M40" s="351"/>
      <c r="N40" s="351"/>
      <c r="O40" s="105"/>
    </row>
    <row r="41" spans="1:15" ht="66.75" customHeight="1" x14ac:dyDescent="0.2">
      <c r="A41" s="1"/>
      <c r="B41" s="1"/>
      <c r="C41" s="1"/>
      <c r="D41" s="1"/>
      <c r="E41" s="149"/>
      <c r="F41" s="149"/>
      <c r="G41" s="149"/>
      <c r="H41" s="149"/>
      <c r="I41" s="150"/>
      <c r="J41" s="150"/>
      <c r="K41" s="150"/>
      <c r="L41" s="150"/>
      <c r="M41" s="150"/>
      <c r="N41" s="150"/>
      <c r="O41" s="105"/>
    </row>
    <row r="42" spans="1:15" ht="15.75" customHeight="1" x14ac:dyDescent="0.2">
      <c r="A42" s="34"/>
      <c r="B42" s="34"/>
      <c r="C42" s="34"/>
      <c r="D42" s="34"/>
    </row>
    <row r="43" spans="1:15" x14ac:dyDescent="0.2">
      <c r="A43" s="354" t="s">
        <v>45</v>
      </c>
      <c r="B43" s="354"/>
      <c r="C43" s="352" t="s">
        <v>46</v>
      </c>
      <c r="D43" s="353"/>
      <c r="E43" s="353"/>
      <c r="F43" s="353"/>
      <c r="G43" s="353"/>
    </row>
  </sheetData>
  <mergeCells count="51">
    <mergeCell ref="I29:N29"/>
    <mergeCell ref="A29:D29"/>
    <mergeCell ref="D21:J21"/>
    <mergeCell ref="D16:J16"/>
    <mergeCell ref="D17:J17"/>
    <mergeCell ref="D18:J18"/>
    <mergeCell ref="D19:J19"/>
    <mergeCell ref="D20:J20"/>
    <mergeCell ref="A1:B4"/>
    <mergeCell ref="C1:D2"/>
    <mergeCell ref="E1:K2"/>
    <mergeCell ref="M1:N1"/>
    <mergeCell ref="M2:N2"/>
    <mergeCell ref="C3:D4"/>
    <mergeCell ref="E3:K4"/>
    <mergeCell ref="M3:N3"/>
    <mergeCell ref="M4:N4"/>
    <mergeCell ref="A5:N5"/>
    <mergeCell ref="A6:N6"/>
    <mergeCell ref="A9:N9"/>
    <mergeCell ref="A10:N10"/>
    <mergeCell ref="C14:J14"/>
    <mergeCell ref="A12:N12"/>
    <mergeCell ref="A8:N8"/>
    <mergeCell ref="A11:N11"/>
    <mergeCell ref="C43:G43"/>
    <mergeCell ref="A43:B43"/>
    <mergeCell ref="A24:G24"/>
    <mergeCell ref="E30:H35"/>
    <mergeCell ref="A30:D35"/>
    <mergeCell ref="A27:N27"/>
    <mergeCell ref="A28:D28"/>
    <mergeCell ref="I28:N28"/>
    <mergeCell ref="E28:H28"/>
    <mergeCell ref="H24:N24"/>
    <mergeCell ref="I40:N40"/>
    <mergeCell ref="E36:H40"/>
    <mergeCell ref="A36:D40"/>
    <mergeCell ref="A25:G25"/>
    <mergeCell ref="H25:N25"/>
    <mergeCell ref="E29:H29"/>
    <mergeCell ref="I30:N30"/>
    <mergeCell ref="I31:N31"/>
    <mergeCell ref="I32:N32"/>
    <mergeCell ref="I33:N33"/>
    <mergeCell ref="I34:N34"/>
    <mergeCell ref="I35:N35"/>
    <mergeCell ref="I36:N36"/>
    <mergeCell ref="I37:N37"/>
    <mergeCell ref="I39:N39"/>
    <mergeCell ref="I38:N38"/>
  </mergeCells>
  <phoneticPr fontId="1" type="noConversion"/>
  <hyperlinks>
    <hyperlink ref="H25:N25" r:id="rId1" display="Ver " xr:uid="{00000000-0004-0000-0100-000000000000}"/>
    <hyperlink ref="D19:J19" location="'C 4. Atención Ciudadano'!Área_de_impresión" display="COMPONENTE 4.  MECANISMOS PARA MEJORAR LA ATENCIÓN AL CIUDADANO" xr:uid="{00000000-0004-0000-0100-000001000000}"/>
    <hyperlink ref="D20:J20" location="'C 5. Transparencia Acceso'!Área_de_impresión" display="COMPONENTE 5. MECANISMOS PARA LA TRANSPARENCIA Y ACCESO A LA INFORMACIÓN PÚBLICA" xr:uid="{00000000-0004-0000-0100-000002000000}"/>
    <hyperlink ref="D21:J21" location="'C 6. Iniciativas adicionales'!A1" display="COMPONENTE 6. INICIATIVAS ADICIONALES /PLAN DE GESTIÓN DE LA INTEGRIDAD (EN CUMPLIMIENTO AL ARTÍCULO 2° DEL DECRETO 118 DE 2018)" xr:uid="{00000000-0004-0000-0100-000003000000}"/>
    <hyperlink ref="D18:J18" location="'C 3. Rendición Cuentas'!Área_de_impresión" display="COMPONENTE 3. RENDICIÓN DE CUENTAS" xr:uid="{00000000-0004-0000-0100-000004000000}"/>
    <hyperlink ref="D17:J17" location="'C 2. Racionalización Trámite'!A1" display="COMPONENTE 2. RACIONALIZACIÓN DE TRÁMITES" xr:uid="{00000000-0004-0000-0100-000005000000}"/>
    <hyperlink ref="D16:J16" location="'C 1. Riesgos Corrupción'!A1" display="COMPONENTE 1. GESTIÓN DEL RIESGO DE CORRUPCIÓN – MAPA DE RIESGOS DE CORRUPCIÓN" xr:uid="{00000000-0004-0000-0100-000006000000}"/>
    <hyperlink ref="A25:G25" r:id="rId2" tooltip="https://scj.gov.co/es/transparencia/planeacion-presupuesto-ingresos/plan-accion" display="Ver" xr:uid="{00000000-0004-0000-01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15"/>
  </sheetPr>
  <dimension ref="B1:BQ20"/>
  <sheetViews>
    <sheetView showGridLines="0" tabSelected="1" topLeftCell="B5" zoomScale="115" zoomScaleNormal="115" zoomScaleSheetLayoutView="70" workbookViewId="0">
      <pane xSplit="2" ySplit="2" topLeftCell="BL18" activePane="bottomRight" state="frozen"/>
      <selection pane="topRight" activeCell="D5" sqref="D5"/>
      <selection pane="bottomLeft" activeCell="B7" sqref="B7"/>
      <selection pane="bottomRight" activeCell="BN33" sqref="BN33"/>
    </sheetView>
  </sheetViews>
  <sheetFormatPr baseColWidth="10" defaultColWidth="11.42578125" defaultRowHeight="12.75" x14ac:dyDescent="0.2"/>
  <cols>
    <col min="1" max="1" width="4.7109375" style="15"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5703125" style="1" customWidth="1"/>
    <col min="14" max="15" width="12" style="1" customWidth="1"/>
    <col min="16" max="16" width="15.7109375" style="15" customWidth="1"/>
    <col min="17" max="17" width="5.85546875" style="72" customWidth="1"/>
    <col min="18" max="18" width="3.7109375" style="72" bestFit="1" customWidth="1"/>
    <col min="19" max="19" width="7.28515625" style="72" bestFit="1" customWidth="1"/>
    <col min="20" max="20" width="7.5703125" style="72" bestFit="1" customWidth="1"/>
    <col min="21" max="21" width="6.28515625" style="72" bestFit="1" customWidth="1"/>
    <col min="22" max="22" width="7.28515625" style="72" bestFit="1" customWidth="1"/>
    <col min="23" max="24" width="4.85546875" style="72" bestFit="1" customWidth="1"/>
    <col min="25" max="25" width="7.28515625" style="72" bestFit="1" customWidth="1"/>
    <col min="26" max="26" width="4.85546875" style="72" bestFit="1" customWidth="1"/>
    <col min="27" max="27" width="5.5703125" style="72" bestFit="1" customWidth="1"/>
    <col min="28" max="28" width="7.28515625" style="72" customWidth="1"/>
    <col min="29" max="29" width="4.85546875" style="72" customWidth="1"/>
    <col min="30" max="30" width="5.42578125" style="72" customWidth="1"/>
    <col min="31" max="31" width="7.28515625" style="72" customWidth="1"/>
    <col min="32" max="32" width="4.85546875" style="72" customWidth="1"/>
    <col min="33" max="33" width="4.7109375" style="72" customWidth="1"/>
    <col min="34" max="34" width="7.28515625" style="72" customWidth="1"/>
    <col min="35" max="35" width="4.85546875" style="72" customWidth="1"/>
    <col min="36" max="36" width="7.140625" style="72" customWidth="1"/>
    <col min="37" max="37" width="7.28515625" style="72" customWidth="1"/>
    <col min="38" max="38" width="4.85546875" style="72" customWidth="1"/>
    <col min="39" max="39" width="10.42578125" style="72" customWidth="1"/>
    <col min="40" max="40" width="7.28515625" style="72" customWidth="1"/>
    <col min="41" max="41" width="4.85546875" style="72" customWidth="1"/>
    <col min="42" max="42" width="7.85546875" style="72" customWidth="1"/>
    <col min="43" max="43" width="7.28515625" style="72" customWidth="1"/>
    <col min="44" max="44" width="4.85546875" style="72" customWidth="1"/>
    <col min="45" max="45" width="9.85546875" style="72" customWidth="1"/>
    <col min="46" max="46" width="7.28515625" style="72" customWidth="1"/>
    <col min="47" max="47" width="4.85546875" style="72" customWidth="1"/>
    <col min="48" max="48" width="11.42578125" style="72" customWidth="1"/>
    <col min="49" max="49" width="7.28515625" style="72" customWidth="1"/>
    <col min="50" max="50" width="4.85546875" style="72" customWidth="1"/>
    <col min="51" max="51" width="5.140625" style="72" customWidth="1"/>
    <col min="52" max="52" width="7.28515625" style="72" customWidth="1"/>
    <col min="53" max="53" width="4.85546875" style="72" customWidth="1"/>
    <col min="54" max="54" width="3.85546875" style="72" customWidth="1"/>
    <col min="55" max="55" width="7.28515625" style="72" bestFit="1" customWidth="1"/>
    <col min="56" max="56" width="11.42578125" style="71"/>
    <col min="57" max="58" width="49.140625" style="115" hidden="1" customWidth="1"/>
    <col min="59" max="60" width="49.140625" style="116" hidden="1" customWidth="1"/>
    <col min="61" max="61" width="60" style="73" customWidth="1"/>
    <col min="62" max="62" width="65.28515625" style="73" customWidth="1"/>
    <col min="63" max="63" width="49" style="15" customWidth="1"/>
    <col min="64" max="65" width="50.140625" style="15" customWidth="1"/>
    <col min="66" max="66" width="50.7109375" style="15" customWidth="1"/>
    <col min="67" max="67" width="15.85546875" style="14" customWidth="1"/>
    <col min="68" max="68" width="12.28515625" style="183" customWidth="1"/>
    <col min="69" max="69" width="14.5703125" style="188" customWidth="1"/>
    <col min="70" max="16384" width="11.42578125" style="15"/>
  </cols>
  <sheetData>
    <row r="1" spans="2:69" s="14" customFormat="1" ht="23.25" customHeight="1" x14ac:dyDescent="0.25">
      <c r="B1" s="415"/>
      <c r="C1" s="398"/>
      <c r="D1" s="396" t="s">
        <v>0</v>
      </c>
      <c r="E1" s="396"/>
      <c r="F1" s="398" t="s">
        <v>1</v>
      </c>
      <c r="G1" s="398"/>
      <c r="H1" s="398"/>
      <c r="I1" s="398"/>
      <c r="J1" s="398"/>
      <c r="K1" s="398"/>
      <c r="L1" s="420" t="s">
        <v>2</v>
      </c>
      <c r="M1" s="420"/>
      <c r="N1" s="400" t="s">
        <v>3</v>
      </c>
      <c r="O1" s="400"/>
      <c r="BD1" s="77"/>
      <c r="BE1" s="110"/>
      <c r="BF1" s="110"/>
      <c r="BG1" s="110"/>
      <c r="BH1" s="110"/>
      <c r="BP1" s="183"/>
      <c r="BQ1" s="188"/>
    </row>
    <row r="2" spans="2:69" s="14" customFormat="1" ht="16.5" customHeight="1" x14ac:dyDescent="0.25">
      <c r="B2" s="416"/>
      <c r="C2" s="399"/>
      <c r="D2" s="397"/>
      <c r="E2" s="397"/>
      <c r="F2" s="399"/>
      <c r="G2" s="399"/>
      <c r="H2" s="399"/>
      <c r="I2" s="399"/>
      <c r="J2" s="399"/>
      <c r="K2" s="399"/>
      <c r="L2" s="421" t="s">
        <v>4</v>
      </c>
      <c r="M2" s="421"/>
      <c r="N2" s="359">
        <v>2</v>
      </c>
      <c r="O2" s="359"/>
      <c r="BD2" s="77"/>
      <c r="BE2" s="110"/>
      <c r="BF2" s="110"/>
      <c r="BG2" s="110"/>
      <c r="BH2" s="110"/>
      <c r="BP2" s="183"/>
      <c r="BQ2" s="188"/>
    </row>
    <row r="3" spans="2:69" s="14" customFormat="1" ht="34.5" customHeight="1" x14ac:dyDescent="0.25">
      <c r="B3" s="416"/>
      <c r="C3" s="399"/>
      <c r="D3" s="397" t="s">
        <v>5</v>
      </c>
      <c r="E3" s="397"/>
      <c r="F3" s="399" t="s">
        <v>47</v>
      </c>
      <c r="G3" s="399"/>
      <c r="H3" s="399"/>
      <c r="I3" s="399"/>
      <c r="J3" s="399"/>
      <c r="K3" s="399"/>
      <c r="L3" s="421" t="s">
        <v>7</v>
      </c>
      <c r="M3" s="421"/>
      <c r="N3" s="403">
        <v>43346</v>
      </c>
      <c r="O3" s="403"/>
      <c r="BD3" s="77"/>
      <c r="BE3" s="110"/>
      <c r="BF3" s="110"/>
      <c r="BG3" s="110"/>
      <c r="BH3" s="110"/>
      <c r="BP3" s="183"/>
      <c r="BQ3" s="188"/>
    </row>
    <row r="4" spans="2:69" s="14" customFormat="1" ht="63" customHeight="1" thickBot="1" x14ac:dyDescent="0.3">
      <c r="B4" s="416"/>
      <c r="C4" s="399"/>
      <c r="D4" s="397"/>
      <c r="E4" s="397"/>
      <c r="F4" s="399"/>
      <c r="G4" s="399"/>
      <c r="H4" s="399"/>
      <c r="I4" s="399"/>
      <c r="J4" s="399"/>
      <c r="K4" s="399"/>
      <c r="L4" s="421" t="s">
        <v>8</v>
      </c>
      <c r="M4" s="421"/>
      <c r="N4" s="359" t="s">
        <v>9</v>
      </c>
      <c r="O4" s="359"/>
      <c r="P4" s="44" t="s">
        <v>48</v>
      </c>
      <c r="BD4" s="77"/>
      <c r="BE4" s="110"/>
      <c r="BF4" s="110"/>
      <c r="BG4" s="110"/>
      <c r="BH4" s="110"/>
      <c r="BP4" s="183"/>
      <c r="BQ4" s="188"/>
    </row>
    <row r="5" spans="2:69" s="14" customFormat="1" ht="12.75" customHeight="1" x14ac:dyDescent="0.25">
      <c r="B5" s="417" t="s">
        <v>18</v>
      </c>
      <c r="C5" s="418"/>
      <c r="D5" s="418"/>
      <c r="E5" s="418"/>
      <c r="F5" s="418"/>
      <c r="G5" s="418"/>
      <c r="H5" s="418"/>
      <c r="I5" s="418"/>
      <c r="J5" s="418"/>
      <c r="K5" s="418"/>
      <c r="L5" s="418"/>
      <c r="M5" s="418"/>
      <c r="N5" s="418"/>
      <c r="O5" s="418"/>
      <c r="P5" s="419"/>
      <c r="Q5" s="431" t="s">
        <v>49</v>
      </c>
      <c r="R5" s="432"/>
      <c r="S5" s="432"/>
      <c r="T5" s="433" t="s">
        <v>51</v>
      </c>
      <c r="U5" s="433"/>
      <c r="V5" s="433"/>
      <c r="W5" s="432" t="s">
        <v>52</v>
      </c>
      <c r="X5" s="432"/>
      <c r="Y5" s="432"/>
      <c r="Z5" s="433" t="s">
        <v>53</v>
      </c>
      <c r="AA5" s="433"/>
      <c r="AB5" s="433"/>
      <c r="AC5" s="432" t="s">
        <v>54</v>
      </c>
      <c r="AD5" s="432"/>
      <c r="AE5" s="432"/>
      <c r="AF5" s="433" t="s">
        <v>55</v>
      </c>
      <c r="AG5" s="433"/>
      <c r="AH5" s="433"/>
      <c r="AI5" s="432" t="s">
        <v>56</v>
      </c>
      <c r="AJ5" s="432"/>
      <c r="AK5" s="432"/>
      <c r="AL5" s="433" t="s">
        <v>57</v>
      </c>
      <c r="AM5" s="433"/>
      <c r="AN5" s="433"/>
      <c r="AO5" s="423" t="s">
        <v>58</v>
      </c>
      <c r="AP5" s="423"/>
      <c r="AQ5" s="423"/>
      <c r="AR5" s="424" t="s">
        <v>59</v>
      </c>
      <c r="AS5" s="424"/>
      <c r="AT5" s="424"/>
      <c r="AU5" s="423" t="s">
        <v>60</v>
      </c>
      <c r="AV5" s="423"/>
      <c r="AW5" s="423"/>
      <c r="AX5" s="424" t="s">
        <v>61</v>
      </c>
      <c r="AY5" s="424"/>
      <c r="AZ5" s="424"/>
      <c r="BA5" s="423" t="s">
        <v>62</v>
      </c>
      <c r="BB5" s="423"/>
      <c r="BC5" s="422" t="s">
        <v>63</v>
      </c>
      <c r="BD5" s="82" t="s">
        <v>64</v>
      </c>
      <c r="BE5" s="410" t="s">
        <v>65</v>
      </c>
      <c r="BF5" s="411"/>
      <c r="BG5" s="410" t="s">
        <v>66</v>
      </c>
      <c r="BH5" s="411"/>
      <c r="BI5" s="410" t="s">
        <v>67</v>
      </c>
      <c r="BJ5" s="411"/>
      <c r="BK5" s="410" t="s">
        <v>68</v>
      </c>
      <c r="BL5" s="411"/>
      <c r="BM5" s="175"/>
      <c r="BN5" s="175"/>
      <c r="BO5" s="425" t="s">
        <v>679</v>
      </c>
      <c r="BP5" s="427" t="s">
        <v>680</v>
      </c>
      <c r="BQ5" s="429" t="s">
        <v>681</v>
      </c>
    </row>
    <row r="6" spans="2:69" s="14" customFormat="1" ht="26.25" thickBot="1" x14ac:dyDescent="0.3">
      <c r="B6" s="50" t="s">
        <v>69</v>
      </c>
      <c r="C6" s="51" t="s">
        <v>70</v>
      </c>
      <c r="D6" s="51" t="s">
        <v>71</v>
      </c>
      <c r="E6" s="414" t="s">
        <v>72</v>
      </c>
      <c r="F6" s="414"/>
      <c r="G6" s="51" t="s">
        <v>73</v>
      </c>
      <c r="H6" s="414" t="s">
        <v>74</v>
      </c>
      <c r="I6" s="414"/>
      <c r="J6" s="414" t="s">
        <v>75</v>
      </c>
      <c r="K6" s="414"/>
      <c r="L6" s="414" t="s">
        <v>76</v>
      </c>
      <c r="M6" s="414"/>
      <c r="N6" s="414" t="s">
        <v>77</v>
      </c>
      <c r="O6" s="414"/>
      <c r="P6" s="46">
        <f>SUM(P7:P18)</f>
        <v>0.20039999999999994</v>
      </c>
      <c r="Q6" s="75" t="s">
        <v>78</v>
      </c>
      <c r="R6" s="70" t="s">
        <v>79</v>
      </c>
      <c r="S6" s="69" t="s">
        <v>50</v>
      </c>
      <c r="T6" s="75" t="s">
        <v>78</v>
      </c>
      <c r="U6" s="70" t="s">
        <v>79</v>
      </c>
      <c r="V6" s="69" t="s">
        <v>50</v>
      </c>
      <c r="W6" s="75" t="s">
        <v>78</v>
      </c>
      <c r="X6" s="70" t="s">
        <v>79</v>
      </c>
      <c r="Y6" s="69" t="s">
        <v>50</v>
      </c>
      <c r="Z6" s="75" t="s">
        <v>78</v>
      </c>
      <c r="AA6" s="70" t="s">
        <v>79</v>
      </c>
      <c r="AB6" s="69" t="s">
        <v>50</v>
      </c>
      <c r="AC6" s="75" t="s">
        <v>78</v>
      </c>
      <c r="AD6" s="70" t="s">
        <v>79</v>
      </c>
      <c r="AE6" s="69" t="s">
        <v>50</v>
      </c>
      <c r="AF6" s="75" t="s">
        <v>78</v>
      </c>
      <c r="AG6" s="70" t="s">
        <v>79</v>
      </c>
      <c r="AH6" s="69" t="s">
        <v>50</v>
      </c>
      <c r="AI6" s="75" t="s">
        <v>78</v>
      </c>
      <c r="AJ6" s="70" t="s">
        <v>79</v>
      </c>
      <c r="AK6" s="69" t="s">
        <v>50</v>
      </c>
      <c r="AL6" s="75" t="s">
        <v>78</v>
      </c>
      <c r="AM6" s="70" t="s">
        <v>79</v>
      </c>
      <c r="AN6" s="69" t="s">
        <v>50</v>
      </c>
      <c r="AO6" s="75" t="s">
        <v>78</v>
      </c>
      <c r="AP6" s="70" t="s">
        <v>79</v>
      </c>
      <c r="AQ6" s="69" t="s">
        <v>50</v>
      </c>
      <c r="AR6" s="75" t="s">
        <v>78</v>
      </c>
      <c r="AS6" s="70" t="s">
        <v>79</v>
      </c>
      <c r="AT6" s="69" t="s">
        <v>50</v>
      </c>
      <c r="AU6" s="75" t="s">
        <v>78</v>
      </c>
      <c r="AV6" s="70" t="s">
        <v>79</v>
      </c>
      <c r="AW6" s="69" t="s">
        <v>50</v>
      </c>
      <c r="AX6" s="75" t="s">
        <v>78</v>
      </c>
      <c r="AY6" s="70" t="s">
        <v>79</v>
      </c>
      <c r="AZ6" s="69" t="s">
        <v>50</v>
      </c>
      <c r="BA6" s="75" t="s">
        <v>78</v>
      </c>
      <c r="BB6" s="76" t="s">
        <v>79</v>
      </c>
      <c r="BC6" s="422"/>
      <c r="BD6" s="95">
        <f>SUM(BD7:BD18)</f>
        <v>0.11133333333333331</v>
      </c>
      <c r="BE6" s="85" t="s">
        <v>80</v>
      </c>
      <c r="BF6" s="86" t="s">
        <v>81</v>
      </c>
      <c r="BG6" s="85" t="s">
        <v>80</v>
      </c>
      <c r="BH6" s="86" t="s">
        <v>81</v>
      </c>
      <c r="BI6" s="85" t="s">
        <v>80</v>
      </c>
      <c r="BJ6" s="86" t="s">
        <v>81</v>
      </c>
      <c r="BK6" s="85" t="s">
        <v>80</v>
      </c>
      <c r="BL6" s="86" t="s">
        <v>81</v>
      </c>
      <c r="BM6" s="122" t="s">
        <v>677</v>
      </c>
      <c r="BN6" s="122" t="s">
        <v>678</v>
      </c>
      <c r="BO6" s="426"/>
      <c r="BP6" s="428"/>
      <c r="BQ6" s="430"/>
    </row>
    <row r="7" spans="2:69" s="30" customFormat="1" ht="265.89999999999998" customHeight="1" x14ac:dyDescent="0.2">
      <c r="B7" s="413" t="s">
        <v>82</v>
      </c>
      <c r="C7" s="47" t="s">
        <v>83</v>
      </c>
      <c r="D7" s="52" t="s">
        <v>84</v>
      </c>
      <c r="E7" s="412" t="s">
        <v>85</v>
      </c>
      <c r="F7" s="412"/>
      <c r="G7" s="52" t="s">
        <v>86</v>
      </c>
      <c r="H7" s="372" t="s">
        <v>87</v>
      </c>
      <c r="I7" s="372"/>
      <c r="J7" s="372"/>
      <c r="K7" s="372"/>
      <c r="L7" s="372" t="s">
        <v>88</v>
      </c>
      <c r="M7" s="372"/>
      <c r="N7" s="358">
        <v>45291</v>
      </c>
      <c r="O7" s="358"/>
      <c r="P7" s="64">
        <v>1.67E-2</v>
      </c>
      <c r="Q7" s="78">
        <v>1</v>
      </c>
      <c r="R7" s="79">
        <v>1</v>
      </c>
      <c r="S7" s="80">
        <f>IFERROR(R7/Q7,"")</f>
        <v>1</v>
      </c>
      <c r="T7" s="78">
        <v>1</v>
      </c>
      <c r="U7" s="79">
        <v>1</v>
      </c>
      <c r="V7" s="80">
        <f>IFERROR(U7/T7,"")</f>
        <v>1</v>
      </c>
      <c r="W7" s="78">
        <v>1</v>
      </c>
      <c r="X7" s="79">
        <v>1</v>
      </c>
      <c r="Y7" s="80">
        <f>IFERROR(X7/W7,"")</f>
        <v>1</v>
      </c>
      <c r="Z7" s="78">
        <v>1</v>
      </c>
      <c r="AA7" s="79">
        <v>1</v>
      </c>
      <c r="AB7" s="80">
        <f>IFERROR(AA7/Z7,"")</f>
        <v>1</v>
      </c>
      <c r="AC7" s="78">
        <v>1</v>
      </c>
      <c r="AD7" s="79">
        <v>1</v>
      </c>
      <c r="AE7" s="80">
        <f>IFERROR(AD7/AC7,"")</f>
        <v>1</v>
      </c>
      <c r="AF7" s="78">
        <v>1</v>
      </c>
      <c r="AG7" s="79">
        <v>1</v>
      </c>
      <c r="AH7" s="80">
        <f>IFERROR(AG7/AF7,"")</f>
        <v>1</v>
      </c>
      <c r="AI7" s="78">
        <v>1</v>
      </c>
      <c r="AJ7" s="79">
        <v>1</v>
      </c>
      <c r="AK7" s="80">
        <f>IFERROR(AJ7/AI7,"")</f>
        <v>1</v>
      </c>
      <c r="AL7" s="78">
        <v>1</v>
      </c>
      <c r="AM7" s="79">
        <v>1</v>
      </c>
      <c r="AN7" s="80">
        <f>IFERROR(AM7/AL7,"")</f>
        <v>1</v>
      </c>
      <c r="AO7" s="78">
        <v>1</v>
      </c>
      <c r="AP7" s="79"/>
      <c r="AQ7" s="80">
        <f>IFERROR(AP7/AO7,"")</f>
        <v>0</v>
      </c>
      <c r="AR7" s="78">
        <v>1</v>
      </c>
      <c r="AS7" s="79"/>
      <c r="AT7" s="80">
        <f>IFERROR(AS7/AR7,"")</f>
        <v>0</v>
      </c>
      <c r="AU7" s="78">
        <v>1</v>
      </c>
      <c r="AV7" s="79"/>
      <c r="AW7" s="80">
        <f>IFERROR(AV7/AU7,"")</f>
        <v>0</v>
      </c>
      <c r="AX7" s="78">
        <v>1</v>
      </c>
      <c r="AY7" s="79"/>
      <c r="AZ7" s="80">
        <f>IFERROR(AY7/AX7,"")</f>
        <v>0</v>
      </c>
      <c r="BA7" s="78">
        <f>Q7+T7+W7+Z7+AC7+AF7+AI7+AL7+AO7+AR7+AU7+AX7</f>
        <v>12</v>
      </c>
      <c r="BB7" s="78">
        <f>R7+U7+X7+AA7+AD7+AG7+AJ7+AM7+AP7+AS7+AV7+AY7</f>
        <v>8</v>
      </c>
      <c r="BC7" s="80">
        <f>IFERROR(BB7/BA7,"")</f>
        <v>0.66666666666666663</v>
      </c>
      <c r="BD7" s="81">
        <f>IFERROR(BC7*P7,"")</f>
        <v>1.1133333333333332E-2</v>
      </c>
      <c r="BE7" s="96" t="s">
        <v>89</v>
      </c>
      <c r="BF7" s="109" t="s">
        <v>90</v>
      </c>
      <c r="BG7" s="96" t="s">
        <v>91</v>
      </c>
      <c r="BH7" s="109" t="s">
        <v>92</v>
      </c>
      <c r="BI7" s="242" t="s">
        <v>91</v>
      </c>
      <c r="BJ7" s="277" t="s">
        <v>93</v>
      </c>
      <c r="BK7" s="242" t="s">
        <v>94</v>
      </c>
      <c r="BL7" s="278" t="s">
        <v>95</v>
      </c>
      <c r="BM7" s="270" t="s">
        <v>666</v>
      </c>
      <c r="BN7" s="506" t="s">
        <v>784</v>
      </c>
      <c r="BO7" s="179" t="s">
        <v>682</v>
      </c>
      <c r="BP7" s="184">
        <f>BB7/BA7</f>
        <v>0.66666666666666663</v>
      </c>
      <c r="BQ7" s="189">
        <f>BP7*P7</f>
        <v>1.1133333333333332E-2</v>
      </c>
    </row>
    <row r="8" spans="2:69" s="30" customFormat="1" ht="62.25" customHeight="1" x14ac:dyDescent="0.2">
      <c r="B8" s="413"/>
      <c r="C8" s="47" t="s">
        <v>96</v>
      </c>
      <c r="D8" s="52" t="s">
        <v>97</v>
      </c>
      <c r="E8" s="412" t="s">
        <v>98</v>
      </c>
      <c r="F8" s="412"/>
      <c r="G8" s="52" t="s">
        <v>99</v>
      </c>
      <c r="H8" s="372" t="s">
        <v>87</v>
      </c>
      <c r="I8" s="372"/>
      <c r="J8" s="372"/>
      <c r="K8" s="372"/>
      <c r="L8" s="372" t="s">
        <v>100</v>
      </c>
      <c r="M8" s="372"/>
      <c r="N8" s="358">
        <v>45291</v>
      </c>
      <c r="O8" s="358"/>
      <c r="P8" s="64">
        <v>1.67E-2</v>
      </c>
      <c r="Q8" s="78"/>
      <c r="R8" s="79"/>
      <c r="S8" s="80" t="str">
        <f t="shared" ref="S8:S18" si="0">IFERROR(R8/Q8,"")</f>
        <v/>
      </c>
      <c r="T8" s="78"/>
      <c r="U8" s="79"/>
      <c r="V8" s="80" t="str">
        <f t="shared" ref="V8:V18" si="1">IFERROR(U8/T8,"")</f>
        <v/>
      </c>
      <c r="W8" s="78"/>
      <c r="X8" s="79"/>
      <c r="Y8" s="80" t="str">
        <f t="shared" ref="Y8:Y18" si="2">IFERROR(X8/W8,"")</f>
        <v/>
      </c>
      <c r="Z8" s="78"/>
      <c r="AA8" s="79"/>
      <c r="AB8" s="80" t="str">
        <f t="shared" ref="AB8:AB18" si="3">IFERROR(AA8/Z8,"")</f>
        <v/>
      </c>
      <c r="AC8" s="78"/>
      <c r="AD8" s="79"/>
      <c r="AE8" s="80" t="str">
        <f t="shared" ref="AE8:AE18" si="4">IFERROR(AD8/AC8,"")</f>
        <v/>
      </c>
      <c r="AF8" s="78"/>
      <c r="AG8" s="79"/>
      <c r="AH8" s="80" t="str">
        <f t="shared" ref="AH8:AH18" si="5">IFERROR(AG8/AF8,"")</f>
        <v/>
      </c>
      <c r="AI8" s="78"/>
      <c r="AJ8" s="79"/>
      <c r="AK8" s="80" t="str">
        <f t="shared" ref="AK8:AK18" si="6">IFERROR(AJ8/AI8,"")</f>
        <v/>
      </c>
      <c r="AL8" s="78"/>
      <c r="AM8" s="79"/>
      <c r="AN8" s="80" t="str">
        <f t="shared" ref="AN8:AN18" si="7">IFERROR(AM8/AL8,"")</f>
        <v/>
      </c>
      <c r="AO8" s="78"/>
      <c r="AP8" s="79"/>
      <c r="AQ8" s="80" t="str">
        <f t="shared" ref="AQ8:AQ18" si="8">IFERROR(AP8/AO8,"")</f>
        <v/>
      </c>
      <c r="AR8" s="78"/>
      <c r="AS8" s="79"/>
      <c r="AT8" s="80" t="str">
        <f t="shared" ref="AT8:AT18" si="9">IFERROR(AS8/AR8,"")</f>
        <v/>
      </c>
      <c r="AU8" s="78"/>
      <c r="AV8" s="79"/>
      <c r="AW8" s="80" t="str">
        <f t="shared" ref="AW8:AW18" si="10">IFERROR(AV8/AU8,"")</f>
        <v/>
      </c>
      <c r="AX8" s="78">
        <v>1</v>
      </c>
      <c r="AY8" s="79"/>
      <c r="AZ8" s="80">
        <f t="shared" ref="AZ8:AZ18" si="11">IFERROR(AY8/AX8,"")</f>
        <v>0</v>
      </c>
      <c r="BA8" s="78">
        <f t="shared" ref="BA8:BA18" si="12">Q8+T8+W8+Z8+AC8+AF8+AI8+AL8+AO8+AR8+AU8+AX8</f>
        <v>1</v>
      </c>
      <c r="BB8" s="78">
        <f t="shared" ref="BB8:BB18" si="13">R8+U8+X8+AA8+AD8+AG8+AJ8+AM8+AP8+AS8+AV8+AY8</f>
        <v>0</v>
      </c>
      <c r="BC8" s="80">
        <f t="shared" ref="BC8:BC18" si="14">IFERROR(BB8/BA8,"")</f>
        <v>0</v>
      </c>
      <c r="BD8" s="81">
        <f>IFERROR(BC8*P8,"")</f>
        <v>0</v>
      </c>
      <c r="BE8" s="111"/>
      <c r="BF8" s="112"/>
      <c r="BG8" s="111"/>
      <c r="BH8" s="98" t="s">
        <v>101</v>
      </c>
      <c r="BI8" s="249"/>
      <c r="BJ8" s="243" t="s">
        <v>101</v>
      </c>
      <c r="BK8" s="249"/>
      <c r="BL8" s="244" t="s">
        <v>101</v>
      </c>
      <c r="BM8" s="271" t="s">
        <v>667</v>
      </c>
      <c r="BN8" s="176" t="s">
        <v>685</v>
      </c>
      <c r="BO8" s="178" t="s">
        <v>683</v>
      </c>
      <c r="BP8" s="196">
        <v>0</v>
      </c>
      <c r="BQ8" s="190">
        <v>0</v>
      </c>
    </row>
    <row r="9" spans="2:69" s="30" customFormat="1" ht="109.5" customHeight="1" x14ac:dyDescent="0.2">
      <c r="B9" s="413"/>
      <c r="C9" s="47" t="s">
        <v>102</v>
      </c>
      <c r="D9" s="52" t="s">
        <v>103</v>
      </c>
      <c r="E9" s="372" t="s">
        <v>104</v>
      </c>
      <c r="F9" s="372"/>
      <c r="G9" s="52" t="s">
        <v>105</v>
      </c>
      <c r="H9" s="372" t="s">
        <v>87</v>
      </c>
      <c r="I9" s="372"/>
      <c r="J9" s="372"/>
      <c r="K9" s="372"/>
      <c r="L9" s="372" t="s">
        <v>100</v>
      </c>
      <c r="M9" s="372"/>
      <c r="N9" s="358">
        <v>45291</v>
      </c>
      <c r="O9" s="358"/>
      <c r="P9" s="64">
        <v>1.67E-2</v>
      </c>
      <c r="Q9" s="78"/>
      <c r="R9" s="79"/>
      <c r="S9" s="80" t="str">
        <f t="shared" si="0"/>
        <v/>
      </c>
      <c r="T9" s="78"/>
      <c r="U9" s="79"/>
      <c r="V9" s="80" t="str">
        <f t="shared" si="1"/>
        <v/>
      </c>
      <c r="W9" s="78"/>
      <c r="X9" s="79"/>
      <c r="Y9" s="80" t="str">
        <f t="shared" si="2"/>
        <v/>
      </c>
      <c r="Z9" s="78"/>
      <c r="AA9" s="79"/>
      <c r="AB9" s="80" t="str">
        <f t="shared" si="3"/>
        <v/>
      </c>
      <c r="AC9" s="78"/>
      <c r="AD9" s="79"/>
      <c r="AE9" s="80" t="str">
        <f t="shared" si="4"/>
        <v/>
      </c>
      <c r="AF9" s="78"/>
      <c r="AG9" s="79"/>
      <c r="AH9" s="80" t="str">
        <f t="shared" si="5"/>
        <v/>
      </c>
      <c r="AI9" s="78"/>
      <c r="AJ9" s="79"/>
      <c r="AK9" s="80" t="str">
        <f t="shared" si="6"/>
        <v/>
      </c>
      <c r="AL9" s="78"/>
      <c r="AM9" s="79"/>
      <c r="AN9" s="80" t="str">
        <f t="shared" si="7"/>
        <v/>
      </c>
      <c r="AO9" s="78"/>
      <c r="AP9" s="79"/>
      <c r="AQ9" s="80" t="str">
        <f t="shared" si="8"/>
        <v/>
      </c>
      <c r="AR9" s="78"/>
      <c r="AS9" s="79"/>
      <c r="AT9" s="80" t="str">
        <f t="shared" si="9"/>
        <v/>
      </c>
      <c r="AU9" s="78"/>
      <c r="AV9" s="79"/>
      <c r="AW9" s="80" t="str">
        <f t="shared" si="10"/>
        <v/>
      </c>
      <c r="AX9" s="78">
        <v>1</v>
      </c>
      <c r="AY9" s="79"/>
      <c r="AZ9" s="80">
        <f t="shared" si="11"/>
        <v>0</v>
      </c>
      <c r="BA9" s="78">
        <f t="shared" si="12"/>
        <v>1</v>
      </c>
      <c r="BB9" s="78">
        <f t="shared" si="13"/>
        <v>0</v>
      </c>
      <c r="BC9" s="80">
        <f t="shared" si="14"/>
        <v>0</v>
      </c>
      <c r="BD9" s="81">
        <f t="shared" ref="BD9:BD18" si="15">IFERROR(BC9*P9,"")</f>
        <v>0</v>
      </c>
      <c r="BE9" s="111"/>
      <c r="BF9" s="112"/>
      <c r="BG9" s="111"/>
      <c r="BH9" s="98" t="s">
        <v>101</v>
      </c>
      <c r="BI9" s="249"/>
      <c r="BJ9" s="243" t="s">
        <v>101</v>
      </c>
      <c r="BK9" s="249"/>
      <c r="BL9" s="244" t="s">
        <v>101</v>
      </c>
      <c r="BM9" s="272" t="s">
        <v>668</v>
      </c>
      <c r="BN9" s="176" t="s">
        <v>686</v>
      </c>
      <c r="BO9" s="178" t="s">
        <v>683</v>
      </c>
      <c r="BP9" s="196">
        <v>0</v>
      </c>
      <c r="BQ9" s="190">
        <v>0</v>
      </c>
    </row>
    <row r="10" spans="2:69" s="30" customFormat="1" ht="225" customHeight="1" x14ac:dyDescent="0.2">
      <c r="B10" s="413"/>
      <c r="C10" s="47" t="s">
        <v>106</v>
      </c>
      <c r="D10" s="151" t="s">
        <v>107</v>
      </c>
      <c r="E10" s="412" t="s">
        <v>108</v>
      </c>
      <c r="F10" s="412"/>
      <c r="G10" s="52" t="s">
        <v>109</v>
      </c>
      <c r="H10" s="372" t="s">
        <v>87</v>
      </c>
      <c r="I10" s="372"/>
      <c r="J10" s="372"/>
      <c r="K10" s="372"/>
      <c r="L10" s="372" t="s">
        <v>100</v>
      </c>
      <c r="M10" s="372"/>
      <c r="N10" s="358" t="s">
        <v>110</v>
      </c>
      <c r="O10" s="358"/>
      <c r="P10" s="64">
        <v>1.67E-2</v>
      </c>
      <c r="Q10" s="78"/>
      <c r="R10" s="79"/>
      <c r="S10" s="80" t="str">
        <f t="shared" si="0"/>
        <v/>
      </c>
      <c r="T10" s="78"/>
      <c r="U10" s="79"/>
      <c r="V10" s="80" t="str">
        <f t="shared" si="1"/>
        <v/>
      </c>
      <c r="W10" s="78"/>
      <c r="X10" s="79"/>
      <c r="Y10" s="80" t="str">
        <f t="shared" si="2"/>
        <v/>
      </c>
      <c r="Z10" s="78">
        <v>1</v>
      </c>
      <c r="AA10" s="79">
        <v>1</v>
      </c>
      <c r="AB10" s="80">
        <f t="shared" si="3"/>
        <v>1</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c r="AS10" s="79"/>
      <c r="AT10" s="80" t="str">
        <f t="shared" si="9"/>
        <v/>
      </c>
      <c r="AU10" s="78">
        <v>1</v>
      </c>
      <c r="AV10" s="79"/>
      <c r="AW10" s="80">
        <f t="shared" si="10"/>
        <v>0</v>
      </c>
      <c r="AX10" s="78"/>
      <c r="AY10" s="79"/>
      <c r="AZ10" s="80" t="str">
        <f t="shared" si="11"/>
        <v/>
      </c>
      <c r="BA10" s="78">
        <f t="shared" si="12"/>
        <v>2</v>
      </c>
      <c r="BB10" s="78">
        <f t="shared" si="13"/>
        <v>1</v>
      </c>
      <c r="BC10" s="80">
        <f t="shared" si="14"/>
        <v>0.5</v>
      </c>
      <c r="BD10" s="81">
        <f t="shared" si="15"/>
        <v>8.3499999999999998E-3</v>
      </c>
      <c r="BE10" s="111"/>
      <c r="BF10" s="112"/>
      <c r="BG10" s="97" t="s">
        <v>613</v>
      </c>
      <c r="BH10" s="145" t="s">
        <v>111</v>
      </c>
      <c r="BI10" s="245"/>
      <c r="BJ10" s="279" t="s">
        <v>112</v>
      </c>
      <c r="BK10" s="245"/>
      <c r="BL10" s="280" t="s">
        <v>113</v>
      </c>
      <c r="BM10" s="273" t="s">
        <v>687</v>
      </c>
      <c r="BN10" s="342" t="s">
        <v>785</v>
      </c>
      <c r="BO10" s="178" t="s">
        <v>683</v>
      </c>
      <c r="BP10" s="194">
        <f>BB10/BA10</f>
        <v>0.5</v>
      </c>
      <c r="BQ10" s="191">
        <f t="shared" ref="BQ10:BQ17" si="16">BP10*P10</f>
        <v>8.3499999999999998E-3</v>
      </c>
    </row>
    <row r="11" spans="2:69" s="30" customFormat="1" ht="128.44999999999999" customHeight="1" x14ac:dyDescent="0.2">
      <c r="B11" s="413" t="s">
        <v>114</v>
      </c>
      <c r="C11" s="47" t="s">
        <v>115</v>
      </c>
      <c r="D11" s="52" t="s">
        <v>116</v>
      </c>
      <c r="E11" s="412" t="s">
        <v>117</v>
      </c>
      <c r="F11" s="412"/>
      <c r="G11" s="52" t="s">
        <v>118</v>
      </c>
      <c r="H11" s="372" t="s">
        <v>87</v>
      </c>
      <c r="I11" s="372"/>
      <c r="J11" s="372"/>
      <c r="K11" s="372"/>
      <c r="L11" s="372" t="s">
        <v>100</v>
      </c>
      <c r="M11" s="372"/>
      <c r="N11" s="358">
        <v>44957</v>
      </c>
      <c r="O11" s="358"/>
      <c r="P11" s="64">
        <v>1.67E-2</v>
      </c>
      <c r="Q11" s="78">
        <v>1</v>
      </c>
      <c r="R11" s="79">
        <v>1</v>
      </c>
      <c r="S11" s="80">
        <f t="shared" si="0"/>
        <v>1</v>
      </c>
      <c r="T11" s="78"/>
      <c r="U11" s="79"/>
      <c r="V11" s="80" t="str">
        <f t="shared" si="1"/>
        <v/>
      </c>
      <c r="W11" s="78"/>
      <c r="X11" s="79"/>
      <c r="Y11" s="80" t="str">
        <f t="shared" si="2"/>
        <v/>
      </c>
      <c r="Z11" s="78"/>
      <c r="AA11" s="79"/>
      <c r="AB11" s="80" t="str">
        <f t="shared" si="3"/>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c r="AY11" s="79"/>
      <c r="AZ11" s="80" t="str">
        <f t="shared" si="11"/>
        <v/>
      </c>
      <c r="BA11" s="78">
        <f t="shared" si="12"/>
        <v>1</v>
      </c>
      <c r="BB11" s="78">
        <f t="shared" si="13"/>
        <v>1</v>
      </c>
      <c r="BC11" s="80">
        <f t="shared" si="14"/>
        <v>1</v>
      </c>
      <c r="BD11" s="81">
        <f t="shared" si="15"/>
        <v>1.67E-2</v>
      </c>
      <c r="BE11" s="97" t="s">
        <v>119</v>
      </c>
      <c r="BF11" s="98" t="s">
        <v>120</v>
      </c>
      <c r="BG11" s="143" t="s">
        <v>121</v>
      </c>
      <c r="BH11" s="132" t="s">
        <v>121</v>
      </c>
      <c r="BI11" s="281" t="s">
        <v>121</v>
      </c>
      <c r="BJ11" s="250" t="s">
        <v>121</v>
      </c>
      <c r="BK11" s="281"/>
      <c r="BL11" s="251" t="s">
        <v>121</v>
      </c>
      <c r="BM11" s="274" t="s">
        <v>669</v>
      </c>
      <c r="BN11" s="187" t="s">
        <v>776</v>
      </c>
      <c r="BO11" s="178" t="s">
        <v>683</v>
      </c>
      <c r="BP11" s="195">
        <f>BB11/BA11</f>
        <v>1</v>
      </c>
      <c r="BQ11" s="190">
        <f t="shared" si="16"/>
        <v>1.67E-2</v>
      </c>
    </row>
    <row r="12" spans="2:69" s="30" customFormat="1" ht="102.75" customHeight="1" x14ac:dyDescent="0.2">
      <c r="B12" s="413"/>
      <c r="C12" s="47" t="s">
        <v>122</v>
      </c>
      <c r="D12" s="52" t="s">
        <v>123</v>
      </c>
      <c r="E12" s="412" t="s">
        <v>124</v>
      </c>
      <c r="F12" s="412"/>
      <c r="G12" s="52" t="s">
        <v>125</v>
      </c>
      <c r="H12" s="372" t="s">
        <v>87</v>
      </c>
      <c r="I12" s="372"/>
      <c r="J12" s="372"/>
      <c r="K12" s="372"/>
      <c r="L12" s="372" t="s">
        <v>100</v>
      </c>
      <c r="M12" s="372"/>
      <c r="N12" s="358" t="s">
        <v>126</v>
      </c>
      <c r="O12" s="358"/>
      <c r="P12" s="64">
        <v>1.67E-2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v>1</v>
      </c>
      <c r="AH12" s="80">
        <f t="shared" si="5"/>
        <v>1</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 t="shared" si="12"/>
        <v>2</v>
      </c>
      <c r="BB12" s="78">
        <f t="shared" si="13"/>
        <v>1</v>
      </c>
      <c r="BC12" s="80">
        <f t="shared" si="14"/>
        <v>0.5</v>
      </c>
      <c r="BD12" s="81">
        <f t="shared" si="15"/>
        <v>8.3499999999999998E-3</v>
      </c>
      <c r="BE12" s="111"/>
      <c r="BF12" s="112"/>
      <c r="BG12" s="111"/>
      <c r="BH12" s="98" t="s">
        <v>101</v>
      </c>
      <c r="BI12" s="245" t="s">
        <v>614</v>
      </c>
      <c r="BJ12" s="243" t="s">
        <v>615</v>
      </c>
      <c r="BK12" s="245"/>
      <c r="BL12" s="280" t="s">
        <v>113</v>
      </c>
      <c r="BM12" s="272" t="s">
        <v>670</v>
      </c>
      <c r="BN12" s="176" t="s">
        <v>788</v>
      </c>
      <c r="BO12" s="182" t="s">
        <v>682</v>
      </c>
      <c r="BP12" s="194">
        <f>BB12/BA12</f>
        <v>0.5</v>
      </c>
      <c r="BQ12" s="191">
        <f t="shared" si="16"/>
        <v>8.3499999999999998E-3</v>
      </c>
    </row>
    <row r="13" spans="2:69" s="30" customFormat="1" ht="145.9" customHeight="1" x14ac:dyDescent="0.2">
      <c r="B13" s="413" t="s">
        <v>127</v>
      </c>
      <c r="C13" s="47" t="s">
        <v>128</v>
      </c>
      <c r="D13" s="93" t="s">
        <v>129</v>
      </c>
      <c r="E13" s="412" t="s">
        <v>130</v>
      </c>
      <c r="F13" s="412"/>
      <c r="G13" s="52" t="s">
        <v>131</v>
      </c>
      <c r="H13" s="372" t="s">
        <v>87</v>
      </c>
      <c r="I13" s="372"/>
      <c r="J13" s="372"/>
      <c r="K13" s="372"/>
      <c r="L13" s="372" t="s">
        <v>100</v>
      </c>
      <c r="M13" s="372"/>
      <c r="N13" s="358">
        <v>44957</v>
      </c>
      <c r="O13" s="358"/>
      <c r="P13" s="64">
        <v>1.67E-2</v>
      </c>
      <c r="Q13" s="78">
        <v>1</v>
      </c>
      <c r="R13" s="79">
        <v>1</v>
      </c>
      <c r="S13" s="80">
        <f t="shared" si="0"/>
        <v>1</v>
      </c>
      <c r="T13" s="78"/>
      <c r="U13" s="79"/>
      <c r="V13" s="80" t="str">
        <f t="shared" si="1"/>
        <v/>
      </c>
      <c r="W13" s="78"/>
      <c r="X13" s="79"/>
      <c r="Y13" s="80" t="str">
        <f t="shared" si="2"/>
        <v/>
      </c>
      <c r="Z13" s="78"/>
      <c r="AA13" s="79"/>
      <c r="AB13" s="80" t="str">
        <f t="shared" si="3"/>
        <v/>
      </c>
      <c r="AC13" s="78"/>
      <c r="AD13" s="79"/>
      <c r="AE13" s="80" t="str">
        <f t="shared" si="4"/>
        <v/>
      </c>
      <c r="AF13" s="78"/>
      <c r="AG13" s="79"/>
      <c r="AH13" s="80" t="str">
        <f t="shared" si="5"/>
        <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3"/>
        <v>1</v>
      </c>
      <c r="BC13" s="80">
        <f t="shared" si="14"/>
        <v>1</v>
      </c>
      <c r="BD13" s="81">
        <f t="shared" si="15"/>
        <v>1.67E-2</v>
      </c>
      <c r="BE13" s="97" t="s">
        <v>119</v>
      </c>
      <c r="BF13" s="98" t="s">
        <v>120</v>
      </c>
      <c r="BG13" s="143" t="s">
        <v>121</v>
      </c>
      <c r="BH13" s="132" t="s">
        <v>121</v>
      </c>
      <c r="BI13" s="281" t="s">
        <v>121</v>
      </c>
      <c r="BJ13" s="250" t="s">
        <v>121</v>
      </c>
      <c r="BK13" s="281"/>
      <c r="BL13" s="251" t="s">
        <v>121</v>
      </c>
      <c r="BM13" s="272" t="s">
        <v>671</v>
      </c>
      <c r="BN13" s="187" t="s">
        <v>776</v>
      </c>
      <c r="BO13" s="178" t="s">
        <v>683</v>
      </c>
      <c r="BP13" s="195">
        <f>BA13/BB13</f>
        <v>1</v>
      </c>
      <c r="BQ13" s="190">
        <f t="shared" si="16"/>
        <v>1.67E-2</v>
      </c>
    </row>
    <row r="14" spans="2:69" s="30" customFormat="1" ht="121.5" customHeight="1" x14ac:dyDescent="0.2">
      <c r="B14" s="413"/>
      <c r="C14" s="47" t="s">
        <v>132</v>
      </c>
      <c r="D14" s="52" t="s">
        <v>133</v>
      </c>
      <c r="E14" s="412" t="s">
        <v>134</v>
      </c>
      <c r="F14" s="412"/>
      <c r="G14" s="52" t="s">
        <v>135</v>
      </c>
      <c r="H14" s="372" t="s">
        <v>87</v>
      </c>
      <c r="I14" s="372"/>
      <c r="J14" s="372"/>
      <c r="K14" s="372"/>
      <c r="L14" s="372" t="s">
        <v>100</v>
      </c>
      <c r="M14" s="372"/>
      <c r="N14" s="358">
        <v>44957</v>
      </c>
      <c r="O14" s="358"/>
      <c r="P14" s="64">
        <v>1.67E-2</v>
      </c>
      <c r="Q14" s="78">
        <v>1</v>
      </c>
      <c r="R14" s="79">
        <v>1</v>
      </c>
      <c r="S14" s="80">
        <f t="shared" si="0"/>
        <v>1</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c r="AY14" s="79"/>
      <c r="AZ14" s="80" t="str">
        <f t="shared" si="11"/>
        <v/>
      </c>
      <c r="BA14" s="78">
        <f t="shared" si="12"/>
        <v>1</v>
      </c>
      <c r="BB14" s="78">
        <f t="shared" si="13"/>
        <v>1</v>
      </c>
      <c r="BC14" s="80">
        <f t="shared" si="14"/>
        <v>1</v>
      </c>
      <c r="BD14" s="81">
        <f t="shared" si="15"/>
        <v>1.67E-2</v>
      </c>
      <c r="BE14" s="97" t="s">
        <v>136</v>
      </c>
      <c r="BF14" s="98" t="s">
        <v>137</v>
      </c>
      <c r="BG14" s="143" t="s">
        <v>121</v>
      </c>
      <c r="BH14" s="132" t="s">
        <v>121</v>
      </c>
      <c r="BI14" s="281" t="s">
        <v>121</v>
      </c>
      <c r="BJ14" s="250" t="s">
        <v>121</v>
      </c>
      <c r="BK14" s="281"/>
      <c r="BL14" s="251" t="s">
        <v>121</v>
      </c>
      <c r="BM14" s="271" t="s">
        <v>672</v>
      </c>
      <c r="BN14" s="187" t="s">
        <v>776</v>
      </c>
      <c r="BO14" s="178" t="s">
        <v>683</v>
      </c>
      <c r="BP14" s="195">
        <f>BB14/BA14</f>
        <v>1</v>
      </c>
      <c r="BQ14" s="190">
        <f t="shared" si="16"/>
        <v>1.67E-2</v>
      </c>
    </row>
    <row r="15" spans="2:69" s="30" customFormat="1" ht="147.6" customHeight="1" x14ac:dyDescent="0.2">
      <c r="B15" s="413" t="s">
        <v>138</v>
      </c>
      <c r="C15" s="47" t="s">
        <v>139</v>
      </c>
      <c r="D15" s="52" t="s">
        <v>140</v>
      </c>
      <c r="E15" s="412" t="s">
        <v>141</v>
      </c>
      <c r="F15" s="412"/>
      <c r="G15" s="52" t="s">
        <v>142</v>
      </c>
      <c r="H15" s="372" t="s">
        <v>87</v>
      </c>
      <c r="I15" s="372"/>
      <c r="J15" s="372" t="s">
        <v>143</v>
      </c>
      <c r="K15" s="372"/>
      <c r="L15" s="372" t="s">
        <v>100</v>
      </c>
      <c r="M15" s="372"/>
      <c r="N15" s="358" t="s">
        <v>144</v>
      </c>
      <c r="O15" s="358"/>
      <c r="P15" s="64">
        <v>1.67E-2</v>
      </c>
      <c r="Q15" s="78">
        <v>1</v>
      </c>
      <c r="R15" s="79">
        <v>1</v>
      </c>
      <c r="S15" s="80">
        <f t="shared" si="0"/>
        <v>1</v>
      </c>
      <c r="T15" s="78"/>
      <c r="U15" s="79"/>
      <c r="V15" s="80" t="str">
        <f t="shared" si="1"/>
        <v/>
      </c>
      <c r="W15" s="78"/>
      <c r="X15" s="79"/>
      <c r="Y15" s="80" t="str">
        <f t="shared" si="2"/>
        <v/>
      </c>
      <c r="Z15" s="78"/>
      <c r="AA15" s="79"/>
      <c r="AB15" s="80" t="str">
        <f t="shared" si="3"/>
        <v/>
      </c>
      <c r="AC15" s="78">
        <v>1</v>
      </c>
      <c r="AD15" s="79">
        <v>1</v>
      </c>
      <c r="AE15" s="80">
        <f t="shared" si="4"/>
        <v>1</v>
      </c>
      <c r="AF15" s="78"/>
      <c r="AG15" s="79"/>
      <c r="AH15" s="80" t="str">
        <f t="shared" si="5"/>
        <v/>
      </c>
      <c r="AI15" s="78"/>
      <c r="AJ15" s="79"/>
      <c r="AK15" s="80" t="str">
        <f t="shared" si="6"/>
        <v/>
      </c>
      <c r="AL15" s="78"/>
      <c r="AM15" s="79"/>
      <c r="AN15" s="80" t="str">
        <f t="shared" si="7"/>
        <v/>
      </c>
      <c r="AO15" s="78">
        <v>1</v>
      </c>
      <c r="AP15" s="79"/>
      <c r="AQ15" s="80">
        <f t="shared" si="8"/>
        <v>0</v>
      </c>
      <c r="AR15" s="78"/>
      <c r="AS15" s="79"/>
      <c r="AT15" s="80" t="str">
        <f t="shared" si="9"/>
        <v/>
      </c>
      <c r="AU15" s="78"/>
      <c r="AV15" s="79"/>
      <c r="AW15" s="80" t="str">
        <f t="shared" si="10"/>
        <v/>
      </c>
      <c r="AX15" s="78"/>
      <c r="AY15" s="79"/>
      <c r="AZ15" s="80" t="str">
        <f t="shared" si="11"/>
        <v/>
      </c>
      <c r="BA15" s="78">
        <f t="shared" si="12"/>
        <v>3</v>
      </c>
      <c r="BB15" s="78">
        <f t="shared" si="13"/>
        <v>2</v>
      </c>
      <c r="BC15" s="80">
        <f t="shared" si="14"/>
        <v>0.66666666666666663</v>
      </c>
      <c r="BD15" s="81">
        <f t="shared" si="15"/>
        <v>1.1133333333333332E-2</v>
      </c>
      <c r="BE15" s="198" t="s">
        <v>771</v>
      </c>
      <c r="BF15" s="199" t="s">
        <v>772</v>
      </c>
      <c r="BG15" s="199"/>
      <c r="BH15" s="199" t="s">
        <v>113</v>
      </c>
      <c r="BI15" s="245" t="s">
        <v>145</v>
      </c>
      <c r="BJ15" s="243" t="s">
        <v>146</v>
      </c>
      <c r="BK15" s="245"/>
      <c r="BL15" s="280" t="s">
        <v>113</v>
      </c>
      <c r="BM15" s="272" t="s">
        <v>673</v>
      </c>
      <c r="BN15" s="176" t="s">
        <v>787</v>
      </c>
      <c r="BO15" s="182" t="s">
        <v>682</v>
      </c>
      <c r="BP15" s="194">
        <f>BB15/BA15</f>
        <v>0.66666666666666663</v>
      </c>
      <c r="BQ15" s="191">
        <f t="shared" si="16"/>
        <v>1.1133333333333332E-2</v>
      </c>
    </row>
    <row r="16" spans="2:69" s="30" customFormat="1" ht="204" customHeight="1" x14ac:dyDescent="0.2">
      <c r="B16" s="413"/>
      <c r="C16" s="47" t="s">
        <v>147</v>
      </c>
      <c r="D16" s="52" t="s">
        <v>148</v>
      </c>
      <c r="E16" s="412" t="s">
        <v>149</v>
      </c>
      <c r="F16" s="412"/>
      <c r="G16" s="52" t="s">
        <v>150</v>
      </c>
      <c r="H16" s="372" t="s">
        <v>87</v>
      </c>
      <c r="I16" s="372"/>
      <c r="J16" s="372"/>
      <c r="K16" s="372"/>
      <c r="L16" s="372" t="s">
        <v>100</v>
      </c>
      <c r="M16" s="372"/>
      <c r="N16" s="358" t="s">
        <v>151</v>
      </c>
      <c r="O16" s="358"/>
      <c r="P16" s="64">
        <v>1.67E-2</v>
      </c>
      <c r="Q16" s="78">
        <v>1</v>
      </c>
      <c r="R16" s="79">
        <v>1</v>
      </c>
      <c r="S16" s="80">
        <f t="shared" si="0"/>
        <v>1</v>
      </c>
      <c r="T16" s="78"/>
      <c r="U16" s="79"/>
      <c r="V16" s="80" t="str">
        <f t="shared" si="1"/>
        <v/>
      </c>
      <c r="W16" s="78"/>
      <c r="X16" s="79"/>
      <c r="Y16" s="80" t="str">
        <f t="shared" si="2"/>
        <v/>
      </c>
      <c r="Z16" s="78"/>
      <c r="AA16" s="79"/>
      <c r="AB16" s="80" t="str">
        <f t="shared" si="3"/>
        <v/>
      </c>
      <c r="AC16" s="78">
        <v>1</v>
      </c>
      <c r="AD16" s="79">
        <v>1</v>
      </c>
      <c r="AE16" s="80">
        <f t="shared" si="4"/>
        <v>1</v>
      </c>
      <c r="AF16" s="78"/>
      <c r="AG16" s="79"/>
      <c r="AH16" s="80" t="str">
        <f t="shared" si="5"/>
        <v/>
      </c>
      <c r="AI16" s="78"/>
      <c r="AJ16" s="79"/>
      <c r="AK16" s="80" t="str">
        <f t="shared" si="6"/>
        <v/>
      </c>
      <c r="AL16" s="78"/>
      <c r="AM16" s="79"/>
      <c r="AN16" s="80" t="str">
        <f t="shared" si="7"/>
        <v/>
      </c>
      <c r="AO16" s="78">
        <v>1</v>
      </c>
      <c r="AP16" s="79"/>
      <c r="AQ16" s="80">
        <f t="shared" si="8"/>
        <v>0</v>
      </c>
      <c r="AR16" s="78"/>
      <c r="AS16" s="79"/>
      <c r="AT16" s="80" t="str">
        <f t="shared" si="9"/>
        <v/>
      </c>
      <c r="AU16" s="78"/>
      <c r="AV16" s="79"/>
      <c r="AW16" s="80" t="str">
        <f t="shared" si="10"/>
        <v/>
      </c>
      <c r="AX16" s="78"/>
      <c r="AY16" s="79"/>
      <c r="AZ16" s="80" t="str">
        <f t="shared" si="11"/>
        <v/>
      </c>
      <c r="BA16" s="78">
        <f t="shared" si="12"/>
        <v>3</v>
      </c>
      <c r="BB16" s="78">
        <f t="shared" si="13"/>
        <v>2</v>
      </c>
      <c r="BC16" s="80">
        <f t="shared" si="14"/>
        <v>0.66666666666666663</v>
      </c>
      <c r="BD16" s="81">
        <f t="shared" si="15"/>
        <v>1.1133333333333332E-2</v>
      </c>
      <c r="BE16" s="97" t="s">
        <v>152</v>
      </c>
      <c r="BF16" s="98" t="s">
        <v>153</v>
      </c>
      <c r="BG16" s="97"/>
      <c r="BH16" s="98" t="s">
        <v>113</v>
      </c>
      <c r="BI16" s="245" t="s">
        <v>777</v>
      </c>
      <c r="BJ16" s="243" t="s">
        <v>778</v>
      </c>
      <c r="BK16" s="245"/>
      <c r="BL16" s="280" t="s">
        <v>113</v>
      </c>
      <c r="BM16" s="275" t="s">
        <v>674</v>
      </c>
      <c r="BN16" s="342" t="s">
        <v>786</v>
      </c>
      <c r="BO16" s="343" t="s">
        <v>682</v>
      </c>
      <c r="BP16" s="194">
        <f>BB16/BA16</f>
        <v>0.66666666666666663</v>
      </c>
      <c r="BQ16" s="191">
        <f t="shared" si="16"/>
        <v>1.1133333333333332E-2</v>
      </c>
    </row>
    <row r="17" spans="2:69" s="30" customFormat="1" ht="144.75" customHeight="1" x14ac:dyDescent="0.2">
      <c r="B17" s="413" t="s">
        <v>154</v>
      </c>
      <c r="C17" s="47" t="s">
        <v>155</v>
      </c>
      <c r="D17" s="52" t="s">
        <v>156</v>
      </c>
      <c r="E17" s="412" t="s">
        <v>157</v>
      </c>
      <c r="F17" s="412"/>
      <c r="G17" s="52" t="s">
        <v>158</v>
      </c>
      <c r="H17" s="372" t="s">
        <v>159</v>
      </c>
      <c r="I17" s="372"/>
      <c r="J17" s="372"/>
      <c r="K17" s="372"/>
      <c r="L17" s="372" t="s">
        <v>100</v>
      </c>
      <c r="M17" s="372"/>
      <c r="N17" s="358" t="s">
        <v>160</v>
      </c>
      <c r="O17" s="358"/>
      <c r="P17" s="64">
        <v>1.67E-2</v>
      </c>
      <c r="Q17" s="78">
        <v>1</v>
      </c>
      <c r="R17" s="79">
        <v>1</v>
      </c>
      <c r="S17" s="80">
        <f t="shared" si="0"/>
        <v>1</v>
      </c>
      <c r="T17" s="78"/>
      <c r="U17" s="79"/>
      <c r="V17" s="80" t="str">
        <f t="shared" si="1"/>
        <v/>
      </c>
      <c r="W17" s="78"/>
      <c r="X17" s="79"/>
      <c r="Y17" s="80" t="str">
        <f t="shared" si="2"/>
        <v/>
      </c>
      <c r="Z17" s="78"/>
      <c r="AA17" s="79"/>
      <c r="AB17" s="80" t="str">
        <f t="shared" si="3"/>
        <v/>
      </c>
      <c r="AC17" s="78">
        <v>1</v>
      </c>
      <c r="AD17" s="79">
        <v>1</v>
      </c>
      <c r="AE17" s="80">
        <f t="shared" si="4"/>
        <v>1</v>
      </c>
      <c r="AF17" s="78"/>
      <c r="AG17" s="79"/>
      <c r="AH17" s="80" t="str">
        <f t="shared" si="5"/>
        <v/>
      </c>
      <c r="AI17" s="78"/>
      <c r="AJ17" s="79"/>
      <c r="AK17" s="80" t="str">
        <f t="shared" si="6"/>
        <v/>
      </c>
      <c r="AL17" s="78"/>
      <c r="AM17" s="79"/>
      <c r="AN17" s="80" t="str">
        <f t="shared" si="7"/>
        <v/>
      </c>
      <c r="AO17" s="78">
        <v>1</v>
      </c>
      <c r="AP17" s="79"/>
      <c r="AQ17" s="80">
        <f t="shared" si="8"/>
        <v>0</v>
      </c>
      <c r="AR17" s="78"/>
      <c r="AS17" s="79"/>
      <c r="AT17" s="80" t="str">
        <f t="shared" si="9"/>
        <v/>
      </c>
      <c r="AU17" s="78"/>
      <c r="AV17" s="79"/>
      <c r="AW17" s="80" t="str">
        <f t="shared" si="10"/>
        <v/>
      </c>
      <c r="AX17" s="78"/>
      <c r="AY17" s="79"/>
      <c r="AZ17" s="80" t="str">
        <f t="shared" si="11"/>
        <v/>
      </c>
      <c r="BA17" s="78">
        <f t="shared" si="12"/>
        <v>3</v>
      </c>
      <c r="BB17" s="78">
        <f t="shared" si="13"/>
        <v>2</v>
      </c>
      <c r="BC17" s="80">
        <f t="shared" si="14"/>
        <v>0.66666666666666663</v>
      </c>
      <c r="BD17" s="81">
        <f t="shared" si="15"/>
        <v>1.1133333333333332E-2</v>
      </c>
      <c r="BE17" s="97" t="s">
        <v>161</v>
      </c>
      <c r="BF17" s="98" t="s">
        <v>162</v>
      </c>
      <c r="BG17" s="97" t="s">
        <v>163</v>
      </c>
      <c r="BH17" s="98" t="s">
        <v>113</v>
      </c>
      <c r="BI17" s="245" t="s">
        <v>164</v>
      </c>
      <c r="BJ17" s="243" t="s">
        <v>165</v>
      </c>
      <c r="BK17" s="245"/>
      <c r="BL17" s="280" t="s">
        <v>113</v>
      </c>
      <c r="BM17" s="272" t="s">
        <v>675</v>
      </c>
      <c r="BN17" s="342" t="s">
        <v>789</v>
      </c>
      <c r="BO17" s="182" t="s">
        <v>682</v>
      </c>
      <c r="BP17" s="194">
        <f>BB17/BA17</f>
        <v>0.66666666666666663</v>
      </c>
      <c r="BQ17" s="191">
        <f t="shared" si="16"/>
        <v>1.1133333333333332E-2</v>
      </c>
    </row>
    <row r="18" spans="2:69" s="30" customFormat="1" ht="109.5" customHeight="1" thickBot="1" x14ac:dyDescent="0.25">
      <c r="B18" s="413"/>
      <c r="C18" s="47" t="s">
        <v>166</v>
      </c>
      <c r="D18" s="52" t="s">
        <v>167</v>
      </c>
      <c r="E18" s="412" t="s">
        <v>168</v>
      </c>
      <c r="F18" s="412"/>
      <c r="G18" s="52" t="s">
        <v>169</v>
      </c>
      <c r="H18" s="372" t="s">
        <v>159</v>
      </c>
      <c r="I18" s="372"/>
      <c r="J18" s="372"/>
      <c r="K18" s="372"/>
      <c r="L18" s="372" t="s">
        <v>100</v>
      </c>
      <c r="M18" s="372"/>
      <c r="N18" s="358">
        <v>45260</v>
      </c>
      <c r="O18" s="358"/>
      <c r="P18" s="64">
        <v>1.67E-2</v>
      </c>
      <c r="Q18" s="78"/>
      <c r="R18" s="79"/>
      <c r="S18" s="80" t="str">
        <f t="shared" si="0"/>
        <v/>
      </c>
      <c r="T18" s="78"/>
      <c r="U18" s="79"/>
      <c r="V18" s="80" t="str">
        <f t="shared" si="1"/>
        <v/>
      </c>
      <c r="W18" s="78"/>
      <c r="X18" s="79"/>
      <c r="Y18" s="80" t="str">
        <f t="shared" si="2"/>
        <v/>
      </c>
      <c r="Z18" s="78"/>
      <c r="AA18" s="79"/>
      <c r="AB18" s="80" t="str">
        <f t="shared" si="3"/>
        <v/>
      </c>
      <c r="AC18" s="78"/>
      <c r="AD18" s="79"/>
      <c r="AE18" s="80" t="str">
        <f t="shared" si="4"/>
        <v/>
      </c>
      <c r="AF18" s="78"/>
      <c r="AG18" s="79"/>
      <c r="AH18" s="80" t="str">
        <f t="shared" si="5"/>
        <v/>
      </c>
      <c r="AI18" s="78"/>
      <c r="AJ18" s="79"/>
      <c r="AK18" s="80" t="str">
        <f t="shared" si="6"/>
        <v/>
      </c>
      <c r="AL18" s="78"/>
      <c r="AM18" s="79"/>
      <c r="AN18" s="80" t="str">
        <f t="shared" si="7"/>
        <v/>
      </c>
      <c r="AO18" s="78"/>
      <c r="AP18" s="79"/>
      <c r="AQ18" s="80" t="str">
        <f t="shared" si="8"/>
        <v/>
      </c>
      <c r="AR18" s="78"/>
      <c r="AS18" s="79"/>
      <c r="AT18" s="80" t="str">
        <f t="shared" si="9"/>
        <v/>
      </c>
      <c r="AU18" s="78">
        <v>1</v>
      </c>
      <c r="AV18" s="79"/>
      <c r="AW18" s="80">
        <f t="shared" si="10"/>
        <v>0</v>
      </c>
      <c r="AX18" s="78"/>
      <c r="AY18" s="79"/>
      <c r="AZ18" s="80" t="str">
        <f t="shared" si="11"/>
        <v/>
      </c>
      <c r="BA18" s="78">
        <f t="shared" si="12"/>
        <v>1</v>
      </c>
      <c r="BB18" s="78">
        <f t="shared" si="13"/>
        <v>0</v>
      </c>
      <c r="BC18" s="80">
        <f t="shared" si="14"/>
        <v>0</v>
      </c>
      <c r="BD18" s="81">
        <f t="shared" si="15"/>
        <v>0</v>
      </c>
      <c r="BE18" s="113" t="s">
        <v>170</v>
      </c>
      <c r="BF18" s="114" t="s">
        <v>101</v>
      </c>
      <c r="BG18" s="113" t="s">
        <v>163</v>
      </c>
      <c r="BH18" s="114" t="s">
        <v>101</v>
      </c>
      <c r="BI18" s="254" t="s">
        <v>101</v>
      </c>
      <c r="BJ18" s="255" t="s">
        <v>101</v>
      </c>
      <c r="BK18" s="254"/>
      <c r="BL18" s="257" t="s">
        <v>101</v>
      </c>
      <c r="BM18" s="276" t="s">
        <v>676</v>
      </c>
      <c r="BN18" s="180" t="s">
        <v>790</v>
      </c>
      <c r="BO18" s="181" t="s">
        <v>683</v>
      </c>
      <c r="BP18" s="185">
        <v>0</v>
      </c>
      <c r="BQ18" s="192">
        <v>0</v>
      </c>
    </row>
    <row r="19" spans="2:69" s="33" customFormat="1" ht="12.75" customHeight="1" x14ac:dyDescent="0.2">
      <c r="B19" s="29"/>
      <c r="C19" s="29"/>
      <c r="D19" s="31"/>
      <c r="E19" s="31"/>
      <c r="F19" s="31"/>
      <c r="G19" s="32"/>
      <c r="H19" s="29"/>
      <c r="I19" s="29"/>
      <c r="J19" s="29"/>
      <c r="K19" s="29"/>
      <c r="L19" s="29"/>
      <c r="M19" s="29"/>
      <c r="N19" s="29"/>
      <c r="O19" s="29"/>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1"/>
      <c r="BE19" s="115"/>
      <c r="BF19" s="115"/>
      <c r="BG19" s="116"/>
      <c r="BH19" s="116"/>
      <c r="BI19" s="73"/>
      <c r="BJ19" s="73"/>
      <c r="BO19" s="177"/>
      <c r="BP19" s="186"/>
      <c r="BQ19" s="193">
        <f>SUM(BQ7:BQ18)</f>
        <v>0.11133333333333331</v>
      </c>
    </row>
    <row r="20" spans="2:69" s="33" customFormat="1" ht="12.75" customHeight="1" x14ac:dyDescent="0.2">
      <c r="B20" s="29"/>
      <c r="C20" s="29"/>
      <c r="D20" s="31"/>
      <c r="E20" s="31"/>
      <c r="F20" s="31"/>
      <c r="G20" s="32"/>
      <c r="H20" s="29"/>
      <c r="I20" s="29"/>
      <c r="J20" s="29"/>
      <c r="K20" s="29"/>
      <c r="L20" s="29"/>
      <c r="M20" s="29"/>
      <c r="N20" s="29"/>
      <c r="O20" s="29"/>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1"/>
      <c r="BE20" s="115"/>
      <c r="BF20" s="115"/>
      <c r="BG20" s="116"/>
      <c r="BH20" s="116"/>
      <c r="BI20" s="73"/>
      <c r="BJ20" s="73"/>
      <c r="BO20" s="177"/>
      <c r="BP20" s="186"/>
      <c r="BQ20" s="193"/>
    </row>
  </sheetData>
  <autoFilter ref="A6:BK6" xr:uid="{00000000-0009-0000-0000-000002000000}">
    <filterColumn colId="4" showButton="0"/>
    <filterColumn colId="7" showButton="0"/>
    <filterColumn colId="9" showButton="0"/>
    <filterColumn colId="11" showButton="0"/>
    <filterColumn colId="13" showButton="0"/>
  </autoFilter>
  <mergeCells count="105">
    <mergeCell ref="BO5:BO6"/>
    <mergeCell ref="BP5:BP6"/>
    <mergeCell ref="BQ5:BQ6"/>
    <mergeCell ref="BI5:BJ5"/>
    <mergeCell ref="BE5:BF5"/>
    <mergeCell ref="E9:F9"/>
    <mergeCell ref="H9:I9"/>
    <mergeCell ref="J9:K9"/>
    <mergeCell ref="L9:M9"/>
    <mergeCell ref="N9:O9"/>
    <mergeCell ref="BG5:BH5"/>
    <mergeCell ref="Q5:S5"/>
    <mergeCell ref="T5:V5"/>
    <mergeCell ref="W5:Y5"/>
    <mergeCell ref="Z5:AB5"/>
    <mergeCell ref="AC5:AE5"/>
    <mergeCell ref="AF5:AH5"/>
    <mergeCell ref="AI5:AK5"/>
    <mergeCell ref="AL5:AN5"/>
    <mergeCell ref="E6:F6"/>
    <mergeCell ref="N7:O7"/>
    <mergeCell ref="N8:O8"/>
    <mergeCell ref="J8:K8"/>
    <mergeCell ref="L7:M7"/>
    <mergeCell ref="L3:M3"/>
    <mergeCell ref="L6:M6"/>
    <mergeCell ref="D1:E2"/>
    <mergeCell ref="BC5:BC6"/>
    <mergeCell ref="AO5:AQ5"/>
    <mergeCell ref="AR5:AT5"/>
    <mergeCell ref="AU5:AW5"/>
    <mergeCell ref="AX5:AZ5"/>
    <mergeCell ref="BA5:BB5"/>
    <mergeCell ref="J6:K6"/>
    <mergeCell ref="N4:O4"/>
    <mergeCell ref="N6:O6"/>
    <mergeCell ref="L4:M4"/>
    <mergeCell ref="N1:O1"/>
    <mergeCell ref="N2:O2"/>
    <mergeCell ref="N3:O3"/>
    <mergeCell ref="D3:E4"/>
    <mergeCell ref="E7:F7"/>
    <mergeCell ref="F1:K2"/>
    <mergeCell ref="F3:K4"/>
    <mergeCell ref="H6:I6"/>
    <mergeCell ref="B11:B12"/>
    <mergeCell ref="N11:O11"/>
    <mergeCell ref="N12:O12"/>
    <mergeCell ref="L10:M10"/>
    <mergeCell ref="H12:I12"/>
    <mergeCell ref="E12:F12"/>
    <mergeCell ref="E10:F10"/>
    <mergeCell ref="H10:I10"/>
    <mergeCell ref="J10:K10"/>
    <mergeCell ref="J11:K11"/>
    <mergeCell ref="J12:K12"/>
    <mergeCell ref="H11:I11"/>
    <mergeCell ref="L11:M11"/>
    <mergeCell ref="B1:C4"/>
    <mergeCell ref="B7:B10"/>
    <mergeCell ref="E8:F8"/>
    <mergeCell ref="L8:M8"/>
    <mergeCell ref="B5:P5"/>
    <mergeCell ref="L1:M1"/>
    <mergeCell ref="L2:M2"/>
    <mergeCell ref="B13:B14"/>
    <mergeCell ref="B17:B18"/>
    <mergeCell ref="E18:F18"/>
    <mergeCell ref="H18:I18"/>
    <mergeCell ref="J18:K18"/>
    <mergeCell ref="H16:I16"/>
    <mergeCell ref="B15:B16"/>
    <mergeCell ref="E14:F14"/>
    <mergeCell ref="H14:I14"/>
    <mergeCell ref="E16:F16"/>
    <mergeCell ref="J13:K13"/>
    <mergeCell ref="J17:K17"/>
    <mergeCell ref="E13:F13"/>
    <mergeCell ref="J16:K16"/>
    <mergeCell ref="E15:F15"/>
    <mergeCell ref="H15:I15"/>
    <mergeCell ref="BK5:BL5"/>
    <mergeCell ref="L18:M18"/>
    <mergeCell ref="N18:O18"/>
    <mergeCell ref="E17:F17"/>
    <mergeCell ref="H17:I17"/>
    <mergeCell ref="L17:M17"/>
    <mergeCell ref="N17:O17"/>
    <mergeCell ref="N16:O16"/>
    <mergeCell ref="L15:M15"/>
    <mergeCell ref="L16:M16"/>
    <mergeCell ref="H13:I13"/>
    <mergeCell ref="N15:O15"/>
    <mergeCell ref="L14:M14"/>
    <mergeCell ref="N14:O14"/>
    <mergeCell ref="J14:K14"/>
    <mergeCell ref="N13:O13"/>
    <mergeCell ref="L13:M13"/>
    <mergeCell ref="J15:K15"/>
    <mergeCell ref="N10:O10"/>
    <mergeCell ref="L12:M12"/>
    <mergeCell ref="E11:F11"/>
    <mergeCell ref="H7:I7"/>
    <mergeCell ref="H8:I8"/>
    <mergeCell ref="J7:K7"/>
  </mergeCells>
  <phoneticPr fontId="1" type="noConversion"/>
  <conditionalFormatting sqref="S7:S18">
    <cfRule type="cellIs" dxfId="168" priority="43" stopIfTrue="1" operator="equal">
      <formula>0</formula>
    </cfRule>
    <cfRule type="cellIs" dxfId="167" priority="42" stopIfTrue="1" operator="equal">
      <formula>1</formula>
    </cfRule>
    <cfRule type="cellIs" dxfId="166" priority="41" stopIfTrue="1" operator="between">
      <formula>1%</formula>
      <formula>90%</formula>
    </cfRule>
  </conditionalFormatting>
  <conditionalFormatting sqref="V7:V18">
    <cfRule type="cellIs" dxfId="165" priority="39" stopIfTrue="1" operator="equal">
      <formula>0</formula>
    </cfRule>
    <cfRule type="cellIs" dxfId="164" priority="38" stopIfTrue="1" operator="equal">
      <formula>1</formula>
    </cfRule>
    <cfRule type="cellIs" dxfId="163" priority="37" stopIfTrue="1" operator="between">
      <formula>1%</formula>
      <formula>90%</formula>
    </cfRule>
  </conditionalFormatting>
  <conditionalFormatting sqref="Y7:Y18">
    <cfRule type="cellIs" dxfId="162" priority="36" stopIfTrue="1" operator="equal">
      <formula>0</formula>
    </cfRule>
    <cfRule type="cellIs" dxfId="161" priority="35" stopIfTrue="1" operator="equal">
      <formula>1</formula>
    </cfRule>
    <cfRule type="cellIs" dxfId="160" priority="34" stopIfTrue="1" operator="between">
      <formula>1%</formula>
      <formula>90%</formula>
    </cfRule>
  </conditionalFormatting>
  <conditionalFormatting sqref="AB7:AB18">
    <cfRule type="cellIs" dxfId="159" priority="33" stopIfTrue="1" operator="equal">
      <formula>0</formula>
    </cfRule>
    <cfRule type="cellIs" dxfId="158" priority="32" stopIfTrue="1" operator="equal">
      <formula>1</formula>
    </cfRule>
    <cfRule type="cellIs" dxfId="157" priority="31" stopIfTrue="1" operator="between">
      <formula>1%</formula>
      <formula>90%</formula>
    </cfRule>
  </conditionalFormatting>
  <conditionalFormatting sqref="AE7:AE18">
    <cfRule type="cellIs" dxfId="156" priority="30" stopIfTrue="1" operator="equal">
      <formula>0</formula>
    </cfRule>
    <cfRule type="cellIs" dxfId="155" priority="29" stopIfTrue="1" operator="equal">
      <formula>1</formula>
    </cfRule>
    <cfRule type="cellIs" dxfId="154" priority="28" stopIfTrue="1" operator="between">
      <formula>1%</formula>
      <formula>90%</formula>
    </cfRule>
  </conditionalFormatting>
  <conditionalFormatting sqref="AH7:AH18">
    <cfRule type="cellIs" dxfId="153" priority="27" stopIfTrue="1" operator="equal">
      <formula>0</formula>
    </cfRule>
    <cfRule type="cellIs" dxfId="152" priority="26" stopIfTrue="1" operator="equal">
      <formula>1</formula>
    </cfRule>
    <cfRule type="cellIs" dxfId="151" priority="25" stopIfTrue="1" operator="between">
      <formula>1%</formula>
      <formula>90%</formula>
    </cfRule>
  </conditionalFormatting>
  <conditionalFormatting sqref="AK7:AK18">
    <cfRule type="cellIs" dxfId="150" priority="22" stopIfTrue="1" operator="between">
      <formula>1%</formula>
      <formula>90%</formula>
    </cfRule>
    <cfRule type="cellIs" dxfId="149" priority="23" stopIfTrue="1" operator="equal">
      <formula>1</formula>
    </cfRule>
    <cfRule type="cellIs" dxfId="148" priority="24" stopIfTrue="1" operator="equal">
      <formula>0</formula>
    </cfRule>
  </conditionalFormatting>
  <conditionalFormatting sqref="AN7:AN18">
    <cfRule type="cellIs" dxfId="147" priority="21" stopIfTrue="1" operator="equal">
      <formula>0</formula>
    </cfRule>
    <cfRule type="cellIs" dxfId="146" priority="20" stopIfTrue="1" operator="equal">
      <formula>1</formula>
    </cfRule>
    <cfRule type="cellIs" dxfId="145" priority="19" stopIfTrue="1" operator="between">
      <formula>1%</formula>
      <formula>90%</formula>
    </cfRule>
  </conditionalFormatting>
  <conditionalFormatting sqref="AQ7:AQ18">
    <cfRule type="cellIs" dxfId="144" priority="18" stopIfTrue="1" operator="equal">
      <formula>0</formula>
    </cfRule>
    <cfRule type="cellIs" dxfId="143" priority="17" stopIfTrue="1" operator="equal">
      <formula>1</formula>
    </cfRule>
    <cfRule type="cellIs" dxfId="142" priority="16" stopIfTrue="1" operator="between">
      <formula>1%</formula>
      <formula>90%</formula>
    </cfRule>
  </conditionalFormatting>
  <conditionalFormatting sqref="AT7:AT18">
    <cfRule type="cellIs" dxfId="141" priority="15" stopIfTrue="1" operator="equal">
      <formula>0</formula>
    </cfRule>
    <cfRule type="cellIs" dxfId="140" priority="14" stopIfTrue="1" operator="equal">
      <formula>1</formula>
    </cfRule>
    <cfRule type="cellIs" dxfId="139" priority="13" stopIfTrue="1" operator="between">
      <formula>1%</formula>
      <formula>90%</formula>
    </cfRule>
  </conditionalFormatting>
  <conditionalFormatting sqref="AW7:AW18">
    <cfRule type="cellIs" dxfId="138" priority="12" stopIfTrue="1" operator="equal">
      <formula>0</formula>
    </cfRule>
    <cfRule type="cellIs" dxfId="137" priority="11" stopIfTrue="1" operator="equal">
      <formula>1</formula>
    </cfRule>
    <cfRule type="cellIs" dxfId="136" priority="10" stopIfTrue="1" operator="between">
      <formula>1%</formula>
      <formula>90%</formula>
    </cfRule>
  </conditionalFormatting>
  <conditionalFormatting sqref="AZ7:AZ18">
    <cfRule type="cellIs" dxfId="135" priority="9" stopIfTrue="1" operator="equal">
      <formula>0</formula>
    </cfRule>
    <cfRule type="cellIs" dxfId="134" priority="8" stopIfTrue="1" operator="equal">
      <formula>1</formula>
    </cfRule>
    <cfRule type="cellIs" dxfId="133" priority="7" stopIfTrue="1" operator="between">
      <formula>1%</formula>
      <formula>90%</formula>
    </cfRule>
  </conditionalFormatting>
  <conditionalFormatting sqref="BC7:BC18">
    <cfRule type="cellIs" dxfId="132" priority="3" stopIfTrue="1" operator="equal">
      <formula>0</formula>
    </cfRule>
    <cfRule type="cellIs" dxfId="131" priority="2" stopIfTrue="1" operator="equal">
      <formula>1</formula>
    </cfRule>
    <cfRule type="cellIs" dxfId="130" priority="1"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50F2E"/>
  </sheetPr>
  <dimension ref="C2:G8"/>
  <sheetViews>
    <sheetView showGridLines="0" zoomScale="85" zoomScaleNormal="85" workbookViewId="0">
      <selection activeCell="E4" sqref="E4:F4"/>
    </sheetView>
  </sheetViews>
  <sheetFormatPr baseColWidth="10" defaultColWidth="11.42578125" defaultRowHeight="15" x14ac:dyDescent="0.25"/>
  <cols>
    <col min="4" max="4" width="18.7109375" customWidth="1"/>
    <col min="5" max="5" width="67.140625" customWidth="1"/>
    <col min="6" max="6" width="48.42578125" customWidth="1"/>
  </cols>
  <sheetData>
    <row r="2" spans="3:7" ht="42" customHeight="1" thickBot="1" x14ac:dyDescent="0.3">
      <c r="C2" s="437"/>
      <c r="D2" s="437"/>
      <c r="E2" s="437"/>
      <c r="F2" s="437"/>
      <c r="G2" s="56"/>
    </row>
    <row r="3" spans="3:7" ht="15.75" thickBot="1" x14ac:dyDescent="0.3">
      <c r="C3" s="438" t="s">
        <v>171</v>
      </c>
      <c r="D3" s="439"/>
      <c r="E3" s="440">
        <v>44944</v>
      </c>
      <c r="F3" s="441"/>
    </row>
    <row r="4" spans="3:7" ht="123" customHeight="1" thickBot="1" x14ac:dyDescent="0.3">
      <c r="C4" s="442" t="s">
        <v>172</v>
      </c>
      <c r="D4" s="443"/>
      <c r="E4" s="444" t="s">
        <v>173</v>
      </c>
      <c r="F4" s="445"/>
    </row>
    <row r="5" spans="3:7" ht="15.75" thickBot="1" x14ac:dyDescent="0.3">
      <c r="C5" s="59"/>
      <c r="D5" s="59"/>
      <c r="E5" s="59"/>
      <c r="F5" s="59"/>
    </row>
    <row r="6" spans="3:7" ht="15.75" thickBot="1" x14ac:dyDescent="0.3">
      <c r="C6" s="434" t="s">
        <v>174</v>
      </c>
      <c r="D6" s="435"/>
      <c r="E6" s="435"/>
      <c r="F6" s="436"/>
    </row>
    <row r="7" spans="3:7" ht="15.75" thickBot="1" x14ac:dyDescent="0.3">
      <c r="C7" s="60" t="s">
        <v>175</v>
      </c>
      <c r="D7" s="60" t="s">
        <v>176</v>
      </c>
      <c r="E7" s="60" t="s">
        <v>177</v>
      </c>
      <c r="F7" s="60" t="s">
        <v>178</v>
      </c>
    </row>
    <row r="8" spans="3:7" ht="29.25" thickBot="1" x14ac:dyDescent="0.3">
      <c r="C8" s="61" t="s">
        <v>179</v>
      </c>
      <c r="D8" s="61">
        <v>64529</v>
      </c>
      <c r="E8" s="62" t="s">
        <v>180</v>
      </c>
      <c r="F8" s="61" t="s">
        <v>181</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A1:BQ34"/>
  <sheetViews>
    <sheetView showGridLines="0" topLeftCell="B3" zoomScale="130" zoomScaleNormal="130" zoomScaleSheetLayoutView="80" workbookViewId="0">
      <pane xSplit="2" ySplit="4" topLeftCell="BM34" activePane="bottomRight" state="frozen"/>
      <selection pane="topRight" activeCell="D3" sqref="D3"/>
      <selection pane="bottomLeft" activeCell="B7" sqref="B7"/>
      <selection pane="bottomRight" activeCell="BN43" sqref="BN43"/>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4.140625" style="5" customWidth="1"/>
    <col min="17" max="17" width="6.7109375" style="5" bestFit="1" customWidth="1"/>
    <col min="18" max="18" width="4.140625" style="5" bestFit="1" customWidth="1"/>
    <col min="19" max="19" width="7.42578125" style="5" customWidth="1"/>
    <col min="20" max="20" width="8.7109375" style="5" customWidth="1"/>
    <col min="21" max="21" width="4" style="5" bestFit="1" customWidth="1"/>
    <col min="22" max="22" width="7.85546875" style="5" customWidth="1"/>
    <col min="23" max="23" width="7" style="5" bestFit="1" customWidth="1"/>
    <col min="24" max="24" width="4" style="5" bestFit="1" customWidth="1"/>
    <col min="25" max="25" width="6.42578125" style="5" customWidth="1"/>
    <col min="26" max="26" width="5.7109375" style="5" bestFit="1" customWidth="1"/>
    <col min="27" max="27" width="4.42578125" style="5" customWidth="1"/>
    <col min="28" max="28" width="9.85546875" style="5" customWidth="1"/>
    <col min="29" max="29" width="6.7109375" style="5" customWidth="1"/>
    <col min="30" max="30" width="5.28515625" style="5" customWidth="1"/>
    <col min="31" max="31" width="7" style="5" customWidth="1"/>
    <col min="32" max="32" width="6.28515625" style="5" customWidth="1"/>
    <col min="33" max="33" width="4" style="5" customWidth="1"/>
    <col min="34" max="34" width="8.42578125" style="5" customWidth="1"/>
    <col min="35" max="35" width="5.7109375" style="5" customWidth="1"/>
    <col min="36" max="36" width="4" style="5" customWidth="1"/>
    <col min="37" max="37" width="8.140625" style="5" customWidth="1"/>
    <col min="38" max="38" width="8" style="5" customWidth="1"/>
    <col min="39" max="39" width="4" style="5" customWidth="1"/>
    <col min="40" max="40" width="7.28515625" style="5" customWidth="1"/>
    <col min="41" max="41" width="6.28515625" style="5" customWidth="1"/>
    <col min="42" max="42" width="4.140625" style="5" customWidth="1"/>
    <col min="43" max="43" width="4.5703125" style="5" customWidth="1"/>
    <col min="44" max="44" width="7.28515625" style="5" customWidth="1"/>
    <col min="45" max="45" width="8.28515625" style="5" customWidth="1"/>
    <col min="46" max="46" width="3.7109375" style="5" customWidth="1"/>
    <col min="47" max="47" width="5.85546875" style="5" customWidth="1"/>
    <col min="48" max="48" width="5.28515625" style="5" customWidth="1"/>
    <col min="49" max="49" width="4.7109375" style="5" customWidth="1"/>
    <col min="50" max="50" width="5.7109375" style="5" customWidth="1"/>
    <col min="51" max="51" width="7.140625" style="5" customWidth="1"/>
    <col min="52" max="52" width="4.85546875" style="5" customWidth="1"/>
    <col min="53" max="53" width="9" style="5" customWidth="1"/>
    <col min="54" max="54" width="7.28515625" style="5" customWidth="1"/>
    <col min="55" max="55" width="11.42578125" style="5"/>
    <col min="56" max="56" width="15.42578125" style="5" customWidth="1"/>
    <col min="57" max="58" width="48.28515625" style="5" hidden="1" customWidth="1"/>
    <col min="59" max="59" width="57.28515625" style="108" hidden="1" customWidth="1"/>
    <col min="60" max="60" width="50.140625" style="108" hidden="1" customWidth="1"/>
    <col min="61" max="61" width="60.7109375" style="5" customWidth="1"/>
    <col min="62" max="62" width="56.7109375" style="5" customWidth="1"/>
    <col min="63" max="63" width="64.140625" style="5" customWidth="1"/>
    <col min="64" max="64" width="63.140625" style="5" customWidth="1"/>
    <col min="65" max="65" width="60.7109375" style="291" customWidth="1"/>
    <col min="66" max="66" width="56.42578125" style="282" customWidth="1"/>
    <col min="67" max="67" width="11.42578125" style="1"/>
    <col min="68" max="68" width="11.42578125" style="220"/>
    <col min="69" max="69" width="11.42578125" style="292"/>
    <col min="70" max="16384" width="11.42578125" style="5"/>
  </cols>
  <sheetData>
    <row r="1" spans="2:69" s="1" customFormat="1" ht="29.25" customHeight="1" x14ac:dyDescent="0.25">
      <c r="B1" s="415"/>
      <c r="C1" s="398"/>
      <c r="D1" s="396" t="s">
        <v>0</v>
      </c>
      <c r="E1" s="396"/>
      <c r="F1" s="398" t="s">
        <v>1</v>
      </c>
      <c r="G1" s="398"/>
      <c r="H1" s="398"/>
      <c r="I1" s="398"/>
      <c r="J1" s="398"/>
      <c r="K1" s="398"/>
      <c r="L1" s="420" t="s">
        <v>2</v>
      </c>
      <c r="M1" s="420"/>
      <c r="N1" s="400" t="s">
        <v>3</v>
      </c>
      <c r="O1" s="400"/>
      <c r="BG1" s="107"/>
      <c r="BH1" s="107"/>
      <c r="BM1" s="201"/>
      <c r="BN1" s="282"/>
      <c r="BP1" s="220"/>
      <c r="BQ1" s="292"/>
    </row>
    <row r="2" spans="2:69" s="1" customFormat="1" ht="29.25" customHeight="1" x14ac:dyDescent="0.25">
      <c r="B2" s="416"/>
      <c r="C2" s="399"/>
      <c r="D2" s="397"/>
      <c r="E2" s="397"/>
      <c r="F2" s="399"/>
      <c r="G2" s="399"/>
      <c r="H2" s="399"/>
      <c r="I2" s="399"/>
      <c r="J2" s="399"/>
      <c r="K2" s="399"/>
      <c r="L2" s="421" t="s">
        <v>4</v>
      </c>
      <c r="M2" s="421"/>
      <c r="N2" s="359">
        <v>2</v>
      </c>
      <c r="O2" s="359"/>
      <c r="Q2" s="53"/>
      <c r="BG2" s="107"/>
      <c r="BH2" s="107"/>
      <c r="BM2" s="201"/>
      <c r="BN2" s="282"/>
      <c r="BP2" s="220"/>
      <c r="BQ2" s="292"/>
    </row>
    <row r="3" spans="2:69" s="1" customFormat="1" ht="29.25" customHeight="1" thickBot="1" x14ac:dyDescent="0.3">
      <c r="B3" s="416"/>
      <c r="C3" s="399"/>
      <c r="D3" s="397" t="s">
        <v>5</v>
      </c>
      <c r="E3" s="397"/>
      <c r="F3" s="399" t="s">
        <v>182</v>
      </c>
      <c r="G3" s="399"/>
      <c r="H3" s="399"/>
      <c r="I3" s="399"/>
      <c r="J3" s="399"/>
      <c r="K3" s="399"/>
      <c r="L3" s="421" t="s">
        <v>7</v>
      </c>
      <c r="M3" s="421"/>
      <c r="N3" s="403">
        <v>43346</v>
      </c>
      <c r="O3" s="403"/>
      <c r="P3" s="25"/>
      <c r="BG3" s="107"/>
      <c r="BH3" s="107"/>
      <c r="BM3" s="201"/>
      <c r="BN3" s="282"/>
      <c r="BP3" s="220"/>
      <c r="BQ3" s="292"/>
    </row>
    <row r="4" spans="2:69" s="1" customFormat="1" ht="43.5" customHeight="1" thickBot="1" x14ac:dyDescent="0.3">
      <c r="B4" s="416"/>
      <c r="C4" s="399"/>
      <c r="D4" s="397"/>
      <c r="E4" s="397"/>
      <c r="F4" s="399"/>
      <c r="G4" s="399"/>
      <c r="H4" s="399"/>
      <c r="I4" s="399"/>
      <c r="J4" s="399"/>
      <c r="K4" s="399"/>
      <c r="L4" s="421" t="s">
        <v>8</v>
      </c>
      <c r="M4" s="421"/>
      <c r="N4" s="359" t="s">
        <v>9</v>
      </c>
      <c r="O4" s="359"/>
      <c r="P4" s="44" t="s">
        <v>48</v>
      </c>
      <c r="BG4" s="107"/>
      <c r="BH4" s="107"/>
      <c r="BM4" s="201"/>
      <c r="BN4" s="282"/>
      <c r="BP4" s="220"/>
      <c r="BQ4" s="292"/>
    </row>
    <row r="5" spans="2:69" s="1" customFormat="1" ht="29.25" customHeight="1" x14ac:dyDescent="0.25">
      <c r="B5" s="449" t="s">
        <v>20</v>
      </c>
      <c r="C5" s="450"/>
      <c r="D5" s="450"/>
      <c r="E5" s="450"/>
      <c r="F5" s="450"/>
      <c r="G5" s="450"/>
      <c r="H5" s="450"/>
      <c r="I5" s="450"/>
      <c r="J5" s="450"/>
      <c r="K5" s="450"/>
      <c r="L5" s="450"/>
      <c r="M5" s="450"/>
      <c r="N5" s="450"/>
      <c r="O5" s="450"/>
      <c r="P5" s="451"/>
      <c r="Q5" s="431" t="s">
        <v>49</v>
      </c>
      <c r="R5" s="432"/>
      <c r="S5" s="432"/>
      <c r="T5" s="433" t="s">
        <v>51</v>
      </c>
      <c r="U5" s="433"/>
      <c r="V5" s="433"/>
      <c r="W5" s="432" t="s">
        <v>52</v>
      </c>
      <c r="X5" s="432"/>
      <c r="Y5" s="432"/>
      <c r="Z5" s="433" t="s">
        <v>53</v>
      </c>
      <c r="AA5" s="433"/>
      <c r="AB5" s="433"/>
      <c r="AC5" s="432" t="s">
        <v>54</v>
      </c>
      <c r="AD5" s="432"/>
      <c r="AE5" s="432"/>
      <c r="AF5" s="433" t="s">
        <v>55</v>
      </c>
      <c r="AG5" s="433"/>
      <c r="AH5" s="433"/>
      <c r="AI5" s="432" t="s">
        <v>56</v>
      </c>
      <c r="AJ5" s="432"/>
      <c r="AK5" s="432"/>
      <c r="AL5" s="433" t="s">
        <v>57</v>
      </c>
      <c r="AM5" s="433"/>
      <c r="AN5" s="433"/>
      <c r="AO5" s="423" t="s">
        <v>58</v>
      </c>
      <c r="AP5" s="423"/>
      <c r="AQ5" s="423"/>
      <c r="AR5" s="424" t="s">
        <v>59</v>
      </c>
      <c r="AS5" s="424"/>
      <c r="AT5" s="424"/>
      <c r="AU5" s="423" t="s">
        <v>60</v>
      </c>
      <c r="AV5" s="423"/>
      <c r="AW5" s="423"/>
      <c r="AX5" s="424" t="s">
        <v>61</v>
      </c>
      <c r="AY5" s="424"/>
      <c r="AZ5" s="424"/>
      <c r="BA5" s="423" t="s">
        <v>62</v>
      </c>
      <c r="BB5" s="423"/>
      <c r="BC5" s="422" t="s">
        <v>63</v>
      </c>
      <c r="BD5" s="82" t="s">
        <v>64</v>
      </c>
      <c r="BE5" s="410" t="s">
        <v>65</v>
      </c>
      <c r="BF5" s="411"/>
      <c r="BG5" s="410" t="s">
        <v>66</v>
      </c>
      <c r="BH5" s="411"/>
      <c r="BI5" s="410" t="s">
        <v>67</v>
      </c>
      <c r="BJ5" s="411"/>
      <c r="BK5" s="410" t="s">
        <v>68</v>
      </c>
      <c r="BL5" s="457"/>
      <c r="BM5" s="202"/>
      <c r="BN5" s="203"/>
      <c r="BO5" s="453" t="s">
        <v>679</v>
      </c>
      <c r="BP5" s="454" t="s">
        <v>680</v>
      </c>
      <c r="BQ5" s="455" t="s">
        <v>681</v>
      </c>
    </row>
    <row r="6" spans="2:69" s="1" customFormat="1" ht="29.25" customHeight="1" thickBot="1" x14ac:dyDescent="0.3">
      <c r="B6" s="54" t="s">
        <v>69</v>
      </c>
      <c r="C6" s="54" t="s">
        <v>70</v>
      </c>
      <c r="D6" s="54" t="s">
        <v>71</v>
      </c>
      <c r="E6" s="452" t="s">
        <v>72</v>
      </c>
      <c r="F6" s="452"/>
      <c r="G6" s="54" t="s">
        <v>73</v>
      </c>
      <c r="H6" s="452" t="s">
        <v>74</v>
      </c>
      <c r="I6" s="452"/>
      <c r="J6" s="452" t="s">
        <v>75</v>
      </c>
      <c r="K6" s="452"/>
      <c r="L6" s="452" t="s">
        <v>76</v>
      </c>
      <c r="M6" s="452"/>
      <c r="N6" s="452" t="s">
        <v>77</v>
      </c>
      <c r="O6" s="452"/>
      <c r="P6" s="55">
        <f>SUM(P7:P24)</f>
        <v>0.19998000000000002</v>
      </c>
      <c r="Q6" s="75" t="s">
        <v>78</v>
      </c>
      <c r="R6" s="70" t="s">
        <v>79</v>
      </c>
      <c r="S6" s="69" t="s">
        <v>50</v>
      </c>
      <c r="T6" s="75" t="s">
        <v>78</v>
      </c>
      <c r="U6" s="70" t="s">
        <v>79</v>
      </c>
      <c r="V6" s="69" t="s">
        <v>50</v>
      </c>
      <c r="W6" s="75" t="s">
        <v>78</v>
      </c>
      <c r="X6" s="70" t="s">
        <v>79</v>
      </c>
      <c r="Y6" s="69" t="s">
        <v>50</v>
      </c>
      <c r="Z6" s="75" t="s">
        <v>78</v>
      </c>
      <c r="AA6" s="70" t="s">
        <v>79</v>
      </c>
      <c r="AB6" s="69" t="s">
        <v>50</v>
      </c>
      <c r="AC6" s="75" t="s">
        <v>78</v>
      </c>
      <c r="AD6" s="70" t="s">
        <v>79</v>
      </c>
      <c r="AE6" s="69" t="s">
        <v>50</v>
      </c>
      <c r="AF6" s="75" t="s">
        <v>78</v>
      </c>
      <c r="AG6" s="70" t="s">
        <v>79</v>
      </c>
      <c r="AH6" s="69" t="s">
        <v>50</v>
      </c>
      <c r="AI6" s="75" t="s">
        <v>78</v>
      </c>
      <c r="AJ6" s="70" t="s">
        <v>79</v>
      </c>
      <c r="AK6" s="69" t="s">
        <v>50</v>
      </c>
      <c r="AL6" s="75" t="s">
        <v>78</v>
      </c>
      <c r="AM6" s="70" t="s">
        <v>79</v>
      </c>
      <c r="AN6" s="69" t="s">
        <v>50</v>
      </c>
      <c r="AO6" s="75" t="s">
        <v>78</v>
      </c>
      <c r="AP6" s="70" t="s">
        <v>79</v>
      </c>
      <c r="AQ6" s="69" t="s">
        <v>50</v>
      </c>
      <c r="AR6" s="75" t="s">
        <v>78</v>
      </c>
      <c r="AS6" s="70" t="s">
        <v>79</v>
      </c>
      <c r="AT6" s="69" t="s">
        <v>50</v>
      </c>
      <c r="AU6" s="75" t="s">
        <v>78</v>
      </c>
      <c r="AV6" s="70" t="s">
        <v>79</v>
      </c>
      <c r="AW6" s="69" t="s">
        <v>50</v>
      </c>
      <c r="AX6" s="75" t="s">
        <v>78</v>
      </c>
      <c r="AY6" s="70" t="s">
        <v>79</v>
      </c>
      <c r="AZ6" s="69" t="s">
        <v>50</v>
      </c>
      <c r="BA6" s="75" t="s">
        <v>78</v>
      </c>
      <c r="BB6" s="76" t="s">
        <v>79</v>
      </c>
      <c r="BC6" s="422"/>
      <c r="BD6" s="95">
        <f>SUM(BD7:BD24)</f>
        <v>0.12035833333333333</v>
      </c>
      <c r="BE6" s="85" t="s">
        <v>80</v>
      </c>
      <c r="BF6" s="86" t="s">
        <v>81</v>
      </c>
      <c r="BG6" s="85" t="s">
        <v>80</v>
      </c>
      <c r="BH6" s="86" t="s">
        <v>81</v>
      </c>
      <c r="BI6" s="85" t="s">
        <v>80</v>
      </c>
      <c r="BJ6" s="86" t="s">
        <v>81</v>
      </c>
      <c r="BK6" s="85" t="s">
        <v>80</v>
      </c>
      <c r="BL6" s="230" t="s">
        <v>81</v>
      </c>
      <c r="BM6" s="204" t="s">
        <v>677</v>
      </c>
      <c r="BN6" s="205" t="s">
        <v>678</v>
      </c>
      <c r="BO6" s="425"/>
      <c r="BP6" s="427"/>
      <c r="BQ6" s="456"/>
    </row>
    <row r="7" spans="2:69" s="8" customFormat="1" ht="127.9" customHeight="1" x14ac:dyDescent="0.2">
      <c r="B7" s="446" t="s">
        <v>183</v>
      </c>
      <c r="C7" s="47" t="s">
        <v>83</v>
      </c>
      <c r="D7" s="67" t="s">
        <v>184</v>
      </c>
      <c r="E7" s="412" t="s">
        <v>185</v>
      </c>
      <c r="F7" s="412"/>
      <c r="G7" s="47" t="s">
        <v>186</v>
      </c>
      <c r="H7" s="372" t="s">
        <v>87</v>
      </c>
      <c r="I7" s="372"/>
      <c r="J7" s="372"/>
      <c r="K7" s="372"/>
      <c r="L7" s="372" t="s">
        <v>187</v>
      </c>
      <c r="M7" s="372"/>
      <c r="N7" s="358">
        <v>45291</v>
      </c>
      <c r="O7" s="358"/>
      <c r="P7" s="43">
        <v>1.111E-2</v>
      </c>
      <c r="Q7" s="78"/>
      <c r="R7" s="79"/>
      <c r="S7" s="80" t="str">
        <f>IFERROR(R7/Q7,"")</f>
        <v/>
      </c>
      <c r="T7" s="78">
        <v>1</v>
      </c>
      <c r="U7" s="79">
        <v>1</v>
      </c>
      <c r="V7" s="80">
        <f>IFERROR(U7/T7,"")</f>
        <v>1</v>
      </c>
      <c r="W7" s="78"/>
      <c r="X7" s="79"/>
      <c r="Y7" s="80" t="str">
        <f>IFERROR(X7/W7,"")</f>
        <v/>
      </c>
      <c r="Z7" s="78"/>
      <c r="AA7" s="79"/>
      <c r="AB7" s="80" t="str">
        <f>IFERROR(AA7/Z7,"")</f>
        <v/>
      </c>
      <c r="AC7" s="78"/>
      <c r="AD7" s="79"/>
      <c r="AE7" s="80" t="str">
        <f>IFERROR(AD7/AC7,"")</f>
        <v/>
      </c>
      <c r="AF7" s="78"/>
      <c r="AG7" s="79"/>
      <c r="AH7" s="80" t="str">
        <f>IFERROR(AG7/AF7,"")</f>
        <v/>
      </c>
      <c r="AI7" s="78"/>
      <c r="AJ7" s="79"/>
      <c r="AK7" s="80" t="str">
        <f>IFERROR(AJ7/AI7,"")</f>
        <v/>
      </c>
      <c r="AL7" s="78"/>
      <c r="AM7" s="79"/>
      <c r="AN7" s="80" t="str">
        <f>IFERROR(AM7/AL7,"")</f>
        <v/>
      </c>
      <c r="AO7" s="78"/>
      <c r="AP7" s="79"/>
      <c r="AQ7" s="80" t="str">
        <f>IFERROR(AP7/AO7,"")</f>
        <v/>
      </c>
      <c r="AR7" s="78"/>
      <c r="AS7" s="79"/>
      <c r="AT7" s="80" t="str">
        <f>IFERROR(AS7/AR7,"")</f>
        <v/>
      </c>
      <c r="AU7" s="78"/>
      <c r="AV7" s="79"/>
      <c r="AW7" s="80" t="str">
        <f>IFERROR(AV7/AU7,"")</f>
        <v/>
      </c>
      <c r="AX7" s="78"/>
      <c r="AY7" s="79"/>
      <c r="AZ7" s="80" t="str">
        <f>IFERROR(AY7/AX7,"")</f>
        <v/>
      </c>
      <c r="BA7" s="78">
        <f>Q7+T7+W7+Z7+AC7+AF7+AI7+AL7+AO7+AR7+AU7+AX7</f>
        <v>1</v>
      </c>
      <c r="BB7" s="78">
        <f>R7+U7+X7+AA7+AD7+AG7+AJ7+AM7+AP7+AS7+AV7+AY7</f>
        <v>1</v>
      </c>
      <c r="BC7" s="80">
        <f>IFERROR(BB7/BA7,"")</f>
        <v>1</v>
      </c>
      <c r="BD7" s="81">
        <f>IFERROR(BC7*P7,"")</f>
        <v>1.111E-2</v>
      </c>
      <c r="BE7" s="305" t="s">
        <v>188</v>
      </c>
      <c r="BF7" s="306" t="s">
        <v>189</v>
      </c>
      <c r="BG7" s="242"/>
      <c r="BH7" s="296" t="s">
        <v>121</v>
      </c>
      <c r="BI7" s="242"/>
      <c r="BJ7" s="296" t="s">
        <v>121</v>
      </c>
      <c r="BK7" s="247"/>
      <c r="BL7" s="251" t="s">
        <v>121</v>
      </c>
      <c r="BM7" s="275" t="s">
        <v>710</v>
      </c>
      <c r="BN7" s="187" t="s">
        <v>776</v>
      </c>
      <c r="BO7" s="209" t="s">
        <v>683</v>
      </c>
      <c r="BP7" s="224">
        <f t="shared" ref="BP7:BP13" si="0">BB7/BA7</f>
        <v>1</v>
      </c>
      <c r="BQ7" s="293">
        <f>BP7*P7</f>
        <v>1.111E-2</v>
      </c>
    </row>
    <row r="8" spans="2:69" s="8" customFormat="1" ht="148.9" customHeight="1" x14ac:dyDescent="0.2">
      <c r="B8" s="446"/>
      <c r="C8" s="47" t="s">
        <v>96</v>
      </c>
      <c r="D8" s="67" t="s">
        <v>190</v>
      </c>
      <c r="E8" s="412" t="s">
        <v>191</v>
      </c>
      <c r="F8" s="412"/>
      <c r="G8" s="47" t="s">
        <v>192</v>
      </c>
      <c r="H8" s="372" t="s">
        <v>87</v>
      </c>
      <c r="I8" s="372"/>
      <c r="J8" s="372"/>
      <c r="K8" s="372"/>
      <c r="L8" s="372" t="s">
        <v>100</v>
      </c>
      <c r="M8" s="372"/>
      <c r="N8" s="358">
        <v>44957</v>
      </c>
      <c r="O8" s="358"/>
      <c r="P8" s="43">
        <v>1.111E-2</v>
      </c>
      <c r="Q8" s="78">
        <v>0.5</v>
      </c>
      <c r="R8" s="79">
        <v>0.5</v>
      </c>
      <c r="S8" s="80">
        <f t="shared" ref="S8:S24" si="1">IFERROR(R8/Q8,"")</f>
        <v>1</v>
      </c>
      <c r="T8" s="78"/>
      <c r="U8" s="79"/>
      <c r="V8" s="80" t="str">
        <f t="shared" ref="V8:V24" si="2">IFERROR(U8/T8,"")</f>
        <v/>
      </c>
      <c r="W8" s="78"/>
      <c r="X8" s="79"/>
      <c r="Y8" s="80" t="str">
        <f t="shared" ref="Y8:Y24" si="3">IFERROR(X8/W8,"")</f>
        <v/>
      </c>
      <c r="Z8" s="78"/>
      <c r="AA8" s="79"/>
      <c r="AB8" s="80" t="str">
        <f t="shared" ref="AB8:AB24" si="4">IFERROR(AA8/Z8,"")</f>
        <v/>
      </c>
      <c r="AC8" s="78"/>
      <c r="AD8" s="79"/>
      <c r="AE8" s="80" t="str">
        <f t="shared" ref="AE8:AE24" si="5">IFERROR(AD8/AC8,"")</f>
        <v/>
      </c>
      <c r="AF8" s="78"/>
      <c r="AG8" s="79">
        <v>0.5</v>
      </c>
      <c r="AH8" s="80">
        <f>AG8/Q8</f>
        <v>1</v>
      </c>
      <c r="AI8" s="78">
        <v>0.5</v>
      </c>
      <c r="AJ8" s="79"/>
      <c r="AK8" s="80">
        <f t="shared" ref="AK8:AK24" si="6">IFERROR(AJ8/AI8,"")</f>
        <v>0</v>
      </c>
      <c r="AL8" s="78"/>
      <c r="AM8" s="79"/>
      <c r="AN8" s="80" t="str">
        <f t="shared" ref="AN8:AN24" si="7">IFERROR(AM8/AL8,"")</f>
        <v/>
      </c>
      <c r="AO8" s="78"/>
      <c r="AP8" s="79"/>
      <c r="AQ8" s="80" t="str">
        <f t="shared" ref="AQ8:AQ24" si="8">IFERROR(AP8/AO8,"")</f>
        <v/>
      </c>
      <c r="AR8" s="78"/>
      <c r="AS8" s="79"/>
      <c r="AT8" s="80" t="str">
        <f t="shared" ref="AT8:AT24" si="9">IFERROR(AS8/AR8,"")</f>
        <v/>
      </c>
      <c r="AU8" s="78"/>
      <c r="AV8" s="79"/>
      <c r="AW8" s="80" t="str">
        <f t="shared" ref="AW8:AW24" si="10">IFERROR(AV8/AU8,"")</f>
        <v/>
      </c>
      <c r="AX8" s="78"/>
      <c r="AY8" s="79"/>
      <c r="AZ8" s="80" t="str">
        <f t="shared" ref="AZ8:AZ24" si="11">IFERROR(AY8/AX8,"")</f>
        <v/>
      </c>
      <c r="BA8" s="78">
        <f t="shared" ref="BA8:BA24" si="12">Q8+T8+W8+Z8+AC8+AF8+AI8+AL8+AO8+AR8+AU8+AX8</f>
        <v>1</v>
      </c>
      <c r="BB8" s="78">
        <f t="shared" ref="BB8:BB24" si="13">R8+U8+X8+AA8+AD8+AG8+AJ8+AM8+AP8+AS8+AV8+AY8</f>
        <v>1</v>
      </c>
      <c r="BC8" s="80">
        <f t="shared" ref="BC8:BC24" si="14">IFERROR(BB8/BA8,"")</f>
        <v>1</v>
      </c>
      <c r="BD8" s="81">
        <f t="shared" ref="BD8:BD24" si="15">IFERROR(BC8*P8,"")</f>
        <v>1.111E-2</v>
      </c>
      <c r="BE8" s="297" t="s">
        <v>193</v>
      </c>
      <c r="BF8" s="298" t="s">
        <v>194</v>
      </c>
      <c r="BG8" s="245" t="s">
        <v>195</v>
      </c>
      <c r="BH8" s="246" t="s">
        <v>196</v>
      </c>
      <c r="BI8" s="247" t="s">
        <v>197</v>
      </c>
      <c r="BJ8" s="246" t="s">
        <v>198</v>
      </c>
      <c r="BK8" s="245"/>
      <c r="BL8" s="251" t="s">
        <v>199</v>
      </c>
      <c r="BM8" s="286" t="s">
        <v>711</v>
      </c>
      <c r="BN8" s="268" t="s">
        <v>781</v>
      </c>
      <c r="BO8" s="209" t="s">
        <v>684</v>
      </c>
      <c r="BP8" s="224">
        <f t="shared" si="0"/>
        <v>1</v>
      </c>
      <c r="BQ8" s="293">
        <f>BP8*BD8</f>
        <v>1.111E-2</v>
      </c>
    </row>
    <row r="9" spans="2:69" s="8" customFormat="1" ht="117.6" customHeight="1" x14ac:dyDescent="0.2">
      <c r="B9" s="446"/>
      <c r="C9" s="47" t="s">
        <v>102</v>
      </c>
      <c r="D9" s="67" t="s">
        <v>200</v>
      </c>
      <c r="E9" s="412" t="s">
        <v>201</v>
      </c>
      <c r="F9" s="412"/>
      <c r="G9" s="47" t="s">
        <v>202</v>
      </c>
      <c r="H9" s="372" t="s">
        <v>87</v>
      </c>
      <c r="I9" s="372"/>
      <c r="J9" s="372" t="s">
        <v>203</v>
      </c>
      <c r="K9" s="372"/>
      <c r="L9" s="372" t="s">
        <v>100</v>
      </c>
      <c r="M9" s="372"/>
      <c r="N9" s="358">
        <v>44972</v>
      </c>
      <c r="O9" s="358"/>
      <c r="P9" s="43">
        <v>1.111E-2</v>
      </c>
      <c r="Q9" s="78"/>
      <c r="R9" s="79"/>
      <c r="S9" s="80" t="str">
        <f t="shared" si="1"/>
        <v/>
      </c>
      <c r="T9" s="78">
        <v>1</v>
      </c>
      <c r="U9" s="79">
        <v>1</v>
      </c>
      <c r="V9" s="80">
        <f t="shared" si="2"/>
        <v>1</v>
      </c>
      <c r="W9" s="78"/>
      <c r="X9" s="79"/>
      <c r="Y9" s="80" t="str">
        <f t="shared" si="3"/>
        <v/>
      </c>
      <c r="Z9" s="78"/>
      <c r="AA9" s="79"/>
      <c r="AB9" s="80" t="str">
        <f t="shared" si="4"/>
        <v/>
      </c>
      <c r="AC9" s="78"/>
      <c r="AD9" s="79"/>
      <c r="AE9" s="80" t="str">
        <f t="shared" si="5"/>
        <v/>
      </c>
      <c r="AF9" s="78"/>
      <c r="AG9" s="79"/>
      <c r="AH9" s="80" t="str">
        <f t="shared" ref="AH9:AH24" si="16">IFERROR(AG9/AF9,"")</f>
        <v/>
      </c>
      <c r="AI9" s="78"/>
      <c r="AJ9" s="79"/>
      <c r="AK9" s="80" t="str">
        <f t="shared" si="6"/>
        <v/>
      </c>
      <c r="AL9" s="78"/>
      <c r="AM9" s="79"/>
      <c r="AN9" s="80" t="str">
        <f t="shared" si="7"/>
        <v/>
      </c>
      <c r="AO9" s="78"/>
      <c r="AP9" s="79"/>
      <c r="AQ9" s="80" t="str">
        <f t="shared" si="8"/>
        <v/>
      </c>
      <c r="AR9" s="78"/>
      <c r="AS9" s="79"/>
      <c r="AT9" s="80" t="str">
        <f t="shared" si="9"/>
        <v/>
      </c>
      <c r="AU9" s="78"/>
      <c r="AV9" s="79"/>
      <c r="AW9" s="80" t="str">
        <f t="shared" si="10"/>
        <v/>
      </c>
      <c r="AX9" s="78"/>
      <c r="AY9" s="79"/>
      <c r="AZ9" s="80" t="str">
        <f t="shared" si="11"/>
        <v/>
      </c>
      <c r="BA9" s="78">
        <f t="shared" si="12"/>
        <v>1</v>
      </c>
      <c r="BB9" s="78">
        <f t="shared" si="13"/>
        <v>1</v>
      </c>
      <c r="BC9" s="80">
        <f t="shared" si="14"/>
        <v>1</v>
      </c>
      <c r="BD9" s="81">
        <f>IFERROR(BC9*P9,"")</f>
        <v>1.111E-2</v>
      </c>
      <c r="BE9" s="297" t="s">
        <v>204</v>
      </c>
      <c r="BF9" s="298" t="s">
        <v>205</v>
      </c>
      <c r="BG9" s="249"/>
      <c r="BH9" s="299" t="s">
        <v>206</v>
      </c>
      <c r="BI9" s="249"/>
      <c r="BJ9" s="250" t="s">
        <v>207</v>
      </c>
      <c r="BK9" s="245"/>
      <c r="BL9" s="251" t="s">
        <v>207</v>
      </c>
      <c r="BM9" s="271" t="s">
        <v>712</v>
      </c>
      <c r="BN9" s="187" t="s">
        <v>776</v>
      </c>
      <c r="BO9" s="209" t="s">
        <v>683</v>
      </c>
      <c r="BP9" s="224">
        <f t="shared" si="0"/>
        <v>1</v>
      </c>
      <c r="BQ9" s="293">
        <f>BP9*P9</f>
        <v>1.111E-2</v>
      </c>
    </row>
    <row r="10" spans="2:69" s="8" customFormat="1" ht="109.9" customHeight="1" x14ac:dyDescent="0.2">
      <c r="B10" s="446"/>
      <c r="C10" s="47" t="s">
        <v>106</v>
      </c>
      <c r="D10" s="67" t="s">
        <v>208</v>
      </c>
      <c r="E10" s="412" t="s">
        <v>209</v>
      </c>
      <c r="F10" s="412"/>
      <c r="G10" s="47" t="s">
        <v>210</v>
      </c>
      <c r="H10" s="372" t="s">
        <v>87</v>
      </c>
      <c r="I10" s="372"/>
      <c r="J10" s="372" t="s">
        <v>203</v>
      </c>
      <c r="K10" s="372"/>
      <c r="L10" s="372" t="s">
        <v>100</v>
      </c>
      <c r="M10" s="372"/>
      <c r="N10" s="358">
        <v>44985</v>
      </c>
      <c r="O10" s="358"/>
      <c r="P10" s="43">
        <v>1.111E-2</v>
      </c>
      <c r="Q10" s="78"/>
      <c r="R10" s="79"/>
      <c r="S10" s="80" t="str">
        <f t="shared" si="1"/>
        <v/>
      </c>
      <c r="T10" s="78">
        <v>1</v>
      </c>
      <c r="U10" s="79">
        <v>1</v>
      </c>
      <c r="V10" s="80">
        <f t="shared" si="2"/>
        <v>1</v>
      </c>
      <c r="W10" s="78"/>
      <c r="X10" s="79"/>
      <c r="Y10" s="80" t="str">
        <f t="shared" si="3"/>
        <v/>
      </c>
      <c r="Z10" s="78"/>
      <c r="AA10" s="79"/>
      <c r="AB10" s="80" t="str">
        <f t="shared" si="4"/>
        <v/>
      </c>
      <c r="AC10" s="78"/>
      <c r="AD10" s="79"/>
      <c r="AE10" s="80" t="str">
        <f t="shared" si="5"/>
        <v/>
      </c>
      <c r="AF10" s="78"/>
      <c r="AG10" s="79"/>
      <c r="AH10" s="80" t="str">
        <f t="shared" si="16"/>
        <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c r="AY10" s="79"/>
      <c r="AZ10" s="80" t="str">
        <f t="shared" si="11"/>
        <v/>
      </c>
      <c r="BA10" s="78">
        <f t="shared" si="12"/>
        <v>1</v>
      </c>
      <c r="BB10" s="78">
        <f t="shared" si="13"/>
        <v>1</v>
      </c>
      <c r="BC10" s="80">
        <f t="shared" si="14"/>
        <v>1</v>
      </c>
      <c r="BD10" s="81">
        <f t="shared" si="15"/>
        <v>1.111E-2</v>
      </c>
      <c r="BE10" s="300" t="s">
        <v>211</v>
      </c>
      <c r="BF10" s="301" t="s">
        <v>212</v>
      </c>
      <c r="BG10" s="249"/>
      <c r="BH10" s="250" t="s">
        <v>121</v>
      </c>
      <c r="BI10" s="249"/>
      <c r="BJ10" s="250" t="s">
        <v>121</v>
      </c>
      <c r="BK10" s="245"/>
      <c r="BL10" s="251" t="s">
        <v>207</v>
      </c>
      <c r="BM10" s="287" t="s">
        <v>713</v>
      </c>
      <c r="BN10" s="187" t="s">
        <v>776</v>
      </c>
      <c r="BO10" s="209" t="s">
        <v>683</v>
      </c>
      <c r="BP10" s="224">
        <f t="shared" si="0"/>
        <v>1</v>
      </c>
      <c r="BQ10" s="293">
        <f>BP10*P10</f>
        <v>1.111E-2</v>
      </c>
    </row>
    <row r="11" spans="2:69" s="8" customFormat="1" ht="158.25" customHeight="1" x14ac:dyDescent="0.2">
      <c r="B11" s="446"/>
      <c r="C11" s="47" t="s">
        <v>213</v>
      </c>
      <c r="D11" s="68" t="s">
        <v>214</v>
      </c>
      <c r="E11" s="412" t="s">
        <v>215</v>
      </c>
      <c r="F11" s="412"/>
      <c r="G11" s="47" t="s">
        <v>216</v>
      </c>
      <c r="H11" s="372" t="s">
        <v>217</v>
      </c>
      <c r="I11" s="372"/>
      <c r="J11" s="372" t="s">
        <v>218</v>
      </c>
      <c r="K11" s="372"/>
      <c r="L11" s="372" t="s">
        <v>100</v>
      </c>
      <c r="M11" s="372"/>
      <c r="N11" s="358" t="s">
        <v>219</v>
      </c>
      <c r="O11" s="358"/>
      <c r="P11" s="43">
        <v>1.111E-2</v>
      </c>
      <c r="Q11" s="78">
        <v>1</v>
      </c>
      <c r="R11" s="79">
        <v>1</v>
      </c>
      <c r="S11" s="80">
        <f t="shared" si="1"/>
        <v>1</v>
      </c>
      <c r="T11" s="78"/>
      <c r="U11" s="79"/>
      <c r="V11" s="80" t="str">
        <f t="shared" si="2"/>
        <v/>
      </c>
      <c r="W11" s="78"/>
      <c r="X11" s="79"/>
      <c r="Y11" s="80" t="str">
        <f t="shared" si="3"/>
        <v/>
      </c>
      <c r="Z11" s="78">
        <v>1</v>
      </c>
      <c r="AA11" s="79">
        <v>1</v>
      </c>
      <c r="AB11" s="80">
        <f t="shared" si="4"/>
        <v>1</v>
      </c>
      <c r="AC11" s="78"/>
      <c r="AD11" s="79"/>
      <c r="AE11" s="80" t="str">
        <f t="shared" si="5"/>
        <v/>
      </c>
      <c r="AF11" s="78"/>
      <c r="AG11" s="79"/>
      <c r="AH11" s="80" t="str">
        <f t="shared" si="16"/>
        <v/>
      </c>
      <c r="AI11" s="78">
        <v>1</v>
      </c>
      <c r="AJ11" s="79"/>
      <c r="AK11" s="80">
        <f t="shared" si="6"/>
        <v>0</v>
      </c>
      <c r="AL11" s="78"/>
      <c r="AM11" s="79">
        <v>1</v>
      </c>
      <c r="AN11" s="80" t="str">
        <f t="shared" si="7"/>
        <v/>
      </c>
      <c r="AO11" s="78"/>
      <c r="AP11" s="79"/>
      <c r="AQ11" s="80" t="str">
        <f t="shared" si="8"/>
        <v/>
      </c>
      <c r="AR11" s="78">
        <v>1</v>
      </c>
      <c r="AS11" s="79"/>
      <c r="AT11" s="80">
        <f t="shared" si="9"/>
        <v>0</v>
      </c>
      <c r="AU11" s="78"/>
      <c r="AV11" s="79"/>
      <c r="AW11" s="80" t="str">
        <f t="shared" si="10"/>
        <v/>
      </c>
      <c r="AX11" s="78"/>
      <c r="AY11" s="79"/>
      <c r="AZ11" s="80" t="str">
        <f t="shared" si="11"/>
        <v/>
      </c>
      <c r="BA11" s="78">
        <f t="shared" si="12"/>
        <v>4</v>
      </c>
      <c r="BB11" s="78">
        <f t="shared" si="13"/>
        <v>3</v>
      </c>
      <c r="BC11" s="80">
        <f t="shared" si="14"/>
        <v>0.75</v>
      </c>
      <c r="BD11" s="81">
        <f t="shared" si="15"/>
        <v>8.3324999999999996E-3</v>
      </c>
      <c r="BE11" s="300" t="s">
        <v>220</v>
      </c>
      <c r="BF11" s="301" t="s">
        <v>221</v>
      </c>
      <c r="BG11" s="247" t="s">
        <v>222</v>
      </c>
      <c r="BH11" s="243" t="s">
        <v>223</v>
      </c>
      <c r="BI11" s="247"/>
      <c r="BJ11" s="243" t="s">
        <v>101</v>
      </c>
      <c r="BK11" s="247" t="s">
        <v>224</v>
      </c>
      <c r="BL11" s="248" t="s">
        <v>225</v>
      </c>
      <c r="BM11" s="288" t="s">
        <v>714</v>
      </c>
      <c r="BN11" s="206" t="s">
        <v>791</v>
      </c>
      <c r="BO11" s="209" t="s">
        <v>684</v>
      </c>
      <c r="BP11" s="221">
        <f t="shared" si="0"/>
        <v>0.75</v>
      </c>
      <c r="BQ11" s="293">
        <f>BP11*P11</f>
        <v>8.3324999999999996E-3</v>
      </c>
    </row>
    <row r="12" spans="2:69" s="8" customFormat="1" ht="216.75" customHeight="1" x14ac:dyDescent="0.2">
      <c r="B12" s="446"/>
      <c r="C12" s="47" t="s">
        <v>226</v>
      </c>
      <c r="D12" s="68" t="s">
        <v>227</v>
      </c>
      <c r="E12" s="447" t="s">
        <v>228</v>
      </c>
      <c r="F12" s="447"/>
      <c r="G12" s="47" t="s">
        <v>229</v>
      </c>
      <c r="H12" s="372" t="s">
        <v>230</v>
      </c>
      <c r="I12" s="372"/>
      <c r="J12" s="372" t="s">
        <v>87</v>
      </c>
      <c r="K12" s="372"/>
      <c r="L12" s="372" t="s">
        <v>100</v>
      </c>
      <c r="M12" s="372"/>
      <c r="N12" s="372" t="s">
        <v>231</v>
      </c>
      <c r="O12" s="372"/>
      <c r="P12" s="43">
        <v>1.111E-2</v>
      </c>
      <c r="Q12" s="78"/>
      <c r="R12" s="79"/>
      <c r="S12" s="80" t="str">
        <f t="shared" si="1"/>
        <v/>
      </c>
      <c r="T12" s="78"/>
      <c r="U12" s="79"/>
      <c r="V12" s="80" t="str">
        <f t="shared" si="2"/>
        <v/>
      </c>
      <c r="W12" s="78">
        <v>3</v>
      </c>
      <c r="X12" s="79">
        <v>4</v>
      </c>
      <c r="Y12" s="80">
        <f t="shared" si="3"/>
        <v>1.3333333333333333</v>
      </c>
      <c r="Z12" s="78"/>
      <c r="AA12" s="79"/>
      <c r="AB12" s="80" t="str">
        <f t="shared" si="4"/>
        <v/>
      </c>
      <c r="AC12" s="78"/>
      <c r="AD12" s="79"/>
      <c r="AE12" s="80" t="str">
        <f t="shared" si="5"/>
        <v/>
      </c>
      <c r="AF12" s="78">
        <v>3</v>
      </c>
      <c r="AG12" s="79">
        <v>3</v>
      </c>
      <c r="AH12" s="80">
        <f t="shared" si="16"/>
        <v>1</v>
      </c>
      <c r="AI12" s="78"/>
      <c r="AJ12" s="79"/>
      <c r="AK12" s="80" t="str">
        <f t="shared" si="6"/>
        <v/>
      </c>
      <c r="AL12" s="78"/>
      <c r="AM12" s="79">
        <v>3</v>
      </c>
      <c r="AN12" s="80" t="str">
        <f t="shared" si="7"/>
        <v/>
      </c>
      <c r="AO12" s="78">
        <v>3</v>
      </c>
      <c r="AP12" s="79"/>
      <c r="AQ12" s="80">
        <f t="shared" si="8"/>
        <v>0</v>
      </c>
      <c r="AR12" s="78"/>
      <c r="AS12" s="79"/>
      <c r="AT12" s="80" t="str">
        <f t="shared" si="9"/>
        <v/>
      </c>
      <c r="AU12" s="78"/>
      <c r="AV12" s="79"/>
      <c r="AW12" s="80" t="str">
        <f t="shared" si="10"/>
        <v/>
      </c>
      <c r="AX12" s="78">
        <v>3</v>
      </c>
      <c r="AY12" s="79"/>
      <c r="AZ12" s="80">
        <f t="shared" si="11"/>
        <v>0</v>
      </c>
      <c r="BA12" s="78">
        <f t="shared" si="12"/>
        <v>12</v>
      </c>
      <c r="BB12" s="78">
        <f t="shared" si="13"/>
        <v>10</v>
      </c>
      <c r="BC12" s="80">
        <f t="shared" si="14"/>
        <v>0.83333333333333337</v>
      </c>
      <c r="BD12" s="81">
        <f t="shared" si="15"/>
        <v>9.2583333333333337E-3</v>
      </c>
      <c r="BE12" s="307"/>
      <c r="BF12" s="308"/>
      <c r="BG12" s="245" t="s">
        <v>232</v>
      </c>
      <c r="BH12" s="243" t="s">
        <v>233</v>
      </c>
      <c r="BI12" s="245" t="s">
        <v>234</v>
      </c>
      <c r="BJ12" s="243" t="s">
        <v>235</v>
      </c>
      <c r="BK12" s="245" t="s">
        <v>236</v>
      </c>
      <c r="BL12" s="244" t="s">
        <v>660</v>
      </c>
      <c r="BM12" s="272" t="s">
        <v>715</v>
      </c>
      <c r="BN12" s="268" t="s">
        <v>764</v>
      </c>
      <c r="BO12" s="209" t="s">
        <v>682</v>
      </c>
      <c r="BP12" s="221">
        <f t="shared" si="0"/>
        <v>0.83333333333333337</v>
      </c>
      <c r="BQ12" s="293">
        <f>BP12*P12</f>
        <v>9.2583333333333337E-3</v>
      </c>
    </row>
    <row r="13" spans="2:69" s="8" customFormat="1" ht="179.45" customHeight="1" x14ac:dyDescent="0.2">
      <c r="B13" s="446"/>
      <c r="C13" s="47">
        <v>1.7</v>
      </c>
      <c r="D13" s="68" t="s">
        <v>237</v>
      </c>
      <c r="E13" s="372" t="s">
        <v>238</v>
      </c>
      <c r="F13" s="372"/>
      <c r="G13" s="47" t="s">
        <v>229</v>
      </c>
      <c r="H13" s="372" t="s">
        <v>230</v>
      </c>
      <c r="I13" s="372"/>
      <c r="J13" s="372" t="s">
        <v>87</v>
      </c>
      <c r="K13" s="372"/>
      <c r="L13" s="372" t="s">
        <v>100</v>
      </c>
      <c r="M13" s="372"/>
      <c r="N13" s="372" t="s">
        <v>231</v>
      </c>
      <c r="O13" s="372"/>
      <c r="P13" s="43">
        <v>1.111E-2</v>
      </c>
      <c r="Q13" s="78"/>
      <c r="R13" s="79"/>
      <c r="S13" s="80" t="str">
        <f t="shared" si="1"/>
        <v/>
      </c>
      <c r="T13" s="78"/>
      <c r="U13" s="79"/>
      <c r="V13" s="80" t="str">
        <f t="shared" si="2"/>
        <v/>
      </c>
      <c r="W13" s="78">
        <v>3</v>
      </c>
      <c r="X13" s="79">
        <v>4</v>
      </c>
      <c r="Y13" s="80">
        <f t="shared" si="3"/>
        <v>1.3333333333333333</v>
      </c>
      <c r="Z13" s="78"/>
      <c r="AA13" s="79"/>
      <c r="AB13" s="80" t="str">
        <f t="shared" si="4"/>
        <v/>
      </c>
      <c r="AC13" s="78"/>
      <c r="AD13" s="79"/>
      <c r="AE13" s="80" t="str">
        <f t="shared" si="5"/>
        <v/>
      </c>
      <c r="AF13" s="78">
        <v>3</v>
      </c>
      <c r="AG13" s="79">
        <v>3</v>
      </c>
      <c r="AH13" s="80">
        <f t="shared" si="16"/>
        <v>1</v>
      </c>
      <c r="AI13" s="78"/>
      <c r="AJ13" s="79"/>
      <c r="AK13" s="80" t="str">
        <f t="shared" si="6"/>
        <v/>
      </c>
      <c r="AL13" s="78"/>
      <c r="AM13" s="79">
        <v>3</v>
      </c>
      <c r="AN13" s="80" t="str">
        <f t="shared" si="7"/>
        <v/>
      </c>
      <c r="AO13" s="78">
        <v>3</v>
      </c>
      <c r="AP13" s="79"/>
      <c r="AQ13" s="80">
        <f t="shared" si="8"/>
        <v>0</v>
      </c>
      <c r="AR13" s="78"/>
      <c r="AS13" s="79"/>
      <c r="AT13" s="80"/>
      <c r="AU13" s="78"/>
      <c r="AV13" s="79"/>
      <c r="AW13" s="80" t="str">
        <f t="shared" si="10"/>
        <v/>
      </c>
      <c r="AX13" s="78">
        <v>3</v>
      </c>
      <c r="AY13" s="79"/>
      <c r="AZ13" s="80">
        <f t="shared" si="11"/>
        <v>0</v>
      </c>
      <c r="BA13" s="78">
        <f t="shared" si="12"/>
        <v>12</v>
      </c>
      <c r="BB13" s="78">
        <f t="shared" si="13"/>
        <v>10</v>
      </c>
      <c r="BC13" s="80">
        <f t="shared" si="14"/>
        <v>0.83333333333333337</v>
      </c>
      <c r="BD13" s="81">
        <f t="shared" si="15"/>
        <v>9.2583333333333337E-3</v>
      </c>
      <c r="BE13" s="307"/>
      <c r="BF13" s="308"/>
      <c r="BG13" s="245" t="s">
        <v>618</v>
      </c>
      <c r="BH13" s="243" t="s">
        <v>239</v>
      </c>
      <c r="BI13" s="245" t="s">
        <v>240</v>
      </c>
      <c r="BJ13" s="243" t="s">
        <v>241</v>
      </c>
      <c r="BK13" s="247" t="s">
        <v>242</v>
      </c>
      <c r="BL13" s="244" t="s">
        <v>657</v>
      </c>
      <c r="BM13" s="272" t="s">
        <v>716</v>
      </c>
      <c r="BN13" s="268" t="s">
        <v>773</v>
      </c>
      <c r="BO13" s="209" t="s">
        <v>682</v>
      </c>
      <c r="BP13" s="221">
        <f t="shared" si="0"/>
        <v>0.83333333333333337</v>
      </c>
      <c r="BQ13" s="293">
        <f>BP13*P13</f>
        <v>9.2583333333333337E-3</v>
      </c>
    </row>
    <row r="14" spans="2:69" s="8" customFormat="1" ht="129.75" customHeight="1" thickBot="1" x14ac:dyDescent="0.25">
      <c r="B14" s="446" t="s">
        <v>243</v>
      </c>
      <c r="C14" s="47" t="s">
        <v>115</v>
      </c>
      <c r="D14" s="141" t="s">
        <v>244</v>
      </c>
      <c r="E14" s="448" t="s">
        <v>245</v>
      </c>
      <c r="F14" s="448"/>
      <c r="G14" s="142" t="s">
        <v>246</v>
      </c>
      <c r="H14" s="448" t="s">
        <v>247</v>
      </c>
      <c r="I14" s="448"/>
      <c r="J14" s="372" t="s">
        <v>203</v>
      </c>
      <c r="K14" s="372"/>
      <c r="L14" s="372" t="s">
        <v>187</v>
      </c>
      <c r="M14" s="372"/>
      <c r="N14" s="358">
        <v>45275</v>
      </c>
      <c r="O14" s="358"/>
      <c r="P14" s="43">
        <v>1.111E-2</v>
      </c>
      <c r="Q14" s="78"/>
      <c r="R14" s="79"/>
      <c r="S14" s="80" t="str">
        <f t="shared" si="1"/>
        <v/>
      </c>
      <c r="T14" s="78"/>
      <c r="U14" s="79"/>
      <c r="V14" s="80" t="str">
        <f t="shared" si="2"/>
        <v/>
      </c>
      <c r="W14" s="78"/>
      <c r="X14" s="79"/>
      <c r="Y14" s="80" t="str">
        <f t="shared" si="3"/>
        <v/>
      </c>
      <c r="Z14" s="78"/>
      <c r="AA14" s="79"/>
      <c r="AB14" s="80" t="str">
        <f t="shared" si="4"/>
        <v/>
      </c>
      <c r="AC14" s="78"/>
      <c r="AD14" s="79"/>
      <c r="AE14" s="80" t="str">
        <f t="shared" si="5"/>
        <v/>
      </c>
      <c r="AF14" s="78"/>
      <c r="AG14" s="79"/>
      <c r="AH14" s="80" t="str">
        <f t="shared" si="16"/>
        <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v>1</v>
      </c>
      <c r="AY14" s="79"/>
      <c r="AZ14" s="80">
        <f t="shared" si="11"/>
        <v>0</v>
      </c>
      <c r="BA14" s="78">
        <f t="shared" si="12"/>
        <v>1</v>
      </c>
      <c r="BB14" s="78">
        <f t="shared" si="13"/>
        <v>0</v>
      </c>
      <c r="BC14" s="80">
        <f t="shared" si="14"/>
        <v>0</v>
      </c>
      <c r="BD14" s="81">
        <f t="shared" si="15"/>
        <v>0</v>
      </c>
      <c r="BE14" s="307"/>
      <c r="BF14" s="308"/>
      <c r="BG14" s="245"/>
      <c r="BH14" s="243" t="s">
        <v>101</v>
      </c>
      <c r="BI14" s="245"/>
      <c r="BJ14" s="243" t="s">
        <v>101</v>
      </c>
      <c r="BK14" s="245"/>
      <c r="BL14" s="244" t="s">
        <v>101</v>
      </c>
      <c r="BM14" s="272" t="s">
        <v>717</v>
      </c>
      <c r="BN14" s="283" t="s">
        <v>747</v>
      </c>
      <c r="BO14" s="284" t="s">
        <v>683</v>
      </c>
      <c r="BP14" s="285">
        <v>0</v>
      </c>
      <c r="BQ14" s="294">
        <v>0</v>
      </c>
    </row>
    <row r="15" spans="2:69" s="8" customFormat="1" ht="153.75" customHeight="1" x14ac:dyDescent="0.2">
      <c r="B15" s="446"/>
      <c r="C15" s="47" t="s">
        <v>122</v>
      </c>
      <c r="D15" s="68" t="s">
        <v>248</v>
      </c>
      <c r="E15" s="412" t="s">
        <v>249</v>
      </c>
      <c r="F15" s="412"/>
      <c r="G15" s="47" t="s">
        <v>250</v>
      </c>
      <c r="H15" s="372" t="s">
        <v>251</v>
      </c>
      <c r="I15" s="372"/>
      <c r="J15" s="372"/>
      <c r="K15" s="372"/>
      <c r="L15" s="372" t="s">
        <v>252</v>
      </c>
      <c r="M15" s="372"/>
      <c r="N15" s="358" t="s">
        <v>253</v>
      </c>
      <c r="O15" s="358"/>
      <c r="P15" s="43">
        <v>1.111E-2</v>
      </c>
      <c r="Q15" s="78"/>
      <c r="R15" s="79"/>
      <c r="S15" s="80" t="str">
        <f t="shared" si="1"/>
        <v/>
      </c>
      <c r="T15" s="78"/>
      <c r="U15" s="79"/>
      <c r="V15" s="80" t="str">
        <f t="shared" si="2"/>
        <v/>
      </c>
      <c r="W15" s="78"/>
      <c r="X15" s="79"/>
      <c r="Y15" s="80" t="str">
        <f t="shared" si="3"/>
        <v/>
      </c>
      <c r="Z15" s="78">
        <v>1</v>
      </c>
      <c r="AA15" s="79">
        <v>1</v>
      </c>
      <c r="AB15" s="80">
        <f t="shared" si="4"/>
        <v>1</v>
      </c>
      <c r="AC15" s="78"/>
      <c r="AD15" s="79"/>
      <c r="AE15" s="80" t="str">
        <f t="shared" si="5"/>
        <v/>
      </c>
      <c r="AF15" s="78"/>
      <c r="AG15" s="79">
        <v>1</v>
      </c>
      <c r="AH15" s="80" t="str">
        <f t="shared" si="16"/>
        <v/>
      </c>
      <c r="AI15" s="78">
        <v>1</v>
      </c>
      <c r="AJ15" s="79"/>
      <c r="AK15" s="80">
        <f t="shared" si="6"/>
        <v>0</v>
      </c>
      <c r="AL15" s="78"/>
      <c r="AM15" s="79">
        <v>1</v>
      </c>
      <c r="AN15" s="80" t="str">
        <f t="shared" si="7"/>
        <v/>
      </c>
      <c r="AO15" s="78"/>
      <c r="AP15" s="79"/>
      <c r="AQ15" s="80" t="str">
        <f t="shared" si="8"/>
        <v/>
      </c>
      <c r="AR15" s="78"/>
      <c r="AS15" s="79"/>
      <c r="AT15" s="80" t="str">
        <f t="shared" si="9"/>
        <v/>
      </c>
      <c r="AU15" s="78">
        <v>1</v>
      </c>
      <c r="AV15" s="79"/>
      <c r="AW15" s="80">
        <f t="shared" si="10"/>
        <v>0</v>
      </c>
      <c r="AX15" s="78"/>
      <c r="AY15" s="79"/>
      <c r="AZ15" s="80" t="str">
        <f t="shared" si="11"/>
        <v/>
      </c>
      <c r="BA15" s="78">
        <f t="shared" si="12"/>
        <v>3</v>
      </c>
      <c r="BB15" s="78">
        <f t="shared" si="13"/>
        <v>3</v>
      </c>
      <c r="BC15" s="80">
        <f t="shared" si="14"/>
        <v>1</v>
      </c>
      <c r="BD15" s="81">
        <f t="shared" si="15"/>
        <v>1.111E-2</v>
      </c>
      <c r="BE15" s="307"/>
      <c r="BF15" s="308"/>
      <c r="BG15" s="302" t="s">
        <v>254</v>
      </c>
      <c r="BH15" s="303" t="s">
        <v>619</v>
      </c>
      <c r="BI15" s="302" t="s">
        <v>620</v>
      </c>
      <c r="BJ15" s="243" t="s">
        <v>268</v>
      </c>
      <c r="BK15" s="302" t="s">
        <v>616</v>
      </c>
      <c r="BL15" s="248" t="s">
        <v>255</v>
      </c>
      <c r="BM15" s="272" t="s">
        <v>718</v>
      </c>
      <c r="BN15" s="268" t="s">
        <v>748</v>
      </c>
      <c r="BO15" s="209" t="s">
        <v>682</v>
      </c>
      <c r="BP15" s="224">
        <f>BB15/BA15</f>
        <v>1</v>
      </c>
      <c r="BQ15" s="293">
        <f>BP15*P15</f>
        <v>1.111E-2</v>
      </c>
    </row>
    <row r="16" spans="2:69" s="8" customFormat="1" ht="201" customHeight="1" x14ac:dyDescent="0.2">
      <c r="B16" s="446"/>
      <c r="C16" s="47" t="s">
        <v>256</v>
      </c>
      <c r="D16" s="68" t="s">
        <v>257</v>
      </c>
      <c r="E16" s="412" t="s">
        <v>258</v>
      </c>
      <c r="F16" s="412"/>
      <c r="G16" s="47" t="s">
        <v>259</v>
      </c>
      <c r="H16" s="372" t="s">
        <v>260</v>
      </c>
      <c r="I16" s="372"/>
      <c r="J16" s="372" t="s">
        <v>261</v>
      </c>
      <c r="K16" s="372"/>
      <c r="L16" s="372" t="s">
        <v>262</v>
      </c>
      <c r="M16" s="372"/>
      <c r="N16" s="358" t="s">
        <v>263</v>
      </c>
      <c r="O16" s="358"/>
      <c r="P16" s="43">
        <v>1.111E-2</v>
      </c>
      <c r="Q16" s="78"/>
      <c r="R16" s="79"/>
      <c r="S16" s="80" t="str">
        <f t="shared" si="1"/>
        <v/>
      </c>
      <c r="T16" s="78"/>
      <c r="U16" s="79"/>
      <c r="V16" s="80" t="str">
        <f t="shared" si="2"/>
        <v/>
      </c>
      <c r="W16" s="78"/>
      <c r="X16" s="79"/>
      <c r="Y16" s="80" t="str">
        <f t="shared" si="3"/>
        <v/>
      </c>
      <c r="Z16" s="78"/>
      <c r="AA16" s="79"/>
      <c r="AB16" s="80" t="str">
        <f t="shared" si="4"/>
        <v/>
      </c>
      <c r="AC16" s="78"/>
      <c r="AD16" s="79"/>
      <c r="AE16" s="80" t="str">
        <f t="shared" si="5"/>
        <v/>
      </c>
      <c r="AF16" s="78">
        <v>1</v>
      </c>
      <c r="AG16" s="79">
        <v>1</v>
      </c>
      <c r="AH16" s="80">
        <f t="shared" si="16"/>
        <v>1</v>
      </c>
      <c r="AI16" s="78"/>
      <c r="AJ16" s="79"/>
      <c r="AK16" s="80" t="str">
        <f t="shared" si="6"/>
        <v/>
      </c>
      <c r="AL16" s="78"/>
      <c r="AM16" s="79"/>
      <c r="AN16" s="80" t="str">
        <f t="shared" si="7"/>
        <v/>
      </c>
      <c r="AO16" s="78">
        <v>1</v>
      </c>
      <c r="AP16" s="79"/>
      <c r="AQ16" s="80">
        <f t="shared" si="8"/>
        <v>0</v>
      </c>
      <c r="AR16" s="78"/>
      <c r="AS16" s="79"/>
      <c r="AT16" s="80" t="str">
        <f t="shared" si="9"/>
        <v/>
      </c>
      <c r="AU16" s="78">
        <v>1</v>
      </c>
      <c r="AV16" s="79"/>
      <c r="AW16" s="80">
        <f t="shared" si="10"/>
        <v>0</v>
      </c>
      <c r="AX16" s="78"/>
      <c r="AY16" s="79"/>
      <c r="AZ16" s="80" t="str">
        <f t="shared" si="11"/>
        <v/>
      </c>
      <c r="BA16" s="78">
        <f t="shared" si="12"/>
        <v>3</v>
      </c>
      <c r="BB16" s="78">
        <f t="shared" si="13"/>
        <v>1</v>
      </c>
      <c r="BC16" s="80">
        <f t="shared" si="14"/>
        <v>0.33333333333333331</v>
      </c>
      <c r="BD16" s="81">
        <f t="shared" si="15"/>
        <v>3.7033333333333332E-3</v>
      </c>
      <c r="BE16" s="300" t="s">
        <v>264</v>
      </c>
      <c r="BF16" s="308"/>
      <c r="BG16" s="245" t="s">
        <v>265</v>
      </c>
      <c r="BH16" s="243" t="s">
        <v>266</v>
      </c>
      <c r="BI16" s="245" t="s">
        <v>267</v>
      </c>
      <c r="BJ16" s="246" t="s">
        <v>281</v>
      </c>
      <c r="BK16" s="247" t="s">
        <v>269</v>
      </c>
      <c r="BL16" s="248" t="s">
        <v>270</v>
      </c>
      <c r="BM16" s="272" t="s">
        <v>792</v>
      </c>
      <c r="BN16" s="206" t="s">
        <v>793</v>
      </c>
      <c r="BO16" s="209" t="s">
        <v>682</v>
      </c>
      <c r="BP16" s="223">
        <f>BB16/BA16</f>
        <v>0.33333333333333331</v>
      </c>
      <c r="BQ16" s="293">
        <f>BP16*P16</f>
        <v>3.7033333333333332E-3</v>
      </c>
    </row>
    <row r="17" spans="1:69" s="133" customFormat="1" ht="179.45" customHeight="1" x14ac:dyDescent="0.2">
      <c r="B17" s="446"/>
      <c r="C17" s="47" t="s">
        <v>271</v>
      </c>
      <c r="D17" s="68" t="s">
        <v>272</v>
      </c>
      <c r="E17" s="412" t="s">
        <v>273</v>
      </c>
      <c r="F17" s="412"/>
      <c r="G17" s="47" t="s">
        <v>274</v>
      </c>
      <c r="H17" s="372" t="s">
        <v>87</v>
      </c>
      <c r="I17" s="372"/>
      <c r="J17" s="372" t="s">
        <v>275</v>
      </c>
      <c r="K17" s="372"/>
      <c r="L17" s="372" t="s">
        <v>100</v>
      </c>
      <c r="M17" s="372"/>
      <c r="N17" s="358" t="s">
        <v>276</v>
      </c>
      <c r="O17" s="358"/>
      <c r="P17" s="163">
        <v>1.111E-2</v>
      </c>
      <c r="Q17" s="78"/>
      <c r="R17" s="79"/>
      <c r="S17" s="80" t="str">
        <f t="shared" si="1"/>
        <v/>
      </c>
      <c r="T17" s="78">
        <v>1</v>
      </c>
      <c r="U17" s="79">
        <v>1</v>
      </c>
      <c r="V17" s="80">
        <f t="shared" si="2"/>
        <v>1</v>
      </c>
      <c r="W17" s="78"/>
      <c r="X17" s="79"/>
      <c r="Y17" s="80" t="str">
        <f t="shared" si="3"/>
        <v/>
      </c>
      <c r="Z17" s="78"/>
      <c r="AA17" s="79"/>
      <c r="AB17" s="80" t="str">
        <f t="shared" si="4"/>
        <v/>
      </c>
      <c r="AC17" s="78">
        <v>1</v>
      </c>
      <c r="AD17" s="79">
        <v>1</v>
      </c>
      <c r="AE17" s="80">
        <f t="shared" si="5"/>
        <v>1</v>
      </c>
      <c r="AF17" s="78"/>
      <c r="AG17" s="79"/>
      <c r="AH17" s="80" t="str">
        <f t="shared" si="16"/>
        <v/>
      </c>
      <c r="AI17" s="78"/>
      <c r="AJ17" s="79">
        <v>1</v>
      </c>
      <c r="AK17" s="80" t="str">
        <f t="shared" si="6"/>
        <v/>
      </c>
      <c r="AL17" s="78"/>
      <c r="AM17" s="79"/>
      <c r="AN17" s="80" t="e">
        <f>AO17/AM17</f>
        <v>#DIV/0!</v>
      </c>
      <c r="AO17" s="78">
        <v>1</v>
      </c>
      <c r="AP17" s="79"/>
      <c r="AQ17" s="80"/>
      <c r="AR17" s="78"/>
      <c r="AS17" s="79"/>
      <c r="AT17" s="80" t="str">
        <f t="shared" si="9"/>
        <v/>
      </c>
      <c r="AU17" s="78"/>
      <c r="AV17" s="79"/>
      <c r="AW17" s="80" t="str">
        <f t="shared" si="10"/>
        <v/>
      </c>
      <c r="AX17" s="78">
        <v>1</v>
      </c>
      <c r="AY17" s="79"/>
      <c r="AZ17" s="80">
        <f t="shared" si="11"/>
        <v>0</v>
      </c>
      <c r="BA17" s="78">
        <f t="shared" si="12"/>
        <v>4</v>
      </c>
      <c r="BB17" s="78">
        <f t="shared" si="13"/>
        <v>3</v>
      </c>
      <c r="BC17" s="91">
        <f t="shared" si="14"/>
        <v>0.75</v>
      </c>
      <c r="BD17" s="92">
        <f t="shared" si="15"/>
        <v>8.3324999999999996E-3</v>
      </c>
      <c r="BE17" s="297" t="s">
        <v>277</v>
      </c>
      <c r="BF17" s="298" t="s">
        <v>278</v>
      </c>
      <c r="BG17" s="247"/>
      <c r="BH17" s="246" t="s">
        <v>279</v>
      </c>
      <c r="BI17" s="247" t="s">
        <v>280</v>
      </c>
      <c r="BJ17" s="246" t="s">
        <v>101</v>
      </c>
      <c r="BK17" s="247" t="s">
        <v>282</v>
      </c>
      <c r="BL17" s="304" t="s">
        <v>283</v>
      </c>
      <c r="BM17" s="272" t="s">
        <v>719</v>
      </c>
      <c r="BN17" s="206" t="s">
        <v>782</v>
      </c>
      <c r="BO17" s="127" t="s">
        <v>682</v>
      </c>
      <c r="BP17" s="221">
        <f>BB17/BA17</f>
        <v>0.75</v>
      </c>
      <c r="BQ17" s="295">
        <f>BP17*P17</f>
        <v>8.3324999999999996E-3</v>
      </c>
    </row>
    <row r="18" spans="1:69" s="8" customFormat="1" ht="102" customHeight="1" thickBot="1" x14ac:dyDescent="0.25">
      <c r="B18" s="446"/>
      <c r="C18" s="47" t="s">
        <v>284</v>
      </c>
      <c r="D18" s="67" t="s">
        <v>285</v>
      </c>
      <c r="E18" s="412" t="s">
        <v>286</v>
      </c>
      <c r="F18" s="412"/>
      <c r="G18" s="47" t="s">
        <v>287</v>
      </c>
      <c r="H18" s="372" t="s">
        <v>87</v>
      </c>
      <c r="I18" s="372"/>
      <c r="J18" s="372"/>
      <c r="K18" s="372"/>
      <c r="L18" s="372" t="s">
        <v>100</v>
      </c>
      <c r="M18" s="372"/>
      <c r="N18" s="358">
        <v>45291</v>
      </c>
      <c r="O18" s="358"/>
      <c r="P18" s="43">
        <v>1.111E-2</v>
      </c>
      <c r="Q18" s="78"/>
      <c r="R18" s="79"/>
      <c r="S18" s="80" t="str">
        <f t="shared" si="1"/>
        <v/>
      </c>
      <c r="T18" s="78"/>
      <c r="U18" s="79"/>
      <c r="V18" s="80" t="str">
        <f t="shared" si="2"/>
        <v/>
      </c>
      <c r="W18" s="78"/>
      <c r="X18" s="79"/>
      <c r="Y18" s="80" t="str">
        <f t="shared" si="3"/>
        <v/>
      </c>
      <c r="Z18" s="78"/>
      <c r="AA18" s="79"/>
      <c r="AB18" s="80" t="str">
        <f t="shared" si="4"/>
        <v/>
      </c>
      <c r="AC18" s="78"/>
      <c r="AD18" s="79"/>
      <c r="AE18" s="80" t="str">
        <f t="shared" si="5"/>
        <v/>
      </c>
      <c r="AF18" s="78"/>
      <c r="AG18" s="79"/>
      <c r="AH18" s="80" t="str">
        <f t="shared" si="16"/>
        <v/>
      </c>
      <c r="AI18" s="78"/>
      <c r="AJ18" s="79"/>
      <c r="AK18" s="80" t="str">
        <f t="shared" si="6"/>
        <v/>
      </c>
      <c r="AL18" s="78"/>
      <c r="AM18" s="79"/>
      <c r="AN18" s="80" t="str">
        <f t="shared" si="7"/>
        <v/>
      </c>
      <c r="AO18" s="78"/>
      <c r="AP18" s="79"/>
      <c r="AQ18" s="80" t="str">
        <f t="shared" si="8"/>
        <v/>
      </c>
      <c r="AR18" s="78"/>
      <c r="AS18" s="79"/>
      <c r="AT18" s="80" t="str">
        <f t="shared" si="9"/>
        <v/>
      </c>
      <c r="AU18" s="78"/>
      <c r="AV18" s="79"/>
      <c r="AW18" s="80" t="str">
        <f t="shared" si="10"/>
        <v/>
      </c>
      <c r="AX18" s="78">
        <v>1</v>
      </c>
      <c r="AY18" s="79"/>
      <c r="AZ18" s="80">
        <f t="shared" si="11"/>
        <v>0</v>
      </c>
      <c r="BA18" s="78">
        <f t="shared" si="12"/>
        <v>1</v>
      </c>
      <c r="BB18" s="78">
        <f t="shared" si="13"/>
        <v>0</v>
      </c>
      <c r="BC18" s="80">
        <f t="shared" si="14"/>
        <v>0</v>
      </c>
      <c r="BD18" s="81">
        <f t="shared" si="15"/>
        <v>0</v>
      </c>
      <c r="BE18" s="307"/>
      <c r="BF18" s="308"/>
      <c r="BG18" s="245"/>
      <c r="BH18" s="246" t="s">
        <v>101</v>
      </c>
      <c r="BI18" s="245"/>
      <c r="BJ18" s="246" t="s">
        <v>101</v>
      </c>
      <c r="BK18" s="245"/>
      <c r="BL18" s="304" t="s">
        <v>101</v>
      </c>
      <c r="BM18" s="289" t="s">
        <v>720</v>
      </c>
      <c r="BN18" s="283" t="s">
        <v>747</v>
      </c>
      <c r="BO18" s="284" t="s">
        <v>683</v>
      </c>
      <c r="BP18" s="285">
        <v>0</v>
      </c>
      <c r="BQ18" s="294">
        <v>0</v>
      </c>
    </row>
    <row r="19" spans="1:69" s="133" customFormat="1" ht="93" customHeight="1" x14ac:dyDescent="0.2">
      <c r="B19" s="446" t="s">
        <v>288</v>
      </c>
      <c r="C19" s="47" t="s">
        <v>128</v>
      </c>
      <c r="D19" s="68" t="s">
        <v>289</v>
      </c>
      <c r="E19" s="412" t="s">
        <v>290</v>
      </c>
      <c r="F19" s="412"/>
      <c r="G19" s="47" t="s">
        <v>291</v>
      </c>
      <c r="H19" s="372" t="s">
        <v>87</v>
      </c>
      <c r="I19" s="372"/>
      <c r="J19" s="372"/>
      <c r="K19" s="372"/>
      <c r="L19" s="372" t="s">
        <v>292</v>
      </c>
      <c r="M19" s="372"/>
      <c r="N19" s="358" t="s">
        <v>293</v>
      </c>
      <c r="O19" s="358"/>
      <c r="P19" s="163">
        <v>1.111E-2</v>
      </c>
      <c r="Q19" s="78"/>
      <c r="R19" s="79"/>
      <c r="S19" s="80" t="str">
        <f t="shared" si="1"/>
        <v/>
      </c>
      <c r="T19" s="78">
        <v>1</v>
      </c>
      <c r="U19" s="79">
        <v>1</v>
      </c>
      <c r="V19" s="80">
        <f t="shared" si="2"/>
        <v>1</v>
      </c>
      <c r="W19" s="78"/>
      <c r="X19" s="79"/>
      <c r="Y19" s="80" t="str">
        <f t="shared" si="3"/>
        <v/>
      </c>
      <c r="Z19" s="78"/>
      <c r="AA19" s="79"/>
      <c r="AB19" s="80" t="str">
        <f t="shared" si="4"/>
        <v/>
      </c>
      <c r="AC19" s="78"/>
      <c r="AD19" s="79"/>
      <c r="AE19" s="80" t="str">
        <f t="shared" si="5"/>
        <v/>
      </c>
      <c r="AF19" s="78"/>
      <c r="AG19" s="79"/>
      <c r="AH19" s="80" t="str">
        <f t="shared" si="16"/>
        <v/>
      </c>
      <c r="AI19" s="78"/>
      <c r="AJ19" s="79"/>
      <c r="AK19" s="80" t="str">
        <f t="shared" si="6"/>
        <v/>
      </c>
      <c r="AL19" s="78">
        <v>1</v>
      </c>
      <c r="AM19" s="79">
        <v>1</v>
      </c>
      <c r="AN19" s="80">
        <f t="shared" si="7"/>
        <v>1</v>
      </c>
      <c r="AO19" s="78"/>
      <c r="AP19" s="79"/>
      <c r="AQ19" s="80" t="str">
        <f t="shared" si="8"/>
        <v/>
      </c>
      <c r="AR19" s="78"/>
      <c r="AS19" s="79"/>
      <c r="AT19" s="80" t="str">
        <f t="shared" si="9"/>
        <v/>
      </c>
      <c r="AU19" s="78"/>
      <c r="AV19" s="79"/>
      <c r="AW19" s="80" t="str">
        <f t="shared" si="10"/>
        <v/>
      </c>
      <c r="AX19" s="78"/>
      <c r="AY19" s="79"/>
      <c r="AZ19" s="80" t="str">
        <f t="shared" si="11"/>
        <v/>
      </c>
      <c r="BA19" s="78">
        <f t="shared" si="12"/>
        <v>2</v>
      </c>
      <c r="BB19" s="78">
        <f t="shared" si="13"/>
        <v>2</v>
      </c>
      <c r="BC19" s="91">
        <f t="shared" si="14"/>
        <v>1</v>
      </c>
      <c r="BD19" s="92">
        <f t="shared" si="15"/>
        <v>1.111E-2</v>
      </c>
      <c r="BE19" s="297" t="s">
        <v>294</v>
      </c>
      <c r="BF19" s="298" t="s">
        <v>295</v>
      </c>
      <c r="BG19" s="247"/>
      <c r="BH19" s="246" t="s">
        <v>113</v>
      </c>
      <c r="BI19" s="247"/>
      <c r="BJ19" s="246" t="s">
        <v>305</v>
      </c>
      <c r="BK19" s="247" t="s">
        <v>296</v>
      </c>
      <c r="BL19" s="248" t="s">
        <v>297</v>
      </c>
      <c r="BM19" s="289" t="s">
        <v>721</v>
      </c>
      <c r="BN19" s="206" t="s">
        <v>749</v>
      </c>
      <c r="BO19" s="127" t="s">
        <v>682</v>
      </c>
      <c r="BP19" s="224">
        <f>BB19/BA19</f>
        <v>1</v>
      </c>
      <c r="BQ19" s="295">
        <f>BP19*P19</f>
        <v>1.111E-2</v>
      </c>
    </row>
    <row r="20" spans="1:69" s="133" customFormat="1" ht="176.45" customHeight="1" x14ac:dyDescent="0.2">
      <c r="B20" s="446"/>
      <c r="C20" s="47" t="s">
        <v>132</v>
      </c>
      <c r="D20" s="68" t="s">
        <v>298</v>
      </c>
      <c r="E20" s="412" t="s">
        <v>299</v>
      </c>
      <c r="F20" s="412"/>
      <c r="G20" s="47" t="s">
        <v>300</v>
      </c>
      <c r="H20" s="372" t="s">
        <v>301</v>
      </c>
      <c r="I20" s="372"/>
      <c r="J20" s="372" t="s">
        <v>230</v>
      </c>
      <c r="K20" s="372"/>
      <c r="L20" s="372" t="s">
        <v>100</v>
      </c>
      <c r="M20" s="372"/>
      <c r="N20" s="358" t="s">
        <v>302</v>
      </c>
      <c r="O20" s="358"/>
      <c r="P20" s="163">
        <v>1.111E-2</v>
      </c>
      <c r="Q20" s="78"/>
      <c r="R20" s="79"/>
      <c r="S20" s="80" t="str">
        <f t="shared" si="1"/>
        <v/>
      </c>
      <c r="T20" s="78"/>
      <c r="U20" s="79"/>
      <c r="V20" s="80" t="str">
        <f t="shared" si="2"/>
        <v/>
      </c>
      <c r="W20" s="78"/>
      <c r="X20" s="79"/>
      <c r="Y20" s="80" t="str">
        <f t="shared" si="3"/>
        <v/>
      </c>
      <c r="Z20" s="78">
        <v>1</v>
      </c>
      <c r="AA20" s="79">
        <v>1</v>
      </c>
      <c r="AB20" s="80">
        <f t="shared" si="4"/>
        <v>1</v>
      </c>
      <c r="AC20" s="78"/>
      <c r="AD20" s="79"/>
      <c r="AE20" s="80" t="str">
        <f t="shared" si="5"/>
        <v/>
      </c>
      <c r="AF20" s="78">
        <v>1</v>
      </c>
      <c r="AG20" s="79">
        <v>1</v>
      </c>
      <c r="AH20" s="80">
        <f t="shared" si="16"/>
        <v>1</v>
      </c>
      <c r="AI20" s="78"/>
      <c r="AJ20" s="79"/>
      <c r="AK20" s="80" t="str">
        <f t="shared" si="6"/>
        <v/>
      </c>
      <c r="AL20" s="78"/>
      <c r="AM20" s="79">
        <v>2</v>
      </c>
      <c r="AN20" s="80" t="str">
        <f t="shared" si="7"/>
        <v/>
      </c>
      <c r="AO20" s="78">
        <v>1</v>
      </c>
      <c r="AP20" s="79"/>
      <c r="AQ20" s="80">
        <f t="shared" si="8"/>
        <v>0</v>
      </c>
      <c r="AR20" s="78"/>
      <c r="AS20" s="79"/>
      <c r="AT20" s="80" t="str">
        <f t="shared" si="9"/>
        <v/>
      </c>
      <c r="AU20" s="78">
        <v>2</v>
      </c>
      <c r="AV20" s="79"/>
      <c r="AW20" s="80">
        <f t="shared" si="10"/>
        <v>0</v>
      </c>
      <c r="AX20" s="78">
        <v>1</v>
      </c>
      <c r="AY20" s="79"/>
      <c r="AZ20" s="80">
        <f t="shared" si="11"/>
        <v>0</v>
      </c>
      <c r="BA20" s="78">
        <f t="shared" si="12"/>
        <v>6</v>
      </c>
      <c r="BB20" s="78">
        <f t="shared" si="13"/>
        <v>4</v>
      </c>
      <c r="BC20" s="91">
        <f t="shared" si="14"/>
        <v>0.66666666666666663</v>
      </c>
      <c r="BD20" s="92">
        <f t="shared" si="15"/>
        <v>7.4066666666666664E-3</v>
      </c>
      <c r="BE20" s="165"/>
      <c r="BF20" s="166"/>
      <c r="BG20" s="146" t="s">
        <v>617</v>
      </c>
      <c r="BH20" s="124" t="s">
        <v>303</v>
      </c>
      <c r="BI20" s="146" t="s">
        <v>304</v>
      </c>
      <c r="BJ20" s="164" t="s">
        <v>101</v>
      </c>
      <c r="BK20" s="173" t="s">
        <v>306</v>
      </c>
      <c r="BL20" s="234" t="s">
        <v>307</v>
      </c>
      <c r="BM20" s="271" t="s">
        <v>722</v>
      </c>
      <c r="BN20" s="206" t="s">
        <v>794</v>
      </c>
      <c r="BO20" s="127" t="s">
        <v>682</v>
      </c>
      <c r="BP20" s="221">
        <f>BB20/BA20</f>
        <v>0.66666666666666663</v>
      </c>
      <c r="BQ20" s="295">
        <f>BP20*P20</f>
        <v>7.4066666666666664E-3</v>
      </c>
    </row>
    <row r="21" spans="1:69" s="133" customFormat="1" ht="186" customHeight="1" x14ac:dyDescent="0.2">
      <c r="A21" s="29">
        <v>1</v>
      </c>
      <c r="B21" s="446"/>
      <c r="C21" s="47" t="s">
        <v>308</v>
      </c>
      <c r="D21" s="68" t="s">
        <v>309</v>
      </c>
      <c r="E21" s="412" t="s">
        <v>310</v>
      </c>
      <c r="F21" s="412"/>
      <c r="G21" s="47" t="s">
        <v>311</v>
      </c>
      <c r="H21" s="372" t="s">
        <v>87</v>
      </c>
      <c r="I21" s="372"/>
      <c r="J21" s="372" t="s">
        <v>312</v>
      </c>
      <c r="K21" s="372"/>
      <c r="L21" s="372" t="s">
        <v>100</v>
      </c>
      <c r="M21" s="372"/>
      <c r="N21" s="358" t="s">
        <v>313</v>
      </c>
      <c r="O21" s="358"/>
      <c r="P21" s="163">
        <v>1.111E-2</v>
      </c>
      <c r="Q21" s="78"/>
      <c r="R21" s="79"/>
      <c r="S21" s="80" t="str">
        <f t="shared" si="1"/>
        <v/>
      </c>
      <c r="T21" s="78"/>
      <c r="U21" s="79"/>
      <c r="V21" s="80" t="str">
        <f t="shared" si="2"/>
        <v/>
      </c>
      <c r="W21" s="78"/>
      <c r="X21" s="79"/>
      <c r="Y21" s="80" t="str">
        <f t="shared" si="3"/>
        <v/>
      </c>
      <c r="Z21" s="78">
        <v>1</v>
      </c>
      <c r="AA21" s="79">
        <v>1</v>
      </c>
      <c r="AB21" s="80">
        <f t="shared" si="4"/>
        <v>1</v>
      </c>
      <c r="AC21" s="78"/>
      <c r="AD21" s="79"/>
      <c r="AE21" s="80" t="str">
        <f t="shared" si="5"/>
        <v/>
      </c>
      <c r="AF21" s="78"/>
      <c r="AG21" s="79"/>
      <c r="AH21" s="80" t="str">
        <f t="shared" si="16"/>
        <v/>
      </c>
      <c r="AI21" s="78"/>
      <c r="AJ21" s="79"/>
      <c r="AK21" s="80" t="str">
        <f t="shared" si="6"/>
        <v/>
      </c>
      <c r="AL21" s="78">
        <v>1</v>
      </c>
      <c r="AM21" s="79">
        <v>1</v>
      </c>
      <c r="AN21" s="80">
        <f t="shared" si="7"/>
        <v>1</v>
      </c>
      <c r="AO21" s="78"/>
      <c r="AP21" s="79"/>
      <c r="AQ21" s="80" t="str">
        <f t="shared" si="8"/>
        <v/>
      </c>
      <c r="AR21" s="78"/>
      <c r="AS21" s="79"/>
      <c r="AT21" s="80" t="str">
        <f t="shared" si="9"/>
        <v/>
      </c>
      <c r="AU21" s="78"/>
      <c r="AV21" s="79"/>
      <c r="AW21" s="80" t="str">
        <f t="shared" si="10"/>
        <v/>
      </c>
      <c r="AX21" s="78">
        <v>1</v>
      </c>
      <c r="AY21" s="79"/>
      <c r="AZ21" s="80">
        <f t="shared" si="11"/>
        <v>0</v>
      </c>
      <c r="BA21" s="78">
        <f t="shared" si="12"/>
        <v>3</v>
      </c>
      <c r="BB21" s="78">
        <f t="shared" si="13"/>
        <v>2</v>
      </c>
      <c r="BC21" s="91">
        <f t="shared" si="14"/>
        <v>0.66666666666666663</v>
      </c>
      <c r="BD21" s="92">
        <f t="shared" si="15"/>
        <v>7.4066666666666664E-3</v>
      </c>
      <c r="BE21" s="165"/>
      <c r="BF21" s="166"/>
      <c r="BG21" s="146" t="s">
        <v>314</v>
      </c>
      <c r="BH21" s="164" t="s">
        <v>315</v>
      </c>
      <c r="BI21" s="146"/>
      <c r="BJ21" s="124" t="s">
        <v>101</v>
      </c>
      <c r="BK21" s="309" t="s">
        <v>316</v>
      </c>
      <c r="BL21" s="235" t="s">
        <v>661</v>
      </c>
      <c r="BM21" s="271" t="s">
        <v>723</v>
      </c>
      <c r="BN21" s="206" t="s">
        <v>765</v>
      </c>
      <c r="BO21" s="127" t="s">
        <v>682</v>
      </c>
      <c r="BP21" s="221">
        <f>BB21/BA21</f>
        <v>0.66666666666666663</v>
      </c>
      <c r="BQ21" s="295">
        <f>BP21*P21</f>
        <v>7.4066666666666664E-3</v>
      </c>
    </row>
    <row r="22" spans="1:69" s="8" customFormat="1" ht="93" customHeight="1" thickBot="1" x14ac:dyDescent="0.25">
      <c r="A22" s="9"/>
      <c r="B22" s="446"/>
      <c r="C22" s="47" t="s">
        <v>317</v>
      </c>
      <c r="D22" s="68" t="s">
        <v>318</v>
      </c>
      <c r="E22" s="412" t="s">
        <v>319</v>
      </c>
      <c r="F22" s="412"/>
      <c r="G22" s="47" t="s">
        <v>320</v>
      </c>
      <c r="H22" s="372" t="s">
        <v>87</v>
      </c>
      <c r="I22" s="372"/>
      <c r="J22" s="372"/>
      <c r="K22" s="372"/>
      <c r="L22" s="372" t="s">
        <v>100</v>
      </c>
      <c r="M22" s="372"/>
      <c r="N22" s="358">
        <v>45291</v>
      </c>
      <c r="O22" s="358"/>
      <c r="P22" s="43">
        <v>1.111E-2</v>
      </c>
      <c r="Q22" s="78"/>
      <c r="R22" s="79"/>
      <c r="S22" s="80" t="str">
        <f t="shared" si="1"/>
        <v/>
      </c>
      <c r="T22" s="78"/>
      <c r="U22" s="79"/>
      <c r="V22" s="80" t="str">
        <f t="shared" si="2"/>
        <v/>
      </c>
      <c r="W22" s="78"/>
      <c r="X22" s="79"/>
      <c r="Y22" s="80" t="str">
        <f t="shared" si="3"/>
        <v/>
      </c>
      <c r="Z22" s="78"/>
      <c r="AA22" s="79"/>
      <c r="AB22" s="80" t="str">
        <f t="shared" si="4"/>
        <v/>
      </c>
      <c r="AC22" s="78"/>
      <c r="AD22" s="79"/>
      <c r="AE22" s="80" t="str">
        <f t="shared" si="5"/>
        <v/>
      </c>
      <c r="AF22" s="78"/>
      <c r="AG22" s="79"/>
      <c r="AH22" s="80" t="str">
        <f t="shared" si="16"/>
        <v/>
      </c>
      <c r="AI22" s="78"/>
      <c r="AJ22" s="79"/>
      <c r="AK22" s="80" t="str">
        <f t="shared" si="6"/>
        <v/>
      </c>
      <c r="AL22" s="78"/>
      <c r="AM22" s="79"/>
      <c r="AN22" s="80" t="str">
        <f t="shared" si="7"/>
        <v/>
      </c>
      <c r="AO22" s="78"/>
      <c r="AP22" s="79"/>
      <c r="AQ22" s="80" t="str">
        <f t="shared" si="8"/>
        <v/>
      </c>
      <c r="AR22" s="78"/>
      <c r="AS22" s="79"/>
      <c r="AT22" s="80" t="str">
        <f t="shared" si="9"/>
        <v/>
      </c>
      <c r="AU22" s="78"/>
      <c r="AV22" s="79"/>
      <c r="AW22" s="80" t="str">
        <f t="shared" si="10"/>
        <v/>
      </c>
      <c r="AX22" s="78">
        <v>1</v>
      </c>
      <c r="AY22" s="79"/>
      <c r="AZ22" s="80">
        <f t="shared" si="11"/>
        <v>0</v>
      </c>
      <c r="BA22" s="78">
        <f t="shared" si="12"/>
        <v>1</v>
      </c>
      <c r="BB22" s="78">
        <f t="shared" si="13"/>
        <v>0</v>
      </c>
      <c r="BC22" s="80">
        <f t="shared" si="14"/>
        <v>0</v>
      </c>
      <c r="BD22" s="81">
        <f t="shared" si="15"/>
        <v>0</v>
      </c>
      <c r="BE22" s="87"/>
      <c r="BF22" s="88"/>
      <c r="BG22" s="97"/>
      <c r="BH22" s="124" t="s">
        <v>101</v>
      </c>
      <c r="BI22" s="97"/>
      <c r="BJ22" s="124" t="s">
        <v>101</v>
      </c>
      <c r="BK22" s="157"/>
      <c r="BL22" s="154" t="s">
        <v>337</v>
      </c>
      <c r="BM22" s="289" t="s">
        <v>668</v>
      </c>
      <c r="BN22" s="283" t="s">
        <v>747</v>
      </c>
      <c r="BO22" s="284" t="s">
        <v>683</v>
      </c>
      <c r="BP22" s="285">
        <v>0</v>
      </c>
      <c r="BQ22" s="294">
        <v>0</v>
      </c>
    </row>
    <row r="23" spans="1:69" s="8" customFormat="1" ht="75.95" customHeight="1" thickBot="1" x14ac:dyDescent="0.25">
      <c r="A23" s="9"/>
      <c r="B23" s="446"/>
      <c r="C23" s="47" t="s">
        <v>321</v>
      </c>
      <c r="D23" s="68" t="s">
        <v>322</v>
      </c>
      <c r="E23" s="412" t="s">
        <v>323</v>
      </c>
      <c r="F23" s="412"/>
      <c r="G23" s="47" t="s">
        <v>324</v>
      </c>
      <c r="H23" s="372" t="s">
        <v>87</v>
      </c>
      <c r="I23" s="372"/>
      <c r="J23" s="372" t="s">
        <v>325</v>
      </c>
      <c r="K23" s="372"/>
      <c r="L23" s="372" t="s">
        <v>100</v>
      </c>
      <c r="M23" s="372"/>
      <c r="N23" s="358">
        <v>45291</v>
      </c>
      <c r="O23" s="358"/>
      <c r="P23" s="43">
        <v>1.111E-2</v>
      </c>
      <c r="Q23" s="78"/>
      <c r="R23" s="79"/>
      <c r="S23" s="80" t="str">
        <f t="shared" si="1"/>
        <v/>
      </c>
      <c r="T23" s="78"/>
      <c r="U23" s="79"/>
      <c r="V23" s="80" t="str">
        <f t="shared" si="2"/>
        <v/>
      </c>
      <c r="W23" s="78"/>
      <c r="X23" s="79"/>
      <c r="Y23" s="80" t="str">
        <f t="shared" si="3"/>
        <v/>
      </c>
      <c r="Z23" s="78"/>
      <c r="AA23" s="79"/>
      <c r="AB23" s="80" t="str">
        <f t="shared" si="4"/>
        <v/>
      </c>
      <c r="AC23" s="78"/>
      <c r="AD23" s="79"/>
      <c r="AE23" s="80" t="str">
        <f t="shared" si="5"/>
        <v/>
      </c>
      <c r="AF23" s="78"/>
      <c r="AG23" s="79"/>
      <c r="AH23" s="80" t="str">
        <f t="shared" si="16"/>
        <v/>
      </c>
      <c r="AI23" s="78"/>
      <c r="AJ23" s="79"/>
      <c r="AK23" s="80" t="str">
        <f t="shared" si="6"/>
        <v/>
      </c>
      <c r="AL23" s="78"/>
      <c r="AM23" s="79"/>
      <c r="AN23" s="80" t="str">
        <f t="shared" si="7"/>
        <v/>
      </c>
      <c r="AO23" s="78"/>
      <c r="AP23" s="79"/>
      <c r="AQ23" s="80" t="str">
        <f t="shared" si="8"/>
        <v/>
      </c>
      <c r="AR23" s="78"/>
      <c r="AS23" s="79"/>
      <c r="AT23" s="80" t="str">
        <f t="shared" si="9"/>
        <v/>
      </c>
      <c r="AU23" s="78"/>
      <c r="AV23" s="79"/>
      <c r="AW23" s="80" t="str">
        <f t="shared" si="10"/>
        <v/>
      </c>
      <c r="AX23" s="78">
        <v>1</v>
      </c>
      <c r="AY23" s="79"/>
      <c r="AZ23" s="80">
        <f t="shared" si="11"/>
        <v>0</v>
      </c>
      <c r="BA23" s="78">
        <f t="shared" si="12"/>
        <v>1</v>
      </c>
      <c r="BB23" s="78">
        <f t="shared" si="13"/>
        <v>0</v>
      </c>
      <c r="BC23" s="80">
        <f t="shared" si="14"/>
        <v>0</v>
      </c>
      <c r="BD23" s="81">
        <f t="shared" si="15"/>
        <v>0</v>
      </c>
      <c r="BE23" s="87"/>
      <c r="BF23" s="88"/>
      <c r="BG23" s="97"/>
      <c r="BH23" s="124" t="s">
        <v>101</v>
      </c>
      <c r="BI23" s="97"/>
      <c r="BJ23" s="124" t="s">
        <v>101</v>
      </c>
      <c r="BK23" s="157"/>
      <c r="BL23" s="154" t="s">
        <v>337</v>
      </c>
      <c r="BM23" s="289" t="s">
        <v>724</v>
      </c>
      <c r="BN23" s="283" t="s">
        <v>747</v>
      </c>
      <c r="BO23" s="284" t="s">
        <v>683</v>
      </c>
      <c r="BP23" s="285">
        <v>0</v>
      </c>
      <c r="BQ23" s="294">
        <v>0</v>
      </c>
    </row>
    <row r="24" spans="1:69" ht="85.5" customHeight="1" thickBot="1" x14ac:dyDescent="0.25">
      <c r="B24" s="47" t="s">
        <v>326</v>
      </c>
      <c r="C24" s="47" t="s">
        <v>327</v>
      </c>
      <c r="D24" s="67" t="s">
        <v>328</v>
      </c>
      <c r="E24" s="412" t="s">
        <v>329</v>
      </c>
      <c r="F24" s="412"/>
      <c r="G24" s="47" t="s">
        <v>330</v>
      </c>
      <c r="H24" s="372" t="s">
        <v>159</v>
      </c>
      <c r="I24" s="372"/>
      <c r="J24" s="372"/>
      <c r="K24" s="372"/>
      <c r="L24" s="372" t="s">
        <v>100</v>
      </c>
      <c r="M24" s="359"/>
      <c r="N24" s="358">
        <v>45291</v>
      </c>
      <c r="O24" s="358"/>
      <c r="P24" s="43">
        <v>1.111E-2</v>
      </c>
      <c r="Q24" s="78"/>
      <c r="R24" s="79"/>
      <c r="S24" s="80" t="str">
        <f t="shared" si="1"/>
        <v/>
      </c>
      <c r="T24" s="78"/>
      <c r="U24" s="79"/>
      <c r="V24" s="80" t="str">
        <f t="shared" si="2"/>
        <v/>
      </c>
      <c r="W24" s="78"/>
      <c r="X24" s="79"/>
      <c r="Y24" s="80" t="str">
        <f t="shared" si="3"/>
        <v/>
      </c>
      <c r="Z24" s="78"/>
      <c r="AA24" s="79"/>
      <c r="AB24" s="80" t="str">
        <f t="shared" si="4"/>
        <v/>
      </c>
      <c r="AC24" s="78"/>
      <c r="AD24" s="79"/>
      <c r="AE24" s="80" t="str">
        <f t="shared" si="5"/>
        <v/>
      </c>
      <c r="AF24" s="78"/>
      <c r="AG24" s="79"/>
      <c r="AH24" s="80" t="str">
        <f t="shared" si="16"/>
        <v/>
      </c>
      <c r="AI24" s="78"/>
      <c r="AJ24" s="79"/>
      <c r="AK24" s="80" t="str">
        <f t="shared" si="6"/>
        <v/>
      </c>
      <c r="AL24" s="78"/>
      <c r="AM24" s="79"/>
      <c r="AN24" s="80" t="str">
        <f t="shared" si="7"/>
        <v/>
      </c>
      <c r="AO24" s="78"/>
      <c r="AP24" s="79"/>
      <c r="AQ24" s="80" t="str">
        <f t="shared" si="8"/>
        <v/>
      </c>
      <c r="AR24" s="78"/>
      <c r="AS24" s="79"/>
      <c r="AT24" s="80" t="str">
        <f t="shared" si="9"/>
        <v/>
      </c>
      <c r="AU24" s="78"/>
      <c r="AV24" s="79"/>
      <c r="AW24" s="80" t="str">
        <f t="shared" si="10"/>
        <v/>
      </c>
      <c r="AX24" s="78">
        <v>1</v>
      </c>
      <c r="AY24" s="79"/>
      <c r="AZ24" s="80">
        <f t="shared" si="11"/>
        <v>0</v>
      </c>
      <c r="BA24" s="78">
        <f t="shared" si="12"/>
        <v>1</v>
      </c>
      <c r="BB24" s="78">
        <f t="shared" si="13"/>
        <v>0</v>
      </c>
      <c r="BC24" s="80">
        <f t="shared" si="14"/>
        <v>0</v>
      </c>
      <c r="BD24" s="81">
        <f t="shared" si="15"/>
        <v>0</v>
      </c>
      <c r="BE24" s="89"/>
      <c r="BF24" s="90"/>
      <c r="BG24" s="125" t="s">
        <v>163</v>
      </c>
      <c r="BH24" s="126" t="s">
        <v>101</v>
      </c>
      <c r="BI24" s="125" t="s">
        <v>331</v>
      </c>
      <c r="BJ24" s="172"/>
      <c r="BK24" s="174"/>
      <c r="BL24" s="236" t="s">
        <v>337</v>
      </c>
      <c r="BM24" s="290" t="s">
        <v>668</v>
      </c>
      <c r="BN24" s="283" t="s">
        <v>747</v>
      </c>
      <c r="BO24" s="284" t="s">
        <v>683</v>
      </c>
      <c r="BP24" s="285">
        <v>0</v>
      </c>
      <c r="BQ24" s="294">
        <v>0</v>
      </c>
    </row>
    <row r="25" spans="1:69" ht="29.25" customHeight="1" x14ac:dyDescent="0.2">
      <c r="D25" s="4"/>
      <c r="E25" s="4"/>
      <c r="F25" s="4"/>
      <c r="BQ25" s="292">
        <f>SUM(BQ7:BQ24)</f>
        <v>0.12035833333333333</v>
      </c>
    </row>
    <row r="26" spans="1:69" ht="29.25" customHeight="1" x14ac:dyDescent="0.2">
      <c r="D26" s="4"/>
      <c r="E26" s="4"/>
      <c r="F26" s="4"/>
    </row>
    <row r="27" spans="1:69" ht="29.25" customHeight="1" x14ac:dyDescent="0.2">
      <c r="B27" s="5"/>
      <c r="C27" s="5"/>
      <c r="D27" s="5"/>
      <c r="E27" s="5"/>
      <c r="F27" s="5"/>
      <c r="G27" s="5"/>
      <c r="H27" s="5"/>
      <c r="I27" s="5"/>
      <c r="J27" s="5"/>
      <c r="K27" s="5"/>
      <c r="L27" s="5"/>
      <c r="M27" s="5"/>
      <c r="N27" s="5"/>
      <c r="O27" s="5"/>
    </row>
    <row r="28" spans="1:69" ht="29.25" customHeight="1" x14ac:dyDescent="0.2">
      <c r="B28" s="5"/>
      <c r="C28" s="5"/>
      <c r="G28" s="3"/>
      <c r="H28" s="5"/>
      <c r="I28" s="5"/>
      <c r="J28" s="5"/>
      <c r="K28" s="5"/>
      <c r="L28" s="5"/>
      <c r="M28" s="5"/>
      <c r="N28" s="5"/>
      <c r="O28" s="5"/>
    </row>
    <row r="29" spans="1:69" ht="29.25" customHeight="1" x14ac:dyDescent="0.2">
      <c r="B29" s="5"/>
      <c r="C29" s="5"/>
      <c r="G29" s="3"/>
      <c r="H29" s="5"/>
      <c r="I29" s="5"/>
      <c r="J29" s="5"/>
      <c r="K29" s="5"/>
      <c r="L29" s="5"/>
      <c r="M29" s="5"/>
      <c r="N29" s="5"/>
      <c r="O29" s="5"/>
    </row>
    <row r="30" spans="1:69" ht="29.25" customHeight="1" x14ac:dyDescent="0.2">
      <c r="B30" s="5"/>
      <c r="C30" s="5"/>
      <c r="G30" s="3"/>
      <c r="H30" s="5"/>
      <c r="I30" s="5"/>
      <c r="J30" s="5"/>
      <c r="K30" s="5"/>
      <c r="L30" s="5"/>
      <c r="M30" s="5"/>
      <c r="N30" s="5"/>
      <c r="O30" s="5"/>
    </row>
    <row r="31" spans="1:69" ht="29.25" customHeight="1" x14ac:dyDescent="0.2">
      <c r="B31" s="5"/>
      <c r="C31" s="5"/>
      <c r="G31" s="3"/>
      <c r="H31" s="5"/>
      <c r="I31" s="5"/>
      <c r="J31" s="5"/>
      <c r="K31" s="5"/>
      <c r="L31" s="5"/>
      <c r="M31" s="5"/>
      <c r="N31" s="5"/>
      <c r="O31" s="5"/>
    </row>
    <row r="32" spans="1:69" ht="29.25" customHeight="1" x14ac:dyDescent="0.2">
      <c r="B32" s="5"/>
      <c r="C32" s="5"/>
      <c r="D32" s="5"/>
      <c r="E32" s="5"/>
      <c r="F32" s="5"/>
      <c r="G32" s="5"/>
      <c r="H32" s="5"/>
      <c r="I32" s="5"/>
      <c r="J32" s="5"/>
      <c r="K32" s="5"/>
      <c r="L32" s="5"/>
      <c r="M32" s="5"/>
      <c r="N32" s="5"/>
      <c r="O32" s="5"/>
    </row>
    <row r="33" spans="2:15" ht="29.25" customHeight="1" x14ac:dyDescent="0.2">
      <c r="B33" s="5"/>
      <c r="C33" s="5"/>
      <c r="D33" s="5"/>
      <c r="E33" s="5"/>
      <c r="F33" s="5"/>
      <c r="G33" s="5"/>
      <c r="H33" s="5"/>
      <c r="I33" s="5"/>
      <c r="J33" s="5"/>
      <c r="K33" s="5"/>
      <c r="L33" s="5"/>
      <c r="M33" s="5"/>
      <c r="N33" s="5"/>
      <c r="O33" s="5"/>
    </row>
    <row r="34" spans="2:15" ht="29.25" customHeight="1" x14ac:dyDescent="0.2">
      <c r="D34" s="5"/>
      <c r="E34" s="5"/>
      <c r="F34" s="5"/>
      <c r="G34" s="5"/>
    </row>
  </sheetData>
  <autoFilter ref="A6:BQ25" xr:uid="{00000000-0001-0000-0400-000000000000}">
    <filterColumn colId="4" showButton="0"/>
    <filterColumn colId="7" showButton="0"/>
    <filterColumn colId="9" showButton="0"/>
    <filterColumn colId="11" showButton="0"/>
    <filterColumn colId="13" showButton="0"/>
  </autoFilter>
  <mergeCells count="133">
    <mergeCell ref="Q5:S5"/>
    <mergeCell ref="T5:V5"/>
    <mergeCell ref="W5:Y5"/>
    <mergeCell ref="Z5:AB5"/>
    <mergeCell ref="AC5:AE5"/>
    <mergeCell ref="BO5:BO6"/>
    <mergeCell ref="BP5:BP6"/>
    <mergeCell ref="BQ5:BQ6"/>
    <mergeCell ref="AF5:AH5"/>
    <mergeCell ref="AI5:AK5"/>
    <mergeCell ref="AL5:AN5"/>
    <mergeCell ref="AO5:AQ5"/>
    <mergeCell ref="AR5:AT5"/>
    <mergeCell ref="AU5:AW5"/>
    <mergeCell ref="AX5:AZ5"/>
    <mergeCell ref="BA5:BB5"/>
    <mergeCell ref="BC5:BC6"/>
    <mergeCell ref="BI5:BJ5"/>
    <mergeCell ref="BE5:BF5"/>
    <mergeCell ref="BG5:BH5"/>
    <mergeCell ref="BK5:BL5"/>
    <mergeCell ref="E9:F9"/>
    <mergeCell ref="H9:I9"/>
    <mergeCell ref="J9:K9"/>
    <mergeCell ref="L9:M9"/>
    <mergeCell ref="N9:O9"/>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E10:F10"/>
    <mergeCell ref="H10:I10"/>
    <mergeCell ref="J10:K10"/>
    <mergeCell ref="L10:M10"/>
    <mergeCell ref="N10:O10"/>
    <mergeCell ref="L11:M11"/>
    <mergeCell ref="J14:K14"/>
    <mergeCell ref="L14:M14"/>
    <mergeCell ref="E14:F14"/>
    <mergeCell ref="H14:I14"/>
    <mergeCell ref="N14:O14"/>
    <mergeCell ref="E15:F15"/>
    <mergeCell ref="H15:I15"/>
    <mergeCell ref="J15:K15"/>
    <mergeCell ref="L15:M15"/>
    <mergeCell ref="N15:O15"/>
    <mergeCell ref="E13:F13"/>
    <mergeCell ref="H13:I13"/>
    <mergeCell ref="J13:K13"/>
    <mergeCell ref="J11:K11"/>
    <mergeCell ref="L13:M13"/>
    <mergeCell ref="N13:O13"/>
    <mergeCell ref="E12:F12"/>
    <mergeCell ref="H12:I12"/>
    <mergeCell ref="J12:K12"/>
    <mergeCell ref="L12:M12"/>
    <mergeCell ref="N12:O12"/>
    <mergeCell ref="E11:F11"/>
    <mergeCell ref="H11:I11"/>
    <mergeCell ref="N11:O11"/>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J17:K17"/>
    <mergeCell ref="B1:C4"/>
    <mergeCell ref="D1:E2"/>
    <mergeCell ref="F1:K2"/>
    <mergeCell ref="L1:M1"/>
    <mergeCell ref="N1:O1"/>
    <mergeCell ref="L2:M2"/>
    <mergeCell ref="N2:O2"/>
    <mergeCell ref="D3:E4"/>
    <mergeCell ref="F3:K4"/>
    <mergeCell ref="L3:M3"/>
    <mergeCell ref="N3:O3"/>
    <mergeCell ref="L4:M4"/>
    <mergeCell ref="N4:O4"/>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L17:M17"/>
  </mergeCells>
  <conditionalFormatting sqref="S7:S24">
    <cfRule type="cellIs" dxfId="129" priority="36" stopIfTrue="1" operator="equal">
      <formula>0</formula>
    </cfRule>
    <cfRule type="cellIs" dxfId="128" priority="35" stopIfTrue="1" operator="equal">
      <formula>1</formula>
    </cfRule>
    <cfRule type="cellIs" dxfId="127" priority="34" stopIfTrue="1" operator="between">
      <formula>1%</formula>
      <formula>90%</formula>
    </cfRule>
  </conditionalFormatting>
  <conditionalFormatting sqref="V7:V24">
    <cfRule type="cellIs" dxfId="126" priority="33" stopIfTrue="1" operator="equal">
      <formula>0</formula>
    </cfRule>
    <cfRule type="cellIs" dxfId="125" priority="32" stopIfTrue="1" operator="equal">
      <formula>1</formula>
    </cfRule>
    <cfRule type="cellIs" dxfId="124" priority="31" stopIfTrue="1" operator="between">
      <formula>1%</formula>
      <formula>90%</formula>
    </cfRule>
  </conditionalFormatting>
  <conditionalFormatting sqref="Y7:Y16">
    <cfRule type="cellIs" dxfId="123" priority="64" stopIfTrue="1" operator="equal">
      <formula>0</formula>
    </cfRule>
    <cfRule type="cellIs" dxfId="122" priority="63" stopIfTrue="1" operator="equal">
      <formula>1</formula>
    </cfRule>
    <cfRule type="cellIs" dxfId="121" priority="62" stopIfTrue="1" operator="between">
      <formula>1%</formula>
      <formula>90%</formula>
    </cfRule>
  </conditionalFormatting>
  <conditionalFormatting sqref="Y12:Y13">
    <cfRule type="cellIs" dxfId="120" priority="61" operator="greaterThan">
      <formula>1</formula>
    </cfRule>
  </conditionalFormatting>
  <conditionalFormatting sqref="Y17:Y24">
    <cfRule type="cellIs" dxfId="119" priority="1" stopIfTrue="1" operator="between">
      <formula>1%</formula>
      <formula>90%</formula>
    </cfRule>
    <cfRule type="cellIs" dxfId="118" priority="2" stopIfTrue="1" operator="equal">
      <formula>1</formula>
    </cfRule>
    <cfRule type="cellIs" dxfId="117" priority="3" stopIfTrue="1" operator="equal">
      <formula>0</formula>
    </cfRule>
  </conditionalFormatting>
  <conditionalFormatting sqref="AB7:AB12">
    <cfRule type="cellIs" dxfId="116" priority="95" stopIfTrue="1" operator="equal">
      <formula>1</formula>
    </cfRule>
    <cfRule type="cellIs" dxfId="115" priority="94" stopIfTrue="1" operator="between">
      <formula>1%</formula>
      <formula>90%</formula>
    </cfRule>
    <cfRule type="cellIs" dxfId="114" priority="96" stopIfTrue="1" operator="equal">
      <formula>0</formula>
    </cfRule>
  </conditionalFormatting>
  <conditionalFormatting sqref="AB14:AB24">
    <cfRule type="cellIs" dxfId="113" priority="30" stopIfTrue="1" operator="equal">
      <formula>0</formula>
    </cfRule>
    <cfRule type="cellIs" dxfId="112" priority="28" stopIfTrue="1" operator="between">
      <formula>1%</formula>
      <formula>90%</formula>
    </cfRule>
    <cfRule type="cellIs" dxfId="111" priority="29" stopIfTrue="1" operator="equal">
      <formula>1</formula>
    </cfRule>
  </conditionalFormatting>
  <conditionalFormatting sqref="AE7:AE24">
    <cfRule type="cellIs" dxfId="110" priority="27" stopIfTrue="1" operator="equal">
      <formula>0</formula>
    </cfRule>
    <cfRule type="cellIs" dxfId="109" priority="26" stopIfTrue="1" operator="equal">
      <formula>1</formula>
    </cfRule>
    <cfRule type="cellIs" dxfId="108" priority="25" stopIfTrue="1" operator="between">
      <formula>1%</formula>
      <formula>90%</formula>
    </cfRule>
  </conditionalFormatting>
  <conditionalFormatting sqref="AH7:AH24">
    <cfRule type="cellIs" dxfId="107" priority="23" stopIfTrue="1" operator="equal">
      <formula>1</formula>
    </cfRule>
    <cfRule type="cellIs" dxfId="106" priority="24" stopIfTrue="1" operator="equal">
      <formula>0</formula>
    </cfRule>
    <cfRule type="cellIs" dxfId="105" priority="22" stopIfTrue="1" operator="between">
      <formula>1%</formula>
      <formula>90%</formula>
    </cfRule>
  </conditionalFormatting>
  <conditionalFormatting sqref="AK7:AK24">
    <cfRule type="cellIs" dxfId="104" priority="20" stopIfTrue="1" operator="equal">
      <formula>1</formula>
    </cfRule>
    <cfRule type="cellIs" dxfId="103" priority="19" stopIfTrue="1" operator="between">
      <formula>1%</formula>
      <formula>90%</formula>
    </cfRule>
    <cfRule type="cellIs" dxfId="102" priority="21" stopIfTrue="1" operator="equal">
      <formula>0</formula>
    </cfRule>
  </conditionalFormatting>
  <conditionalFormatting sqref="AN7:AN24">
    <cfRule type="cellIs" dxfId="101" priority="18" stopIfTrue="1" operator="equal">
      <formula>0</formula>
    </cfRule>
    <cfRule type="cellIs" dxfId="100" priority="17" stopIfTrue="1" operator="equal">
      <formula>1</formula>
    </cfRule>
    <cfRule type="cellIs" dxfId="99" priority="16" stopIfTrue="1" operator="between">
      <formula>1%</formula>
      <formula>90%</formula>
    </cfRule>
  </conditionalFormatting>
  <conditionalFormatting sqref="AQ7:AQ24">
    <cfRule type="cellIs" dxfId="98" priority="15" stopIfTrue="1" operator="equal">
      <formula>0</formula>
    </cfRule>
    <cfRule type="cellIs" dxfId="97" priority="14" stopIfTrue="1" operator="equal">
      <formula>1</formula>
    </cfRule>
    <cfRule type="cellIs" dxfId="96" priority="13" stopIfTrue="1" operator="between">
      <formula>1%</formula>
      <formula>90%</formula>
    </cfRule>
  </conditionalFormatting>
  <conditionalFormatting sqref="AT7:AT24">
    <cfRule type="cellIs" dxfId="95" priority="12" stopIfTrue="1" operator="equal">
      <formula>0</formula>
    </cfRule>
    <cfRule type="cellIs" dxfId="94" priority="10" stopIfTrue="1" operator="between">
      <formula>1%</formula>
      <formula>90%</formula>
    </cfRule>
    <cfRule type="cellIs" dxfId="93" priority="11" stopIfTrue="1" operator="equal">
      <formula>1</formula>
    </cfRule>
  </conditionalFormatting>
  <conditionalFormatting sqref="AW7:AW24">
    <cfRule type="cellIs" dxfId="92" priority="9" stopIfTrue="1" operator="equal">
      <formula>0</formula>
    </cfRule>
    <cfRule type="cellIs" dxfId="91" priority="8" stopIfTrue="1" operator="equal">
      <formula>1</formula>
    </cfRule>
    <cfRule type="cellIs" dxfId="90" priority="7" stopIfTrue="1" operator="between">
      <formula>1%</formula>
      <formula>90%</formula>
    </cfRule>
  </conditionalFormatting>
  <conditionalFormatting sqref="AZ7:AZ24">
    <cfRule type="cellIs" dxfId="89" priority="6" stopIfTrue="1" operator="equal">
      <formula>0</formula>
    </cfRule>
    <cfRule type="cellIs" dxfId="88" priority="5" stopIfTrue="1" operator="equal">
      <formula>1</formula>
    </cfRule>
    <cfRule type="cellIs" dxfId="87" priority="4" stopIfTrue="1" operator="between">
      <formula>1%</formula>
      <formula>90%</formula>
    </cfRule>
  </conditionalFormatting>
  <conditionalFormatting sqref="BC7:BC24">
    <cfRule type="cellIs" dxfId="86" priority="106" stopIfTrue="1" operator="between">
      <formula>1%</formula>
      <formula>90%</formula>
    </cfRule>
    <cfRule type="cellIs" dxfId="85" priority="107" stopIfTrue="1" operator="equal">
      <formula>1</formula>
    </cfRule>
    <cfRule type="cellIs" dxfId="84" priority="108" stopIfTrue="1" operator="equal">
      <formula>0</formula>
    </cfRule>
  </conditionalFormatting>
  <hyperlinks>
    <hyperlink ref="BF17" r:id="rId1" display="https://forms.office.com/pages/responsepage.aspx?id=LWWWsNsjUUeqfgSyJ2euw5O0svvFs-JFj3rKx7UgrH9UMksxWVpHT0ZDRkFFMzRBMFpOR1JYRllNNy4u" xr:uid="{00000000-0004-0000-0400-000000000000}"/>
    <hyperlink ref="BH11" r:id="rId2" display="https://scj.gov.co/sites/default/files/control/INFORME%20DE%20GESTION%20SDSCJ%20PRIMER%20TRIMESTRE%20-%20rev.pdf" xr:uid="{00000000-0004-0000-0400-000001000000}"/>
    <hyperlink ref="BH20" r:id="rId3" display="https://scj.gov.co/es/transparencia/rendicion-de-cuentas/convocatorias" xr:uid="{00000000-0004-0000-0400-000002000000}"/>
    <hyperlink ref="BL11" r:id="rId4" display="https://scj.gov.co/sites/default/files/control/INFORME%20DE%20GESTION%20SDSCJ%20PRIMER%20TRIMESTRE%20-%20rev.pdf" xr:uid="{00000000-0004-0000-0400-000003000000}"/>
  </hyperlinks>
  <printOptions horizontalCentered="1"/>
  <pageMargins left="0.43307086614173229" right="0.43307086614173229" top="0.43307086614173229" bottom="0.43307086614173229" header="0.23622047244094491" footer="0.23622047244094491"/>
  <pageSetup scale="37" orientation="landscape" r:id="rId5"/>
  <headerFooter>
    <oddFooter>&amp;L&amp;G&amp;COficina Asesora de Planeación – OAP
Comité Institucional de Gestión y Desempeño de la SDSCJ del 31 de enero de 2022
&amp;8&amp;G&amp;R&amp;G</oddFooter>
  </headerFooter>
  <drawing r:id="rId6"/>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B1:BQ27"/>
  <sheetViews>
    <sheetView showGridLines="0" topLeftCell="B1" zoomScale="115" zoomScaleNormal="115" zoomScaleSheetLayoutView="70" workbookViewId="0">
      <pane xSplit="2" ySplit="6" topLeftCell="BN19" activePane="bottomRight" state="frozen"/>
      <selection pane="topRight" activeCell="D1" sqref="D1"/>
      <selection pane="bottomLeft" activeCell="B7" sqref="B7"/>
      <selection pane="bottomRight" activeCell="BN34" sqref="BN34"/>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17" width="7.5703125" style="5" customWidth="1"/>
    <col min="18" max="18" width="7" style="5" customWidth="1"/>
    <col min="19" max="19" width="8.42578125" style="5" customWidth="1"/>
    <col min="20" max="20" width="6.5703125" style="5" customWidth="1"/>
    <col min="21" max="21" width="5.7109375" style="5" customWidth="1"/>
    <col min="22" max="22" width="8.5703125" style="5" customWidth="1"/>
    <col min="23" max="23" width="6.28515625" style="5" customWidth="1"/>
    <col min="24" max="24" width="5.5703125" style="5" customWidth="1"/>
    <col min="25" max="25" width="7.5703125" style="5" customWidth="1"/>
    <col min="26" max="26" width="6.85546875" style="5" bestFit="1" customWidth="1"/>
    <col min="27" max="27" width="5" style="5" bestFit="1" customWidth="1"/>
    <col min="28" max="28" width="9.42578125" style="5" customWidth="1"/>
    <col min="29" max="29" width="7.42578125" style="5" customWidth="1"/>
    <col min="30" max="30" width="6.7109375" style="5" customWidth="1"/>
    <col min="31" max="31" width="10.28515625" style="5" customWidth="1"/>
    <col min="32" max="32" width="7" style="5" customWidth="1"/>
    <col min="33" max="33" width="4.85546875" style="5" customWidth="1"/>
    <col min="34" max="34" width="7.42578125" style="5" customWidth="1"/>
    <col min="35" max="35" width="7.7109375" style="5" customWidth="1"/>
    <col min="36" max="36" width="6.28515625" style="5" customWidth="1"/>
    <col min="37" max="37" width="5.85546875" style="5" customWidth="1"/>
    <col min="38" max="38" width="6.140625" style="5" customWidth="1"/>
    <col min="39" max="39" width="5.28515625" style="5" customWidth="1"/>
    <col min="40" max="40" width="7.140625" style="5" customWidth="1"/>
    <col min="41" max="41" width="7" style="5" customWidth="1"/>
    <col min="42" max="42" width="5.85546875" style="5" customWidth="1"/>
    <col min="43" max="43" width="5.5703125" style="5" customWidth="1"/>
    <col min="44" max="44" width="7.140625" style="5" customWidth="1"/>
    <col min="45" max="45" width="6.7109375" style="5" customWidth="1"/>
    <col min="46" max="46" width="6.140625" style="5" customWidth="1"/>
    <col min="47" max="47" width="7" style="5" customWidth="1"/>
    <col min="48" max="48" width="8" style="5" customWidth="1"/>
    <col min="49" max="49" width="5.5703125" style="5" customWidth="1"/>
    <col min="50" max="50" width="7" style="5" customWidth="1"/>
    <col min="51" max="51" width="9" style="5" customWidth="1"/>
    <col min="52" max="52" width="7.5703125" style="5" customWidth="1"/>
    <col min="53" max="55" width="11.42578125" style="5"/>
    <col min="56" max="56" width="14.85546875" style="5" bestFit="1" customWidth="1"/>
    <col min="57" max="58" width="34.5703125" style="13" hidden="1" customWidth="1"/>
    <col min="59" max="60" width="34.5703125" style="116" hidden="1" customWidth="1"/>
    <col min="61" max="61" width="50.5703125" style="258" customWidth="1"/>
    <col min="62" max="62" width="63.140625" style="258" customWidth="1"/>
    <col min="63" max="63" width="70.28515625" style="239" customWidth="1"/>
    <col min="64" max="64" width="66.5703125" style="239" customWidth="1"/>
    <col min="65" max="65" width="63" style="5" customWidth="1"/>
    <col min="66" max="66" width="58" style="233" customWidth="1"/>
    <col min="67" max="67" width="11.42578125" style="1"/>
    <col min="68" max="68" width="11.42578125" style="220"/>
    <col min="69" max="69" width="11.42578125" style="225"/>
    <col min="70" max="16384" width="11.42578125" style="5"/>
  </cols>
  <sheetData>
    <row r="1" spans="2:69" s="1" customFormat="1" ht="14.25" customHeight="1" x14ac:dyDescent="0.25">
      <c r="B1" s="415"/>
      <c r="C1" s="398"/>
      <c r="D1" s="396" t="s">
        <v>0</v>
      </c>
      <c r="E1" s="396"/>
      <c r="F1" s="398" t="s">
        <v>1</v>
      </c>
      <c r="G1" s="398"/>
      <c r="H1" s="398"/>
      <c r="I1" s="398"/>
      <c r="J1" s="398"/>
      <c r="K1" s="398"/>
      <c r="L1" s="420" t="s">
        <v>2</v>
      </c>
      <c r="M1" s="420"/>
      <c r="N1" s="400" t="s">
        <v>3</v>
      </c>
      <c r="O1" s="400"/>
      <c r="BE1" s="13"/>
      <c r="BF1" s="13"/>
      <c r="BG1" s="13"/>
      <c r="BH1" s="13"/>
      <c r="BI1" s="239"/>
      <c r="BJ1" s="239"/>
      <c r="BK1" s="239"/>
      <c r="BL1" s="239"/>
      <c r="BN1" s="232"/>
      <c r="BP1" s="220"/>
      <c r="BQ1" s="225"/>
    </row>
    <row r="2" spans="2:69" s="1" customFormat="1" ht="15.75" customHeight="1" x14ac:dyDescent="0.25">
      <c r="B2" s="416"/>
      <c r="C2" s="399"/>
      <c r="D2" s="397"/>
      <c r="E2" s="397"/>
      <c r="F2" s="399"/>
      <c r="G2" s="399"/>
      <c r="H2" s="399"/>
      <c r="I2" s="399"/>
      <c r="J2" s="399"/>
      <c r="K2" s="399"/>
      <c r="L2" s="421" t="s">
        <v>4</v>
      </c>
      <c r="M2" s="421"/>
      <c r="N2" s="359">
        <v>2</v>
      </c>
      <c r="O2" s="359"/>
      <c r="BE2" s="13"/>
      <c r="BF2" s="13"/>
      <c r="BG2" s="13"/>
      <c r="BH2" s="13"/>
      <c r="BI2" s="239"/>
      <c r="BJ2" s="239"/>
      <c r="BK2" s="239"/>
      <c r="BL2" s="239"/>
      <c r="BN2" s="232"/>
      <c r="BP2" s="220"/>
      <c r="BQ2" s="225"/>
    </row>
    <row r="3" spans="2:69" s="1" customFormat="1" ht="30.75" customHeight="1" x14ac:dyDescent="0.25">
      <c r="B3" s="416"/>
      <c r="C3" s="399"/>
      <c r="D3" s="397" t="s">
        <v>5</v>
      </c>
      <c r="E3" s="397"/>
      <c r="F3" s="399" t="s">
        <v>182</v>
      </c>
      <c r="G3" s="399"/>
      <c r="H3" s="399"/>
      <c r="I3" s="399"/>
      <c r="J3" s="399"/>
      <c r="K3" s="399"/>
      <c r="L3" s="421" t="s">
        <v>7</v>
      </c>
      <c r="M3" s="421"/>
      <c r="N3" s="403">
        <v>43346</v>
      </c>
      <c r="O3" s="403"/>
      <c r="BE3" s="13"/>
      <c r="BF3" s="13"/>
      <c r="BG3" s="13"/>
      <c r="BH3" s="13"/>
      <c r="BI3" s="239"/>
      <c r="BJ3" s="239"/>
      <c r="BK3" s="239"/>
      <c r="BL3" s="239"/>
      <c r="BN3" s="232"/>
      <c r="BP3" s="220"/>
      <c r="BQ3" s="225"/>
    </row>
    <row r="4" spans="2:69" s="1" customFormat="1" ht="40.5" customHeight="1" thickBot="1" x14ac:dyDescent="0.3">
      <c r="B4" s="416"/>
      <c r="C4" s="399"/>
      <c r="D4" s="397"/>
      <c r="E4" s="397"/>
      <c r="F4" s="399"/>
      <c r="G4" s="399"/>
      <c r="H4" s="399"/>
      <c r="I4" s="399"/>
      <c r="J4" s="399"/>
      <c r="K4" s="399"/>
      <c r="L4" s="421" t="s">
        <v>8</v>
      </c>
      <c r="M4" s="421"/>
      <c r="N4" s="359" t="s">
        <v>9</v>
      </c>
      <c r="O4" s="359"/>
      <c r="P4" s="44" t="s">
        <v>48</v>
      </c>
      <c r="BE4" s="13"/>
      <c r="BF4" s="13"/>
      <c r="BG4" s="13"/>
      <c r="BH4" s="13"/>
      <c r="BI4" s="239"/>
      <c r="BJ4" s="239"/>
      <c r="BK4" s="239"/>
      <c r="BL4" s="239"/>
      <c r="BN4" s="232"/>
      <c r="BP4" s="220"/>
      <c r="BQ4" s="225"/>
    </row>
    <row r="5" spans="2:69" s="1" customFormat="1" ht="18" customHeight="1" x14ac:dyDescent="0.25">
      <c r="B5" s="417" t="s">
        <v>21</v>
      </c>
      <c r="C5" s="418"/>
      <c r="D5" s="418"/>
      <c r="E5" s="418"/>
      <c r="F5" s="418"/>
      <c r="G5" s="418"/>
      <c r="H5" s="418"/>
      <c r="I5" s="418"/>
      <c r="J5" s="418"/>
      <c r="K5" s="418"/>
      <c r="L5" s="418"/>
      <c r="M5" s="418"/>
      <c r="N5" s="418"/>
      <c r="O5" s="418"/>
      <c r="P5" s="419"/>
      <c r="Q5" s="431" t="s">
        <v>49</v>
      </c>
      <c r="R5" s="432"/>
      <c r="S5" s="432"/>
      <c r="T5" s="433" t="s">
        <v>51</v>
      </c>
      <c r="U5" s="433"/>
      <c r="V5" s="433"/>
      <c r="W5" s="432" t="s">
        <v>52</v>
      </c>
      <c r="X5" s="432"/>
      <c r="Y5" s="432"/>
      <c r="Z5" s="433" t="s">
        <v>53</v>
      </c>
      <c r="AA5" s="433"/>
      <c r="AB5" s="433"/>
      <c r="AC5" s="432" t="s">
        <v>54</v>
      </c>
      <c r="AD5" s="432"/>
      <c r="AE5" s="432"/>
      <c r="AF5" s="433" t="s">
        <v>55</v>
      </c>
      <c r="AG5" s="433"/>
      <c r="AH5" s="433"/>
      <c r="AI5" s="432" t="s">
        <v>56</v>
      </c>
      <c r="AJ5" s="432"/>
      <c r="AK5" s="432"/>
      <c r="AL5" s="433" t="s">
        <v>57</v>
      </c>
      <c r="AM5" s="433"/>
      <c r="AN5" s="433"/>
      <c r="AO5" s="423" t="s">
        <v>58</v>
      </c>
      <c r="AP5" s="423"/>
      <c r="AQ5" s="423"/>
      <c r="AR5" s="424" t="s">
        <v>59</v>
      </c>
      <c r="AS5" s="424"/>
      <c r="AT5" s="424"/>
      <c r="AU5" s="423" t="s">
        <v>60</v>
      </c>
      <c r="AV5" s="423"/>
      <c r="AW5" s="423"/>
      <c r="AX5" s="424" t="s">
        <v>61</v>
      </c>
      <c r="AY5" s="424"/>
      <c r="AZ5" s="424"/>
      <c r="BA5" s="423" t="s">
        <v>62</v>
      </c>
      <c r="BB5" s="423"/>
      <c r="BC5" s="422" t="s">
        <v>63</v>
      </c>
      <c r="BD5" s="82" t="s">
        <v>64</v>
      </c>
      <c r="BE5" s="410" t="s">
        <v>65</v>
      </c>
      <c r="BF5" s="411"/>
      <c r="BG5" s="410" t="s">
        <v>66</v>
      </c>
      <c r="BH5" s="411"/>
      <c r="BI5" s="471" t="s">
        <v>67</v>
      </c>
      <c r="BJ5" s="473"/>
      <c r="BK5" s="471" t="s">
        <v>68</v>
      </c>
      <c r="BL5" s="472"/>
      <c r="BM5" s="202"/>
      <c r="BN5" s="203"/>
      <c r="BO5" s="453" t="s">
        <v>679</v>
      </c>
      <c r="BP5" s="454" t="s">
        <v>680</v>
      </c>
      <c r="BQ5" s="469" t="s">
        <v>681</v>
      </c>
    </row>
    <row r="6" spans="2:69" s="1" customFormat="1" ht="40.5" customHeight="1" thickBot="1" x14ac:dyDescent="0.3">
      <c r="B6" s="54" t="s">
        <v>69</v>
      </c>
      <c r="C6" s="54" t="s">
        <v>70</v>
      </c>
      <c r="D6" s="54" t="s">
        <v>71</v>
      </c>
      <c r="E6" s="452" t="s">
        <v>72</v>
      </c>
      <c r="F6" s="452"/>
      <c r="G6" s="54" t="s">
        <v>73</v>
      </c>
      <c r="H6" s="452" t="s">
        <v>74</v>
      </c>
      <c r="I6" s="452"/>
      <c r="J6" s="452" t="s">
        <v>75</v>
      </c>
      <c r="K6" s="452"/>
      <c r="L6" s="452" t="s">
        <v>76</v>
      </c>
      <c r="M6" s="452"/>
      <c r="N6" s="452" t="s">
        <v>77</v>
      </c>
      <c r="O6" s="452"/>
      <c r="P6" s="58">
        <f>SUM(P7:P18)</f>
        <v>0.19992000000000007</v>
      </c>
      <c r="Q6" s="75" t="s">
        <v>78</v>
      </c>
      <c r="R6" s="70" t="s">
        <v>79</v>
      </c>
      <c r="S6" s="69" t="s">
        <v>50</v>
      </c>
      <c r="T6" s="75" t="s">
        <v>78</v>
      </c>
      <c r="U6" s="70" t="s">
        <v>79</v>
      </c>
      <c r="V6" s="69" t="s">
        <v>50</v>
      </c>
      <c r="W6" s="75" t="s">
        <v>78</v>
      </c>
      <c r="X6" s="70" t="s">
        <v>79</v>
      </c>
      <c r="Y6" s="69" t="s">
        <v>50</v>
      </c>
      <c r="Z6" s="75" t="s">
        <v>78</v>
      </c>
      <c r="AA6" s="70" t="s">
        <v>79</v>
      </c>
      <c r="AB6" s="69" t="s">
        <v>50</v>
      </c>
      <c r="AC6" s="75" t="s">
        <v>78</v>
      </c>
      <c r="AD6" s="70" t="s">
        <v>79</v>
      </c>
      <c r="AE6" s="69" t="s">
        <v>50</v>
      </c>
      <c r="AF6" s="75" t="s">
        <v>78</v>
      </c>
      <c r="AG6" s="70" t="s">
        <v>79</v>
      </c>
      <c r="AH6" s="69" t="s">
        <v>50</v>
      </c>
      <c r="AI6" s="75" t="s">
        <v>78</v>
      </c>
      <c r="AJ6" s="70" t="s">
        <v>79</v>
      </c>
      <c r="AK6" s="69" t="s">
        <v>50</v>
      </c>
      <c r="AL6" s="75" t="s">
        <v>78</v>
      </c>
      <c r="AM6" s="70" t="s">
        <v>79</v>
      </c>
      <c r="AN6" s="69" t="s">
        <v>50</v>
      </c>
      <c r="AO6" s="75" t="s">
        <v>78</v>
      </c>
      <c r="AP6" s="70" t="s">
        <v>79</v>
      </c>
      <c r="AQ6" s="69" t="s">
        <v>50</v>
      </c>
      <c r="AR6" s="75" t="s">
        <v>78</v>
      </c>
      <c r="AS6" s="70" t="s">
        <v>79</v>
      </c>
      <c r="AT6" s="69" t="s">
        <v>50</v>
      </c>
      <c r="AU6" s="75" t="s">
        <v>78</v>
      </c>
      <c r="AV6" s="70" t="s">
        <v>79</v>
      </c>
      <c r="AW6" s="69" t="s">
        <v>50</v>
      </c>
      <c r="AX6" s="75" t="s">
        <v>78</v>
      </c>
      <c r="AY6" s="70" t="s">
        <v>79</v>
      </c>
      <c r="AZ6" s="69" t="s">
        <v>50</v>
      </c>
      <c r="BA6" s="75" t="s">
        <v>78</v>
      </c>
      <c r="BB6" s="76" t="s">
        <v>79</v>
      </c>
      <c r="BC6" s="432"/>
      <c r="BD6" s="95">
        <f>SUM(BD7:BD18)</f>
        <v>0.11551564393939394</v>
      </c>
      <c r="BE6" s="121" t="s">
        <v>80</v>
      </c>
      <c r="BF6" s="122" t="s">
        <v>81</v>
      </c>
      <c r="BG6" s="85" t="s">
        <v>80</v>
      </c>
      <c r="BH6" s="86" t="s">
        <v>81</v>
      </c>
      <c r="BI6" s="339" t="s">
        <v>80</v>
      </c>
      <c r="BJ6" s="340" t="s">
        <v>81</v>
      </c>
      <c r="BK6" s="339" t="s">
        <v>80</v>
      </c>
      <c r="BL6" s="341" t="s">
        <v>81</v>
      </c>
      <c r="BM6" s="204" t="s">
        <v>677</v>
      </c>
      <c r="BN6" s="205" t="s">
        <v>678</v>
      </c>
      <c r="BO6" s="425"/>
      <c r="BP6" s="427"/>
      <c r="BQ6" s="470"/>
    </row>
    <row r="7" spans="2:69" s="10" customFormat="1" ht="91.5" customHeight="1" x14ac:dyDescent="0.25">
      <c r="B7" s="460" t="s">
        <v>332</v>
      </c>
      <c r="C7" s="45" t="s">
        <v>83</v>
      </c>
      <c r="D7" s="49" t="s">
        <v>333</v>
      </c>
      <c r="E7" s="460" t="s">
        <v>334</v>
      </c>
      <c r="F7" s="460"/>
      <c r="G7" s="49" t="s">
        <v>335</v>
      </c>
      <c r="H7" s="460" t="s">
        <v>336</v>
      </c>
      <c r="I7" s="460"/>
      <c r="J7" s="460"/>
      <c r="K7" s="460"/>
      <c r="L7" s="460" t="s">
        <v>100</v>
      </c>
      <c r="M7" s="460"/>
      <c r="N7" s="458">
        <v>45275</v>
      </c>
      <c r="O7" s="458"/>
      <c r="P7" s="66">
        <v>1.6660000000000001E-2</v>
      </c>
      <c r="Q7" s="78"/>
      <c r="R7" s="79"/>
      <c r="S7" s="80" t="str">
        <f>IFERROR(R7/Q7,"")</f>
        <v/>
      </c>
      <c r="T7" s="78"/>
      <c r="U7" s="79"/>
      <c r="V7" s="80" t="str">
        <f>IFERROR(U7/T7,"")</f>
        <v/>
      </c>
      <c r="W7" s="78"/>
      <c r="X7" s="79"/>
      <c r="Y7" s="80" t="str">
        <f>IFERROR(X7/W7,"")</f>
        <v/>
      </c>
      <c r="Z7" s="78"/>
      <c r="AA7" s="79"/>
      <c r="AB7" s="80" t="str">
        <f>IFERROR(AA7/Z7,"")</f>
        <v/>
      </c>
      <c r="AC7" s="78"/>
      <c r="AD7" s="79"/>
      <c r="AE7" s="80" t="str">
        <f>IFERROR(AD7/AC7,"")</f>
        <v/>
      </c>
      <c r="AF7" s="78"/>
      <c r="AG7" s="79"/>
      <c r="AH7" s="80" t="str">
        <f>IFERROR(AG7/AF7,"")</f>
        <v/>
      </c>
      <c r="AI7" s="78"/>
      <c r="AJ7" s="79"/>
      <c r="AK7" s="80" t="str">
        <f>IFERROR(AJ7/AI7,"")</f>
        <v/>
      </c>
      <c r="AL7" s="78"/>
      <c r="AM7" s="79"/>
      <c r="AN7" s="80" t="str">
        <f>IFERROR(AM7/AL7,"")</f>
        <v/>
      </c>
      <c r="AO7" s="78"/>
      <c r="AP7" s="79"/>
      <c r="AQ7" s="80" t="str">
        <f>IFERROR(AP7/AO7,"")</f>
        <v/>
      </c>
      <c r="AR7" s="78"/>
      <c r="AS7" s="79"/>
      <c r="AT7" s="80" t="str">
        <f>IFERROR(AS7/AR7,"")</f>
        <v/>
      </c>
      <c r="AU7" s="78"/>
      <c r="AV7" s="79"/>
      <c r="AW7" s="80" t="str">
        <f>IFERROR(AV7/AU7,"")</f>
        <v/>
      </c>
      <c r="AX7" s="78">
        <v>1</v>
      </c>
      <c r="AY7" s="79"/>
      <c r="AZ7" s="80">
        <f>IFERROR(AY7/AX7,"")</f>
        <v>0</v>
      </c>
      <c r="BA7" s="78">
        <f>Q7+T7+W7+Z7+AC7+AF7+AI7+AL7+AO7+AR7+AU7+AX7</f>
        <v>1</v>
      </c>
      <c r="BB7" s="78">
        <f>R7+U7+X7+AA7+AD7+AG7+AJ7+AM7+AP7+AS7+AV7+AY7</f>
        <v>0</v>
      </c>
      <c r="BC7" s="80">
        <f>IFERROR(BB7/BA7,"")</f>
        <v>0</v>
      </c>
      <c r="BD7" s="81">
        <f>IFERROR(BC7*P7,"")</f>
        <v>0</v>
      </c>
      <c r="BE7" s="128"/>
      <c r="BF7" s="129"/>
      <c r="BG7" s="96"/>
      <c r="BH7" s="109" t="s">
        <v>101</v>
      </c>
      <c r="BI7" s="242"/>
      <c r="BJ7" s="243" t="s">
        <v>658</v>
      </c>
      <c r="BK7" s="242" t="s">
        <v>337</v>
      </c>
      <c r="BL7" s="244" t="s">
        <v>658</v>
      </c>
      <c r="BM7" s="199" t="s">
        <v>668</v>
      </c>
      <c r="BN7" s="268" t="s">
        <v>709</v>
      </c>
      <c r="BO7" s="209" t="s">
        <v>683</v>
      </c>
      <c r="BP7" s="223">
        <v>0</v>
      </c>
      <c r="BQ7" s="226">
        <v>0</v>
      </c>
    </row>
    <row r="8" spans="2:69" s="10" customFormat="1" ht="196.15" customHeight="1" x14ac:dyDescent="0.25">
      <c r="B8" s="460"/>
      <c r="C8" s="45" t="s">
        <v>96</v>
      </c>
      <c r="D8" s="40" t="s">
        <v>338</v>
      </c>
      <c r="E8" s="460" t="s">
        <v>339</v>
      </c>
      <c r="F8" s="460"/>
      <c r="G8" s="49" t="s">
        <v>340</v>
      </c>
      <c r="H8" s="460" t="s">
        <v>336</v>
      </c>
      <c r="I8" s="460"/>
      <c r="J8" s="460"/>
      <c r="K8" s="460"/>
      <c r="L8" s="460" t="s">
        <v>100</v>
      </c>
      <c r="M8" s="460"/>
      <c r="N8" s="458">
        <v>45291</v>
      </c>
      <c r="O8" s="458"/>
      <c r="P8" s="66">
        <v>1.6660000000000001E-2</v>
      </c>
      <c r="Q8" s="78"/>
      <c r="R8" s="79"/>
      <c r="S8" s="80" t="str">
        <f t="shared" ref="S8:S18" si="0">IFERROR(R8/Q8,"")</f>
        <v/>
      </c>
      <c r="T8" s="78"/>
      <c r="U8" s="79"/>
      <c r="V8" s="80" t="str">
        <f t="shared" ref="V8:V18" si="1">IFERROR(U8/T8,"")</f>
        <v/>
      </c>
      <c r="W8" s="78"/>
      <c r="X8" s="79"/>
      <c r="Y8" s="80" t="str">
        <f t="shared" ref="Y8:Y18" si="2">IFERROR(X8/W8,"")</f>
        <v/>
      </c>
      <c r="Z8" s="78">
        <v>8</v>
      </c>
      <c r="AA8" s="79">
        <v>8</v>
      </c>
      <c r="AB8" s="80">
        <f t="shared" ref="AB8:AB18" si="3">IFERROR(AA8/Z8,"")</f>
        <v>1</v>
      </c>
      <c r="AC8" s="78">
        <v>6</v>
      </c>
      <c r="AD8" s="79">
        <v>5</v>
      </c>
      <c r="AE8" s="80">
        <f t="shared" ref="AE8:AE18" si="4">IFERROR(AD8/AC8,"")</f>
        <v>0.83333333333333337</v>
      </c>
      <c r="AF8" s="78">
        <v>6</v>
      </c>
      <c r="AG8" s="79">
        <v>6</v>
      </c>
      <c r="AH8" s="80">
        <f t="shared" ref="AH8:AH18" si="5">IFERROR(AG8/AF8,"")</f>
        <v>1</v>
      </c>
      <c r="AI8" s="78">
        <v>6</v>
      </c>
      <c r="AJ8" s="79">
        <v>6</v>
      </c>
      <c r="AK8" s="80">
        <f t="shared" ref="AK8:AK18" si="6">IFERROR(AJ8/AI8,"")</f>
        <v>1</v>
      </c>
      <c r="AL8" s="78">
        <v>6</v>
      </c>
      <c r="AM8" s="79">
        <v>6</v>
      </c>
      <c r="AN8" s="80">
        <f t="shared" ref="AN8:AN18" si="7">IFERROR(AM8/AL8,"")</f>
        <v>1</v>
      </c>
      <c r="AO8" s="78">
        <v>5</v>
      </c>
      <c r="AP8" s="79"/>
      <c r="AQ8" s="80">
        <f t="shared" ref="AQ8:AQ18" si="8">IFERROR(AP8/AO8,"")</f>
        <v>0</v>
      </c>
      <c r="AR8" s="78">
        <v>5</v>
      </c>
      <c r="AS8" s="79"/>
      <c r="AT8" s="80">
        <f t="shared" ref="AT8:AT18" si="9">IFERROR(AS8/AR8,"")</f>
        <v>0</v>
      </c>
      <c r="AU8" s="78">
        <v>3</v>
      </c>
      <c r="AV8" s="79"/>
      <c r="AW8" s="80">
        <f t="shared" ref="AW8:AW18" si="10">IFERROR(AV8/AU8,"")</f>
        <v>0</v>
      </c>
      <c r="AX8" s="78">
        <v>3</v>
      </c>
      <c r="AY8" s="79"/>
      <c r="AZ8" s="80">
        <f t="shared" ref="AZ8:AZ18" si="11">IFERROR(AY8/AX8,"")</f>
        <v>0</v>
      </c>
      <c r="BA8" s="78">
        <f t="shared" ref="BA8:BA18" si="12">Q8+T8+W8+Z8+AC8+AF8+AI8+AL8+AO8+AR8+AU8+AX8</f>
        <v>48</v>
      </c>
      <c r="BB8" s="78">
        <f t="shared" ref="BB8:BB18" si="13">R8+U8+X8+AA8+AD8+AG8+AJ8+AM8+AP8+AS8+AV8+AY8</f>
        <v>31</v>
      </c>
      <c r="BC8" s="80">
        <f t="shared" ref="BC8:BC18" si="14">IFERROR(BB8/BA8,"")</f>
        <v>0.64583333333333337</v>
      </c>
      <c r="BD8" s="81">
        <f t="shared" ref="BD8:BD18" si="15">IFERROR(BC8*P8,"")</f>
        <v>1.0759583333333335E-2</v>
      </c>
      <c r="BE8" s="99" t="s">
        <v>341</v>
      </c>
      <c r="BF8" s="100" t="s">
        <v>342</v>
      </c>
      <c r="BG8" s="97" t="s">
        <v>343</v>
      </c>
      <c r="BH8" s="98" t="s">
        <v>344</v>
      </c>
      <c r="BI8" s="245" t="s">
        <v>621</v>
      </c>
      <c r="BJ8" s="246" t="s">
        <v>622</v>
      </c>
      <c r="BK8" s="245" t="s">
        <v>345</v>
      </c>
      <c r="BL8" s="244" t="s">
        <v>346</v>
      </c>
      <c r="BM8" s="199" t="s">
        <v>697</v>
      </c>
      <c r="BN8" s="206" t="s">
        <v>774</v>
      </c>
      <c r="BO8" s="209" t="s">
        <v>682</v>
      </c>
      <c r="BP8" s="221">
        <f>BB8/BA8</f>
        <v>0.64583333333333337</v>
      </c>
      <c r="BQ8" s="226">
        <f>BP8*P8</f>
        <v>1.0759583333333335E-2</v>
      </c>
    </row>
    <row r="9" spans="2:69" s="10" customFormat="1" ht="223.9" customHeight="1" x14ac:dyDescent="0.25">
      <c r="B9" s="466" t="s">
        <v>347</v>
      </c>
      <c r="C9" s="45" t="s">
        <v>115</v>
      </c>
      <c r="D9" s="49" t="s">
        <v>348</v>
      </c>
      <c r="E9" s="459" t="s">
        <v>349</v>
      </c>
      <c r="F9" s="459"/>
      <c r="G9" s="49" t="s">
        <v>350</v>
      </c>
      <c r="H9" s="460" t="s">
        <v>351</v>
      </c>
      <c r="I9" s="460"/>
      <c r="J9" s="460" t="s">
        <v>336</v>
      </c>
      <c r="K9" s="460"/>
      <c r="L9" s="460" t="s">
        <v>352</v>
      </c>
      <c r="M9" s="460"/>
      <c r="N9" s="458" t="s">
        <v>353</v>
      </c>
      <c r="O9" s="458"/>
      <c r="P9" s="66">
        <v>1.6660000000000001E-2</v>
      </c>
      <c r="Q9" s="78"/>
      <c r="R9" s="79"/>
      <c r="S9" s="80" t="str">
        <f t="shared" si="0"/>
        <v/>
      </c>
      <c r="T9" s="78"/>
      <c r="U9" s="79"/>
      <c r="V9" s="80" t="str">
        <f t="shared" si="1"/>
        <v/>
      </c>
      <c r="W9" s="78"/>
      <c r="X9" s="79"/>
      <c r="Y9" s="80" t="str">
        <f t="shared" si="2"/>
        <v/>
      </c>
      <c r="Z9" s="78"/>
      <c r="AA9" s="79"/>
      <c r="AB9" s="80" t="str">
        <f t="shared" si="3"/>
        <v/>
      </c>
      <c r="AC9" s="78"/>
      <c r="AD9" s="79"/>
      <c r="AE9" s="80" t="str">
        <f t="shared" si="4"/>
        <v/>
      </c>
      <c r="AF9" s="78">
        <v>1</v>
      </c>
      <c r="AG9" s="79">
        <v>1</v>
      </c>
      <c r="AH9" s="80">
        <f t="shared" si="5"/>
        <v>1</v>
      </c>
      <c r="AI9" s="78"/>
      <c r="AJ9" s="79"/>
      <c r="AK9" s="80" t="str">
        <f t="shared" si="6"/>
        <v/>
      </c>
      <c r="AL9" s="78"/>
      <c r="AM9" s="79"/>
      <c r="AN9" s="80" t="str">
        <f t="shared" si="7"/>
        <v/>
      </c>
      <c r="AO9" s="78"/>
      <c r="AP9" s="79"/>
      <c r="AQ9" s="80" t="str">
        <f t="shared" si="8"/>
        <v/>
      </c>
      <c r="AR9" s="78"/>
      <c r="AS9" s="79"/>
      <c r="AT9" s="80" t="str">
        <f t="shared" si="9"/>
        <v/>
      </c>
      <c r="AU9" s="78"/>
      <c r="AV9" s="79"/>
      <c r="AW9" s="80" t="str">
        <f t="shared" si="10"/>
        <v/>
      </c>
      <c r="AX9" s="78">
        <v>1</v>
      </c>
      <c r="AY9" s="79"/>
      <c r="AZ9" s="80">
        <f t="shared" si="11"/>
        <v>0</v>
      </c>
      <c r="BA9" s="78">
        <f t="shared" si="12"/>
        <v>2</v>
      </c>
      <c r="BB9" s="78">
        <f t="shared" si="13"/>
        <v>1</v>
      </c>
      <c r="BC9" s="80">
        <f t="shared" si="14"/>
        <v>0.5</v>
      </c>
      <c r="BD9" s="81">
        <f t="shared" si="15"/>
        <v>8.3300000000000006E-3</v>
      </c>
      <c r="BE9" s="130"/>
      <c r="BF9" s="131"/>
      <c r="BG9" s="111"/>
      <c r="BH9" s="98" t="s">
        <v>101</v>
      </c>
      <c r="BI9" s="247" t="s">
        <v>354</v>
      </c>
      <c r="BJ9" s="246" t="s">
        <v>355</v>
      </c>
      <c r="BK9" s="247"/>
      <c r="BL9" s="248" t="s">
        <v>101</v>
      </c>
      <c r="BM9" s="199" t="s">
        <v>698</v>
      </c>
      <c r="BN9" s="206" t="s">
        <v>795</v>
      </c>
      <c r="BO9" s="209" t="s">
        <v>684</v>
      </c>
      <c r="BP9" s="221">
        <f>BB9/BA9</f>
        <v>0.5</v>
      </c>
      <c r="BQ9" s="226">
        <f>BP9*P9</f>
        <v>8.3300000000000006E-3</v>
      </c>
    </row>
    <row r="10" spans="2:69" s="10" customFormat="1" ht="155.25" customHeight="1" x14ac:dyDescent="0.25">
      <c r="B10" s="467"/>
      <c r="C10" s="45" t="s">
        <v>122</v>
      </c>
      <c r="D10" s="49" t="s">
        <v>356</v>
      </c>
      <c r="E10" s="459" t="s">
        <v>357</v>
      </c>
      <c r="F10" s="459"/>
      <c r="G10" s="49" t="s">
        <v>358</v>
      </c>
      <c r="H10" s="460" t="s">
        <v>351</v>
      </c>
      <c r="I10" s="460"/>
      <c r="J10" s="460" t="s">
        <v>359</v>
      </c>
      <c r="K10" s="460"/>
      <c r="L10" s="460" t="s">
        <v>100</v>
      </c>
      <c r="M10" s="460"/>
      <c r="N10" s="458">
        <v>45230</v>
      </c>
      <c r="O10" s="458"/>
      <c r="P10" s="66">
        <v>1.6660000000000001E-2</v>
      </c>
      <c r="Q10" s="78"/>
      <c r="R10" s="79"/>
      <c r="S10" s="80" t="str">
        <f t="shared" si="0"/>
        <v/>
      </c>
      <c r="T10" s="78"/>
      <c r="U10" s="79"/>
      <c r="V10" s="80" t="str">
        <f t="shared" si="1"/>
        <v/>
      </c>
      <c r="W10" s="78"/>
      <c r="X10" s="79"/>
      <c r="Y10" s="80" t="str">
        <f t="shared" si="2"/>
        <v/>
      </c>
      <c r="Z10" s="78"/>
      <c r="AA10" s="79"/>
      <c r="AB10" s="80" t="str">
        <f t="shared" si="3"/>
        <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v>1</v>
      </c>
      <c r="AS10" s="79"/>
      <c r="AT10" s="80">
        <f t="shared" si="9"/>
        <v>0</v>
      </c>
      <c r="AU10" s="78"/>
      <c r="AV10" s="79"/>
      <c r="AW10" s="80" t="str">
        <f t="shared" si="10"/>
        <v/>
      </c>
      <c r="AX10" s="78"/>
      <c r="AY10" s="79"/>
      <c r="AZ10" s="80" t="str">
        <f t="shared" si="11"/>
        <v/>
      </c>
      <c r="BA10" s="78">
        <f t="shared" si="12"/>
        <v>1</v>
      </c>
      <c r="BB10" s="78">
        <f t="shared" si="13"/>
        <v>0</v>
      </c>
      <c r="BC10" s="80">
        <f t="shared" si="14"/>
        <v>0</v>
      </c>
      <c r="BD10" s="81">
        <f t="shared" si="15"/>
        <v>0</v>
      </c>
      <c r="BE10" s="130"/>
      <c r="BF10" s="131"/>
      <c r="BG10" s="111"/>
      <c r="BH10" s="98" t="s">
        <v>101</v>
      </c>
      <c r="BI10" s="249"/>
      <c r="BJ10" s="243" t="s">
        <v>101</v>
      </c>
      <c r="BK10" s="245"/>
      <c r="BL10" s="244" t="s">
        <v>101</v>
      </c>
      <c r="BM10" s="199" t="s">
        <v>699</v>
      </c>
      <c r="BN10" s="268" t="s">
        <v>708</v>
      </c>
      <c r="BO10" s="209" t="s">
        <v>683</v>
      </c>
      <c r="BP10" s="223">
        <v>0</v>
      </c>
      <c r="BQ10" s="226">
        <v>0</v>
      </c>
    </row>
    <row r="11" spans="2:69" s="10" customFormat="1" ht="94.5" customHeight="1" x14ac:dyDescent="0.25">
      <c r="B11" s="468"/>
      <c r="C11" s="45" t="s">
        <v>256</v>
      </c>
      <c r="D11" s="49" t="s">
        <v>360</v>
      </c>
      <c r="E11" s="464" t="s">
        <v>361</v>
      </c>
      <c r="F11" s="465"/>
      <c r="G11" s="49" t="s">
        <v>362</v>
      </c>
      <c r="H11" s="464" t="s">
        <v>336</v>
      </c>
      <c r="I11" s="465"/>
      <c r="J11" s="464" t="s">
        <v>351</v>
      </c>
      <c r="K11" s="465"/>
      <c r="L11" s="460" t="s">
        <v>100</v>
      </c>
      <c r="M11" s="460"/>
      <c r="N11" s="462">
        <v>44957</v>
      </c>
      <c r="O11" s="463"/>
      <c r="P11" s="66">
        <v>1.6660000000000001E-2</v>
      </c>
      <c r="Q11" s="78">
        <v>1</v>
      </c>
      <c r="R11" s="79">
        <v>1</v>
      </c>
      <c r="S11" s="80">
        <f t="shared" si="0"/>
        <v>1</v>
      </c>
      <c r="T11" s="78"/>
      <c r="U11" s="79"/>
      <c r="V11" s="80" t="str">
        <f t="shared" si="1"/>
        <v/>
      </c>
      <c r="W11" s="78"/>
      <c r="X11" s="79"/>
      <c r="Y11" s="80" t="str">
        <f t="shared" si="2"/>
        <v/>
      </c>
      <c r="Z11" s="78"/>
      <c r="AA11" s="79"/>
      <c r="AB11" s="80" t="str">
        <f t="shared" si="3"/>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c r="AY11" s="79"/>
      <c r="AZ11" s="80" t="str">
        <f t="shared" si="11"/>
        <v/>
      </c>
      <c r="BA11" s="78">
        <f t="shared" si="12"/>
        <v>1</v>
      </c>
      <c r="BB11" s="78">
        <f t="shared" si="13"/>
        <v>1</v>
      </c>
      <c r="BC11" s="80">
        <f t="shared" si="14"/>
        <v>1</v>
      </c>
      <c r="BD11" s="81">
        <f t="shared" si="15"/>
        <v>1.6660000000000001E-2</v>
      </c>
      <c r="BE11" s="99" t="s">
        <v>363</v>
      </c>
      <c r="BF11" s="100" t="s">
        <v>364</v>
      </c>
      <c r="BG11" s="97"/>
      <c r="BH11" s="132" t="s">
        <v>121</v>
      </c>
      <c r="BI11" s="245"/>
      <c r="BJ11" s="250" t="s">
        <v>121</v>
      </c>
      <c r="BK11" s="245"/>
      <c r="BL11" s="251" t="s">
        <v>121</v>
      </c>
      <c r="BM11" s="231" t="s">
        <v>700</v>
      </c>
      <c r="BN11" s="187" t="s">
        <v>776</v>
      </c>
      <c r="BO11" s="209" t="s">
        <v>683</v>
      </c>
      <c r="BP11" s="224">
        <f t="shared" ref="BP11:BP18" si="16">BB11/BA11</f>
        <v>1</v>
      </c>
      <c r="BQ11" s="226">
        <f t="shared" ref="BQ11:BQ18" si="17">BP11*P11</f>
        <v>1.6660000000000001E-2</v>
      </c>
    </row>
    <row r="12" spans="2:69" s="10" customFormat="1" ht="141.75" customHeight="1" x14ac:dyDescent="0.25">
      <c r="B12" s="45" t="s">
        <v>365</v>
      </c>
      <c r="C12" s="45" t="s">
        <v>128</v>
      </c>
      <c r="D12" s="49" t="s">
        <v>366</v>
      </c>
      <c r="E12" s="464" t="s">
        <v>367</v>
      </c>
      <c r="F12" s="465"/>
      <c r="G12" s="49" t="s">
        <v>368</v>
      </c>
      <c r="H12" s="464" t="s">
        <v>336</v>
      </c>
      <c r="I12" s="465"/>
      <c r="J12" s="464"/>
      <c r="K12" s="465"/>
      <c r="L12" s="464" t="s">
        <v>100</v>
      </c>
      <c r="M12" s="465"/>
      <c r="N12" s="462">
        <v>45107</v>
      </c>
      <c r="O12" s="463"/>
      <c r="P12" s="66">
        <v>1.6660000000000001E-2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v>1</v>
      </c>
      <c r="AH12" s="80">
        <f t="shared" si="5"/>
        <v>1</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c r="AY12" s="79"/>
      <c r="AZ12" s="80" t="str">
        <f t="shared" si="11"/>
        <v/>
      </c>
      <c r="BA12" s="78">
        <f t="shared" si="12"/>
        <v>1</v>
      </c>
      <c r="BB12" s="78">
        <f t="shared" si="13"/>
        <v>1</v>
      </c>
      <c r="BC12" s="80">
        <f t="shared" si="14"/>
        <v>1</v>
      </c>
      <c r="BD12" s="81">
        <f t="shared" si="15"/>
        <v>1.6660000000000001E-2</v>
      </c>
      <c r="BE12" s="130"/>
      <c r="BF12" s="131"/>
      <c r="BG12" s="111"/>
      <c r="BH12" s="98" t="s">
        <v>101</v>
      </c>
      <c r="BI12" s="245" t="s">
        <v>623</v>
      </c>
      <c r="BJ12" s="243" t="s">
        <v>663</v>
      </c>
      <c r="BK12" s="245"/>
      <c r="BL12" s="251" t="s">
        <v>199</v>
      </c>
      <c r="BM12" s="199" t="s">
        <v>701</v>
      </c>
      <c r="BN12" s="237" t="s">
        <v>744</v>
      </c>
      <c r="BO12" s="209" t="s">
        <v>682</v>
      </c>
      <c r="BP12" s="224">
        <f t="shared" si="16"/>
        <v>1</v>
      </c>
      <c r="BQ12" s="226">
        <f t="shared" si="17"/>
        <v>1.6660000000000001E-2</v>
      </c>
    </row>
    <row r="13" spans="2:69" s="10" customFormat="1" ht="180.75" customHeight="1" x14ac:dyDescent="0.25">
      <c r="B13" s="460" t="s">
        <v>369</v>
      </c>
      <c r="C13" s="45" t="s">
        <v>139</v>
      </c>
      <c r="D13" s="49" t="s">
        <v>370</v>
      </c>
      <c r="E13" s="460" t="s">
        <v>371</v>
      </c>
      <c r="F13" s="460"/>
      <c r="G13" s="49" t="s">
        <v>372</v>
      </c>
      <c r="H13" s="460" t="s">
        <v>336</v>
      </c>
      <c r="I13" s="460"/>
      <c r="J13" s="460" t="s">
        <v>373</v>
      </c>
      <c r="K13" s="460"/>
      <c r="L13" s="460" t="s">
        <v>100</v>
      </c>
      <c r="M13" s="460"/>
      <c r="N13" s="458" t="s">
        <v>374</v>
      </c>
      <c r="O13" s="458"/>
      <c r="P13" s="66">
        <v>1.6660000000000001E-2</v>
      </c>
      <c r="Q13" s="78"/>
      <c r="R13" s="79"/>
      <c r="S13" s="80" t="str">
        <f t="shared" si="0"/>
        <v/>
      </c>
      <c r="T13" s="78"/>
      <c r="U13" s="79"/>
      <c r="V13" s="80" t="str">
        <f t="shared" si="1"/>
        <v/>
      </c>
      <c r="W13" s="78"/>
      <c r="X13" s="79"/>
      <c r="Y13" s="80" t="str">
        <f t="shared" si="2"/>
        <v/>
      </c>
      <c r="Z13" s="78"/>
      <c r="AA13" s="79"/>
      <c r="AB13" s="80" t="str">
        <f t="shared" si="3"/>
        <v/>
      </c>
      <c r="AC13" s="78"/>
      <c r="AD13" s="79"/>
      <c r="AE13" s="80" t="str">
        <f t="shared" si="4"/>
        <v/>
      </c>
      <c r="AF13" s="78">
        <v>2</v>
      </c>
      <c r="AG13" s="79">
        <v>2</v>
      </c>
      <c r="AH13" s="80">
        <f t="shared" si="5"/>
        <v>1</v>
      </c>
      <c r="AI13" s="78"/>
      <c r="AJ13" s="79"/>
      <c r="AK13" s="80" t="str">
        <f t="shared" si="6"/>
        <v/>
      </c>
      <c r="AL13" s="78"/>
      <c r="AM13" s="79"/>
      <c r="AN13" s="80" t="str">
        <f t="shared" si="7"/>
        <v/>
      </c>
      <c r="AO13" s="78"/>
      <c r="AP13" s="79"/>
      <c r="AQ13" s="80" t="str">
        <f t="shared" si="8"/>
        <v/>
      </c>
      <c r="AR13" s="78"/>
      <c r="AS13" s="79"/>
      <c r="AT13" s="80" t="str">
        <f t="shared" si="9"/>
        <v/>
      </c>
      <c r="AU13" s="78">
        <v>2</v>
      </c>
      <c r="AV13" s="79"/>
      <c r="AW13" s="80">
        <f t="shared" si="10"/>
        <v>0</v>
      </c>
      <c r="AX13" s="78"/>
      <c r="AY13" s="79"/>
      <c r="AZ13" s="80" t="str">
        <f t="shared" si="11"/>
        <v/>
      </c>
      <c r="BA13" s="78">
        <f t="shared" si="12"/>
        <v>4</v>
      </c>
      <c r="BB13" s="78">
        <f t="shared" si="13"/>
        <v>2</v>
      </c>
      <c r="BC13" s="80">
        <f t="shared" si="14"/>
        <v>0.5</v>
      </c>
      <c r="BD13" s="81">
        <f t="shared" si="15"/>
        <v>8.3300000000000006E-3</v>
      </c>
      <c r="BE13" s="130"/>
      <c r="BF13" s="131"/>
      <c r="BG13" s="97"/>
      <c r="BH13" s="98" t="s">
        <v>101</v>
      </c>
      <c r="BI13" s="245" t="s">
        <v>664</v>
      </c>
      <c r="BJ13" s="246" t="s">
        <v>624</v>
      </c>
      <c r="BK13" s="245" t="s">
        <v>337</v>
      </c>
      <c r="BL13" s="244" t="s">
        <v>658</v>
      </c>
      <c r="BM13" s="199" t="s">
        <v>702</v>
      </c>
      <c r="BN13" s="206" t="s">
        <v>746</v>
      </c>
      <c r="BO13" s="209" t="s">
        <v>682</v>
      </c>
      <c r="BP13" s="221">
        <f t="shared" si="16"/>
        <v>0.5</v>
      </c>
      <c r="BQ13" s="226">
        <f t="shared" si="17"/>
        <v>8.3300000000000006E-3</v>
      </c>
    </row>
    <row r="14" spans="2:69" s="10" customFormat="1" ht="179.25" thickBot="1" x14ac:dyDescent="0.3">
      <c r="B14" s="460"/>
      <c r="C14" s="45" t="s">
        <v>147</v>
      </c>
      <c r="D14" s="49" t="s">
        <v>375</v>
      </c>
      <c r="E14" s="459" t="s">
        <v>376</v>
      </c>
      <c r="F14" s="459"/>
      <c r="G14" s="49" t="s">
        <v>372</v>
      </c>
      <c r="H14" s="460" t="s">
        <v>377</v>
      </c>
      <c r="I14" s="460"/>
      <c r="J14" s="460"/>
      <c r="K14" s="460"/>
      <c r="L14" s="460" t="s">
        <v>88</v>
      </c>
      <c r="M14" s="460"/>
      <c r="N14" s="458" t="s">
        <v>378</v>
      </c>
      <c r="O14" s="458"/>
      <c r="P14" s="66">
        <v>1.6660000000000001E-2</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v>3</v>
      </c>
      <c r="AG14" s="79">
        <v>3</v>
      </c>
      <c r="AH14" s="80">
        <f t="shared" si="5"/>
        <v>1</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v>3</v>
      </c>
      <c r="AY14" s="79"/>
      <c r="AZ14" s="80">
        <f t="shared" si="11"/>
        <v>0</v>
      </c>
      <c r="BA14" s="78">
        <f t="shared" si="12"/>
        <v>6</v>
      </c>
      <c r="BB14" s="78">
        <f t="shared" si="13"/>
        <v>3</v>
      </c>
      <c r="BC14" s="80">
        <f t="shared" si="14"/>
        <v>0.5</v>
      </c>
      <c r="BD14" s="81">
        <f t="shared" si="15"/>
        <v>8.3300000000000006E-3</v>
      </c>
      <c r="BE14" s="130"/>
      <c r="BF14" s="100" t="s">
        <v>379</v>
      </c>
      <c r="BG14" s="97"/>
      <c r="BH14" s="98" t="s">
        <v>101</v>
      </c>
      <c r="BI14" s="245" t="s">
        <v>380</v>
      </c>
      <c r="BJ14" s="243" t="s">
        <v>625</v>
      </c>
      <c r="BK14" s="252" t="s">
        <v>101</v>
      </c>
      <c r="BL14" s="244" t="s">
        <v>658</v>
      </c>
      <c r="BM14" s="199" t="s">
        <v>703</v>
      </c>
      <c r="BN14" s="268" t="s">
        <v>796</v>
      </c>
      <c r="BO14" s="209" t="s">
        <v>682</v>
      </c>
      <c r="BP14" s="221">
        <f t="shared" si="16"/>
        <v>0.5</v>
      </c>
      <c r="BQ14" s="226">
        <f t="shared" si="17"/>
        <v>8.3300000000000006E-3</v>
      </c>
    </row>
    <row r="15" spans="2:69" s="10" customFormat="1" ht="122.25" customHeight="1" thickBot="1" x14ac:dyDescent="0.3">
      <c r="B15" s="460" t="s">
        <v>381</v>
      </c>
      <c r="C15" s="45" t="s">
        <v>155</v>
      </c>
      <c r="D15" s="49" t="s">
        <v>382</v>
      </c>
      <c r="E15" s="460" t="s">
        <v>383</v>
      </c>
      <c r="F15" s="460"/>
      <c r="G15" s="49" t="s">
        <v>384</v>
      </c>
      <c r="H15" s="460" t="s">
        <v>336</v>
      </c>
      <c r="I15" s="460"/>
      <c r="J15" s="460"/>
      <c r="K15" s="460"/>
      <c r="L15" s="460" t="s">
        <v>100</v>
      </c>
      <c r="M15" s="460"/>
      <c r="N15" s="458" t="s">
        <v>385</v>
      </c>
      <c r="O15" s="458"/>
      <c r="P15" s="66">
        <v>1.6660000000000001E-2</v>
      </c>
      <c r="Q15" s="78"/>
      <c r="R15" s="79"/>
      <c r="S15" s="80" t="str">
        <f t="shared" si="0"/>
        <v/>
      </c>
      <c r="T15" s="78"/>
      <c r="U15" s="79"/>
      <c r="V15" s="80" t="str">
        <f t="shared" si="1"/>
        <v/>
      </c>
      <c r="W15" s="78"/>
      <c r="X15" s="79"/>
      <c r="Y15" s="80" t="str">
        <f t="shared" si="2"/>
        <v/>
      </c>
      <c r="Z15" s="78">
        <v>1</v>
      </c>
      <c r="AA15" s="79">
        <v>1</v>
      </c>
      <c r="AB15" s="80">
        <f t="shared" si="3"/>
        <v>1</v>
      </c>
      <c r="AC15" s="78"/>
      <c r="AD15" s="79"/>
      <c r="AE15" s="80" t="str">
        <f t="shared" si="4"/>
        <v/>
      </c>
      <c r="AF15" s="78"/>
      <c r="AG15" s="79"/>
      <c r="AH15" s="80" t="str">
        <f t="shared" si="5"/>
        <v/>
      </c>
      <c r="AI15" s="78">
        <v>1</v>
      </c>
      <c r="AJ15" s="79">
        <v>1</v>
      </c>
      <c r="AK15" s="80">
        <f t="shared" si="6"/>
        <v>1</v>
      </c>
      <c r="AL15" s="78"/>
      <c r="AM15" s="79"/>
      <c r="AN15" s="80" t="str">
        <f t="shared" si="7"/>
        <v/>
      </c>
      <c r="AO15" s="78"/>
      <c r="AP15" s="79"/>
      <c r="AQ15" s="80" t="str">
        <f t="shared" si="8"/>
        <v/>
      </c>
      <c r="AR15" s="78">
        <v>1</v>
      </c>
      <c r="AS15" s="79"/>
      <c r="AT15" s="80">
        <f t="shared" si="9"/>
        <v>0</v>
      </c>
      <c r="AU15" s="78"/>
      <c r="AV15" s="79"/>
      <c r="AW15" s="80" t="str">
        <f t="shared" si="10"/>
        <v/>
      </c>
      <c r="AX15" s="78"/>
      <c r="AY15" s="79"/>
      <c r="AZ15" s="80" t="str">
        <f t="shared" si="11"/>
        <v/>
      </c>
      <c r="BA15" s="78">
        <f t="shared" si="12"/>
        <v>3</v>
      </c>
      <c r="BB15" s="78">
        <f t="shared" si="13"/>
        <v>2</v>
      </c>
      <c r="BC15" s="80">
        <f t="shared" si="14"/>
        <v>0.66666666666666663</v>
      </c>
      <c r="BD15" s="81">
        <f t="shared" si="15"/>
        <v>1.1106666666666667E-2</v>
      </c>
      <c r="BE15" s="130"/>
      <c r="BF15" s="131"/>
      <c r="BG15" s="97" t="s">
        <v>386</v>
      </c>
      <c r="BH15" s="98" t="s">
        <v>387</v>
      </c>
      <c r="BI15" s="245" t="s">
        <v>388</v>
      </c>
      <c r="BJ15" s="242" t="s">
        <v>337</v>
      </c>
      <c r="BK15" s="245" t="s">
        <v>389</v>
      </c>
      <c r="BL15" s="244" t="s">
        <v>390</v>
      </c>
      <c r="BM15" s="199" t="s">
        <v>704</v>
      </c>
      <c r="BN15" s="268" t="s">
        <v>797</v>
      </c>
      <c r="BO15" s="209" t="s">
        <v>682</v>
      </c>
      <c r="BP15" s="221">
        <f t="shared" si="16"/>
        <v>0.66666666666666663</v>
      </c>
      <c r="BQ15" s="226">
        <f t="shared" si="17"/>
        <v>1.1106666666666667E-2</v>
      </c>
    </row>
    <row r="16" spans="2:69" s="10" customFormat="1" ht="142.15" customHeight="1" x14ac:dyDescent="0.25">
      <c r="B16" s="460"/>
      <c r="C16" s="45" t="s">
        <v>166</v>
      </c>
      <c r="D16" s="49" t="s">
        <v>391</v>
      </c>
      <c r="E16" s="460" t="s">
        <v>392</v>
      </c>
      <c r="F16" s="460"/>
      <c r="G16" s="49" t="s">
        <v>393</v>
      </c>
      <c r="H16" s="460" t="s">
        <v>336</v>
      </c>
      <c r="I16" s="460"/>
      <c r="J16" s="460"/>
      <c r="K16" s="460"/>
      <c r="L16" s="460" t="s">
        <v>100</v>
      </c>
      <c r="M16" s="460"/>
      <c r="N16" s="458" t="s">
        <v>385</v>
      </c>
      <c r="O16" s="458"/>
      <c r="P16" s="66">
        <v>1.6660000000000001E-2</v>
      </c>
      <c r="Q16" s="78"/>
      <c r="R16" s="79"/>
      <c r="S16" s="80" t="str">
        <f t="shared" si="0"/>
        <v/>
      </c>
      <c r="T16" s="78"/>
      <c r="U16" s="79"/>
      <c r="V16" s="80" t="str">
        <f t="shared" si="1"/>
        <v/>
      </c>
      <c r="W16" s="78"/>
      <c r="X16" s="79"/>
      <c r="Y16" s="80" t="str">
        <f t="shared" si="2"/>
        <v/>
      </c>
      <c r="Z16" s="78">
        <v>1</v>
      </c>
      <c r="AA16" s="79">
        <v>1</v>
      </c>
      <c r="AB16" s="80">
        <f t="shared" si="3"/>
        <v>1</v>
      </c>
      <c r="AC16" s="78"/>
      <c r="AD16" s="79"/>
      <c r="AE16" s="80" t="str">
        <f t="shared" si="4"/>
        <v/>
      </c>
      <c r="AF16" s="78"/>
      <c r="AG16" s="79"/>
      <c r="AH16" s="80" t="str">
        <f t="shared" si="5"/>
        <v/>
      </c>
      <c r="AI16" s="78">
        <v>1</v>
      </c>
      <c r="AJ16" s="79">
        <v>1</v>
      </c>
      <c r="AK16" s="80">
        <f t="shared" si="6"/>
        <v>1</v>
      </c>
      <c r="AL16" s="78"/>
      <c r="AM16" s="79"/>
      <c r="AN16" s="80" t="str">
        <f t="shared" si="7"/>
        <v/>
      </c>
      <c r="AO16" s="78"/>
      <c r="AP16" s="79"/>
      <c r="AQ16" s="80" t="str">
        <f t="shared" si="8"/>
        <v/>
      </c>
      <c r="AR16" s="78">
        <v>1</v>
      </c>
      <c r="AS16" s="79"/>
      <c r="AT16" s="80">
        <f t="shared" si="9"/>
        <v>0</v>
      </c>
      <c r="AU16" s="78"/>
      <c r="AV16" s="79"/>
      <c r="AW16" s="80" t="str">
        <f t="shared" si="10"/>
        <v/>
      </c>
      <c r="AX16" s="78"/>
      <c r="AY16" s="79"/>
      <c r="AZ16" s="80" t="str">
        <f t="shared" si="11"/>
        <v/>
      </c>
      <c r="BA16" s="78">
        <f t="shared" si="12"/>
        <v>3</v>
      </c>
      <c r="BB16" s="78">
        <f t="shared" si="13"/>
        <v>2</v>
      </c>
      <c r="BC16" s="80">
        <f t="shared" si="14"/>
        <v>0.66666666666666663</v>
      </c>
      <c r="BD16" s="81">
        <f t="shared" si="15"/>
        <v>1.1106666666666667E-2</v>
      </c>
      <c r="BE16" s="130"/>
      <c r="BF16" s="131"/>
      <c r="BG16" s="97" t="s">
        <v>394</v>
      </c>
      <c r="BH16" s="98" t="s">
        <v>395</v>
      </c>
      <c r="BI16" s="245" t="s">
        <v>388</v>
      </c>
      <c r="BJ16" s="242" t="s">
        <v>337</v>
      </c>
      <c r="BK16" s="245" t="s">
        <v>396</v>
      </c>
      <c r="BL16" s="244" t="s">
        <v>397</v>
      </c>
      <c r="BM16" s="199" t="s">
        <v>705</v>
      </c>
      <c r="BN16" s="268" t="s">
        <v>798</v>
      </c>
      <c r="BO16" s="209" t="s">
        <v>682</v>
      </c>
      <c r="BP16" s="221">
        <f t="shared" si="16"/>
        <v>0.66666666666666663</v>
      </c>
      <c r="BQ16" s="226">
        <f t="shared" si="17"/>
        <v>1.1106666666666667E-2</v>
      </c>
    </row>
    <row r="17" spans="2:69" s="10" customFormat="1" ht="159" customHeight="1" x14ac:dyDescent="0.25">
      <c r="B17" s="460"/>
      <c r="C17" s="45" t="s">
        <v>398</v>
      </c>
      <c r="D17" s="49" t="s">
        <v>399</v>
      </c>
      <c r="E17" s="461" t="s">
        <v>400</v>
      </c>
      <c r="F17" s="461"/>
      <c r="G17" s="49" t="s">
        <v>401</v>
      </c>
      <c r="H17" s="461" t="s">
        <v>402</v>
      </c>
      <c r="I17" s="461"/>
      <c r="J17" s="461" t="s">
        <v>336</v>
      </c>
      <c r="K17" s="461"/>
      <c r="L17" s="460" t="s">
        <v>100</v>
      </c>
      <c r="M17" s="460"/>
      <c r="N17" s="458">
        <v>45291</v>
      </c>
      <c r="O17" s="458"/>
      <c r="P17" s="66">
        <v>1.6660000000000001E-2</v>
      </c>
      <c r="Q17" s="78"/>
      <c r="R17" s="79"/>
      <c r="S17" s="80" t="str">
        <f t="shared" si="0"/>
        <v/>
      </c>
      <c r="T17" s="78">
        <v>1</v>
      </c>
      <c r="U17" s="79">
        <v>1</v>
      </c>
      <c r="V17" s="80">
        <f t="shared" si="1"/>
        <v>1</v>
      </c>
      <c r="W17" s="78">
        <v>1</v>
      </c>
      <c r="X17" s="79">
        <v>1</v>
      </c>
      <c r="Y17" s="80">
        <f t="shared" si="2"/>
        <v>1</v>
      </c>
      <c r="Z17" s="78">
        <v>1</v>
      </c>
      <c r="AA17" s="79">
        <v>1</v>
      </c>
      <c r="AB17" s="80">
        <f t="shared" si="3"/>
        <v>1</v>
      </c>
      <c r="AC17" s="78">
        <v>1</v>
      </c>
      <c r="AD17" s="79">
        <v>1</v>
      </c>
      <c r="AE17" s="80">
        <f t="shared" si="4"/>
        <v>1</v>
      </c>
      <c r="AF17" s="78">
        <v>1</v>
      </c>
      <c r="AG17" s="79">
        <v>1</v>
      </c>
      <c r="AH17" s="80">
        <f t="shared" si="5"/>
        <v>1</v>
      </c>
      <c r="AI17" s="78">
        <v>1</v>
      </c>
      <c r="AJ17" s="79">
        <v>1</v>
      </c>
      <c r="AK17" s="80">
        <f t="shared" si="6"/>
        <v>1</v>
      </c>
      <c r="AL17" s="78">
        <v>1</v>
      </c>
      <c r="AM17" s="79">
        <v>1</v>
      </c>
      <c r="AN17" s="80">
        <f t="shared" si="7"/>
        <v>1</v>
      </c>
      <c r="AO17" s="78">
        <v>1</v>
      </c>
      <c r="AP17" s="79">
        <v>1</v>
      </c>
      <c r="AQ17" s="80">
        <f t="shared" si="8"/>
        <v>1</v>
      </c>
      <c r="AR17" s="78">
        <v>1</v>
      </c>
      <c r="AS17" s="79"/>
      <c r="AT17" s="80">
        <f t="shared" si="9"/>
        <v>0</v>
      </c>
      <c r="AU17" s="78">
        <v>1</v>
      </c>
      <c r="AV17" s="79"/>
      <c r="AW17" s="80">
        <f t="shared" si="10"/>
        <v>0</v>
      </c>
      <c r="AX17" s="78">
        <v>1</v>
      </c>
      <c r="AY17" s="79"/>
      <c r="AZ17" s="80">
        <f t="shared" si="11"/>
        <v>0</v>
      </c>
      <c r="BA17" s="78">
        <f t="shared" si="12"/>
        <v>11</v>
      </c>
      <c r="BB17" s="78">
        <f t="shared" si="13"/>
        <v>8</v>
      </c>
      <c r="BC17" s="80">
        <f t="shared" si="14"/>
        <v>0.72727272727272729</v>
      </c>
      <c r="BD17" s="81">
        <f t="shared" si="15"/>
        <v>1.2116363636363637E-2</v>
      </c>
      <c r="BE17" s="99" t="s">
        <v>403</v>
      </c>
      <c r="BF17" s="117" t="s">
        <v>626</v>
      </c>
      <c r="BG17" s="97" t="s">
        <v>404</v>
      </c>
      <c r="BH17" s="98" t="s">
        <v>627</v>
      </c>
      <c r="BI17" s="245" t="s">
        <v>405</v>
      </c>
      <c r="BJ17" s="243" t="s">
        <v>628</v>
      </c>
      <c r="BK17" s="253" t="s">
        <v>405</v>
      </c>
      <c r="BL17" s="244" t="s">
        <v>629</v>
      </c>
      <c r="BM17" s="199" t="s">
        <v>706</v>
      </c>
      <c r="BN17" s="268" t="s">
        <v>800</v>
      </c>
      <c r="BO17" s="209" t="s">
        <v>682</v>
      </c>
      <c r="BP17" s="221">
        <f t="shared" si="16"/>
        <v>0.72727272727272729</v>
      </c>
      <c r="BQ17" s="226">
        <f t="shared" si="17"/>
        <v>1.2116363636363637E-2</v>
      </c>
    </row>
    <row r="18" spans="2:69" s="10" customFormat="1" ht="128.44999999999999" customHeight="1" thickBot="1" x14ac:dyDescent="0.3">
      <c r="B18" s="460"/>
      <c r="C18" s="45" t="s">
        <v>406</v>
      </c>
      <c r="D18" s="49" t="s">
        <v>407</v>
      </c>
      <c r="E18" s="459" t="s">
        <v>408</v>
      </c>
      <c r="F18" s="459"/>
      <c r="G18" s="49" t="s">
        <v>409</v>
      </c>
      <c r="H18" s="460" t="s">
        <v>410</v>
      </c>
      <c r="I18" s="460"/>
      <c r="J18" s="461" t="s">
        <v>336</v>
      </c>
      <c r="K18" s="461"/>
      <c r="L18" s="460" t="s">
        <v>100</v>
      </c>
      <c r="M18" s="460"/>
      <c r="N18" s="458" t="s">
        <v>411</v>
      </c>
      <c r="O18" s="458"/>
      <c r="P18" s="66">
        <v>1.6660000000000001E-2</v>
      </c>
      <c r="Q18" s="78"/>
      <c r="R18" s="79"/>
      <c r="S18" s="80" t="str">
        <f t="shared" si="0"/>
        <v/>
      </c>
      <c r="T18" s="78">
        <v>1</v>
      </c>
      <c r="U18" s="79">
        <v>1</v>
      </c>
      <c r="V18" s="80">
        <f t="shared" si="1"/>
        <v>1</v>
      </c>
      <c r="W18" s="78">
        <v>1</v>
      </c>
      <c r="X18" s="79">
        <v>1</v>
      </c>
      <c r="Y18" s="80">
        <f t="shared" si="2"/>
        <v>1</v>
      </c>
      <c r="Z18" s="78">
        <v>1</v>
      </c>
      <c r="AA18" s="79">
        <v>1</v>
      </c>
      <c r="AB18" s="80">
        <f t="shared" si="3"/>
        <v>1</v>
      </c>
      <c r="AC18" s="78">
        <v>1</v>
      </c>
      <c r="AD18" s="79">
        <v>1</v>
      </c>
      <c r="AE18" s="80">
        <f t="shared" si="4"/>
        <v>1</v>
      </c>
      <c r="AF18" s="78">
        <v>1</v>
      </c>
      <c r="AG18" s="79">
        <v>1</v>
      </c>
      <c r="AH18" s="80">
        <f t="shared" si="5"/>
        <v>1</v>
      </c>
      <c r="AI18" s="78">
        <v>1</v>
      </c>
      <c r="AJ18" s="79">
        <v>1</v>
      </c>
      <c r="AK18" s="80">
        <f t="shared" si="6"/>
        <v>1</v>
      </c>
      <c r="AL18" s="78">
        <v>1</v>
      </c>
      <c r="AM18" s="79">
        <v>1</v>
      </c>
      <c r="AN18" s="80">
        <f t="shared" si="7"/>
        <v>1</v>
      </c>
      <c r="AO18" s="78">
        <v>1</v>
      </c>
      <c r="AP18" s="79">
        <v>1</v>
      </c>
      <c r="AQ18" s="80">
        <f t="shared" si="8"/>
        <v>1</v>
      </c>
      <c r="AR18" s="78">
        <v>1</v>
      </c>
      <c r="AS18" s="79"/>
      <c r="AT18" s="80">
        <f t="shared" si="9"/>
        <v>0</v>
      </c>
      <c r="AU18" s="78">
        <v>1</v>
      </c>
      <c r="AV18" s="79"/>
      <c r="AW18" s="80">
        <f t="shared" si="10"/>
        <v>0</v>
      </c>
      <c r="AX18" s="78">
        <v>1</v>
      </c>
      <c r="AY18" s="79"/>
      <c r="AZ18" s="80">
        <f t="shared" si="11"/>
        <v>0</v>
      </c>
      <c r="BA18" s="78">
        <f t="shared" si="12"/>
        <v>11</v>
      </c>
      <c r="BB18" s="78">
        <f t="shared" si="13"/>
        <v>8</v>
      </c>
      <c r="BC18" s="80">
        <f t="shared" si="14"/>
        <v>0.72727272727272729</v>
      </c>
      <c r="BD18" s="81">
        <f t="shared" si="15"/>
        <v>1.2116363636363637E-2</v>
      </c>
      <c r="BE18" s="119" t="s">
        <v>412</v>
      </c>
      <c r="BF18" s="120" t="s">
        <v>413</v>
      </c>
      <c r="BG18" s="113" t="s">
        <v>412</v>
      </c>
      <c r="BH18" s="114" t="s">
        <v>414</v>
      </c>
      <c r="BI18" s="254" t="s">
        <v>415</v>
      </c>
      <c r="BJ18" s="255" t="s">
        <v>416</v>
      </c>
      <c r="BK18" s="256" t="s">
        <v>415</v>
      </c>
      <c r="BL18" s="257" t="s">
        <v>416</v>
      </c>
      <c r="BM18" s="198" t="s">
        <v>707</v>
      </c>
      <c r="BN18" s="269" t="s">
        <v>799</v>
      </c>
      <c r="BO18" s="210" t="s">
        <v>682</v>
      </c>
      <c r="BP18" s="259">
        <f t="shared" si="16"/>
        <v>0.72727272727272729</v>
      </c>
      <c r="BQ18" s="238">
        <f t="shared" si="17"/>
        <v>1.2116363636363637E-2</v>
      </c>
    </row>
    <row r="19" spans="2:69" x14ac:dyDescent="0.2">
      <c r="D19" s="34"/>
      <c r="BQ19" s="292">
        <f>SUM(BQ7:BQ18)</f>
        <v>0.11551564393939394</v>
      </c>
    </row>
    <row r="20" spans="2:69" x14ac:dyDescent="0.2">
      <c r="D20" s="34"/>
    </row>
    <row r="21" spans="2:69" x14ac:dyDescent="0.2">
      <c r="D21" s="34"/>
    </row>
    <row r="22" spans="2:69" x14ac:dyDescent="0.2">
      <c r="D22" s="34"/>
    </row>
    <row r="23" spans="2:69" x14ac:dyDescent="0.2">
      <c r="D23" s="34"/>
    </row>
    <row r="26" spans="2:69" x14ac:dyDescent="0.2">
      <c r="D26" s="34"/>
    </row>
    <row r="27" spans="2:69" x14ac:dyDescent="0.2">
      <c r="D27" s="35"/>
    </row>
  </sheetData>
  <autoFilter ref="B6:BQ19" xr:uid="{00000000-0001-0000-0500-000000000000}">
    <filterColumn colId="3" showButton="0"/>
    <filterColumn colId="6" showButton="0"/>
    <filterColumn colId="8" showButton="0"/>
    <filterColumn colId="10" showButton="0"/>
    <filterColumn colId="12" showButton="0"/>
  </autoFilter>
  <mergeCells count="104">
    <mergeCell ref="BO5:BO6"/>
    <mergeCell ref="BP5:BP6"/>
    <mergeCell ref="BQ5:BQ6"/>
    <mergeCell ref="J6:K6"/>
    <mergeCell ref="AU5:AW5"/>
    <mergeCell ref="AX5:AZ5"/>
    <mergeCell ref="BA5:BB5"/>
    <mergeCell ref="AF5:AH5"/>
    <mergeCell ref="AI5:AK5"/>
    <mergeCell ref="AL5:AN5"/>
    <mergeCell ref="AO5:AQ5"/>
    <mergeCell ref="AR5:AT5"/>
    <mergeCell ref="Q5:S5"/>
    <mergeCell ref="T5:V5"/>
    <mergeCell ref="W5:Y5"/>
    <mergeCell ref="Z5:AB5"/>
    <mergeCell ref="AC5:AE5"/>
    <mergeCell ref="BK5:BL5"/>
    <mergeCell ref="BI5:BJ5"/>
    <mergeCell ref="BG5:BH5"/>
    <mergeCell ref="BE5:BF5"/>
    <mergeCell ref="B5:P5"/>
    <mergeCell ref="E6:F6"/>
    <mergeCell ref="L6:M6"/>
    <mergeCell ref="N7:O7"/>
    <mergeCell ref="N8:O8"/>
    <mergeCell ref="E10:F10"/>
    <mergeCell ref="J17:K17"/>
    <mergeCell ref="E16:F16"/>
    <mergeCell ref="H6:I6"/>
    <mergeCell ref="BC5:BC6"/>
    <mergeCell ref="E12:F12"/>
    <mergeCell ref="E11:F11"/>
    <mergeCell ref="H12:I12"/>
    <mergeCell ref="H11:I11"/>
    <mergeCell ref="E13:F13"/>
    <mergeCell ref="E17:F17"/>
    <mergeCell ref="H17:I17"/>
    <mergeCell ref="J11:K11"/>
    <mergeCell ref="J8:K8"/>
    <mergeCell ref="E8:F8"/>
    <mergeCell ref="J12:K12"/>
    <mergeCell ref="N6:O6"/>
    <mergeCell ref="N9:O9"/>
    <mergeCell ref="N11:O11"/>
    <mergeCell ref="L9:M9"/>
    <mergeCell ref="B7:B8"/>
    <mergeCell ref="L7:M7"/>
    <mergeCell ref="E7:F7"/>
    <mergeCell ref="H7:I7"/>
    <mergeCell ref="J7:K7"/>
    <mergeCell ref="H8:I8"/>
    <mergeCell ref="H10:I10"/>
    <mergeCell ref="E15:F15"/>
    <mergeCell ref="H15:I15"/>
    <mergeCell ref="J15:K15"/>
    <mergeCell ref="H13:I13"/>
    <mergeCell ref="J13:K13"/>
    <mergeCell ref="E14:F14"/>
    <mergeCell ref="H14:I14"/>
    <mergeCell ref="J14:K14"/>
    <mergeCell ref="E9:F9"/>
    <mergeCell ref="H9:I9"/>
    <mergeCell ref="J9:K9"/>
    <mergeCell ref="L8:M8"/>
    <mergeCell ref="B15:B18"/>
    <mergeCell ref="B9:B11"/>
    <mergeCell ref="B13:B14"/>
    <mergeCell ref="L10:M10"/>
    <mergeCell ref="N18:O18"/>
    <mergeCell ref="E18:F18"/>
    <mergeCell ref="H18:I18"/>
    <mergeCell ref="J18:K18"/>
    <mergeCell ref="L18:M18"/>
    <mergeCell ref="N17:O17"/>
    <mergeCell ref="L17:M17"/>
    <mergeCell ref="N10:O10"/>
    <mergeCell ref="L11:M11"/>
    <mergeCell ref="H16:I16"/>
    <mergeCell ref="J16:K16"/>
    <mergeCell ref="N16:O16"/>
    <mergeCell ref="L15:M15"/>
    <mergeCell ref="L13:M13"/>
    <mergeCell ref="L16:M16"/>
    <mergeCell ref="N12:O12"/>
    <mergeCell ref="L12:M12"/>
    <mergeCell ref="J10:K10"/>
    <mergeCell ref="N13:O13"/>
    <mergeCell ref="N15:O15"/>
    <mergeCell ref="L14:M14"/>
    <mergeCell ref="N14:O14"/>
    <mergeCell ref="B1:C4"/>
    <mergeCell ref="D1:E2"/>
    <mergeCell ref="F1:K2"/>
    <mergeCell ref="L1:M1"/>
    <mergeCell ref="N1:O1"/>
    <mergeCell ref="D3:E4"/>
    <mergeCell ref="F3:K4"/>
    <mergeCell ref="L2:M2"/>
    <mergeCell ref="N2:O2"/>
    <mergeCell ref="L3:M3"/>
    <mergeCell ref="N3:O3"/>
    <mergeCell ref="L4:M4"/>
    <mergeCell ref="N4:O4"/>
  </mergeCells>
  <conditionalFormatting sqref="S7:S18">
    <cfRule type="cellIs" dxfId="83" priority="42" stopIfTrue="1" operator="equal">
      <formula>0</formula>
    </cfRule>
    <cfRule type="cellIs" dxfId="82" priority="41" stopIfTrue="1" operator="equal">
      <formula>1</formula>
    </cfRule>
    <cfRule type="cellIs" dxfId="81" priority="40" stopIfTrue="1" operator="between">
      <formula>1%</formula>
      <formula>90%</formula>
    </cfRule>
  </conditionalFormatting>
  <conditionalFormatting sqref="V7:V18">
    <cfRule type="cellIs" dxfId="80" priority="2" stopIfTrue="1" operator="equal">
      <formula>1</formula>
    </cfRule>
    <cfRule type="cellIs" dxfId="79" priority="3" stopIfTrue="1" operator="equal">
      <formula>0</formula>
    </cfRule>
    <cfRule type="cellIs" dxfId="78" priority="1" stopIfTrue="1" operator="between">
      <formula>1%</formula>
      <formula>90%</formula>
    </cfRule>
  </conditionalFormatting>
  <conditionalFormatting sqref="Y7:Y18">
    <cfRule type="cellIs" dxfId="77" priority="36" stopIfTrue="1" operator="equal">
      <formula>0</formula>
    </cfRule>
    <cfRule type="cellIs" dxfId="76" priority="35" stopIfTrue="1" operator="equal">
      <formula>1</formula>
    </cfRule>
    <cfRule type="cellIs" dxfId="75" priority="34" stopIfTrue="1" operator="between">
      <formula>1%</formula>
      <formula>90%</formula>
    </cfRule>
  </conditionalFormatting>
  <conditionalFormatting sqref="AB7:AB18">
    <cfRule type="cellIs" dxfId="74" priority="33" stopIfTrue="1" operator="equal">
      <formula>0</formula>
    </cfRule>
    <cfRule type="cellIs" dxfId="73" priority="32" stopIfTrue="1" operator="equal">
      <formula>1</formula>
    </cfRule>
    <cfRule type="cellIs" dxfId="72" priority="31" stopIfTrue="1" operator="between">
      <formula>1%</formula>
      <formula>90%</formula>
    </cfRule>
  </conditionalFormatting>
  <conditionalFormatting sqref="AE7:AE18">
    <cfRule type="cellIs" dxfId="71" priority="30" stopIfTrue="1" operator="equal">
      <formula>0</formula>
    </cfRule>
    <cfRule type="cellIs" dxfId="70" priority="29" stopIfTrue="1" operator="equal">
      <formula>1</formula>
    </cfRule>
    <cfRule type="cellIs" dxfId="69" priority="28" stopIfTrue="1" operator="between">
      <formula>1%</formula>
      <formula>90%</formula>
    </cfRule>
  </conditionalFormatting>
  <conditionalFormatting sqref="AH7:AH18">
    <cfRule type="cellIs" dxfId="68" priority="27" stopIfTrue="1" operator="equal">
      <formula>0</formula>
    </cfRule>
    <cfRule type="cellIs" dxfId="67" priority="26" stopIfTrue="1" operator="equal">
      <formula>1</formula>
    </cfRule>
    <cfRule type="cellIs" dxfId="66" priority="25" stopIfTrue="1" operator="between">
      <formula>1%</formula>
      <formula>90%</formula>
    </cfRule>
  </conditionalFormatting>
  <conditionalFormatting sqref="AK7:AK18">
    <cfRule type="cellIs" dxfId="65" priority="23" stopIfTrue="1" operator="equal">
      <formula>1</formula>
    </cfRule>
    <cfRule type="cellIs" dxfId="64" priority="24" stopIfTrue="1" operator="equal">
      <formula>0</formula>
    </cfRule>
    <cfRule type="cellIs" dxfId="63" priority="22" stopIfTrue="1" operator="between">
      <formula>1%</formula>
      <formula>90%</formula>
    </cfRule>
  </conditionalFormatting>
  <conditionalFormatting sqref="AN7:AN18">
    <cfRule type="cellIs" dxfId="62" priority="21" stopIfTrue="1" operator="equal">
      <formula>0</formula>
    </cfRule>
    <cfRule type="cellIs" dxfId="61" priority="20" stopIfTrue="1" operator="equal">
      <formula>1</formula>
    </cfRule>
    <cfRule type="cellIs" dxfId="60" priority="19" stopIfTrue="1" operator="between">
      <formula>1%</formula>
      <formula>90%</formula>
    </cfRule>
  </conditionalFormatting>
  <conditionalFormatting sqref="AQ7:AQ18">
    <cfRule type="cellIs" dxfId="59" priority="16" stopIfTrue="1" operator="between">
      <formula>1%</formula>
      <formula>90%</formula>
    </cfRule>
    <cfRule type="cellIs" dxfId="58" priority="17" stopIfTrue="1" operator="equal">
      <formula>1</formula>
    </cfRule>
    <cfRule type="cellIs" dxfId="57" priority="18" stopIfTrue="1" operator="equal">
      <formula>0</formula>
    </cfRule>
  </conditionalFormatting>
  <conditionalFormatting sqref="AT7:AT18">
    <cfRule type="cellIs" dxfId="56" priority="15" stopIfTrue="1" operator="equal">
      <formula>0</formula>
    </cfRule>
    <cfRule type="cellIs" dxfId="55" priority="14" stopIfTrue="1" operator="equal">
      <formula>1</formula>
    </cfRule>
    <cfRule type="cellIs" dxfId="54" priority="13" stopIfTrue="1" operator="between">
      <formula>1%</formula>
      <formula>90%</formula>
    </cfRule>
  </conditionalFormatting>
  <conditionalFormatting sqref="AW7:AW18">
    <cfRule type="cellIs" dxfId="53" priority="12" stopIfTrue="1" operator="equal">
      <formula>0</formula>
    </cfRule>
    <cfRule type="cellIs" dxfId="52" priority="11" stopIfTrue="1" operator="equal">
      <formula>1</formula>
    </cfRule>
    <cfRule type="cellIs" dxfId="51" priority="10" stopIfTrue="1" operator="between">
      <formula>1%</formula>
      <formula>90%</formula>
    </cfRule>
  </conditionalFormatting>
  <conditionalFormatting sqref="AZ7:AZ18">
    <cfRule type="cellIs" dxfId="50" priority="9" stopIfTrue="1" operator="equal">
      <formula>0</formula>
    </cfRule>
    <cfRule type="cellIs" dxfId="49" priority="8" stopIfTrue="1" operator="equal">
      <formula>1</formula>
    </cfRule>
    <cfRule type="cellIs" dxfId="48" priority="7" stopIfTrue="1" operator="between">
      <formula>1%</formula>
      <formula>90%</formula>
    </cfRule>
  </conditionalFormatting>
  <conditionalFormatting sqref="BC7:BC18">
    <cfRule type="cellIs" dxfId="47" priority="6" stopIfTrue="1" operator="equal">
      <formula>0</formula>
    </cfRule>
    <cfRule type="cellIs" dxfId="46" priority="5" stopIfTrue="1" operator="equal">
      <formula>1</formula>
    </cfRule>
    <cfRule type="cellIs" dxfId="45" priority="4" stopIfTrue="1" operator="between">
      <formula>1%</formula>
      <formula>90%</formula>
    </cfRule>
  </conditionalFormatting>
  <hyperlinks>
    <hyperlink ref="BH16" r:id="rId1" display="https://scj.gov.co/es/transparencia/informacion-interes/publicacion/otras-publicaciones/informe-satisfacci%C3%B3n-ciudadana-4" xr:uid="{00000000-0004-0000-0500-000000000000}"/>
    <hyperlink ref="BL15" r:id="rId2" display="https://scj.gov.co/sites/default/files/documentos/Evaluacion%20respuestas%20II%20trimestre%202023.pdf" xr:uid="{00000000-0004-0000-0500-000001000000}"/>
  </hyperlinks>
  <printOptions horizontalCentered="1"/>
  <pageMargins left="0.43307086614173229" right="0.43307086614173229" top="0.43307086614173229" bottom="0.43307086614173229" header="0.23622047244094491" footer="0.23622047244094491"/>
  <pageSetup scale="37" orientation="landscape" r:id="rId3"/>
  <headerFooter>
    <oddFooter>&amp;L&amp;G&amp;COficina Asesora de Planeación – OAP
Comité Institucional de Gestión y Desempeño de la SDSCJ del 31 de enero de 2022
&amp;8&amp;G&amp;R&amp;G</oddFooter>
  </headerFooter>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A1:BQ52"/>
  <sheetViews>
    <sheetView showGridLines="0" topLeftCell="B1" zoomScale="130" zoomScaleNormal="130" zoomScaleSheetLayoutView="70" workbookViewId="0">
      <pane xSplit="2" ySplit="6" topLeftCell="BM44" activePane="bottomRight" state="frozen"/>
      <selection pane="topRight" activeCell="D1" sqref="D1"/>
      <selection pane="bottomLeft" activeCell="B7" sqref="B7"/>
      <selection pane="bottomRight" activeCell="BN30" sqref="BN30"/>
    </sheetView>
  </sheetViews>
  <sheetFormatPr baseColWidth="10" defaultColWidth="11.42578125" defaultRowHeight="30" customHeight="1" x14ac:dyDescent="0.2"/>
  <cols>
    <col min="1" max="1" width="1.7109375" style="5" customWidth="1"/>
    <col min="2" max="2" width="17.85546875" style="1" customWidth="1"/>
    <col min="3" max="3" width="12.7109375" style="1" customWidth="1"/>
    <col min="4" max="4" width="39.7109375" style="13" customWidth="1"/>
    <col min="5" max="6" width="21.5703125" style="13" customWidth="1"/>
    <col min="7" max="7" width="35.85546875" style="37"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7.140625" style="5" customWidth="1"/>
    <col min="17" max="17" width="5.28515625" style="5" customWidth="1"/>
    <col min="18" max="18" width="5" style="5" customWidth="1"/>
    <col min="19" max="19" width="6.7109375" style="5" bestFit="1" customWidth="1"/>
    <col min="20" max="20" width="5.140625" style="5" customWidth="1"/>
    <col min="21" max="21" width="5" style="5" bestFit="1" customWidth="1"/>
    <col min="22" max="22" width="7.28515625" style="5" customWidth="1"/>
    <col min="23" max="23" width="6.42578125" style="5" customWidth="1"/>
    <col min="24" max="24" width="5.85546875" style="5" customWidth="1"/>
    <col min="25" max="25" width="8" style="5" customWidth="1"/>
    <col min="26" max="26" width="5.5703125" style="5" bestFit="1" customWidth="1"/>
    <col min="27" max="27" width="4.42578125" style="5" customWidth="1"/>
    <col min="28" max="28" width="7" style="5" customWidth="1"/>
    <col min="29" max="29" width="6" style="5" customWidth="1"/>
    <col min="30" max="30" width="4.42578125" style="5" customWidth="1"/>
    <col min="31" max="31" width="8.5703125" style="5" customWidth="1"/>
    <col min="32" max="32" width="5.7109375" style="5" customWidth="1"/>
    <col min="33" max="33" width="6.140625" style="5" customWidth="1"/>
    <col min="34" max="34" width="6.85546875" style="5" customWidth="1"/>
    <col min="35" max="35" width="5.28515625" style="5" customWidth="1"/>
    <col min="36" max="36" width="5.140625" style="5" customWidth="1"/>
    <col min="37" max="37" width="8.5703125" style="5" customWidth="1"/>
    <col min="38" max="38" width="5.140625" style="5" customWidth="1"/>
    <col min="39" max="39" width="4.5703125" style="5" customWidth="1"/>
    <col min="40" max="41" width="6.28515625" style="5" customWidth="1"/>
    <col min="42" max="42" width="5.5703125" style="5" customWidth="1"/>
    <col min="43" max="43" width="4.42578125" style="5" customWidth="1"/>
    <col min="44" max="45" width="5.42578125" style="5" customWidth="1"/>
    <col min="46" max="46" width="6.28515625" style="5" customWidth="1"/>
    <col min="47" max="47" width="6.5703125" style="5" customWidth="1"/>
    <col min="48" max="48" width="5.7109375" style="5" customWidth="1"/>
    <col min="49" max="49" width="5.140625" style="5" customWidth="1"/>
    <col min="50" max="50" width="6.7109375" style="5" customWidth="1"/>
    <col min="51" max="51" width="5.140625" style="5" customWidth="1"/>
    <col min="52" max="52" width="6" style="5" customWidth="1"/>
    <col min="53" max="53" width="7.28515625" style="5" customWidth="1"/>
    <col min="54" max="54" width="6.5703125" style="5" customWidth="1"/>
    <col min="55" max="55" width="11.42578125" style="5"/>
    <col min="56" max="56" width="17.140625" style="5" customWidth="1"/>
    <col min="57" max="58" width="54.140625" style="239" hidden="1" customWidth="1"/>
    <col min="59" max="60" width="54.140625" style="258" hidden="1" customWidth="1"/>
    <col min="61" max="61" width="74" style="239" customWidth="1"/>
    <col min="62" max="62" width="55.7109375" style="239" customWidth="1"/>
    <col min="63" max="63" width="60.5703125" style="239" customWidth="1"/>
    <col min="64" max="64" width="65.42578125" style="239" customWidth="1"/>
    <col min="65" max="65" width="75.140625" style="239" customWidth="1"/>
    <col min="66" max="66" width="64.85546875" style="282" customWidth="1"/>
    <col min="67" max="67" width="11.42578125" style="1"/>
    <col min="68" max="68" width="11.42578125" style="220"/>
    <col min="69" max="69" width="11.42578125" style="292"/>
    <col min="70" max="16384" width="11.42578125" style="5"/>
  </cols>
  <sheetData>
    <row r="1" spans="2:69" s="1" customFormat="1" ht="20.25" customHeight="1" x14ac:dyDescent="0.25">
      <c r="B1" s="415"/>
      <c r="C1" s="398"/>
      <c r="D1" s="396" t="s">
        <v>0</v>
      </c>
      <c r="E1" s="396"/>
      <c r="F1" s="398" t="s">
        <v>1</v>
      </c>
      <c r="G1" s="398"/>
      <c r="H1" s="398"/>
      <c r="I1" s="398"/>
      <c r="J1" s="398"/>
      <c r="K1" s="398"/>
      <c r="L1" s="420" t="s">
        <v>2</v>
      </c>
      <c r="M1" s="420"/>
      <c r="N1" s="400" t="s">
        <v>3</v>
      </c>
      <c r="O1" s="400"/>
      <c r="BE1" s="239"/>
      <c r="BF1" s="239"/>
      <c r="BG1" s="239"/>
      <c r="BH1" s="239"/>
      <c r="BI1" s="239"/>
      <c r="BJ1" s="239"/>
      <c r="BK1" s="239"/>
      <c r="BL1" s="239"/>
      <c r="BM1" s="239"/>
      <c r="BN1" s="282"/>
      <c r="BP1" s="220"/>
      <c r="BQ1" s="292"/>
    </row>
    <row r="2" spans="2:69" s="1" customFormat="1" ht="19.5" customHeight="1" x14ac:dyDescent="0.25">
      <c r="B2" s="416"/>
      <c r="C2" s="399"/>
      <c r="D2" s="397"/>
      <c r="E2" s="397"/>
      <c r="F2" s="399"/>
      <c r="G2" s="399"/>
      <c r="H2" s="399"/>
      <c r="I2" s="399"/>
      <c r="J2" s="399"/>
      <c r="K2" s="399"/>
      <c r="L2" s="421" t="s">
        <v>4</v>
      </c>
      <c r="M2" s="421"/>
      <c r="N2" s="359">
        <v>2</v>
      </c>
      <c r="O2" s="359"/>
      <c r="BE2" s="239"/>
      <c r="BF2" s="239"/>
      <c r="BG2" s="239"/>
      <c r="BH2" s="239"/>
      <c r="BI2" s="239"/>
      <c r="BJ2" s="239"/>
      <c r="BK2" s="239"/>
      <c r="BL2" s="239"/>
      <c r="BM2" s="239"/>
      <c r="BN2" s="282"/>
      <c r="BP2" s="220"/>
      <c r="BQ2" s="292"/>
    </row>
    <row r="3" spans="2:69" s="1" customFormat="1" ht="18" customHeight="1" x14ac:dyDescent="0.25">
      <c r="B3" s="416"/>
      <c r="C3" s="399"/>
      <c r="D3" s="397" t="s">
        <v>5</v>
      </c>
      <c r="E3" s="397"/>
      <c r="F3" s="399" t="s">
        <v>182</v>
      </c>
      <c r="G3" s="399"/>
      <c r="H3" s="399"/>
      <c r="I3" s="399"/>
      <c r="J3" s="399"/>
      <c r="K3" s="399"/>
      <c r="L3" s="421" t="s">
        <v>7</v>
      </c>
      <c r="M3" s="421"/>
      <c r="N3" s="403">
        <v>43346</v>
      </c>
      <c r="O3" s="403"/>
      <c r="BE3" s="239"/>
      <c r="BF3" s="239"/>
      <c r="BG3" s="239"/>
      <c r="BH3" s="239"/>
      <c r="BI3" s="239"/>
      <c r="BJ3" s="239"/>
      <c r="BK3" s="239"/>
      <c r="BL3" s="239"/>
      <c r="BM3" s="239"/>
      <c r="BN3" s="282"/>
      <c r="BP3" s="220"/>
      <c r="BQ3" s="292"/>
    </row>
    <row r="4" spans="2:69" s="1" customFormat="1" ht="18.75" customHeight="1" thickBot="1" x14ac:dyDescent="0.3">
      <c r="B4" s="416"/>
      <c r="C4" s="399"/>
      <c r="D4" s="397"/>
      <c r="E4" s="397"/>
      <c r="F4" s="399"/>
      <c r="G4" s="399"/>
      <c r="H4" s="399"/>
      <c r="I4" s="399"/>
      <c r="J4" s="399"/>
      <c r="K4" s="399"/>
      <c r="L4" s="421" t="s">
        <v>8</v>
      </c>
      <c r="M4" s="421"/>
      <c r="N4" s="359" t="s">
        <v>9</v>
      </c>
      <c r="O4" s="359"/>
      <c r="P4" s="44" t="s">
        <v>48</v>
      </c>
      <c r="BE4" s="239"/>
      <c r="BF4" s="239"/>
      <c r="BG4" s="239"/>
      <c r="BH4" s="239"/>
      <c r="BI4" s="239"/>
      <c r="BJ4" s="239"/>
      <c r="BK4" s="239"/>
      <c r="BL4" s="239"/>
      <c r="BM4" s="239"/>
      <c r="BN4" s="282"/>
      <c r="BP4" s="220"/>
      <c r="BQ4" s="292"/>
    </row>
    <row r="5" spans="2:69" s="1" customFormat="1" ht="30" customHeight="1" x14ac:dyDescent="0.25">
      <c r="B5" s="417" t="s">
        <v>22</v>
      </c>
      <c r="C5" s="418"/>
      <c r="D5" s="418"/>
      <c r="E5" s="418"/>
      <c r="F5" s="418"/>
      <c r="G5" s="418"/>
      <c r="H5" s="418"/>
      <c r="I5" s="418"/>
      <c r="J5" s="418"/>
      <c r="K5" s="418"/>
      <c r="L5" s="418"/>
      <c r="M5" s="418"/>
      <c r="N5" s="418"/>
      <c r="O5" s="418"/>
      <c r="P5" s="419"/>
      <c r="Q5" s="431" t="s">
        <v>49</v>
      </c>
      <c r="R5" s="432"/>
      <c r="S5" s="432"/>
      <c r="T5" s="433" t="s">
        <v>51</v>
      </c>
      <c r="U5" s="433"/>
      <c r="V5" s="433"/>
      <c r="W5" s="432" t="s">
        <v>52</v>
      </c>
      <c r="X5" s="432"/>
      <c r="Y5" s="432"/>
      <c r="Z5" s="433" t="s">
        <v>53</v>
      </c>
      <c r="AA5" s="433"/>
      <c r="AB5" s="433"/>
      <c r="AC5" s="432" t="s">
        <v>54</v>
      </c>
      <c r="AD5" s="432"/>
      <c r="AE5" s="432"/>
      <c r="AF5" s="433" t="s">
        <v>55</v>
      </c>
      <c r="AG5" s="433"/>
      <c r="AH5" s="433"/>
      <c r="AI5" s="432" t="s">
        <v>56</v>
      </c>
      <c r="AJ5" s="432"/>
      <c r="AK5" s="432"/>
      <c r="AL5" s="433" t="s">
        <v>57</v>
      </c>
      <c r="AM5" s="433"/>
      <c r="AN5" s="433"/>
      <c r="AO5" s="423" t="s">
        <v>58</v>
      </c>
      <c r="AP5" s="423"/>
      <c r="AQ5" s="423"/>
      <c r="AR5" s="424" t="s">
        <v>59</v>
      </c>
      <c r="AS5" s="424"/>
      <c r="AT5" s="424"/>
      <c r="AU5" s="423" t="s">
        <v>60</v>
      </c>
      <c r="AV5" s="423"/>
      <c r="AW5" s="423"/>
      <c r="AX5" s="424" t="s">
        <v>61</v>
      </c>
      <c r="AY5" s="424"/>
      <c r="AZ5" s="424"/>
      <c r="BA5" s="423" t="s">
        <v>62</v>
      </c>
      <c r="BB5" s="423"/>
      <c r="BC5" s="422" t="s">
        <v>63</v>
      </c>
      <c r="BD5" s="82" t="s">
        <v>64</v>
      </c>
      <c r="BE5" s="475" t="s">
        <v>65</v>
      </c>
      <c r="BF5" s="476"/>
      <c r="BG5" s="475" t="s">
        <v>66</v>
      </c>
      <c r="BH5" s="476"/>
      <c r="BI5" s="471" t="s">
        <v>67</v>
      </c>
      <c r="BJ5" s="473"/>
      <c r="BK5" s="471" t="s">
        <v>68</v>
      </c>
      <c r="BL5" s="472"/>
      <c r="BM5" s="202"/>
      <c r="BN5" s="203"/>
      <c r="BO5" s="453" t="s">
        <v>679</v>
      </c>
      <c r="BP5" s="454" t="s">
        <v>680</v>
      </c>
      <c r="BQ5" s="455" t="s">
        <v>681</v>
      </c>
    </row>
    <row r="6" spans="2:69" s="1" customFormat="1" ht="30" customHeight="1" thickBot="1" x14ac:dyDescent="0.3">
      <c r="B6" s="54" t="s">
        <v>69</v>
      </c>
      <c r="C6" s="54" t="s">
        <v>70</v>
      </c>
      <c r="D6" s="54" t="s">
        <v>71</v>
      </c>
      <c r="E6" s="452" t="s">
        <v>72</v>
      </c>
      <c r="F6" s="452"/>
      <c r="G6" s="54" t="s">
        <v>73</v>
      </c>
      <c r="H6" s="496" t="s">
        <v>74</v>
      </c>
      <c r="I6" s="497"/>
      <c r="J6" s="496" t="s">
        <v>75</v>
      </c>
      <c r="K6" s="497"/>
      <c r="L6" s="452" t="s">
        <v>76</v>
      </c>
      <c r="M6" s="452"/>
      <c r="N6" s="452" t="s">
        <v>77</v>
      </c>
      <c r="O6" s="452"/>
      <c r="P6" s="155">
        <f>SUM(P7:P30)</f>
        <v>0.19999200000000011</v>
      </c>
      <c r="Q6" s="75" t="s">
        <v>78</v>
      </c>
      <c r="R6" s="70" t="s">
        <v>79</v>
      </c>
      <c r="S6" s="69" t="s">
        <v>50</v>
      </c>
      <c r="T6" s="75" t="s">
        <v>78</v>
      </c>
      <c r="U6" s="70" t="s">
        <v>79</v>
      </c>
      <c r="V6" s="69" t="s">
        <v>50</v>
      </c>
      <c r="W6" s="75" t="s">
        <v>78</v>
      </c>
      <c r="X6" s="70" t="s">
        <v>79</v>
      </c>
      <c r="Y6" s="69" t="s">
        <v>50</v>
      </c>
      <c r="Z6" s="75" t="s">
        <v>78</v>
      </c>
      <c r="AA6" s="70" t="s">
        <v>79</v>
      </c>
      <c r="AB6" s="69" t="s">
        <v>50</v>
      </c>
      <c r="AC6" s="75" t="s">
        <v>78</v>
      </c>
      <c r="AD6" s="70" t="s">
        <v>79</v>
      </c>
      <c r="AE6" s="69" t="s">
        <v>50</v>
      </c>
      <c r="AF6" s="75" t="s">
        <v>78</v>
      </c>
      <c r="AG6" s="70" t="s">
        <v>79</v>
      </c>
      <c r="AH6" s="69" t="s">
        <v>50</v>
      </c>
      <c r="AI6" s="75" t="s">
        <v>78</v>
      </c>
      <c r="AJ6" s="70" t="s">
        <v>79</v>
      </c>
      <c r="AK6" s="69" t="s">
        <v>50</v>
      </c>
      <c r="AL6" s="75" t="s">
        <v>78</v>
      </c>
      <c r="AM6" s="70" t="s">
        <v>79</v>
      </c>
      <c r="AN6" s="69" t="s">
        <v>50</v>
      </c>
      <c r="AO6" s="75" t="s">
        <v>78</v>
      </c>
      <c r="AP6" s="70" t="s">
        <v>79</v>
      </c>
      <c r="AQ6" s="69" t="s">
        <v>50</v>
      </c>
      <c r="AR6" s="75" t="s">
        <v>78</v>
      </c>
      <c r="AS6" s="70" t="s">
        <v>79</v>
      </c>
      <c r="AT6" s="69" t="s">
        <v>50</v>
      </c>
      <c r="AU6" s="75" t="s">
        <v>78</v>
      </c>
      <c r="AV6" s="70" t="s">
        <v>79</v>
      </c>
      <c r="AW6" s="69" t="s">
        <v>50</v>
      </c>
      <c r="AX6" s="75" t="s">
        <v>78</v>
      </c>
      <c r="AY6" s="70" t="s">
        <v>79</v>
      </c>
      <c r="AZ6" s="69" t="s">
        <v>50</v>
      </c>
      <c r="BA6" s="75" t="s">
        <v>78</v>
      </c>
      <c r="BB6" s="76" t="s">
        <v>79</v>
      </c>
      <c r="BC6" s="432"/>
      <c r="BD6" s="95">
        <f>SUM(BD7:BD30)</f>
        <v>0.1097920848124098</v>
      </c>
      <c r="BE6" s="329" t="s">
        <v>80</v>
      </c>
      <c r="BF6" s="330" t="s">
        <v>81</v>
      </c>
      <c r="BG6" s="240" t="s">
        <v>80</v>
      </c>
      <c r="BH6" s="241" t="s">
        <v>81</v>
      </c>
      <c r="BI6" s="339" t="s">
        <v>80</v>
      </c>
      <c r="BJ6" s="340" t="s">
        <v>81</v>
      </c>
      <c r="BK6" s="339" t="s">
        <v>80</v>
      </c>
      <c r="BL6" s="341" t="s">
        <v>81</v>
      </c>
      <c r="BM6" s="204" t="s">
        <v>677</v>
      </c>
      <c r="BN6" s="205" t="s">
        <v>678</v>
      </c>
      <c r="BO6" s="425"/>
      <c r="BP6" s="427"/>
      <c r="BQ6" s="456"/>
    </row>
    <row r="7" spans="2:69" s="10" customFormat="1" ht="76.5" customHeight="1" x14ac:dyDescent="0.25">
      <c r="B7" s="491" t="s">
        <v>417</v>
      </c>
      <c r="C7" s="45" t="s">
        <v>83</v>
      </c>
      <c r="D7" s="40" t="s">
        <v>418</v>
      </c>
      <c r="E7" s="495" t="s">
        <v>419</v>
      </c>
      <c r="F7" s="495"/>
      <c r="G7" s="38" t="s">
        <v>420</v>
      </c>
      <c r="H7" s="490" t="s">
        <v>351</v>
      </c>
      <c r="I7" s="490"/>
      <c r="J7" s="490"/>
      <c r="K7" s="490"/>
      <c r="L7" s="490" t="s">
        <v>100</v>
      </c>
      <c r="M7" s="490"/>
      <c r="N7" s="489">
        <v>45138</v>
      </c>
      <c r="O7" s="489"/>
      <c r="P7" s="65">
        <v>8.3330000000000001E-3</v>
      </c>
      <c r="Q7" s="78"/>
      <c r="R7" s="79"/>
      <c r="S7" s="80" t="str">
        <f>IFERROR(R7/Q7,"")</f>
        <v/>
      </c>
      <c r="T7" s="78"/>
      <c r="U7" s="79"/>
      <c r="V7" s="80" t="str">
        <f>IFERROR(U7/T7,"")</f>
        <v/>
      </c>
      <c r="W7" s="78"/>
      <c r="X7" s="79"/>
      <c r="Y7" s="80" t="str">
        <f>IFERROR(X7/W7,"")</f>
        <v/>
      </c>
      <c r="Z7" s="78"/>
      <c r="AA7" s="79"/>
      <c r="AB7" s="80" t="str">
        <f>IFERROR(AA7/Z7,"")</f>
        <v/>
      </c>
      <c r="AC7" s="78"/>
      <c r="AD7" s="79"/>
      <c r="AE7" s="80" t="str">
        <f>IFERROR(AD7/AC7,"")</f>
        <v/>
      </c>
      <c r="AF7" s="78"/>
      <c r="AG7" s="79"/>
      <c r="AH7" s="80" t="str">
        <f>IFERROR(AG7/AF7,"")</f>
        <v/>
      </c>
      <c r="AI7" s="78">
        <v>1</v>
      </c>
      <c r="AJ7" s="79">
        <v>1</v>
      </c>
      <c r="AK7" s="80">
        <f>IFERROR(AJ7/AI7,"")</f>
        <v>1</v>
      </c>
      <c r="AL7" s="78"/>
      <c r="AM7" s="79"/>
      <c r="AN7" s="80" t="str">
        <f>IFERROR(AM7/AL7,"")</f>
        <v/>
      </c>
      <c r="AO7" s="78"/>
      <c r="AP7" s="79"/>
      <c r="AQ7" s="80" t="str">
        <f>IFERROR(AP7/AO7,"")</f>
        <v/>
      </c>
      <c r="AR7" s="78"/>
      <c r="AS7" s="79"/>
      <c r="AT7" s="80" t="str">
        <f>IFERROR(AS7/AR7,"")</f>
        <v/>
      </c>
      <c r="AU7" s="78"/>
      <c r="AV7" s="79"/>
      <c r="AW7" s="80" t="str">
        <f>IFERROR(AV7/AU7,"")</f>
        <v/>
      </c>
      <c r="AX7" s="78"/>
      <c r="AY7" s="79"/>
      <c r="AZ7" s="80" t="str">
        <f>IFERROR(AY7/AX7,"")</f>
        <v/>
      </c>
      <c r="BA7" s="78">
        <f>Q7+T7+W7+Z7+AC7+AF7+AI7+AL7+AO7+AR7+AU7+AX7</f>
        <v>1</v>
      </c>
      <c r="BB7" s="78">
        <f>R7+U7+X7+AA7+AD7+AG7+AJ7+AM7+AP7+AS7+AV7+AY7</f>
        <v>1</v>
      </c>
      <c r="BC7" s="80">
        <f>IFERROR(BB7/BA7,"")</f>
        <v>1</v>
      </c>
      <c r="BD7" s="81">
        <f>IFERROR(BC7*P7,"")</f>
        <v>8.3330000000000001E-3</v>
      </c>
      <c r="BE7" s="313"/>
      <c r="BF7" s="314"/>
      <c r="BG7" s="242"/>
      <c r="BH7" s="277" t="s">
        <v>101</v>
      </c>
      <c r="BI7" s="242"/>
      <c r="BJ7" s="277" t="s">
        <v>101</v>
      </c>
      <c r="BK7" s="267" t="s">
        <v>421</v>
      </c>
      <c r="BL7" s="278" t="s">
        <v>630</v>
      </c>
      <c r="BM7" s="199" t="s">
        <v>750</v>
      </c>
      <c r="BN7" s="268" t="s">
        <v>801</v>
      </c>
      <c r="BO7" s="209" t="s">
        <v>682</v>
      </c>
      <c r="BP7" s="224">
        <f>BB7/BA7</f>
        <v>1</v>
      </c>
      <c r="BQ7" s="293">
        <f>BP7*P7</f>
        <v>8.3330000000000001E-3</v>
      </c>
    </row>
    <row r="8" spans="2:69" s="10" customFormat="1" ht="105" customHeight="1" x14ac:dyDescent="0.25">
      <c r="B8" s="493"/>
      <c r="C8" s="45" t="s">
        <v>96</v>
      </c>
      <c r="D8" s="40" t="s">
        <v>422</v>
      </c>
      <c r="E8" s="495" t="s">
        <v>423</v>
      </c>
      <c r="F8" s="495"/>
      <c r="G8" s="38" t="s">
        <v>424</v>
      </c>
      <c r="H8" s="490" t="s">
        <v>351</v>
      </c>
      <c r="I8" s="490"/>
      <c r="J8" s="490"/>
      <c r="K8" s="490"/>
      <c r="L8" s="490" t="s">
        <v>100</v>
      </c>
      <c r="M8" s="490"/>
      <c r="N8" s="489" t="s">
        <v>374</v>
      </c>
      <c r="O8" s="489"/>
      <c r="P8" s="65">
        <v>8.3330000000000001E-3</v>
      </c>
      <c r="Q8" s="78"/>
      <c r="R8" s="79"/>
      <c r="S8" s="80" t="str">
        <f t="shared" ref="S8:S30" si="0">IFERROR(R8/Q8,"")</f>
        <v/>
      </c>
      <c r="T8" s="78"/>
      <c r="U8" s="79"/>
      <c r="V8" s="80" t="str">
        <f t="shared" ref="V8:V30" si="1">IFERROR(U8/T8,"")</f>
        <v/>
      </c>
      <c r="W8" s="78"/>
      <c r="X8" s="79"/>
      <c r="Y8" s="80" t="str">
        <f t="shared" ref="Y8:Y30" si="2">IFERROR(X8/W8,"")</f>
        <v/>
      </c>
      <c r="Z8" s="78"/>
      <c r="AA8" s="79"/>
      <c r="AB8" s="80" t="str">
        <f t="shared" ref="AB8:AB30" si="3">IFERROR(AA8/Z8,"")</f>
        <v/>
      </c>
      <c r="AC8" s="78"/>
      <c r="AD8" s="79"/>
      <c r="AE8" s="80" t="str">
        <f t="shared" ref="AE8:AE30" si="4">IFERROR(AD8/AC8,"")</f>
        <v/>
      </c>
      <c r="AF8" s="78">
        <v>1</v>
      </c>
      <c r="AG8" s="79">
        <v>1</v>
      </c>
      <c r="AH8" s="80">
        <f t="shared" ref="AH8:AH30" si="5">IFERROR(AG8/AF8,"")</f>
        <v>1</v>
      </c>
      <c r="AI8" s="78"/>
      <c r="AJ8" s="79"/>
      <c r="AK8" s="80" t="str">
        <f t="shared" ref="AK8:AK30" si="6">IFERROR(AJ8/AI8,"")</f>
        <v/>
      </c>
      <c r="AL8" s="78"/>
      <c r="AM8" s="79"/>
      <c r="AN8" s="80" t="str">
        <f t="shared" ref="AN8:AN30" si="7">IFERROR(AM8/AL8,"")</f>
        <v/>
      </c>
      <c r="AO8" s="78"/>
      <c r="AP8" s="79"/>
      <c r="AQ8" s="80" t="str">
        <f t="shared" ref="AQ8:AQ30" si="8">IFERROR(AP8/AO8,"")</f>
        <v/>
      </c>
      <c r="AR8" s="78"/>
      <c r="AS8" s="79"/>
      <c r="AT8" s="80" t="str">
        <f t="shared" ref="AT8:AT30" si="9">IFERROR(AS8/AR8,"")</f>
        <v/>
      </c>
      <c r="AU8" s="78">
        <v>1</v>
      </c>
      <c r="AV8" s="79"/>
      <c r="AW8" s="80">
        <f t="shared" ref="AW8:AW30" si="10">IFERROR(AV8/AU8,"")</f>
        <v>0</v>
      </c>
      <c r="AX8" s="78"/>
      <c r="AY8" s="79"/>
      <c r="AZ8" s="80" t="str">
        <f t="shared" ref="AZ8:AZ30" si="11">IFERROR(AY8/AX8,"")</f>
        <v/>
      </c>
      <c r="BA8" s="78">
        <f t="shared" ref="BA8:BB21" si="12">Q8+T8+W8+Z8+AC8+AF8+AI8+AL8+AO8+AR8+AU8+AX8</f>
        <v>2</v>
      </c>
      <c r="BB8" s="78">
        <f t="shared" si="12"/>
        <v>1</v>
      </c>
      <c r="BC8" s="80">
        <f t="shared" ref="BC8:BC30" si="13">IFERROR(BB8/BA8,"")</f>
        <v>0.5</v>
      </c>
      <c r="BD8" s="81">
        <f t="shared" ref="BD8:BD30" si="14">IFERROR(BC8*P8,"")</f>
        <v>4.1665000000000001E-3</v>
      </c>
      <c r="BE8" s="300"/>
      <c r="BF8" s="301"/>
      <c r="BG8" s="331"/>
      <c r="BH8" s="243" t="s">
        <v>101</v>
      </c>
      <c r="BI8" s="244" t="s">
        <v>425</v>
      </c>
      <c r="BJ8" s="243" t="s">
        <v>631</v>
      </c>
      <c r="BK8" s="244"/>
      <c r="BL8" s="244" t="s">
        <v>101</v>
      </c>
      <c r="BM8" s="199" t="s">
        <v>725</v>
      </c>
      <c r="BN8" s="268" t="s">
        <v>802</v>
      </c>
      <c r="BO8" s="209" t="s">
        <v>682</v>
      </c>
      <c r="BP8" s="221">
        <f>BB8/BA8</f>
        <v>0.5</v>
      </c>
      <c r="BQ8" s="293">
        <f>BP8*P8</f>
        <v>4.1665000000000001E-3</v>
      </c>
    </row>
    <row r="9" spans="2:69" s="10" customFormat="1" ht="104.25" customHeight="1" x14ac:dyDescent="0.25">
      <c r="B9" s="493"/>
      <c r="C9" s="45" t="s">
        <v>102</v>
      </c>
      <c r="D9" s="40" t="s">
        <v>426</v>
      </c>
      <c r="E9" s="495" t="s">
        <v>427</v>
      </c>
      <c r="F9" s="495"/>
      <c r="G9" s="38" t="s">
        <v>428</v>
      </c>
      <c r="H9" s="490" t="s">
        <v>351</v>
      </c>
      <c r="I9" s="490"/>
      <c r="J9" s="490"/>
      <c r="K9" s="490"/>
      <c r="L9" s="490" t="s">
        <v>100</v>
      </c>
      <c r="M9" s="490"/>
      <c r="N9" s="489">
        <v>45291</v>
      </c>
      <c r="O9" s="489"/>
      <c r="P9" s="65">
        <v>8.3330000000000001E-3</v>
      </c>
      <c r="Q9" s="78">
        <v>1</v>
      </c>
      <c r="R9" s="79">
        <v>1</v>
      </c>
      <c r="S9" s="80">
        <f t="shared" si="0"/>
        <v>1</v>
      </c>
      <c r="T9" s="78">
        <v>1</v>
      </c>
      <c r="U9" s="79">
        <v>1</v>
      </c>
      <c r="V9" s="80">
        <f t="shared" si="1"/>
        <v>1</v>
      </c>
      <c r="W9" s="78">
        <v>1</v>
      </c>
      <c r="X9" s="79">
        <v>1</v>
      </c>
      <c r="Y9" s="80">
        <f t="shared" si="2"/>
        <v>1</v>
      </c>
      <c r="Z9" s="78">
        <v>1</v>
      </c>
      <c r="AA9" s="79">
        <v>1</v>
      </c>
      <c r="AB9" s="80">
        <f t="shared" si="3"/>
        <v>1</v>
      </c>
      <c r="AC9" s="78">
        <v>1</v>
      </c>
      <c r="AD9" s="79">
        <v>1</v>
      </c>
      <c r="AE9" s="80">
        <f t="shared" si="4"/>
        <v>1</v>
      </c>
      <c r="AF9" s="78">
        <v>1</v>
      </c>
      <c r="AG9" s="79">
        <v>1</v>
      </c>
      <c r="AH9" s="80">
        <f t="shared" si="5"/>
        <v>1</v>
      </c>
      <c r="AI9" s="78">
        <v>1</v>
      </c>
      <c r="AJ9" s="79">
        <v>1</v>
      </c>
      <c r="AK9" s="80">
        <f t="shared" si="6"/>
        <v>1</v>
      </c>
      <c r="AL9" s="78">
        <v>1</v>
      </c>
      <c r="AM9" s="79">
        <v>1</v>
      </c>
      <c r="AN9" s="80">
        <f t="shared" si="7"/>
        <v>1</v>
      </c>
      <c r="AO9" s="78">
        <v>1</v>
      </c>
      <c r="AP9" s="79"/>
      <c r="AQ9" s="80">
        <f t="shared" si="8"/>
        <v>0</v>
      </c>
      <c r="AR9" s="78">
        <v>1</v>
      </c>
      <c r="AS9" s="79"/>
      <c r="AT9" s="80">
        <f t="shared" si="9"/>
        <v>0</v>
      </c>
      <c r="AU9" s="78">
        <v>1</v>
      </c>
      <c r="AV9" s="79"/>
      <c r="AW9" s="80">
        <f t="shared" si="10"/>
        <v>0</v>
      </c>
      <c r="AX9" s="78">
        <v>1</v>
      </c>
      <c r="AY9" s="79"/>
      <c r="AZ9" s="80">
        <f t="shared" si="11"/>
        <v>0</v>
      </c>
      <c r="BA9" s="78">
        <f>Q9+T9+W9+Z9+AC9+AF9+AI9+AL9+AO9+AR9+AU9+AX9</f>
        <v>12</v>
      </c>
      <c r="BB9" s="78">
        <f>R9+U9+X9+AA9+AD9+AG9+AJ9+AM9+AP9+AS9+AV9+AY9</f>
        <v>8</v>
      </c>
      <c r="BC9" s="80">
        <f t="shared" si="13"/>
        <v>0.66666666666666663</v>
      </c>
      <c r="BD9" s="81">
        <f t="shared" si="14"/>
        <v>5.5553333333333331E-3</v>
      </c>
      <c r="BE9" s="300" t="s">
        <v>429</v>
      </c>
      <c r="BF9" s="301" t="s">
        <v>430</v>
      </c>
      <c r="BG9" s="245" t="s">
        <v>431</v>
      </c>
      <c r="BH9" s="243" t="s">
        <v>432</v>
      </c>
      <c r="BI9" s="245" t="s">
        <v>433</v>
      </c>
      <c r="BJ9" s="243" t="s">
        <v>434</v>
      </c>
      <c r="BK9" s="245" t="s">
        <v>435</v>
      </c>
      <c r="BL9" s="244" t="s">
        <v>434</v>
      </c>
      <c r="BM9" s="199" t="s">
        <v>726</v>
      </c>
      <c r="BN9" s="268" t="s">
        <v>803</v>
      </c>
      <c r="BO9" s="209" t="s">
        <v>682</v>
      </c>
      <c r="BP9" s="221">
        <f>BB9/BA9</f>
        <v>0.66666666666666663</v>
      </c>
      <c r="BQ9" s="293">
        <f>BP9*P9</f>
        <v>5.5553333333333331E-3</v>
      </c>
    </row>
    <row r="10" spans="2:69" s="10" customFormat="1" ht="100.9" customHeight="1" x14ac:dyDescent="0.25">
      <c r="B10" s="493"/>
      <c r="C10" s="460">
        <v>1.4</v>
      </c>
      <c r="D10" s="494" t="s">
        <v>436</v>
      </c>
      <c r="E10" s="490" t="s">
        <v>437</v>
      </c>
      <c r="F10" s="490"/>
      <c r="G10" s="38" t="s">
        <v>438</v>
      </c>
      <c r="H10" s="490" t="s">
        <v>439</v>
      </c>
      <c r="I10" s="490"/>
      <c r="J10" s="490"/>
      <c r="K10" s="490"/>
      <c r="L10" s="490" t="s">
        <v>100</v>
      </c>
      <c r="M10" s="490"/>
      <c r="N10" s="489" t="s">
        <v>353</v>
      </c>
      <c r="O10" s="489"/>
      <c r="P10" s="65">
        <v>8.3330000000000001E-3</v>
      </c>
      <c r="Q10" s="78"/>
      <c r="R10" s="79"/>
      <c r="S10" s="80" t="str">
        <f t="shared" si="0"/>
        <v/>
      </c>
      <c r="T10" s="78"/>
      <c r="U10" s="79"/>
      <c r="V10" s="80" t="str">
        <f t="shared" si="1"/>
        <v/>
      </c>
      <c r="W10" s="78"/>
      <c r="X10" s="79"/>
      <c r="Y10" s="80" t="str">
        <f t="shared" si="2"/>
        <v/>
      </c>
      <c r="Z10" s="78"/>
      <c r="AA10" s="79"/>
      <c r="AB10" s="80" t="str">
        <f t="shared" si="3"/>
        <v/>
      </c>
      <c r="AC10" s="78"/>
      <c r="AD10" s="79"/>
      <c r="AE10" s="80" t="str">
        <f t="shared" si="4"/>
        <v/>
      </c>
      <c r="AF10" s="78">
        <v>1</v>
      </c>
      <c r="AG10" s="79">
        <v>1</v>
      </c>
      <c r="AH10" s="80">
        <f>IFERROR(AG10/AF10,"")</f>
        <v>1</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v>1</v>
      </c>
      <c r="AY10" s="79"/>
      <c r="AZ10" s="80">
        <f t="shared" si="11"/>
        <v>0</v>
      </c>
      <c r="BA10" s="78">
        <f t="shared" si="12"/>
        <v>2</v>
      </c>
      <c r="BB10" s="78">
        <f t="shared" si="12"/>
        <v>1</v>
      </c>
      <c r="BC10" s="80">
        <f t="shared" si="13"/>
        <v>0.5</v>
      </c>
      <c r="BD10" s="81">
        <f t="shared" si="14"/>
        <v>4.1665000000000001E-3</v>
      </c>
      <c r="BE10" s="300"/>
      <c r="BF10" s="301"/>
      <c r="BG10" s="331"/>
      <c r="BH10" s="243" t="s">
        <v>101</v>
      </c>
      <c r="BI10" s="245" t="s">
        <v>440</v>
      </c>
      <c r="BJ10" s="243" t="s">
        <v>441</v>
      </c>
      <c r="BK10" s="245"/>
      <c r="BL10" s="244" t="s">
        <v>101</v>
      </c>
      <c r="BM10" s="199" t="s">
        <v>727</v>
      </c>
      <c r="BN10" s="268" t="s">
        <v>766</v>
      </c>
      <c r="BO10" s="209" t="s">
        <v>682</v>
      </c>
      <c r="BP10" s="221">
        <f>BB10/BA10</f>
        <v>0.5</v>
      </c>
      <c r="BQ10" s="293">
        <f>BP10*P10</f>
        <v>4.1665000000000001E-3</v>
      </c>
    </row>
    <row r="11" spans="2:69" s="10" customFormat="1" ht="51" customHeight="1" x14ac:dyDescent="0.25">
      <c r="B11" s="493"/>
      <c r="C11" s="460"/>
      <c r="D11" s="494"/>
      <c r="E11" s="490" t="s">
        <v>442</v>
      </c>
      <c r="F11" s="490"/>
      <c r="G11" s="38" t="s">
        <v>443</v>
      </c>
      <c r="H11" s="490" t="s">
        <v>439</v>
      </c>
      <c r="I11" s="490"/>
      <c r="J11" s="490"/>
      <c r="K11" s="490"/>
      <c r="L11" s="490" t="s">
        <v>100</v>
      </c>
      <c r="M11" s="490"/>
      <c r="N11" s="489">
        <v>45291</v>
      </c>
      <c r="O11" s="489"/>
      <c r="P11" s="65">
        <v>8.3330000000000001E-3</v>
      </c>
      <c r="Q11" s="78"/>
      <c r="R11" s="79"/>
      <c r="S11" s="80" t="str">
        <f t="shared" si="0"/>
        <v/>
      </c>
      <c r="T11" s="78"/>
      <c r="U11" s="79"/>
      <c r="V11" s="80" t="str">
        <f t="shared" si="1"/>
        <v/>
      </c>
      <c r="W11" s="78"/>
      <c r="X11" s="79"/>
      <c r="Y11" s="80" t="str">
        <f t="shared" si="2"/>
        <v/>
      </c>
      <c r="Z11" s="78"/>
      <c r="AA11" s="79"/>
      <c r="AB11" s="80" t="str">
        <f>IFERROR(AA11/Z11,"")</f>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v>1</v>
      </c>
      <c r="AY11" s="79"/>
      <c r="AZ11" s="80">
        <f>IFERROR(AY11/AX11,"")</f>
        <v>0</v>
      </c>
      <c r="BA11" s="78">
        <f>Q11+T11+W11+Z11+AC11+AF11+AI11+AL11+AO11+AR11+AU11+AX11</f>
        <v>1</v>
      </c>
      <c r="BB11" s="78">
        <f t="shared" si="12"/>
        <v>0</v>
      </c>
      <c r="BC11" s="80">
        <f t="shared" si="13"/>
        <v>0</v>
      </c>
      <c r="BD11" s="81">
        <f t="shared" si="14"/>
        <v>0</v>
      </c>
      <c r="BE11" s="300"/>
      <c r="BF11" s="301"/>
      <c r="BG11" s="245"/>
      <c r="BH11" s="315" t="s">
        <v>101</v>
      </c>
      <c r="BI11" s="245"/>
      <c r="BJ11" s="243" t="s">
        <v>101</v>
      </c>
      <c r="BK11" s="245"/>
      <c r="BL11" s="244" t="s">
        <v>101</v>
      </c>
      <c r="BM11" s="199" t="s">
        <v>667</v>
      </c>
      <c r="BN11" s="268" t="s">
        <v>751</v>
      </c>
      <c r="BO11" s="209" t="s">
        <v>683</v>
      </c>
      <c r="BP11" s="223">
        <v>0</v>
      </c>
      <c r="BQ11" s="293">
        <v>0</v>
      </c>
    </row>
    <row r="12" spans="2:69" s="10" customFormat="1" ht="133.15" customHeight="1" x14ac:dyDescent="0.25">
      <c r="B12" s="493"/>
      <c r="C12" s="45">
        <v>1.6</v>
      </c>
      <c r="D12" s="49" t="s">
        <v>444</v>
      </c>
      <c r="E12" s="459" t="s">
        <v>445</v>
      </c>
      <c r="F12" s="459"/>
      <c r="G12" s="45" t="s">
        <v>446</v>
      </c>
      <c r="H12" s="460" t="s">
        <v>447</v>
      </c>
      <c r="I12" s="460"/>
      <c r="J12" s="460" t="s">
        <v>448</v>
      </c>
      <c r="K12" s="460"/>
      <c r="L12" s="460" t="s">
        <v>100</v>
      </c>
      <c r="M12" s="460"/>
      <c r="N12" s="458" t="s">
        <v>378</v>
      </c>
      <c r="O12" s="458"/>
      <c r="P12" s="65">
        <v>8.3330000000000001E-3</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v>1</v>
      </c>
      <c r="AH12" s="80">
        <f t="shared" si="5"/>
        <v>1</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Q12+T12+W12+Z12+AC12+AF12+AI12+AL12+AO12+AR12+AU12+AX12</f>
        <v>2</v>
      </c>
      <c r="BB12" s="78">
        <f t="shared" si="12"/>
        <v>1</v>
      </c>
      <c r="BC12" s="80">
        <f t="shared" si="13"/>
        <v>0.5</v>
      </c>
      <c r="BD12" s="81">
        <f t="shared" si="14"/>
        <v>4.1665000000000001E-3</v>
      </c>
      <c r="BE12" s="300"/>
      <c r="BF12" s="301"/>
      <c r="BG12" s="331"/>
      <c r="BH12" s="315" t="s">
        <v>101</v>
      </c>
      <c r="BI12" s="245" t="s">
        <v>632</v>
      </c>
      <c r="BJ12" s="243" t="s">
        <v>449</v>
      </c>
      <c r="BK12" s="245"/>
      <c r="BL12" s="244" t="s">
        <v>101</v>
      </c>
      <c r="BM12" s="199" t="s">
        <v>727</v>
      </c>
      <c r="BN12" s="268" t="s">
        <v>804</v>
      </c>
      <c r="BO12" s="209" t="s">
        <v>682</v>
      </c>
      <c r="BP12" s="221">
        <f>BB12/BA12</f>
        <v>0.5</v>
      </c>
      <c r="BQ12" s="293">
        <f>BP12*P12</f>
        <v>4.1665000000000001E-3</v>
      </c>
    </row>
    <row r="13" spans="2:69" s="10" customFormat="1" ht="165.6" customHeight="1" x14ac:dyDescent="0.25">
      <c r="B13" s="493"/>
      <c r="C13" s="38">
        <v>1.7</v>
      </c>
      <c r="D13" s="153" t="s">
        <v>450</v>
      </c>
      <c r="E13" s="459" t="s">
        <v>451</v>
      </c>
      <c r="F13" s="459"/>
      <c r="G13" s="45" t="s">
        <v>452</v>
      </c>
      <c r="H13" s="460" t="s">
        <v>87</v>
      </c>
      <c r="I13" s="460"/>
      <c r="J13" s="460" t="s">
        <v>453</v>
      </c>
      <c r="K13" s="460"/>
      <c r="L13" s="460" t="s">
        <v>100</v>
      </c>
      <c r="M13" s="460"/>
      <c r="N13" s="458">
        <v>45107</v>
      </c>
      <c r="O13" s="458"/>
      <c r="P13" s="65">
        <v>8.3330000000000001E-3</v>
      </c>
      <c r="Q13" s="78"/>
      <c r="R13" s="79"/>
      <c r="S13" s="80" t="str">
        <f t="shared" si="0"/>
        <v/>
      </c>
      <c r="T13" s="78"/>
      <c r="U13" s="79"/>
      <c r="V13" s="80" t="str">
        <f t="shared" si="1"/>
        <v/>
      </c>
      <c r="W13" s="78"/>
      <c r="X13" s="79"/>
      <c r="Y13" s="80" t="str">
        <f t="shared" si="2"/>
        <v/>
      </c>
      <c r="Z13" s="78"/>
      <c r="AA13" s="79"/>
      <c r="AB13" s="80" t="str">
        <f t="shared" si="3"/>
        <v/>
      </c>
      <c r="AC13" s="78"/>
      <c r="AD13" s="79"/>
      <c r="AE13" s="80" t="str">
        <f t="shared" si="4"/>
        <v/>
      </c>
      <c r="AF13" s="78">
        <v>1</v>
      </c>
      <c r="AG13" s="79">
        <v>1</v>
      </c>
      <c r="AH13" s="80">
        <f t="shared" si="5"/>
        <v>1</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2"/>
        <v>1</v>
      </c>
      <c r="BC13" s="80">
        <f t="shared" si="13"/>
        <v>1</v>
      </c>
      <c r="BD13" s="81">
        <f t="shared" si="14"/>
        <v>8.3330000000000001E-3</v>
      </c>
      <c r="BE13" s="300"/>
      <c r="BF13" s="301"/>
      <c r="BG13" s="245"/>
      <c r="BH13" s="315" t="s">
        <v>101</v>
      </c>
      <c r="BI13" s="245" t="s">
        <v>454</v>
      </c>
      <c r="BJ13" s="243" t="s">
        <v>633</v>
      </c>
      <c r="BK13" s="245"/>
      <c r="BL13" s="251" t="s">
        <v>455</v>
      </c>
      <c r="BM13" s="199" t="s">
        <v>728</v>
      </c>
      <c r="BN13" s="268" t="s">
        <v>770</v>
      </c>
      <c r="BO13" s="209" t="s">
        <v>682</v>
      </c>
      <c r="BP13" s="224">
        <f>BB13/BA13</f>
        <v>1</v>
      </c>
      <c r="BQ13" s="293">
        <f>BP13*P13</f>
        <v>8.3330000000000001E-3</v>
      </c>
    </row>
    <row r="14" spans="2:69" s="10" customFormat="1" ht="49.5" customHeight="1" x14ac:dyDescent="0.25">
      <c r="B14" s="493"/>
      <c r="C14" s="45">
        <v>1.8</v>
      </c>
      <c r="D14" s="49" t="s">
        <v>456</v>
      </c>
      <c r="E14" s="460" t="s">
        <v>457</v>
      </c>
      <c r="F14" s="460"/>
      <c r="G14" s="45" t="s">
        <v>458</v>
      </c>
      <c r="H14" s="460" t="s">
        <v>336</v>
      </c>
      <c r="I14" s="460"/>
      <c r="J14" s="487"/>
      <c r="K14" s="488"/>
      <c r="L14" s="460" t="s">
        <v>100</v>
      </c>
      <c r="M14" s="460"/>
      <c r="N14" s="458">
        <v>45230</v>
      </c>
      <c r="O14" s="458"/>
      <c r="P14" s="65">
        <v>8.3330000000000001E-3</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v>1</v>
      </c>
      <c r="AS14" s="79"/>
      <c r="AT14" s="80">
        <f t="shared" si="9"/>
        <v>0</v>
      </c>
      <c r="AU14" s="78"/>
      <c r="AV14" s="79"/>
      <c r="AW14" s="80" t="str">
        <f t="shared" si="10"/>
        <v/>
      </c>
      <c r="AX14" s="78"/>
      <c r="AY14" s="79"/>
      <c r="AZ14" s="80" t="str">
        <f t="shared" si="11"/>
        <v/>
      </c>
      <c r="BA14" s="78">
        <f t="shared" si="12"/>
        <v>1</v>
      </c>
      <c r="BB14" s="78">
        <f t="shared" si="12"/>
        <v>0</v>
      </c>
      <c r="BC14" s="80">
        <f t="shared" si="13"/>
        <v>0</v>
      </c>
      <c r="BD14" s="81">
        <f t="shared" si="14"/>
        <v>0</v>
      </c>
      <c r="BE14" s="300"/>
      <c r="BF14" s="301"/>
      <c r="BG14" s="300" t="s">
        <v>459</v>
      </c>
      <c r="BH14" s="243" t="s">
        <v>101</v>
      </c>
      <c r="BI14" s="300" t="s">
        <v>388</v>
      </c>
      <c r="BJ14" s="243" t="s">
        <v>101</v>
      </c>
      <c r="BK14" s="300" t="s">
        <v>337</v>
      </c>
      <c r="BL14" s="244" t="s">
        <v>101</v>
      </c>
      <c r="BM14" s="199" t="s">
        <v>729</v>
      </c>
      <c r="BN14" s="268" t="s">
        <v>752</v>
      </c>
      <c r="BO14" s="209" t="s">
        <v>683</v>
      </c>
      <c r="BP14" s="223">
        <v>0</v>
      </c>
      <c r="BQ14" s="293">
        <v>0</v>
      </c>
    </row>
    <row r="15" spans="2:69" s="10" customFormat="1" ht="158.25" customHeight="1" x14ac:dyDescent="0.25">
      <c r="B15" s="493"/>
      <c r="C15" s="45">
        <v>1.9</v>
      </c>
      <c r="D15" s="49" t="s">
        <v>460</v>
      </c>
      <c r="E15" s="459" t="s">
        <v>461</v>
      </c>
      <c r="F15" s="459"/>
      <c r="G15" s="45" t="s">
        <v>462</v>
      </c>
      <c r="H15" s="460" t="s">
        <v>463</v>
      </c>
      <c r="I15" s="460"/>
      <c r="J15" s="460"/>
      <c r="K15" s="460"/>
      <c r="L15" s="460" t="s">
        <v>100</v>
      </c>
      <c r="M15" s="460"/>
      <c r="N15" s="458">
        <v>45291</v>
      </c>
      <c r="O15" s="458"/>
      <c r="P15" s="65">
        <v>8.3330000000000001E-3</v>
      </c>
      <c r="Q15" s="78">
        <v>16</v>
      </c>
      <c r="R15" s="79">
        <v>16</v>
      </c>
      <c r="S15" s="80">
        <f t="shared" si="0"/>
        <v>1</v>
      </c>
      <c r="T15" s="78">
        <v>4</v>
      </c>
      <c r="U15" s="79">
        <v>4</v>
      </c>
      <c r="V15" s="80">
        <f t="shared" si="1"/>
        <v>1</v>
      </c>
      <c r="W15" s="78">
        <v>4</v>
      </c>
      <c r="X15" s="79">
        <v>4</v>
      </c>
      <c r="Y15" s="80">
        <f t="shared" si="2"/>
        <v>1</v>
      </c>
      <c r="Z15" s="78">
        <v>4</v>
      </c>
      <c r="AA15" s="79">
        <v>3</v>
      </c>
      <c r="AB15" s="80">
        <f t="shared" si="3"/>
        <v>0.75</v>
      </c>
      <c r="AC15" s="78">
        <v>4</v>
      </c>
      <c r="AD15" s="79">
        <v>4</v>
      </c>
      <c r="AE15" s="80">
        <f t="shared" si="4"/>
        <v>1</v>
      </c>
      <c r="AF15" s="78">
        <v>4</v>
      </c>
      <c r="AG15" s="79">
        <v>4</v>
      </c>
      <c r="AH15" s="80">
        <f t="shared" si="5"/>
        <v>1</v>
      </c>
      <c r="AI15" s="78">
        <v>16</v>
      </c>
      <c r="AJ15" s="79">
        <v>16</v>
      </c>
      <c r="AK15" s="80">
        <f t="shared" si="6"/>
        <v>1</v>
      </c>
      <c r="AL15" s="78">
        <v>4</v>
      </c>
      <c r="AM15" s="79">
        <v>4</v>
      </c>
      <c r="AN15" s="80">
        <f t="shared" si="7"/>
        <v>1</v>
      </c>
      <c r="AO15" s="78">
        <v>4</v>
      </c>
      <c r="AP15" s="79"/>
      <c r="AQ15" s="80">
        <f t="shared" si="8"/>
        <v>0</v>
      </c>
      <c r="AR15" s="78">
        <v>4</v>
      </c>
      <c r="AS15" s="79"/>
      <c r="AT15" s="80">
        <f t="shared" si="9"/>
        <v>0</v>
      </c>
      <c r="AU15" s="78">
        <v>4</v>
      </c>
      <c r="AV15" s="79"/>
      <c r="AW15" s="80">
        <f t="shared" si="10"/>
        <v>0</v>
      </c>
      <c r="AX15" s="78">
        <v>4</v>
      </c>
      <c r="AY15" s="79"/>
      <c r="AZ15" s="80">
        <f t="shared" si="11"/>
        <v>0</v>
      </c>
      <c r="BA15" s="78">
        <f>Q15+T15+W15+Z15+AC15+AF15+AI15+AL15+AO15+AR15+AU15+AX15</f>
        <v>72</v>
      </c>
      <c r="BB15" s="78">
        <f>R15+U15+X15+AA15+AD15+AG15+AJ15+AM15+AP15+AS15+AV15+AY15</f>
        <v>55</v>
      </c>
      <c r="BC15" s="80">
        <f t="shared" si="13"/>
        <v>0.76388888888888884</v>
      </c>
      <c r="BD15" s="81">
        <f t="shared" si="14"/>
        <v>6.3654861111111108E-3</v>
      </c>
      <c r="BE15" s="300" t="s">
        <v>634</v>
      </c>
      <c r="BF15" s="301" t="s">
        <v>464</v>
      </c>
      <c r="BG15" s="332" t="s">
        <v>465</v>
      </c>
      <c r="BH15" s="301" t="s">
        <v>466</v>
      </c>
      <c r="BI15" s="332" t="s">
        <v>467</v>
      </c>
      <c r="BJ15" s="301" t="s">
        <v>635</v>
      </c>
      <c r="BK15" s="332" t="s">
        <v>468</v>
      </c>
      <c r="BL15" s="316" t="s">
        <v>635</v>
      </c>
      <c r="BM15" s="199" t="s">
        <v>730</v>
      </c>
      <c r="BN15" s="268" t="s">
        <v>767</v>
      </c>
      <c r="BO15" s="209" t="s">
        <v>682</v>
      </c>
      <c r="BP15" s="221">
        <f>BB15/BA15</f>
        <v>0.76388888888888884</v>
      </c>
      <c r="BQ15" s="293">
        <f>BP15*P15</f>
        <v>6.3654861111111108E-3</v>
      </c>
    </row>
    <row r="16" spans="2:69" s="161" customFormat="1" ht="134.44999999999999" customHeight="1" x14ac:dyDescent="0.25">
      <c r="B16" s="493"/>
      <c r="C16" s="160">
        <v>1.1000000000000001</v>
      </c>
      <c r="D16" s="49" t="s">
        <v>469</v>
      </c>
      <c r="E16" s="459" t="s">
        <v>470</v>
      </c>
      <c r="F16" s="459"/>
      <c r="G16" s="45" t="s">
        <v>471</v>
      </c>
      <c r="H16" s="460" t="s">
        <v>87</v>
      </c>
      <c r="I16" s="460"/>
      <c r="J16" s="460" t="s">
        <v>472</v>
      </c>
      <c r="K16" s="460"/>
      <c r="L16" s="460" t="s">
        <v>100</v>
      </c>
      <c r="M16" s="460"/>
      <c r="N16" s="458">
        <v>45107</v>
      </c>
      <c r="O16" s="458"/>
      <c r="P16" s="65">
        <v>8.3330000000000001E-3</v>
      </c>
      <c r="Q16" s="78"/>
      <c r="R16" s="79"/>
      <c r="S16" s="80" t="str">
        <f t="shared" si="0"/>
        <v/>
      </c>
      <c r="T16" s="78"/>
      <c r="U16" s="79"/>
      <c r="V16" s="80" t="str">
        <f t="shared" si="1"/>
        <v/>
      </c>
      <c r="W16" s="78"/>
      <c r="X16" s="79"/>
      <c r="Y16" s="80" t="str">
        <f t="shared" si="2"/>
        <v/>
      </c>
      <c r="Z16" s="78"/>
      <c r="AA16" s="79"/>
      <c r="AB16" s="80" t="str">
        <f t="shared" si="3"/>
        <v/>
      </c>
      <c r="AC16" s="78"/>
      <c r="AD16" s="79"/>
      <c r="AE16" s="80" t="str">
        <f t="shared" si="4"/>
        <v/>
      </c>
      <c r="AF16" s="78">
        <v>1</v>
      </c>
      <c r="AG16" s="344">
        <v>0.5</v>
      </c>
      <c r="AH16" s="80">
        <f t="shared" si="5"/>
        <v>0.5</v>
      </c>
      <c r="AI16" s="78"/>
      <c r="AJ16" s="79"/>
      <c r="AK16" s="80" t="str">
        <f t="shared" si="6"/>
        <v/>
      </c>
      <c r="AL16" s="78"/>
      <c r="AM16" s="79"/>
      <c r="AN16" s="80" t="str">
        <f t="shared" si="7"/>
        <v/>
      </c>
      <c r="AO16" s="78"/>
      <c r="AP16" s="79"/>
      <c r="AQ16" s="80" t="str">
        <f t="shared" si="8"/>
        <v/>
      </c>
      <c r="AR16" s="78"/>
      <c r="AS16" s="79"/>
      <c r="AT16" s="80" t="str">
        <f t="shared" si="9"/>
        <v/>
      </c>
      <c r="AU16" s="78"/>
      <c r="AV16" s="79"/>
      <c r="AW16" s="80" t="str">
        <f t="shared" si="10"/>
        <v/>
      </c>
      <c r="AX16" s="78"/>
      <c r="AY16" s="79"/>
      <c r="AZ16" s="80" t="str">
        <f t="shared" si="11"/>
        <v/>
      </c>
      <c r="BA16" s="78">
        <f t="shared" si="12"/>
        <v>1</v>
      </c>
      <c r="BB16" s="78">
        <f t="shared" si="12"/>
        <v>0.5</v>
      </c>
      <c r="BC16" s="91">
        <f t="shared" si="13"/>
        <v>0.5</v>
      </c>
      <c r="BD16" s="92">
        <f t="shared" si="14"/>
        <v>4.1665000000000001E-3</v>
      </c>
      <c r="BE16" s="297"/>
      <c r="BF16" s="298"/>
      <c r="BG16" s="247"/>
      <c r="BH16" s="303" t="s">
        <v>101</v>
      </c>
      <c r="BI16" s="317" t="s">
        <v>473</v>
      </c>
      <c r="BJ16" s="318" t="s">
        <v>474</v>
      </c>
      <c r="BK16" s="317"/>
      <c r="BL16" s="319" t="s">
        <v>779</v>
      </c>
      <c r="BM16" s="199" t="s">
        <v>728</v>
      </c>
      <c r="BN16" s="206" t="s">
        <v>805</v>
      </c>
      <c r="BO16" s="127" t="s">
        <v>684</v>
      </c>
      <c r="BP16" s="221">
        <v>0.5</v>
      </c>
      <c r="BQ16" s="295">
        <f>BP16*P16</f>
        <v>4.1665000000000001E-3</v>
      </c>
    </row>
    <row r="17" spans="1:69" s="10" customFormat="1" ht="181.5" customHeight="1" x14ac:dyDescent="0.25">
      <c r="B17" s="492"/>
      <c r="C17" s="106" t="s">
        <v>475</v>
      </c>
      <c r="D17" s="49" t="s">
        <v>476</v>
      </c>
      <c r="E17" s="459" t="s">
        <v>477</v>
      </c>
      <c r="F17" s="459"/>
      <c r="G17" s="45" t="s">
        <v>478</v>
      </c>
      <c r="H17" s="460" t="s">
        <v>336</v>
      </c>
      <c r="I17" s="460"/>
      <c r="J17" s="460"/>
      <c r="K17" s="460"/>
      <c r="L17" s="460" t="s">
        <v>100</v>
      </c>
      <c r="M17" s="460"/>
      <c r="N17" s="458">
        <v>45291</v>
      </c>
      <c r="O17" s="458"/>
      <c r="P17" s="65">
        <v>8.3330000000000001E-3</v>
      </c>
      <c r="Q17" s="78">
        <v>2</v>
      </c>
      <c r="R17" s="79">
        <v>2</v>
      </c>
      <c r="S17" s="80">
        <f t="shared" ref="S17" si="15">IFERROR(R17/Q17,"")</f>
        <v>1</v>
      </c>
      <c r="T17" s="78">
        <v>2</v>
      </c>
      <c r="U17" s="79">
        <v>2</v>
      </c>
      <c r="V17" s="80">
        <f t="shared" ref="V17" si="16">IFERROR(U17/T17,"")</f>
        <v>1</v>
      </c>
      <c r="W17" s="78">
        <v>2</v>
      </c>
      <c r="X17" s="79">
        <v>2</v>
      </c>
      <c r="Y17" s="80">
        <f t="shared" ref="Y17" si="17">IFERROR(X17/W17,"")</f>
        <v>1</v>
      </c>
      <c r="Z17" s="78">
        <v>2</v>
      </c>
      <c r="AA17" s="79">
        <v>2</v>
      </c>
      <c r="AB17" s="80">
        <f t="shared" ref="AB17" si="18">IFERROR(AA17/Z17,"")</f>
        <v>1</v>
      </c>
      <c r="AC17" s="78">
        <v>2</v>
      </c>
      <c r="AD17" s="79">
        <v>2</v>
      </c>
      <c r="AE17" s="80">
        <f t="shared" ref="AE17" si="19">IFERROR(AD17/AC17,"")</f>
        <v>1</v>
      </c>
      <c r="AF17" s="78">
        <v>2</v>
      </c>
      <c r="AG17" s="79">
        <v>2</v>
      </c>
      <c r="AH17" s="80">
        <f t="shared" ref="AH17" si="20">IFERROR(AG17/AF17,"")</f>
        <v>1</v>
      </c>
      <c r="AI17" s="78">
        <v>2</v>
      </c>
      <c r="AJ17" s="79">
        <v>2</v>
      </c>
      <c r="AK17" s="80">
        <f t="shared" ref="AK17" si="21">IFERROR(AJ17/AI17,"")</f>
        <v>1</v>
      </c>
      <c r="AL17" s="78">
        <v>2</v>
      </c>
      <c r="AM17" s="79">
        <v>2</v>
      </c>
      <c r="AN17" s="80">
        <f t="shared" ref="AN17" si="22">IFERROR(AM17/AL17,"")</f>
        <v>1</v>
      </c>
      <c r="AO17" s="78">
        <v>2</v>
      </c>
      <c r="AP17" s="79"/>
      <c r="AQ17" s="80">
        <f t="shared" ref="AQ17" si="23">IFERROR(AP17/AO17,"")</f>
        <v>0</v>
      </c>
      <c r="AR17" s="78">
        <v>2</v>
      </c>
      <c r="AS17" s="79"/>
      <c r="AT17" s="80">
        <f t="shared" ref="AT17" si="24">IFERROR(AS17/AR17,"")</f>
        <v>0</v>
      </c>
      <c r="AU17" s="78">
        <v>2</v>
      </c>
      <c r="AV17" s="79"/>
      <c r="AW17" s="80">
        <f t="shared" ref="AW17" si="25">IFERROR(AV17/AU17,"")</f>
        <v>0</v>
      </c>
      <c r="AX17" s="78">
        <v>2</v>
      </c>
      <c r="AY17" s="79"/>
      <c r="AZ17" s="80">
        <f t="shared" ref="AZ17" si="26">IFERROR(AY17/AX17,"")</f>
        <v>0</v>
      </c>
      <c r="BA17" s="78">
        <f t="shared" si="12"/>
        <v>24</v>
      </c>
      <c r="BB17" s="78">
        <f t="shared" si="12"/>
        <v>16</v>
      </c>
      <c r="BC17" s="80">
        <f t="shared" ref="BC17" si="27">IFERROR(BB17/BA17,"")</f>
        <v>0.66666666666666663</v>
      </c>
      <c r="BD17" s="81">
        <f t="shared" ref="BD17" si="28">IFERROR(BC17*P17,"")</f>
        <v>5.5553333333333331E-3</v>
      </c>
      <c r="BE17" s="300" t="s">
        <v>479</v>
      </c>
      <c r="BF17" s="301" t="s">
        <v>636</v>
      </c>
      <c r="BG17" s="300" t="s">
        <v>481</v>
      </c>
      <c r="BH17" s="301" t="s">
        <v>482</v>
      </c>
      <c r="BI17" s="300" t="s">
        <v>483</v>
      </c>
      <c r="BJ17" s="301" t="s">
        <v>484</v>
      </c>
      <c r="BK17" s="300" t="s">
        <v>637</v>
      </c>
      <c r="BL17" s="316" t="s">
        <v>485</v>
      </c>
      <c r="BM17" s="199" t="s">
        <v>731</v>
      </c>
      <c r="BN17" s="268" t="s">
        <v>753</v>
      </c>
      <c r="BO17" s="209" t="s">
        <v>682</v>
      </c>
      <c r="BP17" s="221">
        <f>BB17/BA17</f>
        <v>0.66666666666666663</v>
      </c>
      <c r="BQ17" s="293">
        <f>BP17*P17</f>
        <v>5.5553333333333331E-3</v>
      </c>
    </row>
    <row r="18" spans="1:69" s="10" customFormat="1" ht="94.15" customHeight="1" x14ac:dyDescent="0.25">
      <c r="B18" s="491" t="s">
        <v>486</v>
      </c>
      <c r="C18" s="106" t="s">
        <v>487</v>
      </c>
      <c r="D18" s="49" t="s">
        <v>488</v>
      </c>
      <c r="E18" s="460" t="s">
        <v>489</v>
      </c>
      <c r="F18" s="460"/>
      <c r="G18" s="45" t="s">
        <v>490</v>
      </c>
      <c r="H18" s="460" t="s">
        <v>336</v>
      </c>
      <c r="I18" s="460"/>
      <c r="J18" s="460"/>
      <c r="K18" s="460"/>
      <c r="L18" s="460" t="s">
        <v>100</v>
      </c>
      <c r="M18" s="460"/>
      <c r="N18" s="458">
        <v>45291</v>
      </c>
      <c r="O18" s="458"/>
      <c r="P18" s="65">
        <v>8.3330000000000001E-3</v>
      </c>
      <c r="Q18" s="78">
        <v>1</v>
      </c>
      <c r="R18" s="79">
        <v>1</v>
      </c>
      <c r="S18" s="80">
        <f t="shared" si="0"/>
        <v>1</v>
      </c>
      <c r="T18" s="78">
        <v>1</v>
      </c>
      <c r="U18" s="79">
        <v>1</v>
      </c>
      <c r="V18" s="80">
        <f t="shared" si="1"/>
        <v>1</v>
      </c>
      <c r="W18" s="78">
        <v>1</v>
      </c>
      <c r="X18" s="79">
        <v>1</v>
      </c>
      <c r="Y18" s="80">
        <f t="shared" si="2"/>
        <v>1</v>
      </c>
      <c r="Z18" s="78">
        <v>1</v>
      </c>
      <c r="AA18" s="79">
        <v>1</v>
      </c>
      <c r="AB18" s="80">
        <f t="shared" si="3"/>
        <v>1</v>
      </c>
      <c r="AC18" s="78">
        <v>1</v>
      </c>
      <c r="AD18" s="79">
        <v>1</v>
      </c>
      <c r="AE18" s="80">
        <f t="shared" si="4"/>
        <v>1</v>
      </c>
      <c r="AF18" s="78">
        <v>1</v>
      </c>
      <c r="AG18" s="79">
        <v>1</v>
      </c>
      <c r="AH18" s="80">
        <f t="shared" si="5"/>
        <v>1</v>
      </c>
      <c r="AI18" s="78">
        <v>1</v>
      </c>
      <c r="AJ18" s="79">
        <v>1</v>
      </c>
      <c r="AK18" s="80">
        <f t="shared" si="6"/>
        <v>1</v>
      </c>
      <c r="AL18" s="78">
        <v>1</v>
      </c>
      <c r="AM18" s="79">
        <v>1</v>
      </c>
      <c r="AN18" s="80">
        <f t="shared" si="7"/>
        <v>1</v>
      </c>
      <c r="AO18" s="78">
        <v>1</v>
      </c>
      <c r="AP18" s="79"/>
      <c r="AQ18" s="80">
        <f t="shared" si="8"/>
        <v>0</v>
      </c>
      <c r="AR18" s="78">
        <v>1</v>
      </c>
      <c r="AS18" s="79"/>
      <c r="AT18" s="80">
        <f t="shared" si="9"/>
        <v>0</v>
      </c>
      <c r="AU18" s="78">
        <v>1</v>
      </c>
      <c r="AV18" s="79"/>
      <c r="AW18" s="80">
        <f t="shared" si="10"/>
        <v>0</v>
      </c>
      <c r="AX18" s="78"/>
      <c r="AY18" s="79"/>
      <c r="AZ18" s="80" t="str">
        <f t="shared" si="11"/>
        <v/>
      </c>
      <c r="BA18" s="78">
        <f t="shared" si="12"/>
        <v>11</v>
      </c>
      <c r="BB18" s="78">
        <f t="shared" si="12"/>
        <v>8</v>
      </c>
      <c r="BC18" s="80">
        <f t="shared" si="13"/>
        <v>0.72727272727272729</v>
      </c>
      <c r="BD18" s="81">
        <f t="shared" si="14"/>
        <v>6.0603636363636363E-3</v>
      </c>
      <c r="BE18" s="300" t="s">
        <v>491</v>
      </c>
      <c r="BF18" s="301" t="s">
        <v>480</v>
      </c>
      <c r="BG18" s="300" t="s">
        <v>492</v>
      </c>
      <c r="BH18" s="301" t="s">
        <v>493</v>
      </c>
      <c r="BI18" s="300" t="s">
        <v>494</v>
      </c>
      <c r="BJ18" s="301" t="s">
        <v>638</v>
      </c>
      <c r="BK18" s="300" t="s">
        <v>495</v>
      </c>
      <c r="BL18" s="316" t="s">
        <v>485</v>
      </c>
      <c r="BM18" s="198" t="s">
        <v>732</v>
      </c>
      <c r="BN18" s="268" t="s">
        <v>754</v>
      </c>
      <c r="BO18" s="209" t="s">
        <v>682</v>
      </c>
      <c r="BP18" s="221">
        <f>BB18/BA18</f>
        <v>0.72727272727272729</v>
      </c>
      <c r="BQ18" s="293">
        <f>BP18*P18</f>
        <v>6.0603636363636363E-3</v>
      </c>
    </row>
    <row r="19" spans="1:69" s="10" customFormat="1" ht="110.45" customHeight="1" x14ac:dyDescent="0.25">
      <c r="B19" s="492"/>
      <c r="C19" s="45">
        <v>2.2000000000000002</v>
      </c>
      <c r="D19" s="49" t="s">
        <v>496</v>
      </c>
      <c r="E19" s="460" t="s">
        <v>489</v>
      </c>
      <c r="F19" s="460"/>
      <c r="G19" s="45" t="s">
        <v>490</v>
      </c>
      <c r="H19" s="460" t="s">
        <v>336</v>
      </c>
      <c r="I19" s="460"/>
      <c r="J19" s="460"/>
      <c r="K19" s="460"/>
      <c r="L19" s="460" t="s">
        <v>100</v>
      </c>
      <c r="M19" s="460"/>
      <c r="N19" s="458">
        <v>45291</v>
      </c>
      <c r="O19" s="458"/>
      <c r="P19" s="65">
        <v>8.3330000000000001E-3</v>
      </c>
      <c r="Q19" s="78">
        <v>1</v>
      </c>
      <c r="R19" s="79">
        <v>1</v>
      </c>
      <c r="S19" s="80">
        <f t="shared" si="0"/>
        <v>1</v>
      </c>
      <c r="T19" s="78">
        <v>1</v>
      </c>
      <c r="U19" s="79">
        <v>1</v>
      </c>
      <c r="V19" s="80">
        <f t="shared" si="1"/>
        <v>1</v>
      </c>
      <c r="W19" s="78">
        <v>1</v>
      </c>
      <c r="X19" s="79">
        <v>1</v>
      </c>
      <c r="Y19" s="80">
        <f t="shared" si="2"/>
        <v>1</v>
      </c>
      <c r="Z19" s="78">
        <v>1</v>
      </c>
      <c r="AA19" s="79">
        <v>1</v>
      </c>
      <c r="AB19" s="80">
        <f t="shared" si="3"/>
        <v>1</v>
      </c>
      <c r="AC19" s="78">
        <v>1</v>
      </c>
      <c r="AD19" s="79">
        <v>1</v>
      </c>
      <c r="AE19" s="80">
        <f t="shared" si="4"/>
        <v>1</v>
      </c>
      <c r="AF19" s="78">
        <v>1</v>
      </c>
      <c r="AG19" s="79">
        <v>1</v>
      </c>
      <c r="AH19" s="80">
        <f t="shared" si="5"/>
        <v>1</v>
      </c>
      <c r="AI19" s="78">
        <v>1</v>
      </c>
      <c r="AJ19" s="79">
        <v>1</v>
      </c>
      <c r="AK19" s="80">
        <f t="shared" si="6"/>
        <v>1</v>
      </c>
      <c r="AL19" s="78">
        <v>1</v>
      </c>
      <c r="AM19" s="79">
        <v>1</v>
      </c>
      <c r="AN19" s="80">
        <f t="shared" si="7"/>
        <v>1</v>
      </c>
      <c r="AO19" s="78">
        <v>1</v>
      </c>
      <c r="AP19" s="79"/>
      <c r="AQ19" s="80">
        <f t="shared" si="8"/>
        <v>0</v>
      </c>
      <c r="AR19" s="78">
        <v>1</v>
      </c>
      <c r="AS19" s="79"/>
      <c r="AT19" s="80">
        <f t="shared" si="9"/>
        <v>0</v>
      </c>
      <c r="AU19" s="78">
        <v>1</v>
      </c>
      <c r="AV19" s="79"/>
      <c r="AW19" s="80">
        <f t="shared" si="10"/>
        <v>0</v>
      </c>
      <c r="AX19" s="78"/>
      <c r="AY19" s="79"/>
      <c r="AZ19" s="80" t="str">
        <f t="shared" si="11"/>
        <v/>
      </c>
      <c r="BA19" s="78">
        <f t="shared" si="12"/>
        <v>11</v>
      </c>
      <c r="BB19" s="78">
        <f t="shared" si="12"/>
        <v>8</v>
      </c>
      <c r="BC19" s="80">
        <f t="shared" si="13"/>
        <v>0.72727272727272729</v>
      </c>
      <c r="BD19" s="81">
        <f t="shared" si="14"/>
        <v>6.0603636363636363E-3</v>
      </c>
      <c r="BE19" s="300" t="s">
        <v>497</v>
      </c>
      <c r="BF19" s="301" t="s">
        <v>498</v>
      </c>
      <c r="BG19" s="300" t="s">
        <v>639</v>
      </c>
      <c r="BH19" s="301" t="s">
        <v>499</v>
      </c>
      <c r="BI19" s="300" t="s">
        <v>640</v>
      </c>
      <c r="BJ19" s="301" t="s">
        <v>638</v>
      </c>
      <c r="BK19" s="300" t="s">
        <v>641</v>
      </c>
      <c r="BL19" s="316" t="s">
        <v>485</v>
      </c>
      <c r="BM19" s="198" t="s">
        <v>733</v>
      </c>
      <c r="BN19" s="268" t="s">
        <v>755</v>
      </c>
      <c r="BO19" s="209" t="s">
        <v>682</v>
      </c>
      <c r="BP19" s="221">
        <f>BB19/BA19</f>
        <v>0.72727272727272729</v>
      </c>
      <c r="BQ19" s="293">
        <f>BP19*P19</f>
        <v>6.0603636363636363E-3</v>
      </c>
    </row>
    <row r="20" spans="1:69" s="10" customFormat="1" ht="100.5" customHeight="1" x14ac:dyDescent="0.25">
      <c r="B20" s="474" t="s">
        <v>500</v>
      </c>
      <c r="C20" s="45" t="s">
        <v>128</v>
      </c>
      <c r="D20" s="104" t="s">
        <v>501</v>
      </c>
      <c r="E20" s="485" t="s">
        <v>502</v>
      </c>
      <c r="F20" s="485"/>
      <c r="G20" s="104" t="s">
        <v>503</v>
      </c>
      <c r="H20" s="460" t="s">
        <v>504</v>
      </c>
      <c r="I20" s="460"/>
      <c r="J20" s="464"/>
      <c r="K20" s="465"/>
      <c r="L20" s="460" t="s">
        <v>100</v>
      </c>
      <c r="M20" s="460"/>
      <c r="N20" s="458">
        <v>45291</v>
      </c>
      <c r="O20" s="458"/>
      <c r="P20" s="65">
        <v>8.3330000000000001E-3</v>
      </c>
      <c r="Q20" s="78"/>
      <c r="R20" s="79"/>
      <c r="S20" s="80" t="str">
        <f t="shared" si="0"/>
        <v/>
      </c>
      <c r="T20" s="78"/>
      <c r="U20" s="79"/>
      <c r="V20" s="80" t="str">
        <f t="shared" si="1"/>
        <v/>
      </c>
      <c r="W20" s="78"/>
      <c r="X20" s="79"/>
      <c r="Y20" s="80" t="str">
        <f t="shared" si="2"/>
        <v/>
      </c>
      <c r="Z20" s="78"/>
      <c r="AA20" s="79"/>
      <c r="AB20" s="80" t="str">
        <f t="shared" si="3"/>
        <v/>
      </c>
      <c r="AC20" s="78"/>
      <c r="AD20" s="79"/>
      <c r="AE20" s="80" t="str">
        <f t="shared" si="4"/>
        <v/>
      </c>
      <c r="AF20" s="78"/>
      <c r="AG20" s="79"/>
      <c r="AH20" s="80" t="str">
        <f t="shared" si="5"/>
        <v/>
      </c>
      <c r="AI20" s="78"/>
      <c r="AJ20" s="79"/>
      <c r="AK20" s="80" t="str">
        <f t="shared" si="6"/>
        <v/>
      </c>
      <c r="AL20" s="78"/>
      <c r="AM20" s="79"/>
      <c r="AN20" s="80" t="str">
        <f t="shared" si="7"/>
        <v/>
      </c>
      <c r="AO20" s="78"/>
      <c r="AP20" s="79"/>
      <c r="AQ20" s="80" t="str">
        <f t="shared" si="8"/>
        <v/>
      </c>
      <c r="AR20" s="78"/>
      <c r="AS20" s="79"/>
      <c r="AT20" s="80" t="str">
        <f t="shared" si="9"/>
        <v/>
      </c>
      <c r="AU20" s="78"/>
      <c r="AV20" s="79"/>
      <c r="AW20" s="80" t="str">
        <f t="shared" si="10"/>
        <v/>
      </c>
      <c r="AX20" s="78">
        <v>1</v>
      </c>
      <c r="AY20" s="79"/>
      <c r="AZ20" s="80">
        <f t="shared" si="11"/>
        <v>0</v>
      </c>
      <c r="BA20" s="78">
        <f t="shared" si="12"/>
        <v>1</v>
      </c>
      <c r="BB20" s="78">
        <f t="shared" si="12"/>
        <v>0</v>
      </c>
      <c r="BC20" s="80">
        <f t="shared" si="13"/>
        <v>0</v>
      </c>
      <c r="BD20" s="81">
        <f t="shared" si="14"/>
        <v>0</v>
      </c>
      <c r="BE20" s="300"/>
      <c r="BF20" s="301"/>
      <c r="BG20" s="297" t="s">
        <v>505</v>
      </c>
      <c r="BH20" s="298" t="s">
        <v>506</v>
      </c>
      <c r="BI20" s="297" t="s">
        <v>507</v>
      </c>
      <c r="BJ20" s="298" t="s">
        <v>508</v>
      </c>
      <c r="BK20" s="297"/>
      <c r="BL20" s="244" t="s">
        <v>101</v>
      </c>
      <c r="BM20" s="199" t="s">
        <v>734</v>
      </c>
      <c r="BN20" s="268" t="s">
        <v>756</v>
      </c>
      <c r="BO20" s="209" t="s">
        <v>683</v>
      </c>
      <c r="BP20" s="223">
        <v>0</v>
      </c>
      <c r="BQ20" s="293">
        <v>0</v>
      </c>
    </row>
    <row r="21" spans="1:69" s="10" customFormat="1" ht="98.25" customHeight="1" x14ac:dyDescent="0.2">
      <c r="B21" s="474"/>
      <c r="C21" s="45" t="s">
        <v>132</v>
      </c>
      <c r="D21" s="104" t="s">
        <v>509</v>
      </c>
      <c r="E21" s="485" t="s">
        <v>510</v>
      </c>
      <c r="F21" s="485"/>
      <c r="G21" s="104" t="s">
        <v>510</v>
      </c>
      <c r="H21" s="460" t="s">
        <v>504</v>
      </c>
      <c r="I21" s="460"/>
      <c r="J21" s="486"/>
      <c r="K21" s="486"/>
      <c r="L21" s="460" t="s">
        <v>100</v>
      </c>
      <c r="M21" s="460"/>
      <c r="N21" s="458">
        <v>45291</v>
      </c>
      <c r="O21" s="458"/>
      <c r="P21" s="65">
        <v>8.3330000000000001E-3</v>
      </c>
      <c r="Q21" s="78"/>
      <c r="R21" s="79"/>
      <c r="S21" s="80" t="str">
        <f t="shared" si="0"/>
        <v/>
      </c>
      <c r="T21" s="78"/>
      <c r="U21" s="79"/>
      <c r="V21" s="80" t="str">
        <f t="shared" si="1"/>
        <v/>
      </c>
      <c r="W21" s="78"/>
      <c r="X21" s="79"/>
      <c r="Y21" s="80" t="str">
        <f t="shared" si="2"/>
        <v/>
      </c>
      <c r="Z21" s="78"/>
      <c r="AA21" s="79"/>
      <c r="AB21" s="80" t="str">
        <f t="shared" si="3"/>
        <v/>
      </c>
      <c r="AC21" s="78"/>
      <c r="AD21" s="79"/>
      <c r="AE21" s="80" t="str">
        <f t="shared" si="4"/>
        <v/>
      </c>
      <c r="AF21" s="78"/>
      <c r="AG21" s="79"/>
      <c r="AH21" s="80" t="str">
        <f t="shared" si="5"/>
        <v/>
      </c>
      <c r="AI21" s="78"/>
      <c r="AJ21" s="79"/>
      <c r="AK21" s="80" t="str">
        <f t="shared" si="6"/>
        <v/>
      </c>
      <c r="AL21" s="78"/>
      <c r="AM21" s="79"/>
      <c r="AN21" s="80" t="str">
        <f t="shared" si="7"/>
        <v/>
      </c>
      <c r="AO21" s="78"/>
      <c r="AP21" s="79"/>
      <c r="AQ21" s="80" t="str">
        <f t="shared" si="8"/>
        <v/>
      </c>
      <c r="AR21" s="78"/>
      <c r="AS21" s="79"/>
      <c r="AT21" s="80" t="str">
        <f t="shared" si="9"/>
        <v/>
      </c>
      <c r="AU21" s="78"/>
      <c r="AV21" s="79"/>
      <c r="AW21" s="80" t="str">
        <f t="shared" si="10"/>
        <v/>
      </c>
      <c r="AX21" s="78">
        <v>1</v>
      </c>
      <c r="AY21" s="79"/>
      <c r="AZ21" s="80">
        <f t="shared" si="11"/>
        <v>0</v>
      </c>
      <c r="BA21" s="78">
        <f t="shared" si="12"/>
        <v>1</v>
      </c>
      <c r="BB21" s="78">
        <f t="shared" si="12"/>
        <v>0</v>
      </c>
      <c r="BC21" s="80">
        <f t="shared" si="13"/>
        <v>0</v>
      </c>
      <c r="BD21" s="81">
        <f t="shared" si="14"/>
        <v>0</v>
      </c>
      <c r="BE21" s="300"/>
      <c r="BF21" s="301"/>
      <c r="BG21" s="297" t="s">
        <v>505</v>
      </c>
      <c r="BH21" s="298" t="s">
        <v>511</v>
      </c>
      <c r="BI21" s="297" t="s">
        <v>507</v>
      </c>
      <c r="BJ21" s="298" t="s">
        <v>508</v>
      </c>
      <c r="BK21" s="297"/>
      <c r="BL21" s="244" t="s">
        <v>101</v>
      </c>
      <c r="BM21" s="199" t="s">
        <v>735</v>
      </c>
      <c r="BN21" s="268" t="s">
        <v>757</v>
      </c>
      <c r="BO21" s="209" t="s">
        <v>683</v>
      </c>
      <c r="BP21" s="223">
        <v>0</v>
      </c>
      <c r="BQ21" s="293">
        <v>0</v>
      </c>
    </row>
    <row r="22" spans="1:69" s="10" customFormat="1" ht="93" customHeight="1" x14ac:dyDescent="0.25">
      <c r="B22" s="474"/>
      <c r="C22" s="45" t="s">
        <v>308</v>
      </c>
      <c r="D22" s="104" t="s">
        <v>512</v>
      </c>
      <c r="E22" s="485" t="s">
        <v>513</v>
      </c>
      <c r="F22" s="485"/>
      <c r="G22" s="104" t="s">
        <v>514</v>
      </c>
      <c r="H22" s="460" t="s">
        <v>504</v>
      </c>
      <c r="I22" s="460"/>
      <c r="J22" s="460" t="s">
        <v>230</v>
      </c>
      <c r="K22" s="460"/>
      <c r="L22" s="460" t="s">
        <v>100</v>
      </c>
      <c r="M22" s="460"/>
      <c r="N22" s="458">
        <v>45291</v>
      </c>
      <c r="O22" s="458"/>
      <c r="P22" s="65">
        <v>8.3330000000000001E-3</v>
      </c>
      <c r="Q22" s="78"/>
      <c r="R22" s="79"/>
      <c r="S22" s="80" t="str">
        <f t="shared" si="0"/>
        <v/>
      </c>
      <c r="T22" s="78"/>
      <c r="U22" s="79"/>
      <c r="V22" s="80" t="str">
        <f t="shared" si="1"/>
        <v/>
      </c>
      <c r="W22" s="78"/>
      <c r="X22" s="79"/>
      <c r="Y22" s="80" t="str">
        <f t="shared" si="2"/>
        <v/>
      </c>
      <c r="Z22" s="78"/>
      <c r="AA22" s="79"/>
      <c r="AB22" s="80" t="str">
        <f t="shared" si="3"/>
        <v/>
      </c>
      <c r="AC22" s="78">
        <v>1</v>
      </c>
      <c r="AD22" s="79">
        <v>1</v>
      </c>
      <c r="AE22" s="80">
        <f t="shared" si="4"/>
        <v>1</v>
      </c>
      <c r="AF22" s="78"/>
      <c r="AG22" s="79"/>
      <c r="AH22" s="80" t="str">
        <f t="shared" si="5"/>
        <v/>
      </c>
      <c r="AI22" s="78"/>
      <c r="AJ22" s="79"/>
      <c r="AK22" s="80" t="str">
        <f t="shared" si="6"/>
        <v/>
      </c>
      <c r="AL22" s="78"/>
      <c r="AM22" s="79"/>
      <c r="AN22" s="80" t="str">
        <f t="shared" si="7"/>
        <v/>
      </c>
      <c r="AO22" s="78"/>
      <c r="AP22" s="79"/>
      <c r="AQ22" s="80" t="str">
        <f t="shared" si="8"/>
        <v/>
      </c>
      <c r="AR22" s="78"/>
      <c r="AS22" s="79"/>
      <c r="AT22" s="80" t="str">
        <f t="shared" si="9"/>
        <v/>
      </c>
      <c r="AU22" s="78"/>
      <c r="AV22" s="79"/>
      <c r="AW22" s="80" t="str">
        <f t="shared" si="10"/>
        <v/>
      </c>
      <c r="AX22" s="78">
        <v>1</v>
      </c>
      <c r="AY22" s="79"/>
      <c r="AZ22" s="80">
        <f t="shared" si="11"/>
        <v>0</v>
      </c>
      <c r="BA22" s="78">
        <f>Q22+T22+W22+Z22+AC22+AF22+AI22+AL22+AO22+AR22+AU22+AX22</f>
        <v>2</v>
      </c>
      <c r="BB22" s="78">
        <f>R22+U22+X22+AA22+AD22+AG22+AJ22+AM22+AP22+AS22+AV22+AY22</f>
        <v>1</v>
      </c>
      <c r="BC22" s="80">
        <f t="shared" si="13"/>
        <v>0.5</v>
      </c>
      <c r="BD22" s="81">
        <f t="shared" si="14"/>
        <v>4.1665000000000001E-3</v>
      </c>
      <c r="BE22" s="297"/>
      <c r="BF22" s="301"/>
      <c r="BG22" s="320"/>
      <c r="BH22" s="298" t="s">
        <v>101</v>
      </c>
      <c r="BI22" s="321" t="s">
        <v>515</v>
      </c>
      <c r="BJ22" s="298" t="s">
        <v>516</v>
      </c>
      <c r="BK22" s="321"/>
      <c r="BL22" s="244" t="s">
        <v>658</v>
      </c>
      <c r="BM22" s="199" t="s">
        <v>736</v>
      </c>
      <c r="BN22" s="268" t="s">
        <v>806</v>
      </c>
      <c r="BO22" s="209" t="s">
        <v>682</v>
      </c>
      <c r="BP22" s="221">
        <f t="shared" ref="BP22:BP27" si="29">BB22/BA22</f>
        <v>0.5</v>
      </c>
      <c r="BQ22" s="293">
        <f t="shared" ref="BQ22:BQ28" si="30">BP22*P22</f>
        <v>4.1665000000000001E-3</v>
      </c>
    </row>
    <row r="23" spans="1:69" s="10" customFormat="1" ht="123.6" customHeight="1" x14ac:dyDescent="0.25">
      <c r="B23" s="474"/>
      <c r="C23" s="45" t="s">
        <v>317</v>
      </c>
      <c r="D23" s="104" t="s">
        <v>517</v>
      </c>
      <c r="E23" s="485" t="s">
        <v>518</v>
      </c>
      <c r="F23" s="485"/>
      <c r="G23" s="104" t="s">
        <v>519</v>
      </c>
      <c r="H23" s="460" t="s">
        <v>504</v>
      </c>
      <c r="I23" s="460"/>
      <c r="J23" s="460" t="s">
        <v>351</v>
      </c>
      <c r="K23" s="460"/>
      <c r="L23" s="460" t="s">
        <v>100</v>
      </c>
      <c r="M23" s="460"/>
      <c r="N23" s="458">
        <v>45291</v>
      </c>
      <c r="O23" s="458"/>
      <c r="P23" s="65">
        <v>8.3330000000000001E-3</v>
      </c>
      <c r="Q23" s="78"/>
      <c r="R23" s="79"/>
      <c r="S23" s="80" t="str">
        <f t="shared" si="0"/>
        <v/>
      </c>
      <c r="T23" s="78"/>
      <c r="U23" s="79"/>
      <c r="V23" s="80" t="str">
        <f t="shared" si="1"/>
        <v/>
      </c>
      <c r="W23" s="78">
        <v>4</v>
      </c>
      <c r="X23" s="79">
        <v>4</v>
      </c>
      <c r="Y23" s="80">
        <f t="shared" si="2"/>
        <v>1</v>
      </c>
      <c r="Z23" s="78"/>
      <c r="AA23" s="79"/>
      <c r="AB23" s="80" t="str">
        <f t="shared" si="3"/>
        <v/>
      </c>
      <c r="AC23" s="78"/>
      <c r="AD23" s="79">
        <v>3</v>
      </c>
      <c r="AE23" s="80" t="str">
        <f t="shared" si="4"/>
        <v/>
      </c>
      <c r="AF23" s="78">
        <v>3</v>
      </c>
      <c r="AG23" s="79">
        <v>0</v>
      </c>
      <c r="AH23" s="80">
        <f t="shared" si="5"/>
        <v>0</v>
      </c>
      <c r="AI23" s="78"/>
      <c r="AJ23" s="79"/>
      <c r="AK23" s="80" t="str">
        <f t="shared" si="6"/>
        <v/>
      </c>
      <c r="AL23" s="78"/>
      <c r="AM23" s="79"/>
      <c r="AN23" s="80" t="str">
        <f t="shared" si="7"/>
        <v/>
      </c>
      <c r="AO23" s="78">
        <v>2</v>
      </c>
      <c r="AP23" s="79"/>
      <c r="AQ23" s="80">
        <f t="shared" si="8"/>
        <v>0</v>
      </c>
      <c r="AR23" s="78"/>
      <c r="AS23" s="79"/>
      <c r="AT23" s="80" t="str">
        <f t="shared" si="9"/>
        <v/>
      </c>
      <c r="AU23" s="78"/>
      <c r="AV23" s="79"/>
      <c r="AW23" s="80" t="str">
        <f t="shared" si="10"/>
        <v/>
      </c>
      <c r="AX23" s="78">
        <v>1</v>
      </c>
      <c r="AY23" s="79"/>
      <c r="AZ23" s="80">
        <f t="shared" si="11"/>
        <v>0</v>
      </c>
      <c r="BA23" s="78">
        <f t="shared" ref="BA23" si="31">Q23+T23+W23+Z23+AC23+AF23+AI23+AL23+AO23+AR23+AU23+AX23</f>
        <v>10</v>
      </c>
      <c r="BB23" s="78">
        <f t="shared" ref="BB23" si="32">R23+U23+X23+AA23+AD23+AG23+AJ23+AM23+AP23+AS23+AV23+AY23</f>
        <v>7</v>
      </c>
      <c r="BC23" s="80">
        <f t="shared" si="13"/>
        <v>0.7</v>
      </c>
      <c r="BD23" s="81">
        <f t="shared" si="14"/>
        <v>5.8330999999999999E-3</v>
      </c>
      <c r="BE23" s="300"/>
      <c r="BF23" s="301"/>
      <c r="BG23" s="300" t="s">
        <v>520</v>
      </c>
      <c r="BH23" s="301" t="s">
        <v>521</v>
      </c>
      <c r="BI23" s="300" t="s">
        <v>522</v>
      </c>
      <c r="BJ23" s="301" t="s">
        <v>642</v>
      </c>
      <c r="BK23" s="300"/>
      <c r="BL23" s="244" t="s">
        <v>101</v>
      </c>
      <c r="BM23" s="198" t="s">
        <v>737</v>
      </c>
      <c r="BN23" s="507" t="s">
        <v>807</v>
      </c>
      <c r="BO23" s="209" t="s">
        <v>682</v>
      </c>
      <c r="BP23" s="221">
        <f t="shared" si="29"/>
        <v>0.7</v>
      </c>
      <c r="BQ23" s="293">
        <f t="shared" si="30"/>
        <v>5.8330999999999999E-3</v>
      </c>
    </row>
    <row r="24" spans="1:69" s="10" customFormat="1" ht="99" customHeight="1" x14ac:dyDescent="0.25">
      <c r="B24" s="474" t="s">
        <v>523</v>
      </c>
      <c r="C24" s="45" t="s">
        <v>139</v>
      </c>
      <c r="D24" s="104" t="s">
        <v>524</v>
      </c>
      <c r="E24" s="481" t="s">
        <v>525</v>
      </c>
      <c r="F24" s="482"/>
      <c r="G24" s="104" t="s">
        <v>526</v>
      </c>
      <c r="H24" s="464" t="s">
        <v>230</v>
      </c>
      <c r="I24" s="465"/>
      <c r="J24" s="464" t="s">
        <v>527</v>
      </c>
      <c r="K24" s="465"/>
      <c r="L24" s="464" t="s">
        <v>528</v>
      </c>
      <c r="M24" s="465"/>
      <c r="N24" s="462" t="s">
        <v>529</v>
      </c>
      <c r="O24" s="463"/>
      <c r="P24" s="65">
        <v>8.3330000000000001E-3</v>
      </c>
      <c r="Q24" s="78"/>
      <c r="R24" s="79"/>
      <c r="S24" s="80" t="str">
        <f t="shared" si="0"/>
        <v/>
      </c>
      <c r="T24" s="78"/>
      <c r="U24" s="79"/>
      <c r="V24" s="80" t="str">
        <f t="shared" si="1"/>
        <v/>
      </c>
      <c r="W24" s="78"/>
      <c r="X24" s="79"/>
      <c r="Y24" s="80" t="str">
        <f t="shared" si="2"/>
        <v/>
      </c>
      <c r="Z24" s="78"/>
      <c r="AA24" s="79"/>
      <c r="AB24" s="80" t="str">
        <f t="shared" si="3"/>
        <v/>
      </c>
      <c r="AC24" s="78"/>
      <c r="AD24" s="79"/>
      <c r="AE24" s="80" t="str">
        <f t="shared" si="4"/>
        <v/>
      </c>
      <c r="AF24" s="78">
        <v>2</v>
      </c>
      <c r="AG24" s="79">
        <v>2</v>
      </c>
      <c r="AH24" s="80">
        <f t="shared" si="5"/>
        <v>1</v>
      </c>
      <c r="AI24" s="78"/>
      <c r="AJ24" s="79"/>
      <c r="AK24" s="80" t="str">
        <f t="shared" si="6"/>
        <v/>
      </c>
      <c r="AL24" s="78"/>
      <c r="AM24" s="79"/>
      <c r="AN24" s="80" t="str">
        <f t="shared" si="7"/>
        <v/>
      </c>
      <c r="AO24" s="78">
        <v>2</v>
      </c>
      <c r="AP24" s="79"/>
      <c r="AQ24" s="80">
        <f t="shared" si="8"/>
        <v>0</v>
      </c>
      <c r="AR24" s="78"/>
      <c r="AS24" s="79"/>
      <c r="AT24" s="80" t="str">
        <f t="shared" si="9"/>
        <v/>
      </c>
      <c r="AU24" s="78"/>
      <c r="AV24" s="79"/>
      <c r="AW24" s="80" t="str">
        <f t="shared" si="10"/>
        <v/>
      </c>
      <c r="AX24" s="78">
        <v>2</v>
      </c>
      <c r="AY24" s="79"/>
      <c r="AZ24" s="80">
        <f t="shared" si="11"/>
        <v>0</v>
      </c>
      <c r="BA24" s="78">
        <f t="shared" ref="BA24:BA29" si="33">Q24+T24+W24+Z24+AC24+AF24+AI24+AL24+AO24+AR24+AU24+AX24</f>
        <v>6</v>
      </c>
      <c r="BB24" s="78">
        <f t="shared" ref="BB24:BB29" si="34">R24+U24+X24+AA24+AD24+AG24+AJ24+AM24+AP24+AS24+AV24+AY24</f>
        <v>2</v>
      </c>
      <c r="BC24" s="80">
        <f t="shared" si="13"/>
        <v>0.33333333333333331</v>
      </c>
      <c r="BD24" s="81">
        <f t="shared" si="14"/>
        <v>2.7776666666666666E-3</v>
      </c>
      <c r="BE24" s="300"/>
      <c r="BF24" s="301"/>
      <c r="BG24" s="300"/>
      <c r="BH24" s="322" t="s">
        <v>101</v>
      </c>
      <c r="BI24" s="300" t="s">
        <v>530</v>
      </c>
      <c r="BJ24" s="298" t="s">
        <v>531</v>
      </c>
      <c r="BK24" s="300" t="s">
        <v>532</v>
      </c>
      <c r="BL24" s="244" t="s">
        <v>101</v>
      </c>
      <c r="BM24" s="199" t="s">
        <v>738</v>
      </c>
      <c r="BN24" s="268" t="s">
        <v>808</v>
      </c>
      <c r="BO24" s="209" t="s">
        <v>682</v>
      </c>
      <c r="BP24" s="223">
        <f t="shared" si="29"/>
        <v>0.33333333333333331</v>
      </c>
      <c r="BQ24" s="293">
        <f t="shared" si="30"/>
        <v>2.7776666666666666E-3</v>
      </c>
    </row>
    <row r="25" spans="1:69" s="10" customFormat="1" ht="236.45" customHeight="1" x14ac:dyDescent="0.2">
      <c r="B25" s="474"/>
      <c r="C25" s="45" t="s">
        <v>147</v>
      </c>
      <c r="D25" s="171" t="s">
        <v>533</v>
      </c>
      <c r="E25" s="481" t="s">
        <v>534</v>
      </c>
      <c r="F25" s="482"/>
      <c r="G25" s="45" t="s">
        <v>535</v>
      </c>
      <c r="H25" s="464" t="s">
        <v>230</v>
      </c>
      <c r="I25" s="465"/>
      <c r="J25" s="483"/>
      <c r="K25" s="484"/>
      <c r="L25" s="464" t="s">
        <v>528</v>
      </c>
      <c r="M25" s="465"/>
      <c r="N25" s="462" t="s">
        <v>536</v>
      </c>
      <c r="O25" s="463"/>
      <c r="P25" s="65">
        <v>8.3330000000000001E-3</v>
      </c>
      <c r="Q25" s="78"/>
      <c r="R25" s="79"/>
      <c r="S25" s="80" t="str">
        <f t="shared" si="0"/>
        <v/>
      </c>
      <c r="T25" s="78"/>
      <c r="U25" s="79"/>
      <c r="V25" s="80" t="str">
        <f t="shared" si="1"/>
        <v/>
      </c>
      <c r="W25" s="78">
        <v>3</v>
      </c>
      <c r="X25" s="79">
        <v>3</v>
      </c>
      <c r="Y25" s="80">
        <f t="shared" si="2"/>
        <v>1</v>
      </c>
      <c r="Z25" s="78"/>
      <c r="AA25" s="79"/>
      <c r="AB25" s="80" t="str">
        <f t="shared" si="3"/>
        <v/>
      </c>
      <c r="AC25" s="78">
        <v>3</v>
      </c>
      <c r="AD25" s="79"/>
      <c r="AE25" s="80">
        <f t="shared" si="4"/>
        <v>0</v>
      </c>
      <c r="AF25" s="78"/>
      <c r="AG25" s="79">
        <v>3</v>
      </c>
      <c r="AH25" s="80" t="str">
        <f t="shared" si="5"/>
        <v/>
      </c>
      <c r="AI25" s="78"/>
      <c r="AJ25" s="79"/>
      <c r="AK25" s="80" t="str">
        <f t="shared" si="6"/>
        <v/>
      </c>
      <c r="AL25" s="78"/>
      <c r="AM25" s="79">
        <v>4</v>
      </c>
      <c r="AN25" s="80" t="str">
        <f t="shared" si="7"/>
        <v/>
      </c>
      <c r="AO25" s="78">
        <v>3</v>
      </c>
      <c r="AP25" s="79"/>
      <c r="AQ25" s="80">
        <f t="shared" si="8"/>
        <v>0</v>
      </c>
      <c r="AR25" s="78"/>
      <c r="AS25" s="79"/>
      <c r="AT25" s="80" t="str">
        <f t="shared" si="9"/>
        <v/>
      </c>
      <c r="AU25" s="78"/>
      <c r="AV25" s="79"/>
      <c r="AW25" s="80" t="str">
        <f t="shared" si="10"/>
        <v/>
      </c>
      <c r="AX25" s="78">
        <v>3</v>
      </c>
      <c r="AY25" s="79"/>
      <c r="AZ25" s="80">
        <f t="shared" si="11"/>
        <v>0</v>
      </c>
      <c r="BA25" s="78">
        <f t="shared" si="33"/>
        <v>12</v>
      </c>
      <c r="BB25" s="78">
        <f t="shared" si="34"/>
        <v>10</v>
      </c>
      <c r="BC25" s="80">
        <f t="shared" si="13"/>
        <v>0.83333333333333337</v>
      </c>
      <c r="BD25" s="81">
        <f t="shared" si="14"/>
        <v>6.9441666666666671E-3</v>
      </c>
      <c r="BE25" s="300"/>
      <c r="BF25" s="301"/>
      <c r="BG25" s="300" t="s">
        <v>537</v>
      </c>
      <c r="BH25" s="322"/>
      <c r="BI25" s="300" t="s">
        <v>643</v>
      </c>
      <c r="BJ25" s="298" t="s">
        <v>644</v>
      </c>
      <c r="BK25" s="300" t="s">
        <v>538</v>
      </c>
      <c r="BL25" s="323" t="s">
        <v>539</v>
      </c>
      <c r="BM25" s="333" t="s">
        <v>739</v>
      </c>
      <c r="BN25" s="268" t="s">
        <v>809</v>
      </c>
      <c r="BO25" s="209" t="s">
        <v>684</v>
      </c>
      <c r="BP25" s="221">
        <f t="shared" si="29"/>
        <v>0.83333333333333337</v>
      </c>
      <c r="BQ25" s="293">
        <f t="shared" si="30"/>
        <v>6.9441666666666671E-3</v>
      </c>
    </row>
    <row r="26" spans="1:69" s="10" customFormat="1" ht="292.89999999999998" customHeight="1" x14ac:dyDescent="0.25">
      <c r="B26" s="474"/>
      <c r="C26" s="45" t="s">
        <v>540</v>
      </c>
      <c r="D26" s="104" t="s">
        <v>541</v>
      </c>
      <c r="E26" s="479" t="s">
        <v>542</v>
      </c>
      <c r="F26" s="480"/>
      <c r="G26" s="45" t="s">
        <v>543</v>
      </c>
      <c r="H26" s="464" t="s">
        <v>230</v>
      </c>
      <c r="I26" s="465"/>
      <c r="J26" s="464"/>
      <c r="K26" s="465"/>
      <c r="L26" s="464" t="s">
        <v>528</v>
      </c>
      <c r="M26" s="465"/>
      <c r="N26" s="372" t="s">
        <v>231</v>
      </c>
      <c r="O26" s="372"/>
      <c r="P26" s="65">
        <v>8.3330000000000001E-3</v>
      </c>
      <c r="Q26" s="78"/>
      <c r="R26" s="79"/>
      <c r="S26" s="80" t="str">
        <f t="shared" si="0"/>
        <v/>
      </c>
      <c r="T26" s="78"/>
      <c r="U26" s="79"/>
      <c r="V26" s="80" t="str">
        <f t="shared" si="1"/>
        <v/>
      </c>
      <c r="W26" s="78">
        <v>3</v>
      </c>
      <c r="X26" s="79">
        <v>1</v>
      </c>
      <c r="Y26" s="80">
        <f t="shared" si="2"/>
        <v>0.33333333333333331</v>
      </c>
      <c r="Z26" s="78"/>
      <c r="AA26" s="79"/>
      <c r="AB26" s="80" t="str">
        <f>IFERROR(AA26/Z26,"")</f>
        <v/>
      </c>
      <c r="AC26" s="78"/>
      <c r="AD26" s="79"/>
      <c r="AE26" s="80" t="str">
        <f t="shared" si="4"/>
        <v/>
      </c>
      <c r="AF26" s="78">
        <v>3</v>
      </c>
      <c r="AG26" s="79">
        <v>4</v>
      </c>
      <c r="AH26" s="159">
        <f t="shared" si="5"/>
        <v>1.3333333333333333</v>
      </c>
      <c r="AI26" s="78"/>
      <c r="AJ26" s="79"/>
      <c r="AK26" s="80" t="str">
        <f t="shared" si="6"/>
        <v/>
      </c>
      <c r="AL26" s="78">
        <v>2</v>
      </c>
      <c r="AM26" s="79"/>
      <c r="AN26" s="80">
        <f t="shared" si="7"/>
        <v>0</v>
      </c>
      <c r="AO26" s="78">
        <v>3</v>
      </c>
      <c r="AP26" s="79"/>
      <c r="AQ26" s="80">
        <f t="shared" si="8"/>
        <v>0</v>
      </c>
      <c r="AR26" s="78"/>
      <c r="AS26" s="79"/>
      <c r="AT26" s="80" t="str">
        <f t="shared" si="9"/>
        <v/>
      </c>
      <c r="AU26" s="78"/>
      <c r="AV26" s="79"/>
      <c r="AW26" s="80" t="str">
        <f t="shared" si="10"/>
        <v/>
      </c>
      <c r="AX26" s="78">
        <v>3</v>
      </c>
      <c r="AY26" s="79"/>
      <c r="AZ26" s="80">
        <f t="shared" si="11"/>
        <v>0</v>
      </c>
      <c r="BA26" s="78">
        <f t="shared" si="33"/>
        <v>14</v>
      </c>
      <c r="BB26" s="78">
        <f t="shared" si="34"/>
        <v>5</v>
      </c>
      <c r="BC26" s="80">
        <f t="shared" si="13"/>
        <v>0.35714285714285715</v>
      </c>
      <c r="BD26" s="81">
        <f t="shared" si="14"/>
        <v>2.9760714285714286E-3</v>
      </c>
      <c r="BE26" s="300"/>
      <c r="BF26" s="301"/>
      <c r="BG26" s="300" t="s">
        <v>544</v>
      </c>
      <c r="BH26" s="301" t="s">
        <v>545</v>
      </c>
      <c r="BI26" s="300" t="s">
        <v>546</v>
      </c>
      <c r="BJ26" s="301" t="s">
        <v>645</v>
      </c>
      <c r="BK26" s="300" t="s">
        <v>547</v>
      </c>
      <c r="BL26" s="316" t="s">
        <v>646</v>
      </c>
      <c r="BM26" s="198" t="s">
        <v>740</v>
      </c>
      <c r="BN26" s="268" t="s">
        <v>810</v>
      </c>
      <c r="BO26" s="209" t="s">
        <v>684</v>
      </c>
      <c r="BP26" s="223">
        <f t="shared" si="29"/>
        <v>0.35714285714285715</v>
      </c>
      <c r="BQ26" s="293">
        <f t="shared" si="30"/>
        <v>2.9760714285714286E-3</v>
      </c>
    </row>
    <row r="27" spans="1:69" s="10" customFormat="1" ht="142.9" customHeight="1" x14ac:dyDescent="0.25">
      <c r="B27" s="474"/>
      <c r="C27" s="45" t="s">
        <v>548</v>
      </c>
      <c r="D27" s="49" t="s">
        <v>549</v>
      </c>
      <c r="E27" s="479" t="s">
        <v>550</v>
      </c>
      <c r="F27" s="480"/>
      <c r="G27" s="45" t="s">
        <v>551</v>
      </c>
      <c r="H27" s="464" t="s">
        <v>527</v>
      </c>
      <c r="I27" s="465"/>
      <c r="J27" s="464" t="s">
        <v>230</v>
      </c>
      <c r="K27" s="465"/>
      <c r="L27" s="464" t="s">
        <v>528</v>
      </c>
      <c r="M27" s="465"/>
      <c r="N27" s="464" t="s">
        <v>411</v>
      </c>
      <c r="O27" s="465"/>
      <c r="P27" s="65">
        <v>8.3330000000000001E-3</v>
      </c>
      <c r="Q27" s="78">
        <v>1</v>
      </c>
      <c r="R27" s="79">
        <v>1</v>
      </c>
      <c r="S27" s="80">
        <f t="shared" si="0"/>
        <v>1</v>
      </c>
      <c r="T27" s="78"/>
      <c r="U27" s="79"/>
      <c r="V27" s="80" t="str">
        <f t="shared" si="1"/>
        <v/>
      </c>
      <c r="W27" s="78">
        <v>1</v>
      </c>
      <c r="X27" s="79">
        <v>1</v>
      </c>
      <c r="Y27" s="80">
        <f t="shared" si="2"/>
        <v>1</v>
      </c>
      <c r="Z27" s="78"/>
      <c r="AA27" s="79"/>
      <c r="AB27" s="80" t="str">
        <f t="shared" si="3"/>
        <v/>
      </c>
      <c r="AC27" s="78">
        <v>1</v>
      </c>
      <c r="AD27" s="79">
        <v>1</v>
      </c>
      <c r="AE27" s="80">
        <f t="shared" si="4"/>
        <v>1</v>
      </c>
      <c r="AF27" s="78"/>
      <c r="AG27" s="79"/>
      <c r="AH27" s="80" t="str">
        <f t="shared" si="5"/>
        <v/>
      </c>
      <c r="AI27" s="78">
        <v>1</v>
      </c>
      <c r="AJ27" s="79">
        <v>1</v>
      </c>
      <c r="AK27" s="80">
        <f t="shared" si="6"/>
        <v>1</v>
      </c>
      <c r="AL27" s="78"/>
      <c r="AM27" s="79"/>
      <c r="AN27" s="80" t="str">
        <f t="shared" si="7"/>
        <v/>
      </c>
      <c r="AO27" s="78"/>
      <c r="AP27" s="79"/>
      <c r="AQ27" s="80" t="str">
        <f t="shared" si="8"/>
        <v/>
      </c>
      <c r="AR27" s="78"/>
      <c r="AS27" s="79"/>
      <c r="AT27" s="80" t="str">
        <f t="shared" si="9"/>
        <v/>
      </c>
      <c r="AU27" s="78"/>
      <c r="AV27" s="79"/>
      <c r="AW27" s="80" t="str">
        <f t="shared" si="10"/>
        <v/>
      </c>
      <c r="AX27" s="78">
        <v>1</v>
      </c>
      <c r="AY27" s="79"/>
      <c r="AZ27" s="80">
        <f t="shared" si="11"/>
        <v>0</v>
      </c>
      <c r="BA27" s="78">
        <f t="shared" si="33"/>
        <v>5</v>
      </c>
      <c r="BB27" s="78">
        <f t="shared" si="34"/>
        <v>4</v>
      </c>
      <c r="BC27" s="80">
        <f t="shared" si="13"/>
        <v>0.8</v>
      </c>
      <c r="BD27" s="81">
        <f t="shared" si="14"/>
        <v>6.6664000000000003E-3</v>
      </c>
      <c r="BE27" s="297" t="s">
        <v>647</v>
      </c>
      <c r="BF27" s="298" t="s">
        <v>552</v>
      </c>
      <c r="BG27" s="300" t="s">
        <v>553</v>
      </c>
      <c r="BH27" s="301" t="s">
        <v>554</v>
      </c>
      <c r="BI27" s="300" t="s">
        <v>648</v>
      </c>
      <c r="BJ27" s="301" t="s">
        <v>555</v>
      </c>
      <c r="BK27" s="300" t="s">
        <v>649</v>
      </c>
      <c r="BL27" s="316" t="s">
        <v>556</v>
      </c>
      <c r="BM27" s="198" t="s">
        <v>741</v>
      </c>
      <c r="BN27" s="268" t="s">
        <v>811</v>
      </c>
      <c r="BO27" s="209" t="s">
        <v>682</v>
      </c>
      <c r="BP27" s="221">
        <f t="shared" si="29"/>
        <v>0.8</v>
      </c>
      <c r="BQ27" s="293">
        <f t="shared" si="30"/>
        <v>6.6664000000000003E-3</v>
      </c>
    </row>
    <row r="28" spans="1:69" s="161" customFormat="1" ht="108.6" customHeight="1" x14ac:dyDescent="0.25">
      <c r="A28" s="29">
        <v>1</v>
      </c>
      <c r="B28" s="474" t="s">
        <v>557</v>
      </c>
      <c r="C28" s="45" t="s">
        <v>155</v>
      </c>
      <c r="D28" s="104" t="s">
        <v>558</v>
      </c>
      <c r="E28" s="478" t="s">
        <v>559</v>
      </c>
      <c r="F28" s="478"/>
      <c r="G28" s="45" t="s">
        <v>560</v>
      </c>
      <c r="H28" s="460" t="s">
        <v>87</v>
      </c>
      <c r="I28" s="460"/>
      <c r="J28" s="460"/>
      <c r="K28" s="460"/>
      <c r="L28" s="460" t="s">
        <v>100</v>
      </c>
      <c r="M28" s="460"/>
      <c r="N28" s="458" t="s">
        <v>561</v>
      </c>
      <c r="O28" s="458"/>
      <c r="P28" s="65">
        <v>8.3330000000000001E-3</v>
      </c>
      <c r="Q28" s="78"/>
      <c r="R28" s="79"/>
      <c r="S28" s="80" t="str">
        <f t="shared" si="0"/>
        <v/>
      </c>
      <c r="T28" s="78"/>
      <c r="U28" s="79"/>
      <c r="V28" s="80" t="str">
        <f t="shared" si="1"/>
        <v/>
      </c>
      <c r="W28" s="78">
        <v>1</v>
      </c>
      <c r="X28" s="79">
        <v>1</v>
      </c>
      <c r="Y28" s="80">
        <f t="shared" si="2"/>
        <v>1</v>
      </c>
      <c r="Z28" s="78"/>
      <c r="AA28" s="79"/>
      <c r="AB28" s="80" t="str">
        <f t="shared" si="3"/>
        <v/>
      </c>
      <c r="AC28" s="78">
        <v>1</v>
      </c>
      <c r="AD28" s="79">
        <v>1</v>
      </c>
      <c r="AE28" s="80">
        <f t="shared" si="4"/>
        <v>1</v>
      </c>
      <c r="AF28" s="78"/>
      <c r="AG28" s="79"/>
      <c r="AH28" s="80" t="str">
        <f t="shared" si="5"/>
        <v/>
      </c>
      <c r="AI28" s="78">
        <v>1</v>
      </c>
      <c r="AJ28" s="79">
        <v>1</v>
      </c>
      <c r="AK28" s="80">
        <f t="shared" si="6"/>
        <v>1</v>
      </c>
      <c r="AL28" s="78"/>
      <c r="AM28" s="79"/>
      <c r="AN28" s="80" t="str">
        <f t="shared" si="7"/>
        <v/>
      </c>
      <c r="AO28" s="78">
        <v>1</v>
      </c>
      <c r="AP28" s="79"/>
      <c r="AQ28" s="80">
        <f t="shared" si="8"/>
        <v>0</v>
      </c>
      <c r="AR28" s="78"/>
      <c r="AS28" s="79"/>
      <c r="AT28" s="80" t="str">
        <f t="shared" si="9"/>
        <v/>
      </c>
      <c r="AU28" s="78">
        <v>1</v>
      </c>
      <c r="AV28" s="79"/>
      <c r="AW28" s="80">
        <f t="shared" si="10"/>
        <v>0</v>
      </c>
      <c r="AX28" s="78"/>
      <c r="AY28" s="79"/>
      <c r="AZ28" s="80" t="str">
        <f t="shared" si="11"/>
        <v/>
      </c>
      <c r="BA28" s="78">
        <f t="shared" si="33"/>
        <v>5</v>
      </c>
      <c r="BB28" s="78">
        <f t="shared" si="34"/>
        <v>3</v>
      </c>
      <c r="BC28" s="91">
        <f t="shared" si="13"/>
        <v>0.6</v>
      </c>
      <c r="BD28" s="92">
        <f t="shared" si="14"/>
        <v>4.9997999999999996E-3</v>
      </c>
      <c r="BE28" s="297"/>
      <c r="BF28" s="298"/>
      <c r="BG28" s="297" t="s">
        <v>562</v>
      </c>
      <c r="BH28" s="298" t="s">
        <v>563</v>
      </c>
      <c r="BI28" s="297" t="s">
        <v>564</v>
      </c>
      <c r="BJ28" s="298" t="s">
        <v>659</v>
      </c>
      <c r="BK28" s="297" t="s">
        <v>650</v>
      </c>
      <c r="BL28" s="323" t="s">
        <v>651</v>
      </c>
      <c r="BM28" s="333" t="s">
        <v>742</v>
      </c>
      <c r="BN28" s="206" t="s">
        <v>768</v>
      </c>
      <c r="BO28" s="127" t="s">
        <v>682</v>
      </c>
      <c r="BP28" s="221">
        <f>BB28/BA28</f>
        <v>0.6</v>
      </c>
      <c r="BQ28" s="295">
        <f t="shared" si="30"/>
        <v>4.9997999999999996E-3</v>
      </c>
    </row>
    <row r="29" spans="1:69" s="10" customFormat="1" ht="63.75" customHeight="1" x14ac:dyDescent="0.25">
      <c r="A29" s="9"/>
      <c r="B29" s="474"/>
      <c r="C29" s="45" t="s">
        <v>166</v>
      </c>
      <c r="D29" s="49" t="s">
        <v>565</v>
      </c>
      <c r="E29" s="477" t="s">
        <v>566</v>
      </c>
      <c r="F29" s="477"/>
      <c r="G29" s="45" t="s">
        <v>567</v>
      </c>
      <c r="H29" s="460" t="s">
        <v>568</v>
      </c>
      <c r="I29" s="460"/>
      <c r="J29" s="460"/>
      <c r="K29" s="460"/>
      <c r="L29" s="460" t="s">
        <v>100</v>
      </c>
      <c r="M29" s="460"/>
      <c r="N29" s="458">
        <v>45030</v>
      </c>
      <c r="O29" s="458"/>
      <c r="P29" s="65">
        <v>8.3330000000000001E-3</v>
      </c>
      <c r="Q29" s="78"/>
      <c r="R29" s="79"/>
      <c r="S29" s="80" t="str">
        <f t="shared" si="0"/>
        <v/>
      </c>
      <c r="T29" s="78"/>
      <c r="U29" s="79"/>
      <c r="V29" s="80" t="str">
        <f t="shared" si="1"/>
        <v/>
      </c>
      <c r="W29" s="78"/>
      <c r="X29" s="79"/>
      <c r="Y29" s="80" t="str">
        <f t="shared" si="2"/>
        <v/>
      </c>
      <c r="Z29" s="78">
        <v>1</v>
      </c>
      <c r="AA29" s="79">
        <v>1</v>
      </c>
      <c r="AB29" s="80">
        <f t="shared" si="3"/>
        <v>1</v>
      </c>
      <c r="AC29" s="78"/>
      <c r="AD29" s="79"/>
      <c r="AE29" s="80" t="str">
        <f t="shared" si="4"/>
        <v/>
      </c>
      <c r="AF29" s="78"/>
      <c r="AG29" s="79"/>
      <c r="AH29" s="80" t="str">
        <f t="shared" si="5"/>
        <v/>
      </c>
      <c r="AI29" s="78"/>
      <c r="AJ29" s="79"/>
      <c r="AK29" s="80" t="str">
        <f t="shared" si="6"/>
        <v/>
      </c>
      <c r="AL29" s="78"/>
      <c r="AM29" s="79"/>
      <c r="AN29" s="80" t="str">
        <f t="shared" si="7"/>
        <v/>
      </c>
      <c r="AO29" s="78"/>
      <c r="AP29" s="79"/>
      <c r="AQ29" s="80" t="str">
        <f t="shared" si="8"/>
        <v/>
      </c>
      <c r="AR29" s="78"/>
      <c r="AS29" s="79"/>
      <c r="AT29" s="80" t="str">
        <f t="shared" si="9"/>
        <v/>
      </c>
      <c r="AU29" s="78"/>
      <c r="AV29" s="79"/>
      <c r="AW29" s="80" t="str">
        <f t="shared" si="10"/>
        <v/>
      </c>
      <c r="AX29" s="78"/>
      <c r="AY29" s="79"/>
      <c r="AZ29" s="80" t="str">
        <f t="shared" si="11"/>
        <v/>
      </c>
      <c r="BA29" s="78">
        <f t="shared" si="33"/>
        <v>1</v>
      </c>
      <c r="BB29" s="78">
        <f t="shared" si="34"/>
        <v>1</v>
      </c>
      <c r="BC29" s="80">
        <f t="shared" si="13"/>
        <v>1</v>
      </c>
      <c r="BD29" s="81">
        <f t="shared" si="14"/>
        <v>8.3330000000000001E-3</v>
      </c>
      <c r="BE29" s="300"/>
      <c r="BF29" s="301"/>
      <c r="BG29" s="300" t="s">
        <v>569</v>
      </c>
      <c r="BH29" s="301" t="s">
        <v>570</v>
      </c>
      <c r="BI29" s="300"/>
      <c r="BJ29" s="324" t="s">
        <v>207</v>
      </c>
      <c r="BK29" s="300"/>
      <c r="BL29" s="325" t="s">
        <v>207</v>
      </c>
      <c r="BM29" s="335" t="s">
        <v>758</v>
      </c>
      <c r="BN29" s="187" t="s">
        <v>776</v>
      </c>
      <c r="BO29" s="209" t="s">
        <v>683</v>
      </c>
      <c r="BP29" s="224">
        <f>BB29/BA29</f>
        <v>1</v>
      </c>
      <c r="BQ29" s="293">
        <f>BP29*P29</f>
        <v>8.3330000000000001E-3</v>
      </c>
    </row>
    <row r="30" spans="1:69" s="10" customFormat="1" ht="115.15" customHeight="1" thickBot="1" x14ac:dyDescent="0.3">
      <c r="A30" s="9"/>
      <c r="B30" s="474"/>
      <c r="C30" s="45" t="s">
        <v>398</v>
      </c>
      <c r="D30" s="49" t="s">
        <v>571</v>
      </c>
      <c r="E30" s="460" t="s">
        <v>572</v>
      </c>
      <c r="F30" s="460"/>
      <c r="G30" s="45" t="s">
        <v>573</v>
      </c>
      <c r="H30" s="460" t="s">
        <v>159</v>
      </c>
      <c r="I30" s="460"/>
      <c r="J30" s="460"/>
      <c r="K30" s="460"/>
      <c r="L30" s="460" t="s">
        <v>100</v>
      </c>
      <c r="M30" s="460"/>
      <c r="N30" s="458" t="s">
        <v>574</v>
      </c>
      <c r="O30" s="458"/>
      <c r="P30" s="65">
        <v>8.3330000000000001E-3</v>
      </c>
      <c r="Q30" s="78"/>
      <c r="R30" s="79"/>
      <c r="S30" s="80" t="str">
        <f t="shared" si="0"/>
        <v/>
      </c>
      <c r="T30" s="78"/>
      <c r="U30" s="79"/>
      <c r="V30" s="80" t="str">
        <f t="shared" si="1"/>
        <v/>
      </c>
      <c r="W30" s="78"/>
      <c r="X30" s="79"/>
      <c r="Y30" s="80" t="str">
        <f t="shared" si="2"/>
        <v/>
      </c>
      <c r="Z30" s="78"/>
      <c r="AA30" s="79"/>
      <c r="AB30" s="80" t="str">
        <f t="shared" si="3"/>
        <v/>
      </c>
      <c r="AC30" s="78">
        <v>1</v>
      </c>
      <c r="AD30" s="79">
        <v>1</v>
      </c>
      <c r="AE30" s="80">
        <f t="shared" si="4"/>
        <v>1</v>
      </c>
      <c r="AF30" s="78"/>
      <c r="AG30" s="79"/>
      <c r="AH30" s="80" t="str">
        <f t="shared" si="5"/>
        <v/>
      </c>
      <c r="AI30" s="78"/>
      <c r="AJ30" s="79"/>
      <c r="AK30" s="80" t="str">
        <f t="shared" si="6"/>
        <v/>
      </c>
      <c r="AL30" s="78"/>
      <c r="AM30" s="79"/>
      <c r="AN30" s="80" t="str">
        <f t="shared" si="7"/>
        <v/>
      </c>
      <c r="AO30" s="78"/>
      <c r="AP30" s="79"/>
      <c r="AQ30" s="80" t="str">
        <f t="shared" si="8"/>
        <v/>
      </c>
      <c r="AR30" s="78"/>
      <c r="AS30" s="79"/>
      <c r="AT30" s="80" t="str">
        <f t="shared" si="9"/>
        <v/>
      </c>
      <c r="AU30" s="78"/>
      <c r="AV30" s="79"/>
      <c r="AW30" s="80" t="str">
        <f t="shared" si="10"/>
        <v/>
      </c>
      <c r="AX30" s="78">
        <v>1</v>
      </c>
      <c r="AY30" s="79"/>
      <c r="AZ30" s="80">
        <f t="shared" si="11"/>
        <v>0</v>
      </c>
      <c r="BA30" s="78">
        <f>Q30+T30+W30+Z30+AC30+AF30+AI30+AL30+AO30+AR30+AU30+AX30</f>
        <v>2</v>
      </c>
      <c r="BB30" s="78">
        <f>R30+U30+X30+AA30+AD30+AG30+AJ30+AM30+AP30+AS30+AV30+AY30</f>
        <v>1</v>
      </c>
      <c r="BC30" s="80">
        <f t="shared" si="13"/>
        <v>0.5</v>
      </c>
      <c r="BD30" s="81">
        <f t="shared" si="14"/>
        <v>4.1665000000000001E-3</v>
      </c>
      <c r="BE30" s="326"/>
      <c r="BF30" s="327"/>
      <c r="BG30" s="326" t="s">
        <v>163</v>
      </c>
      <c r="BH30" s="327" t="s">
        <v>101</v>
      </c>
      <c r="BI30" s="326" t="s">
        <v>575</v>
      </c>
      <c r="BJ30" s="327" t="s">
        <v>576</v>
      </c>
      <c r="BK30" s="326"/>
      <c r="BL30" s="244" t="s">
        <v>658</v>
      </c>
      <c r="BM30" s="199" t="s">
        <v>743</v>
      </c>
      <c r="BN30" s="269" t="s">
        <v>812</v>
      </c>
      <c r="BO30" s="210" t="s">
        <v>682</v>
      </c>
      <c r="BP30" s="259">
        <f>BB30/BA30</f>
        <v>0.5</v>
      </c>
      <c r="BQ30" s="311">
        <f>BP30*P30</f>
        <v>4.1665000000000001E-3</v>
      </c>
    </row>
    <row r="31" spans="1:69" s="8" customFormat="1" ht="30" customHeight="1" x14ac:dyDescent="0.2">
      <c r="B31" s="9"/>
      <c r="C31" s="9"/>
      <c r="D31" s="11"/>
      <c r="E31" s="11"/>
      <c r="F31" s="11"/>
      <c r="G31" s="12"/>
      <c r="H31" s="9"/>
      <c r="I31" s="9"/>
      <c r="J31" s="9"/>
      <c r="K31" s="9"/>
      <c r="L31" s="9"/>
      <c r="M31" s="9"/>
      <c r="N31" s="9"/>
      <c r="O31" s="9"/>
      <c r="BE31" s="334"/>
      <c r="BF31" s="334"/>
      <c r="BG31" s="258"/>
      <c r="BH31" s="258"/>
      <c r="BI31" s="334"/>
      <c r="BJ31" s="334"/>
      <c r="BK31" s="334"/>
      <c r="BL31" s="334"/>
      <c r="BM31" s="334"/>
      <c r="BN31" s="328"/>
      <c r="BO31" s="9"/>
      <c r="BP31" s="310"/>
      <c r="BQ31" s="312">
        <f>SUM(BQ7:BQ30)</f>
        <v>0.1097920848124098</v>
      </c>
    </row>
    <row r="32" spans="1:69" s="8" customFormat="1" ht="30" customHeight="1" x14ac:dyDescent="0.2">
      <c r="B32" s="9"/>
      <c r="C32" s="9"/>
      <c r="D32" s="11"/>
      <c r="E32" s="11"/>
      <c r="F32" s="11"/>
      <c r="G32" s="12"/>
      <c r="H32" s="9"/>
      <c r="I32" s="9"/>
      <c r="J32" s="9"/>
      <c r="K32" s="9"/>
      <c r="L32" s="9"/>
      <c r="M32" s="9"/>
      <c r="N32" s="9"/>
      <c r="O32" s="9"/>
      <c r="BE32" s="334"/>
      <c r="BF32" s="334"/>
      <c r="BG32" s="258"/>
      <c r="BH32" s="258"/>
      <c r="BI32" s="334"/>
      <c r="BJ32" s="334"/>
      <c r="BK32" s="334"/>
      <c r="BL32" s="334"/>
      <c r="BM32" s="334"/>
      <c r="BN32" s="328"/>
      <c r="BO32" s="9"/>
      <c r="BP32" s="310"/>
      <c r="BQ32" s="312"/>
    </row>
    <row r="33" spans="2:69" s="8" customFormat="1" ht="30" customHeight="1" x14ac:dyDescent="0.2">
      <c r="B33" s="9"/>
      <c r="C33" s="9"/>
      <c r="D33" s="11"/>
      <c r="E33" s="11"/>
      <c r="F33" s="11"/>
      <c r="G33" s="12"/>
      <c r="H33" s="9"/>
      <c r="I33" s="9"/>
      <c r="J33" s="9"/>
      <c r="K33" s="9"/>
      <c r="L33" s="9"/>
      <c r="M33" s="9"/>
      <c r="N33" s="9"/>
      <c r="O33" s="9"/>
      <c r="BE33" s="334"/>
      <c r="BF33" s="334"/>
      <c r="BG33" s="258"/>
      <c r="BH33" s="258"/>
      <c r="BI33" s="334"/>
      <c r="BJ33" s="334"/>
      <c r="BK33" s="334"/>
      <c r="BL33" s="334"/>
      <c r="BM33" s="334"/>
      <c r="BN33" s="328"/>
      <c r="BO33" s="9"/>
      <c r="BP33" s="310"/>
      <c r="BQ33" s="312"/>
    </row>
    <row r="34" spans="2:69" s="8" customFormat="1" ht="30" customHeight="1" x14ac:dyDescent="0.2">
      <c r="B34" s="9"/>
      <c r="C34" s="9"/>
      <c r="D34" s="11"/>
      <c r="E34" s="11"/>
      <c r="F34" s="11"/>
      <c r="G34" s="12"/>
      <c r="H34" s="9"/>
      <c r="I34" s="9"/>
      <c r="J34" s="9"/>
      <c r="K34" s="9"/>
      <c r="L34" s="9"/>
      <c r="M34" s="9"/>
      <c r="N34" s="9"/>
      <c r="O34" s="9"/>
      <c r="BE34" s="334"/>
      <c r="BF34" s="334"/>
      <c r="BG34" s="258"/>
      <c r="BH34" s="258"/>
      <c r="BI34" s="334"/>
      <c r="BJ34" s="334"/>
      <c r="BK34" s="334"/>
      <c r="BL34" s="334"/>
      <c r="BM34" s="334"/>
      <c r="BN34" s="328"/>
      <c r="BO34" s="9"/>
      <c r="BP34" s="310"/>
      <c r="BQ34" s="312"/>
    </row>
    <row r="35" spans="2:69" s="8" customFormat="1" ht="30" customHeight="1" x14ac:dyDescent="0.2">
      <c r="B35" s="9"/>
      <c r="C35" s="9"/>
      <c r="D35" s="11"/>
      <c r="E35" s="11"/>
      <c r="F35" s="11"/>
      <c r="G35" s="12"/>
      <c r="H35" s="9"/>
      <c r="I35" s="9"/>
      <c r="J35" s="9"/>
      <c r="K35" s="9"/>
      <c r="L35" s="9"/>
      <c r="M35" s="9"/>
      <c r="N35" s="9"/>
      <c r="O35" s="9"/>
      <c r="BE35" s="334"/>
      <c r="BF35" s="334"/>
      <c r="BG35" s="258"/>
      <c r="BH35" s="258"/>
      <c r="BI35" s="334"/>
      <c r="BJ35" s="334"/>
      <c r="BK35" s="334"/>
      <c r="BL35" s="334"/>
      <c r="BM35" s="334"/>
      <c r="BN35" s="328"/>
      <c r="BO35" s="9"/>
      <c r="BP35" s="310"/>
      <c r="BQ35" s="312"/>
    </row>
    <row r="36" spans="2:69" s="8" customFormat="1" ht="30" customHeight="1" x14ac:dyDescent="0.2">
      <c r="B36" s="9"/>
      <c r="C36" s="9"/>
      <c r="D36" s="11"/>
      <c r="E36" s="11"/>
      <c r="F36" s="11"/>
      <c r="G36" s="12"/>
      <c r="H36" s="9"/>
      <c r="I36" s="9"/>
      <c r="J36" s="9"/>
      <c r="K36" s="9"/>
      <c r="L36" s="9"/>
      <c r="M36" s="9"/>
      <c r="N36" s="9"/>
      <c r="O36" s="9"/>
      <c r="BE36" s="334"/>
      <c r="BF36" s="334"/>
      <c r="BG36" s="258"/>
      <c r="BH36" s="258"/>
      <c r="BI36" s="334"/>
      <c r="BJ36" s="334"/>
      <c r="BK36" s="334"/>
      <c r="BL36" s="334"/>
      <c r="BM36" s="334"/>
      <c r="BN36" s="328"/>
      <c r="BO36" s="9"/>
      <c r="BP36" s="310"/>
      <c r="BQ36" s="312"/>
    </row>
    <row r="37" spans="2:69" s="8" customFormat="1" ht="30" customHeight="1" x14ac:dyDescent="0.2">
      <c r="B37" s="9"/>
      <c r="C37" s="9"/>
      <c r="D37" s="11"/>
      <c r="E37" s="11"/>
      <c r="F37" s="11"/>
      <c r="G37" s="12"/>
      <c r="H37" s="9"/>
      <c r="I37" s="9"/>
      <c r="J37" s="9"/>
      <c r="K37" s="9"/>
      <c r="L37" s="9"/>
      <c r="M37" s="9"/>
      <c r="N37" s="9"/>
      <c r="O37" s="9"/>
      <c r="BE37" s="334"/>
      <c r="BF37" s="334"/>
      <c r="BG37" s="258"/>
      <c r="BH37" s="258"/>
      <c r="BI37" s="334"/>
      <c r="BJ37" s="334"/>
      <c r="BK37" s="334"/>
      <c r="BL37" s="334"/>
      <c r="BM37" s="334"/>
      <c r="BN37" s="328"/>
      <c r="BO37" s="9"/>
      <c r="BP37" s="310"/>
      <c r="BQ37" s="312"/>
    </row>
    <row r="38" spans="2:69" s="8" customFormat="1" ht="30" customHeight="1" x14ac:dyDescent="0.2">
      <c r="B38" s="9"/>
      <c r="C38" s="9"/>
      <c r="D38" s="11"/>
      <c r="E38" s="11"/>
      <c r="F38" s="11"/>
      <c r="G38" s="12"/>
      <c r="H38" s="9"/>
      <c r="I38" s="9"/>
      <c r="J38" s="9"/>
      <c r="K38" s="9"/>
      <c r="L38" s="9"/>
      <c r="M38" s="9"/>
      <c r="N38" s="9"/>
      <c r="O38" s="9"/>
      <c r="BE38" s="334"/>
      <c r="BF38" s="334"/>
      <c r="BG38" s="258"/>
      <c r="BH38" s="258"/>
      <c r="BI38" s="334"/>
      <c r="BJ38" s="334"/>
      <c r="BK38" s="334"/>
      <c r="BL38" s="334"/>
      <c r="BM38" s="334"/>
      <c r="BN38" s="328"/>
      <c r="BO38" s="9"/>
      <c r="BP38" s="310"/>
      <c r="BQ38" s="312"/>
    </row>
    <row r="39" spans="2:69" s="8" customFormat="1" ht="30" customHeight="1" x14ac:dyDescent="0.2">
      <c r="B39" s="9"/>
      <c r="C39" s="9"/>
      <c r="D39" s="11"/>
      <c r="E39" s="11"/>
      <c r="F39" s="11"/>
      <c r="G39" s="12"/>
      <c r="H39" s="9"/>
      <c r="I39" s="9"/>
      <c r="J39" s="9"/>
      <c r="K39" s="9"/>
      <c r="L39" s="9"/>
      <c r="M39" s="9"/>
      <c r="N39" s="9"/>
      <c r="O39" s="9"/>
      <c r="BE39" s="334"/>
      <c r="BF39" s="334"/>
      <c r="BG39" s="258"/>
      <c r="BH39" s="258"/>
      <c r="BI39" s="334"/>
      <c r="BJ39" s="334"/>
      <c r="BK39" s="334"/>
      <c r="BL39" s="334"/>
      <c r="BM39" s="334"/>
      <c r="BN39" s="328"/>
      <c r="BO39" s="9"/>
      <c r="BP39" s="310"/>
      <c r="BQ39" s="312"/>
    </row>
    <row r="40" spans="2:69" s="8" customFormat="1" ht="30" customHeight="1" x14ac:dyDescent="0.2">
      <c r="B40" s="9"/>
      <c r="C40" s="9"/>
      <c r="D40" s="11"/>
      <c r="E40" s="11"/>
      <c r="F40" s="11"/>
      <c r="G40" s="12"/>
      <c r="H40" s="9"/>
      <c r="I40" s="9"/>
      <c r="J40" s="9"/>
      <c r="K40" s="9"/>
      <c r="L40" s="9"/>
      <c r="M40" s="9"/>
      <c r="N40" s="9"/>
      <c r="O40" s="9"/>
      <c r="BE40" s="334"/>
      <c r="BF40" s="334"/>
      <c r="BG40" s="258"/>
      <c r="BH40" s="258"/>
      <c r="BI40" s="334"/>
      <c r="BJ40" s="334"/>
      <c r="BK40" s="334"/>
      <c r="BL40" s="334"/>
      <c r="BM40" s="334"/>
      <c r="BN40" s="328"/>
      <c r="BO40" s="9"/>
      <c r="BP40" s="310"/>
      <c r="BQ40" s="312"/>
    </row>
    <row r="41" spans="2:69" s="8" customFormat="1" ht="30" customHeight="1" x14ac:dyDescent="0.2">
      <c r="B41" s="9"/>
      <c r="C41" s="9"/>
      <c r="D41" s="11"/>
      <c r="E41" s="11"/>
      <c r="F41" s="11"/>
      <c r="G41" s="12"/>
      <c r="H41" s="9"/>
      <c r="I41" s="9"/>
      <c r="J41" s="9"/>
      <c r="K41" s="9"/>
      <c r="L41" s="9"/>
      <c r="M41" s="9"/>
      <c r="N41" s="9"/>
      <c r="O41" s="9"/>
      <c r="BE41" s="334"/>
      <c r="BF41" s="334"/>
      <c r="BG41" s="258"/>
      <c r="BH41" s="258"/>
      <c r="BI41" s="334"/>
      <c r="BJ41" s="334"/>
      <c r="BK41" s="334"/>
      <c r="BL41" s="334"/>
      <c r="BM41" s="334"/>
      <c r="BN41" s="328"/>
      <c r="BO41" s="9"/>
      <c r="BP41" s="310"/>
      <c r="BQ41" s="312"/>
    </row>
    <row r="42" spans="2:69" s="8" customFormat="1" ht="30" customHeight="1" x14ac:dyDescent="0.2">
      <c r="B42" s="9"/>
      <c r="C42" s="9"/>
      <c r="D42" s="11"/>
      <c r="E42" s="11"/>
      <c r="F42" s="11"/>
      <c r="G42" s="12"/>
      <c r="H42" s="9"/>
      <c r="I42" s="9"/>
      <c r="J42" s="9"/>
      <c r="K42" s="9"/>
      <c r="L42" s="9"/>
      <c r="M42" s="9"/>
      <c r="N42" s="9"/>
      <c r="O42" s="9"/>
      <c r="BE42" s="334"/>
      <c r="BF42" s="334"/>
      <c r="BG42" s="258"/>
      <c r="BH42" s="258"/>
      <c r="BI42" s="334"/>
      <c r="BJ42" s="334"/>
      <c r="BK42" s="334"/>
      <c r="BL42" s="334"/>
      <c r="BM42" s="334"/>
      <c r="BN42" s="328"/>
      <c r="BO42" s="9"/>
      <c r="BP42" s="310"/>
      <c r="BQ42" s="312"/>
    </row>
    <row r="43" spans="2:69" s="8" customFormat="1" ht="30" customHeight="1" x14ac:dyDescent="0.2">
      <c r="B43" s="9"/>
      <c r="C43" s="9"/>
      <c r="D43" s="11"/>
      <c r="E43" s="11"/>
      <c r="F43" s="11"/>
      <c r="G43" s="12"/>
      <c r="H43" s="9"/>
      <c r="I43" s="9"/>
      <c r="J43" s="9"/>
      <c r="K43" s="9"/>
      <c r="L43" s="9"/>
      <c r="M43" s="9"/>
      <c r="N43" s="9"/>
      <c r="O43" s="9"/>
      <c r="BE43" s="334"/>
      <c r="BF43" s="334"/>
      <c r="BG43" s="258"/>
      <c r="BH43" s="258"/>
      <c r="BI43" s="334"/>
      <c r="BJ43" s="334"/>
      <c r="BK43" s="334"/>
      <c r="BL43" s="334"/>
      <c r="BM43" s="334"/>
      <c r="BN43" s="328"/>
      <c r="BO43" s="9"/>
      <c r="BP43" s="310"/>
      <c r="BQ43" s="312"/>
    </row>
    <row r="44" spans="2:69" s="8" customFormat="1" ht="30" customHeight="1" x14ac:dyDescent="0.2">
      <c r="B44" s="9"/>
      <c r="C44" s="9"/>
      <c r="D44" s="11"/>
      <c r="E44" s="11"/>
      <c r="F44" s="11"/>
      <c r="G44" s="12"/>
      <c r="H44" s="9"/>
      <c r="I44" s="9"/>
      <c r="J44" s="9"/>
      <c r="K44" s="9"/>
      <c r="L44" s="9"/>
      <c r="M44" s="9"/>
      <c r="N44" s="9"/>
      <c r="O44" s="9"/>
      <c r="BE44" s="334"/>
      <c r="BF44" s="334"/>
      <c r="BG44" s="258"/>
      <c r="BH44" s="258"/>
      <c r="BI44" s="334"/>
      <c r="BJ44" s="334"/>
      <c r="BK44" s="334"/>
      <c r="BL44" s="334"/>
      <c r="BM44" s="334"/>
      <c r="BN44" s="328"/>
      <c r="BO44" s="9"/>
      <c r="BP44" s="310"/>
      <c r="BQ44" s="312"/>
    </row>
    <row r="45" spans="2:69" s="8" customFormat="1" ht="30" customHeight="1" x14ac:dyDescent="0.2">
      <c r="B45" s="9"/>
      <c r="C45" s="9"/>
      <c r="D45" s="11"/>
      <c r="E45" s="11"/>
      <c r="F45" s="11"/>
      <c r="G45" s="12"/>
      <c r="H45" s="9"/>
      <c r="I45" s="9"/>
      <c r="J45" s="9"/>
      <c r="K45" s="9"/>
      <c r="L45" s="9"/>
      <c r="M45" s="9"/>
      <c r="N45" s="9"/>
      <c r="O45" s="9"/>
      <c r="BE45" s="334"/>
      <c r="BF45" s="334"/>
      <c r="BG45" s="258"/>
      <c r="BH45" s="258"/>
      <c r="BI45" s="334"/>
      <c r="BJ45" s="334"/>
      <c r="BK45" s="334"/>
      <c r="BL45" s="334"/>
      <c r="BM45" s="334"/>
      <c r="BN45" s="328"/>
      <c r="BO45" s="9"/>
      <c r="BP45" s="310"/>
      <c r="BQ45" s="312"/>
    </row>
    <row r="46" spans="2:69" s="8" customFormat="1" ht="30" customHeight="1" x14ac:dyDescent="0.2">
      <c r="B46" s="9"/>
      <c r="C46" s="9"/>
      <c r="D46" s="11"/>
      <c r="E46" s="11"/>
      <c r="F46" s="11"/>
      <c r="G46" s="12"/>
      <c r="H46" s="9"/>
      <c r="I46" s="9"/>
      <c r="J46" s="9"/>
      <c r="K46" s="9"/>
      <c r="L46" s="9"/>
      <c r="M46" s="9"/>
      <c r="N46" s="9"/>
      <c r="O46" s="9"/>
      <c r="BE46" s="334"/>
      <c r="BF46" s="334"/>
      <c r="BG46" s="258"/>
      <c r="BH46" s="258"/>
      <c r="BI46" s="334"/>
      <c r="BJ46" s="334"/>
      <c r="BK46" s="334"/>
      <c r="BL46" s="334"/>
      <c r="BM46" s="334"/>
      <c r="BN46" s="328"/>
      <c r="BO46" s="9"/>
      <c r="BP46" s="310"/>
      <c r="BQ46" s="312"/>
    </row>
    <row r="47" spans="2:69" s="8" customFormat="1" ht="30" customHeight="1" x14ac:dyDescent="0.2">
      <c r="B47" s="9"/>
      <c r="C47" s="9"/>
      <c r="D47" s="11"/>
      <c r="E47" s="11"/>
      <c r="F47" s="11"/>
      <c r="G47" s="12"/>
      <c r="H47" s="9"/>
      <c r="I47" s="9"/>
      <c r="J47" s="9"/>
      <c r="K47" s="9"/>
      <c r="L47" s="9"/>
      <c r="M47" s="9"/>
      <c r="N47" s="9"/>
      <c r="O47" s="9"/>
      <c r="BE47" s="334"/>
      <c r="BF47" s="334"/>
      <c r="BG47" s="258"/>
      <c r="BH47" s="258"/>
      <c r="BI47" s="334"/>
      <c r="BJ47" s="334"/>
      <c r="BK47" s="334"/>
      <c r="BL47" s="334"/>
      <c r="BM47" s="334"/>
      <c r="BN47" s="328"/>
      <c r="BO47" s="9"/>
      <c r="BP47" s="310"/>
      <c r="BQ47" s="312"/>
    </row>
    <row r="48" spans="2:69" s="8" customFormat="1" ht="30" customHeight="1" x14ac:dyDescent="0.2">
      <c r="B48" s="9"/>
      <c r="C48" s="9"/>
      <c r="D48" s="13"/>
      <c r="E48" s="11"/>
      <c r="F48" s="11"/>
      <c r="G48" s="12"/>
      <c r="H48" s="9"/>
      <c r="I48" s="9"/>
      <c r="J48" s="9"/>
      <c r="K48" s="9"/>
      <c r="L48" s="9"/>
      <c r="M48" s="9"/>
      <c r="N48" s="9"/>
      <c r="O48" s="9"/>
      <c r="BE48" s="334"/>
      <c r="BF48" s="334"/>
      <c r="BG48" s="258"/>
      <c r="BH48" s="258"/>
      <c r="BI48" s="334"/>
      <c r="BJ48" s="334"/>
      <c r="BK48" s="334"/>
      <c r="BL48" s="334"/>
      <c r="BM48" s="334"/>
      <c r="BN48" s="328"/>
      <c r="BO48" s="9"/>
      <c r="BP48" s="310"/>
      <c r="BQ48" s="312"/>
    </row>
    <row r="49" spans="2:69" s="8" customFormat="1" ht="30" customHeight="1" x14ac:dyDescent="0.2">
      <c r="B49" s="9"/>
      <c r="C49" s="9"/>
      <c r="D49" s="13"/>
      <c r="E49" s="11"/>
      <c r="F49" s="11"/>
      <c r="G49" s="12"/>
      <c r="H49" s="9"/>
      <c r="I49" s="9"/>
      <c r="J49" s="9"/>
      <c r="K49" s="9"/>
      <c r="L49" s="9"/>
      <c r="M49" s="9"/>
      <c r="N49" s="9"/>
      <c r="O49" s="9"/>
      <c r="BE49" s="334"/>
      <c r="BF49" s="334"/>
      <c r="BG49" s="258"/>
      <c r="BH49" s="258"/>
      <c r="BI49" s="334"/>
      <c r="BJ49" s="334"/>
      <c r="BK49" s="334"/>
      <c r="BL49" s="334"/>
      <c r="BM49" s="334"/>
      <c r="BN49" s="328"/>
      <c r="BO49" s="9"/>
      <c r="BP49" s="310"/>
      <c r="BQ49" s="312"/>
    </row>
    <row r="50" spans="2:69" s="8" customFormat="1" ht="30" customHeight="1" x14ac:dyDescent="0.2">
      <c r="B50" s="9"/>
      <c r="C50" s="9"/>
      <c r="D50" s="13"/>
      <c r="E50" s="11"/>
      <c r="F50" s="11"/>
      <c r="G50" s="12"/>
      <c r="H50" s="9"/>
      <c r="I50" s="9"/>
      <c r="J50" s="9"/>
      <c r="K50" s="9"/>
      <c r="L50" s="9"/>
      <c r="M50" s="9"/>
      <c r="N50" s="9"/>
      <c r="O50" s="9"/>
      <c r="BE50" s="334"/>
      <c r="BF50" s="334"/>
      <c r="BG50" s="258"/>
      <c r="BH50" s="258"/>
      <c r="BI50" s="334"/>
      <c r="BJ50" s="334"/>
      <c r="BK50" s="334"/>
      <c r="BL50" s="334"/>
      <c r="BM50" s="334"/>
      <c r="BN50" s="328"/>
      <c r="BO50" s="9"/>
      <c r="BP50" s="310"/>
      <c r="BQ50" s="312"/>
    </row>
    <row r="51" spans="2:69" s="8" customFormat="1" ht="30" customHeight="1" x14ac:dyDescent="0.2">
      <c r="B51" s="9"/>
      <c r="C51" s="9"/>
      <c r="D51" s="13"/>
      <c r="E51" s="11"/>
      <c r="F51" s="11"/>
      <c r="G51" s="12"/>
      <c r="H51" s="9"/>
      <c r="I51" s="9"/>
      <c r="J51" s="9"/>
      <c r="K51" s="9"/>
      <c r="L51" s="9"/>
      <c r="M51" s="9"/>
      <c r="N51" s="9"/>
      <c r="O51" s="9"/>
      <c r="BE51" s="334"/>
      <c r="BF51" s="334"/>
      <c r="BG51" s="258"/>
      <c r="BH51" s="258"/>
      <c r="BI51" s="334"/>
      <c r="BJ51" s="334"/>
      <c r="BK51" s="334"/>
      <c r="BL51" s="334"/>
      <c r="BM51" s="334"/>
      <c r="BN51" s="328"/>
      <c r="BO51" s="9"/>
      <c r="BP51" s="310"/>
      <c r="BQ51" s="312"/>
    </row>
    <row r="52" spans="2:69" s="8" customFormat="1" ht="30" customHeight="1" x14ac:dyDescent="0.2">
      <c r="B52" s="9"/>
      <c r="C52" s="9"/>
      <c r="D52" s="13"/>
      <c r="E52" s="11"/>
      <c r="F52" s="11"/>
      <c r="G52" s="12"/>
      <c r="H52" s="9"/>
      <c r="I52" s="9"/>
      <c r="J52" s="9"/>
      <c r="K52" s="9"/>
      <c r="L52" s="9"/>
      <c r="M52" s="9"/>
      <c r="N52" s="9"/>
      <c r="O52" s="9"/>
      <c r="BE52" s="334"/>
      <c r="BF52" s="334"/>
      <c r="BG52" s="258"/>
      <c r="BH52" s="258"/>
      <c r="BI52" s="334"/>
      <c r="BJ52" s="334"/>
      <c r="BK52" s="334"/>
      <c r="BL52" s="334"/>
      <c r="BM52" s="334"/>
      <c r="BN52" s="328"/>
      <c r="BO52" s="9"/>
      <c r="BP52" s="310"/>
      <c r="BQ52" s="312"/>
    </row>
  </sheetData>
  <autoFilter ref="A1:BQ31" xr:uid="{00000000-0001-0000-0600-000000000000}">
    <filterColumn colId="1" showButton="0"/>
    <filterColumn colId="3" showButton="0"/>
    <filterColumn colId="5" showButton="0"/>
    <filterColumn colId="6" showButton="0"/>
    <filterColumn colId="7" showButton="0"/>
    <filterColumn colId="8" showButton="0"/>
    <filterColumn colId="9" showButton="0"/>
    <filterColumn colId="11" showButton="0"/>
    <filterColumn colId="13" showButton="0"/>
  </autoFilter>
  <mergeCells count="167">
    <mergeCell ref="BO5:BO6"/>
    <mergeCell ref="BP5:BP6"/>
    <mergeCell ref="BQ5:BQ6"/>
    <mergeCell ref="AC5:AE5"/>
    <mergeCell ref="AF5:AH5"/>
    <mergeCell ref="AI5:AK5"/>
    <mergeCell ref="AL5:AN5"/>
    <mergeCell ref="AO5:AQ5"/>
    <mergeCell ref="AR5:AT5"/>
    <mergeCell ref="AU5:AW5"/>
    <mergeCell ref="AX5:AZ5"/>
    <mergeCell ref="BA5:BB5"/>
    <mergeCell ref="BI5:BJ5"/>
    <mergeCell ref="BK5:BL5"/>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 ref="Q5:S5"/>
    <mergeCell ref="T5:V5"/>
    <mergeCell ref="W5:Y5"/>
    <mergeCell ref="Z5:AB5"/>
    <mergeCell ref="N7:O7"/>
    <mergeCell ref="E8:F8"/>
    <mergeCell ref="H8:I8"/>
    <mergeCell ref="J8:K8"/>
    <mergeCell ref="L8:M8"/>
    <mergeCell ref="N8:O8"/>
    <mergeCell ref="B18:B19"/>
    <mergeCell ref="B7:B17"/>
    <mergeCell ref="E17:F17"/>
    <mergeCell ref="H17:I17"/>
    <mergeCell ref="J17:K17"/>
    <mergeCell ref="L17:M17"/>
    <mergeCell ref="N17:O17"/>
    <mergeCell ref="C10:C11"/>
    <mergeCell ref="D10:D11"/>
    <mergeCell ref="E10:F10"/>
    <mergeCell ref="H10:I10"/>
    <mergeCell ref="J10:K10"/>
    <mergeCell ref="L10:M10"/>
    <mergeCell ref="E7:F7"/>
    <mergeCell ref="H7:I7"/>
    <mergeCell ref="J7:K7"/>
    <mergeCell ref="L7:M7"/>
    <mergeCell ref="E9:F9"/>
    <mergeCell ref="H9:I9"/>
    <mergeCell ref="J9:K9"/>
    <mergeCell ref="L9:M9"/>
    <mergeCell ref="N9:O9"/>
    <mergeCell ref="E12:F12"/>
    <mergeCell ref="H12:I12"/>
    <mergeCell ref="J12:K12"/>
    <mergeCell ref="L12:M12"/>
    <mergeCell ref="N12:O12"/>
    <mergeCell ref="N10:O10"/>
    <mergeCell ref="E11:F11"/>
    <mergeCell ref="H11:I11"/>
    <mergeCell ref="J11:K11"/>
    <mergeCell ref="L11:M11"/>
    <mergeCell ref="N11:O11"/>
    <mergeCell ref="E13:F13"/>
    <mergeCell ref="H13:I13"/>
    <mergeCell ref="J13:K13"/>
    <mergeCell ref="L13:M13"/>
    <mergeCell ref="N13:O13"/>
    <mergeCell ref="E14:F14"/>
    <mergeCell ref="H14:I14"/>
    <mergeCell ref="J14:K14"/>
    <mergeCell ref="L14:M14"/>
    <mergeCell ref="N14:O14"/>
    <mergeCell ref="E15:F15"/>
    <mergeCell ref="H15:I15"/>
    <mergeCell ref="J15:K15"/>
    <mergeCell ref="L15:M15"/>
    <mergeCell ref="N15:O15"/>
    <mergeCell ref="L19:M19"/>
    <mergeCell ref="N19:O19"/>
    <mergeCell ref="E16:F16"/>
    <mergeCell ref="H16:I16"/>
    <mergeCell ref="J16:K16"/>
    <mergeCell ref="L16:M16"/>
    <mergeCell ref="N16:O16"/>
    <mergeCell ref="E18:F18"/>
    <mergeCell ref="H18:I18"/>
    <mergeCell ref="J18:K18"/>
    <mergeCell ref="L18:M18"/>
    <mergeCell ref="N18:O18"/>
    <mergeCell ref="J19:K19"/>
    <mergeCell ref="H19:I19"/>
    <mergeCell ref="E19:F19"/>
    <mergeCell ref="N24:O24"/>
    <mergeCell ref="E27:F27"/>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E20:F20"/>
    <mergeCell ref="B24:B27"/>
    <mergeCell ref="E24:F24"/>
    <mergeCell ref="H24:I24"/>
    <mergeCell ref="J24:K24"/>
    <mergeCell ref="L24:M24"/>
    <mergeCell ref="E25:F25"/>
    <mergeCell ref="H25:I25"/>
    <mergeCell ref="J25:K25"/>
    <mergeCell ref="L25:M25"/>
    <mergeCell ref="E28:F28"/>
    <mergeCell ref="H28:I28"/>
    <mergeCell ref="J28:K28"/>
    <mergeCell ref="L28:M28"/>
    <mergeCell ref="N25:O25"/>
    <mergeCell ref="E26:F26"/>
    <mergeCell ref="H26:I26"/>
    <mergeCell ref="J26:K26"/>
    <mergeCell ref="L26:M26"/>
    <mergeCell ref="N26:O26"/>
    <mergeCell ref="B20:B23"/>
    <mergeCell ref="BG5:BH5"/>
    <mergeCell ref="BE5:BF5"/>
    <mergeCell ref="E30:F30"/>
    <mergeCell ref="H30:I30"/>
    <mergeCell ref="J30:K30"/>
    <mergeCell ref="L30:M30"/>
    <mergeCell ref="N30:O30"/>
    <mergeCell ref="BC5:BC6"/>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B28:B30"/>
  </mergeCells>
  <conditionalFormatting sqref="S7:S30 V7:V30 Y7:Y30 AB7:AB30 AE7:AE30 AH7:AH30 AK7:AK30 AN7:AN30 AQ7:AQ30 AT7:AT30 AW7:AW30 AZ7:AZ30">
    <cfRule type="cellIs" dxfId="44" priority="1" stopIfTrue="1" operator="between">
      <formula>1%</formula>
      <formula>90%</formula>
    </cfRule>
    <cfRule type="cellIs" dxfId="43" priority="2" stopIfTrue="1" operator="equal">
      <formula>1</formula>
    </cfRule>
    <cfRule type="cellIs" dxfId="42" priority="3" stopIfTrue="1" operator="equal">
      <formula>0</formula>
    </cfRule>
  </conditionalFormatting>
  <conditionalFormatting sqref="BC7:BC30">
    <cfRule type="cellIs" dxfId="41" priority="40" stopIfTrue="1" operator="between">
      <formula>1%</formula>
      <formula>90%</formula>
    </cfRule>
    <cfRule type="cellIs" dxfId="40" priority="41" stopIfTrue="1" operator="equal">
      <formula>1</formula>
    </cfRule>
    <cfRule type="cellIs" dxfId="39" priority="42" stopIfTrue="1" operator="equal">
      <formula>0</formula>
    </cfRule>
  </conditionalFormatting>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C0015"/>
  </sheetPr>
  <dimension ref="B1:BQ19"/>
  <sheetViews>
    <sheetView showGridLines="0" topLeftCell="B1" zoomScaleNormal="100" zoomScaleSheetLayoutView="70" workbookViewId="0">
      <pane xSplit="2" ySplit="6" topLeftCell="BL10" activePane="bottomRight" state="frozen"/>
      <selection pane="topRight" activeCell="D1" sqref="D1"/>
      <selection pane="bottomLeft" activeCell="B7" sqref="B7"/>
      <selection pane="bottomRight" activeCell="BM7" sqref="BM7"/>
    </sheetView>
  </sheetViews>
  <sheetFormatPr baseColWidth="10" defaultColWidth="11.42578125" defaultRowHeight="12.75" x14ac:dyDescent="0.2"/>
  <cols>
    <col min="1" max="1" width="4.7109375" style="5" customWidth="1"/>
    <col min="2" max="2" width="17.28515625" style="37" customWidth="1"/>
    <col min="3" max="3" width="15" style="1" customWidth="1"/>
    <col min="4" max="4" width="35.42578125" style="3" customWidth="1"/>
    <col min="5" max="5" width="17.85546875" style="3" customWidth="1"/>
    <col min="6" max="6" width="13.85546875" style="3" customWidth="1"/>
    <col min="7" max="7" width="22.140625" style="37"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5" customWidth="1"/>
    <col min="17" max="17" width="6.85546875" style="83" customWidth="1"/>
    <col min="18" max="18" width="5.85546875" style="83" customWidth="1"/>
    <col min="19" max="19" width="11.42578125" style="83" customWidth="1"/>
    <col min="20" max="20" width="6.42578125" style="83" customWidth="1"/>
    <col min="21" max="21" width="5.140625" style="83" bestFit="1" customWidth="1"/>
    <col min="22" max="22" width="6.7109375" style="83" bestFit="1" customWidth="1"/>
    <col min="23" max="23" width="7.28515625" style="83" customWidth="1"/>
    <col min="24" max="24" width="6.85546875" style="83" customWidth="1"/>
    <col min="25" max="25" width="8.28515625" style="83" customWidth="1"/>
    <col min="26" max="26" width="6.85546875" style="83" customWidth="1"/>
    <col min="27" max="27" width="8.140625" style="83" customWidth="1"/>
    <col min="28" max="28" width="7.85546875" style="83" customWidth="1"/>
    <col min="29" max="29" width="6.28515625" style="83" customWidth="1"/>
    <col min="30" max="30" width="7.140625" style="83" customWidth="1"/>
    <col min="31" max="31" width="8.140625" style="83" customWidth="1"/>
    <col min="32" max="32" width="7.7109375" style="83" customWidth="1"/>
    <col min="33" max="33" width="6.28515625" style="83" customWidth="1"/>
    <col min="34" max="34" width="7.140625" style="83" customWidth="1"/>
    <col min="35" max="35" width="8.140625" style="83" customWidth="1"/>
    <col min="36" max="36" width="6" style="83" customWidth="1"/>
    <col min="37" max="37" width="6.7109375" style="83" customWidth="1"/>
    <col min="38" max="38" width="7.140625" style="83" customWidth="1"/>
    <col min="39" max="39" width="6.5703125" style="83" customWidth="1"/>
    <col min="40" max="40" width="12.7109375" style="83" customWidth="1"/>
    <col min="41" max="41" width="7" style="83" customWidth="1"/>
    <col min="42" max="42" width="7.140625" style="83" customWidth="1"/>
    <col min="43" max="43" width="7.42578125" style="83" customWidth="1"/>
    <col min="44" max="44" width="7" style="83" customWidth="1"/>
    <col min="45" max="46" width="7.28515625" style="83" customWidth="1"/>
    <col min="47" max="47" width="7.7109375" style="83" customWidth="1"/>
    <col min="48" max="48" width="7.85546875" style="83" customWidth="1"/>
    <col min="49" max="49" width="8.7109375" style="83" customWidth="1"/>
    <col min="50" max="50" width="7.7109375" style="83" customWidth="1"/>
    <col min="51" max="52" width="7.42578125" style="83" customWidth="1"/>
    <col min="53" max="53" width="11.42578125" style="83" bestFit="1" customWidth="1"/>
    <col min="54" max="55" width="11.42578125" style="83"/>
    <col min="56" max="56" width="15.7109375" style="83" customWidth="1"/>
    <col min="57" max="58" width="42.7109375" style="83" hidden="1" customWidth="1"/>
    <col min="59" max="60" width="42.7109375" style="73" hidden="1" customWidth="1"/>
    <col min="61" max="61" width="57.140625" style="83" customWidth="1"/>
    <col min="62" max="62" width="49.28515625" style="83" customWidth="1"/>
    <col min="63" max="63" width="65.42578125" style="83" customWidth="1"/>
    <col min="64" max="64" width="67.85546875" style="83" customWidth="1"/>
    <col min="65" max="66" width="50" style="207" customWidth="1"/>
    <col min="67" max="67" width="14.5703125" style="211" customWidth="1"/>
    <col min="68" max="68" width="14.5703125" style="220" customWidth="1"/>
    <col min="69" max="69" width="14.5703125" style="225" customWidth="1"/>
    <col min="70" max="16384" width="11.42578125" style="5"/>
  </cols>
  <sheetData>
    <row r="1" spans="2:69" s="1" customFormat="1" ht="23.25" customHeight="1" x14ac:dyDescent="0.25">
      <c r="B1" s="415"/>
      <c r="C1" s="398"/>
      <c r="D1" s="396" t="s">
        <v>0</v>
      </c>
      <c r="E1" s="396"/>
      <c r="F1" s="398" t="s">
        <v>1</v>
      </c>
      <c r="G1" s="398"/>
      <c r="H1" s="398"/>
      <c r="I1" s="398"/>
      <c r="J1" s="398"/>
      <c r="K1" s="398"/>
      <c r="L1" s="420" t="s">
        <v>2</v>
      </c>
      <c r="M1" s="420"/>
      <c r="N1" s="400" t="s">
        <v>3</v>
      </c>
      <c r="O1" s="400"/>
      <c r="BM1" s="201"/>
      <c r="BN1" s="201"/>
      <c r="BP1" s="220"/>
      <c r="BQ1" s="225"/>
    </row>
    <row r="2" spans="2:69" s="1" customFormat="1" ht="23.25" customHeight="1" x14ac:dyDescent="0.25">
      <c r="B2" s="416"/>
      <c r="C2" s="399"/>
      <c r="D2" s="397"/>
      <c r="E2" s="397"/>
      <c r="F2" s="399"/>
      <c r="G2" s="399"/>
      <c r="H2" s="399"/>
      <c r="I2" s="399"/>
      <c r="J2" s="399"/>
      <c r="K2" s="399"/>
      <c r="L2" s="421" t="s">
        <v>4</v>
      </c>
      <c r="M2" s="421"/>
      <c r="N2" s="359">
        <v>2</v>
      </c>
      <c r="O2" s="359"/>
      <c r="BM2" s="201"/>
      <c r="BN2" s="201"/>
      <c r="BP2" s="220"/>
      <c r="BQ2" s="225"/>
    </row>
    <row r="3" spans="2:69" s="1" customFormat="1" ht="23.25" customHeight="1" x14ac:dyDescent="0.25">
      <c r="B3" s="416"/>
      <c r="C3" s="399"/>
      <c r="D3" s="397" t="s">
        <v>5</v>
      </c>
      <c r="E3" s="397"/>
      <c r="F3" s="399" t="s">
        <v>577</v>
      </c>
      <c r="G3" s="399"/>
      <c r="H3" s="399"/>
      <c r="I3" s="399"/>
      <c r="J3" s="399"/>
      <c r="K3" s="399"/>
      <c r="L3" s="421" t="s">
        <v>7</v>
      </c>
      <c r="M3" s="421"/>
      <c r="N3" s="403">
        <v>43346</v>
      </c>
      <c r="O3" s="403"/>
      <c r="BM3" s="201"/>
      <c r="BN3" s="201"/>
      <c r="BP3" s="220"/>
      <c r="BQ3" s="225"/>
    </row>
    <row r="4" spans="2:69" s="1" customFormat="1" ht="32.25" customHeight="1" thickBot="1" x14ac:dyDescent="0.3">
      <c r="B4" s="416"/>
      <c r="C4" s="399"/>
      <c r="D4" s="397"/>
      <c r="E4" s="397"/>
      <c r="F4" s="399"/>
      <c r="G4" s="399"/>
      <c r="H4" s="399"/>
      <c r="I4" s="399"/>
      <c r="J4" s="399"/>
      <c r="K4" s="399"/>
      <c r="L4" s="421" t="s">
        <v>8</v>
      </c>
      <c r="M4" s="421"/>
      <c r="N4" s="359" t="s">
        <v>9</v>
      </c>
      <c r="O4" s="359"/>
      <c r="P4" s="44" t="s">
        <v>48</v>
      </c>
      <c r="BM4" s="201"/>
      <c r="BN4" s="201"/>
      <c r="BP4" s="220"/>
      <c r="BQ4" s="225"/>
    </row>
    <row r="5" spans="2:69" s="1" customFormat="1" ht="30" customHeight="1" thickBot="1" x14ac:dyDescent="0.3">
      <c r="B5" s="449" t="s">
        <v>23</v>
      </c>
      <c r="C5" s="450"/>
      <c r="D5" s="450"/>
      <c r="E5" s="450"/>
      <c r="F5" s="450"/>
      <c r="G5" s="450"/>
      <c r="H5" s="450"/>
      <c r="I5" s="450"/>
      <c r="J5" s="450"/>
      <c r="K5" s="450"/>
      <c r="L5" s="450"/>
      <c r="M5" s="450"/>
      <c r="N5" s="450"/>
      <c r="O5" s="450"/>
      <c r="P5" s="451"/>
      <c r="Q5" s="431" t="s">
        <v>49</v>
      </c>
      <c r="R5" s="432"/>
      <c r="S5" s="432"/>
      <c r="T5" s="433" t="s">
        <v>51</v>
      </c>
      <c r="U5" s="433"/>
      <c r="V5" s="433"/>
      <c r="W5" s="432" t="s">
        <v>52</v>
      </c>
      <c r="X5" s="432"/>
      <c r="Y5" s="432"/>
      <c r="Z5" s="433" t="s">
        <v>53</v>
      </c>
      <c r="AA5" s="433"/>
      <c r="AB5" s="433"/>
      <c r="AC5" s="432" t="s">
        <v>54</v>
      </c>
      <c r="AD5" s="432"/>
      <c r="AE5" s="432"/>
      <c r="AF5" s="433" t="s">
        <v>55</v>
      </c>
      <c r="AG5" s="433"/>
      <c r="AH5" s="433"/>
      <c r="AI5" s="432" t="s">
        <v>56</v>
      </c>
      <c r="AJ5" s="432"/>
      <c r="AK5" s="432"/>
      <c r="AL5" s="433" t="s">
        <v>57</v>
      </c>
      <c r="AM5" s="433"/>
      <c r="AN5" s="433"/>
      <c r="AO5" s="423" t="s">
        <v>58</v>
      </c>
      <c r="AP5" s="423"/>
      <c r="AQ5" s="423"/>
      <c r="AR5" s="424" t="s">
        <v>59</v>
      </c>
      <c r="AS5" s="424"/>
      <c r="AT5" s="424"/>
      <c r="AU5" s="423" t="s">
        <v>60</v>
      </c>
      <c r="AV5" s="423"/>
      <c r="AW5" s="423"/>
      <c r="AX5" s="424" t="s">
        <v>61</v>
      </c>
      <c r="AY5" s="424"/>
      <c r="AZ5" s="424"/>
      <c r="BA5" s="423" t="s">
        <v>62</v>
      </c>
      <c r="BB5" s="423"/>
      <c r="BC5" s="422" t="s">
        <v>63</v>
      </c>
      <c r="BD5" s="82" t="s">
        <v>64</v>
      </c>
      <c r="BE5" s="410" t="s">
        <v>65</v>
      </c>
      <c r="BF5" s="411"/>
      <c r="BG5" s="410" t="s">
        <v>66</v>
      </c>
      <c r="BH5" s="411"/>
      <c r="BI5" s="410" t="s">
        <v>67</v>
      </c>
      <c r="BJ5" s="411"/>
      <c r="BK5" s="410" t="s">
        <v>578</v>
      </c>
      <c r="BL5" s="457"/>
      <c r="BM5" s="202"/>
      <c r="BN5" s="203"/>
      <c r="BO5" s="453" t="s">
        <v>679</v>
      </c>
      <c r="BP5" s="454" t="s">
        <v>680</v>
      </c>
      <c r="BQ5" s="469" t="s">
        <v>681</v>
      </c>
    </row>
    <row r="6" spans="2:69" s="1" customFormat="1" ht="27" customHeight="1" thickBot="1" x14ac:dyDescent="0.3">
      <c r="B6" s="2" t="s">
        <v>69</v>
      </c>
      <c r="C6" s="39" t="s">
        <v>70</v>
      </c>
      <c r="D6" s="39" t="s">
        <v>71</v>
      </c>
      <c r="E6" s="503" t="s">
        <v>72</v>
      </c>
      <c r="F6" s="503"/>
      <c r="G6" s="39" t="s">
        <v>73</v>
      </c>
      <c r="H6" s="503" t="s">
        <v>74</v>
      </c>
      <c r="I6" s="503"/>
      <c r="J6" s="503" t="s">
        <v>75</v>
      </c>
      <c r="K6" s="503"/>
      <c r="L6" s="503" t="s">
        <v>76</v>
      </c>
      <c r="M6" s="503"/>
      <c r="N6" s="503" t="s">
        <v>77</v>
      </c>
      <c r="O6" s="503"/>
      <c r="P6" s="46">
        <f>P7+P9+P10+P11+P12+P13+P14</f>
        <v>0.19960000000000003</v>
      </c>
      <c r="Q6" s="75" t="s">
        <v>78</v>
      </c>
      <c r="R6" s="70" t="s">
        <v>79</v>
      </c>
      <c r="S6" s="69" t="s">
        <v>50</v>
      </c>
      <c r="T6" s="75" t="s">
        <v>78</v>
      </c>
      <c r="U6" s="70" t="s">
        <v>79</v>
      </c>
      <c r="V6" s="69" t="s">
        <v>50</v>
      </c>
      <c r="W6" s="75" t="s">
        <v>78</v>
      </c>
      <c r="X6" s="70" t="s">
        <v>79</v>
      </c>
      <c r="Y6" s="69" t="s">
        <v>50</v>
      </c>
      <c r="Z6" s="75" t="s">
        <v>78</v>
      </c>
      <c r="AA6" s="70" t="s">
        <v>79</v>
      </c>
      <c r="AB6" s="69" t="s">
        <v>50</v>
      </c>
      <c r="AC6" s="75" t="s">
        <v>78</v>
      </c>
      <c r="AD6" s="70" t="s">
        <v>79</v>
      </c>
      <c r="AE6" s="69" t="s">
        <v>50</v>
      </c>
      <c r="AF6" s="75" t="s">
        <v>78</v>
      </c>
      <c r="AG6" s="70" t="s">
        <v>79</v>
      </c>
      <c r="AH6" s="69" t="s">
        <v>50</v>
      </c>
      <c r="AI6" s="75" t="s">
        <v>78</v>
      </c>
      <c r="AJ6" s="70" t="s">
        <v>79</v>
      </c>
      <c r="AK6" s="69" t="s">
        <v>50</v>
      </c>
      <c r="AL6" s="75" t="s">
        <v>78</v>
      </c>
      <c r="AM6" s="70" t="s">
        <v>79</v>
      </c>
      <c r="AN6" s="69" t="s">
        <v>50</v>
      </c>
      <c r="AO6" s="75" t="s">
        <v>78</v>
      </c>
      <c r="AP6" s="70" t="s">
        <v>79</v>
      </c>
      <c r="AQ6" s="69" t="s">
        <v>50</v>
      </c>
      <c r="AR6" s="75" t="s">
        <v>78</v>
      </c>
      <c r="AS6" s="70" t="s">
        <v>79</v>
      </c>
      <c r="AT6" s="69" t="s">
        <v>50</v>
      </c>
      <c r="AU6" s="75" t="s">
        <v>78</v>
      </c>
      <c r="AV6" s="70" t="s">
        <v>79</v>
      </c>
      <c r="AW6" s="69" t="s">
        <v>50</v>
      </c>
      <c r="AX6" s="75" t="s">
        <v>78</v>
      </c>
      <c r="AY6" s="70" t="s">
        <v>79</v>
      </c>
      <c r="AZ6" s="69" t="s">
        <v>50</v>
      </c>
      <c r="BA6" s="75" t="s">
        <v>78</v>
      </c>
      <c r="BB6" s="76" t="s">
        <v>79</v>
      </c>
      <c r="BC6" s="432"/>
      <c r="BD6" s="95">
        <f>SUM(BD7:BD14)</f>
        <v>8.9800909090909098E-2</v>
      </c>
      <c r="BE6" s="134" t="s">
        <v>579</v>
      </c>
      <c r="BF6" s="135" t="s">
        <v>81</v>
      </c>
      <c r="BG6" s="136" t="s">
        <v>80</v>
      </c>
      <c r="BH6" s="137" t="s">
        <v>81</v>
      </c>
      <c r="BI6" s="136" t="s">
        <v>80</v>
      </c>
      <c r="BJ6" s="137" t="s">
        <v>81</v>
      </c>
      <c r="BK6" s="162" t="s">
        <v>80</v>
      </c>
      <c r="BL6" s="197" t="s">
        <v>81</v>
      </c>
      <c r="BM6" s="204" t="s">
        <v>677</v>
      </c>
      <c r="BN6" s="205" t="s">
        <v>678</v>
      </c>
      <c r="BO6" s="425"/>
      <c r="BP6" s="427"/>
      <c r="BQ6" s="470"/>
    </row>
    <row r="7" spans="2:69" s="10" customFormat="1" ht="345.75" customHeight="1" thickBot="1" x14ac:dyDescent="0.25">
      <c r="B7" s="48" t="s">
        <v>580</v>
      </c>
      <c r="C7" s="127" t="s">
        <v>139</v>
      </c>
      <c r="D7" s="40" t="s">
        <v>581</v>
      </c>
      <c r="E7" s="490" t="s">
        <v>582</v>
      </c>
      <c r="F7" s="490"/>
      <c r="G7" s="38" t="s">
        <v>583</v>
      </c>
      <c r="H7" s="490" t="s">
        <v>351</v>
      </c>
      <c r="I7" s="490"/>
      <c r="J7" s="490"/>
      <c r="K7" s="490"/>
      <c r="L7" s="490" t="s">
        <v>100</v>
      </c>
      <c r="M7" s="490"/>
      <c r="N7" s="489">
        <v>45291</v>
      </c>
      <c r="O7" s="499"/>
      <c r="P7" s="63">
        <v>0.1</v>
      </c>
      <c r="Q7" s="78"/>
      <c r="R7" s="79"/>
      <c r="S7" s="80" t="str">
        <f>IFERROR(R7/Q7,"")</f>
        <v/>
      </c>
      <c r="T7" s="78"/>
      <c r="U7" s="79"/>
      <c r="V7" s="80" t="str">
        <f>IFERROR(U7/T7,"")</f>
        <v/>
      </c>
      <c r="W7" s="78">
        <v>3</v>
      </c>
      <c r="X7" s="79">
        <v>3</v>
      </c>
      <c r="Y7" s="80">
        <f>IFERROR(X7/W7,"")</f>
        <v>1</v>
      </c>
      <c r="Z7" s="78">
        <v>1</v>
      </c>
      <c r="AA7" s="79">
        <v>1</v>
      </c>
      <c r="AB7" s="80">
        <f>IFERROR(AA7/Z7,"")</f>
        <v>1</v>
      </c>
      <c r="AC7" s="78">
        <v>1</v>
      </c>
      <c r="AD7" s="79">
        <v>4</v>
      </c>
      <c r="AE7" s="80">
        <f>IFERROR(AD7/AC7,"")</f>
        <v>4</v>
      </c>
      <c r="AF7" s="78">
        <v>4</v>
      </c>
      <c r="AG7" s="79">
        <v>1</v>
      </c>
      <c r="AH7" s="80">
        <f>IFERROR(AG7/AF7,"")</f>
        <v>0.25</v>
      </c>
      <c r="AI7" s="78">
        <v>1</v>
      </c>
      <c r="AJ7" s="79">
        <v>1</v>
      </c>
      <c r="AK7" s="80">
        <f>IFERROR(AJ7/AI7,"")</f>
        <v>1</v>
      </c>
      <c r="AL7" s="78">
        <v>3</v>
      </c>
      <c r="AM7" s="79">
        <v>3</v>
      </c>
      <c r="AN7" s="80">
        <f>IFERROR(AM7/AL7,"")</f>
        <v>1</v>
      </c>
      <c r="AO7" s="78">
        <v>3</v>
      </c>
      <c r="AP7" s="79"/>
      <c r="AQ7" s="80">
        <f>IFERROR(AP7/AO7,"")</f>
        <v>0</v>
      </c>
      <c r="AR7" s="78">
        <v>2</v>
      </c>
      <c r="AS7" s="79"/>
      <c r="AT7" s="80">
        <f>IFERROR(AS7/AR7,"")</f>
        <v>0</v>
      </c>
      <c r="AU7" s="78">
        <v>1</v>
      </c>
      <c r="AV7" s="79"/>
      <c r="AW7" s="80">
        <f>IFERROR(AV7/AU7,"")</f>
        <v>0</v>
      </c>
      <c r="AX7" s="78">
        <v>3</v>
      </c>
      <c r="AY7" s="79"/>
      <c r="AZ7" s="80">
        <f>IFERROR(AY7/AX7,"")</f>
        <v>0</v>
      </c>
      <c r="BA7" s="78">
        <f>Q7+T7+W7+Z7+AC7+AF7+AI7+AL7+AO7+AR7+AU7+AX7</f>
        <v>22</v>
      </c>
      <c r="BB7" s="78">
        <f>R7+U7+X7+AA7+AD7+AG7+AJ7+AM7+AP7+AS7+AV7+AY7</f>
        <v>13</v>
      </c>
      <c r="BC7" s="80">
        <f>IFERROR(BB7/BA7,"")</f>
        <v>0.59090909090909094</v>
      </c>
      <c r="BD7" s="81">
        <f>BC7*P7</f>
        <v>5.9090909090909097E-2</v>
      </c>
      <c r="BE7" s="138"/>
      <c r="BF7" s="139"/>
      <c r="BG7" s="140" t="s">
        <v>654</v>
      </c>
      <c r="BH7" s="147" t="s">
        <v>584</v>
      </c>
      <c r="BI7" s="140" t="s">
        <v>780</v>
      </c>
      <c r="BJ7" s="260" t="s">
        <v>585</v>
      </c>
      <c r="BK7" s="261" t="s">
        <v>655</v>
      </c>
      <c r="BL7" s="262" t="s">
        <v>656</v>
      </c>
      <c r="BM7" s="198" t="s">
        <v>688</v>
      </c>
      <c r="BN7" s="206" t="s">
        <v>775</v>
      </c>
      <c r="BO7" s="209" t="s">
        <v>682</v>
      </c>
      <c r="BP7" s="221">
        <f>BB7/BA7</f>
        <v>0.59090909090909094</v>
      </c>
      <c r="BQ7" s="226">
        <f>BP7*P7</f>
        <v>5.9090909090909097E-2</v>
      </c>
    </row>
    <row r="8" spans="2:69" s="10" customFormat="1" ht="13.15" customHeight="1" thickTop="1" thickBot="1" x14ac:dyDescent="0.25">
      <c r="B8" s="504" t="s">
        <v>662</v>
      </c>
      <c r="C8" s="504"/>
      <c r="D8" s="505"/>
      <c r="E8" s="505"/>
      <c r="F8" s="505"/>
      <c r="G8" s="505"/>
      <c r="H8" s="504"/>
      <c r="I8" s="504"/>
      <c r="J8" s="504"/>
      <c r="K8" s="504"/>
      <c r="L8" s="504"/>
      <c r="M8" s="504"/>
      <c r="N8" s="504"/>
      <c r="O8" s="504"/>
      <c r="P8" s="212"/>
      <c r="Q8" s="213"/>
      <c r="R8" s="213"/>
      <c r="S8" s="214"/>
      <c r="T8" s="213"/>
      <c r="U8" s="213"/>
      <c r="V8" s="214"/>
      <c r="W8" s="213"/>
      <c r="X8" s="213"/>
      <c r="Y8" s="214"/>
      <c r="Z8" s="213"/>
      <c r="AA8" s="213"/>
      <c r="AB8" s="214"/>
      <c r="AC8" s="213"/>
      <c r="AD8" s="213"/>
      <c r="AE8" s="214"/>
      <c r="AF8" s="213"/>
      <c r="AG8" s="213"/>
      <c r="AH8" s="214"/>
      <c r="AI8" s="213"/>
      <c r="AJ8" s="213"/>
      <c r="AK8" s="214"/>
      <c r="AL8" s="213"/>
      <c r="AM8" s="213"/>
      <c r="AN8" s="214"/>
      <c r="AO8" s="213"/>
      <c r="AP8" s="213"/>
      <c r="AQ8" s="214"/>
      <c r="AR8" s="213"/>
      <c r="AS8" s="213"/>
      <c r="AT8" s="214"/>
      <c r="AU8" s="213"/>
      <c r="AV8" s="213"/>
      <c r="AW8" s="214"/>
      <c r="AX8" s="213"/>
      <c r="AY8" s="213"/>
      <c r="AZ8" s="214"/>
      <c r="BA8" s="213"/>
      <c r="BB8" s="213"/>
      <c r="BC8" s="214"/>
      <c r="BD8" s="215"/>
      <c r="BE8" s="216"/>
      <c r="BF8" s="216"/>
      <c r="BG8" s="213"/>
      <c r="BH8" s="213"/>
      <c r="BI8" s="217"/>
      <c r="BJ8" s="263"/>
      <c r="BK8" s="264"/>
      <c r="BL8" s="264"/>
      <c r="BM8" s="218"/>
      <c r="BN8" s="265"/>
      <c r="BO8" s="219"/>
      <c r="BP8" s="222"/>
      <c r="BQ8" s="227"/>
    </row>
    <row r="9" spans="2:69" s="161" customFormat="1" ht="384" customHeight="1" x14ac:dyDescent="0.2">
      <c r="B9" s="474" t="s">
        <v>586</v>
      </c>
      <c r="C9" s="45" t="s">
        <v>83</v>
      </c>
      <c r="D9" s="49" t="s">
        <v>587</v>
      </c>
      <c r="E9" s="459" t="s">
        <v>588</v>
      </c>
      <c r="F9" s="459"/>
      <c r="G9" s="45" t="s">
        <v>589</v>
      </c>
      <c r="H9" s="460" t="s">
        <v>87</v>
      </c>
      <c r="I9" s="460"/>
      <c r="J9" s="460" t="s">
        <v>590</v>
      </c>
      <c r="K9" s="460"/>
      <c r="L9" s="460" t="s">
        <v>100</v>
      </c>
      <c r="M9" s="460"/>
      <c r="N9" s="498">
        <v>45169</v>
      </c>
      <c r="O9" s="498"/>
      <c r="P9" s="57">
        <v>1.66E-2</v>
      </c>
      <c r="Q9" s="78"/>
      <c r="R9" s="79"/>
      <c r="S9" s="80" t="str">
        <f t="shared" ref="S9:S14" si="0">IFERROR(R9/Q9,"")</f>
        <v/>
      </c>
      <c r="T9" s="78"/>
      <c r="U9" s="79"/>
      <c r="V9" s="80" t="str">
        <f t="shared" ref="V9:V14" si="1">IFERROR(U9/T9,"")</f>
        <v/>
      </c>
      <c r="W9" s="78"/>
      <c r="X9" s="79"/>
      <c r="Y9" s="80" t="str">
        <f t="shared" ref="Y9:Y14" si="2">IFERROR(X9/W9,"")</f>
        <v/>
      </c>
      <c r="Z9" s="78"/>
      <c r="AA9" s="79"/>
      <c r="AB9" s="80" t="str">
        <f t="shared" ref="AB9:AB14" si="3">IFERROR(AA9/Z9,"")</f>
        <v/>
      </c>
      <c r="AC9" s="78"/>
      <c r="AD9" s="79"/>
      <c r="AE9" s="80" t="str">
        <f t="shared" ref="AE9:AE14" si="4">IFERROR(AD9/AC9,"")</f>
        <v/>
      </c>
      <c r="AF9" s="78"/>
      <c r="AG9" s="79"/>
      <c r="AH9" s="80" t="str">
        <f t="shared" ref="AH9:AH14" si="5">IFERROR(AG9/AF9,"")</f>
        <v/>
      </c>
      <c r="AI9" s="78"/>
      <c r="AJ9" s="79"/>
      <c r="AK9" s="80" t="str">
        <f t="shared" ref="AK9:AK14" si="6">IFERROR(AJ9/AI9,"")</f>
        <v/>
      </c>
      <c r="AL9" s="78">
        <v>1</v>
      </c>
      <c r="AM9" s="79">
        <v>0.1</v>
      </c>
      <c r="AN9" s="80">
        <f t="shared" ref="AN9:AN14" si="7">IFERROR(AM9/AL9,"")</f>
        <v>0.1</v>
      </c>
      <c r="AO9" s="78"/>
      <c r="AP9" s="79"/>
      <c r="AQ9" s="80" t="str">
        <f t="shared" ref="AQ9:AQ14" si="8">IFERROR(AP9/AO9,"")</f>
        <v/>
      </c>
      <c r="AR9" s="78"/>
      <c r="AS9" s="79"/>
      <c r="AT9" s="80" t="str">
        <f t="shared" ref="AT9:AT14" si="9">IFERROR(AS9/AR9,"")</f>
        <v/>
      </c>
      <c r="AU9" s="78"/>
      <c r="AV9" s="79"/>
      <c r="AW9" s="80" t="str">
        <f t="shared" ref="AW9:AW14" si="10">IFERROR(AV9/AU9,"")</f>
        <v/>
      </c>
      <c r="AX9" s="78"/>
      <c r="AY9" s="79"/>
      <c r="AZ9" s="80" t="str">
        <f t="shared" ref="AZ9:AZ14" si="11">IFERROR(AY9/AX9,"")</f>
        <v/>
      </c>
      <c r="BA9" s="78">
        <f t="shared" ref="BA9:BA14" si="12">Q9+T9+W9+Z9+AC9+AF9+AI9+AL9+AO9+AR9+AU9+AX9</f>
        <v>1</v>
      </c>
      <c r="BB9" s="78">
        <f t="shared" ref="BB9:BB14" si="13">R9+U9+X9+AA9+AD9+AG9+AJ9+AM9+AP9+AS9+AV9+AY9</f>
        <v>0.1</v>
      </c>
      <c r="BC9" s="91">
        <f t="shared" ref="BC9:BC14" si="14">IFERROR(BB9/BA9,"")</f>
        <v>0.1</v>
      </c>
      <c r="BD9" s="92">
        <f t="shared" ref="BD9:BD14" si="15">BC9*P9</f>
        <v>1.66E-3</v>
      </c>
      <c r="BE9" s="167"/>
      <c r="BF9" s="168"/>
      <c r="BG9" s="169"/>
      <c r="BH9" s="170" t="s">
        <v>101</v>
      </c>
      <c r="BI9" s="169"/>
      <c r="BJ9" s="266" t="s">
        <v>101</v>
      </c>
      <c r="BK9" s="267" t="s">
        <v>591</v>
      </c>
      <c r="BL9" s="266" t="s">
        <v>665</v>
      </c>
      <c r="BM9" s="199" t="s">
        <v>689</v>
      </c>
      <c r="BN9" s="206" t="s">
        <v>769</v>
      </c>
      <c r="BO9" s="127" t="s">
        <v>684</v>
      </c>
      <c r="BP9" s="223">
        <f>BB9/BA9</f>
        <v>0.1</v>
      </c>
      <c r="BQ9" s="228">
        <f>BP9*P9</f>
        <v>1.66E-3</v>
      </c>
    </row>
    <row r="10" spans="2:69" s="10" customFormat="1" ht="158.25" customHeight="1" x14ac:dyDescent="0.2">
      <c r="B10" s="474"/>
      <c r="C10" s="45" t="s">
        <v>96</v>
      </c>
      <c r="D10" s="40" t="s">
        <v>592</v>
      </c>
      <c r="E10" s="495" t="s">
        <v>593</v>
      </c>
      <c r="F10" s="495"/>
      <c r="G10" s="38" t="s">
        <v>594</v>
      </c>
      <c r="H10" s="490" t="s">
        <v>595</v>
      </c>
      <c r="I10" s="490"/>
      <c r="J10" s="490"/>
      <c r="K10" s="490"/>
      <c r="L10" s="490" t="s">
        <v>100</v>
      </c>
      <c r="M10" s="490"/>
      <c r="N10" s="499">
        <v>45290</v>
      </c>
      <c r="O10" s="499"/>
      <c r="P10" s="57">
        <v>1.66E-2</v>
      </c>
      <c r="Q10" s="78"/>
      <c r="R10" s="79"/>
      <c r="S10" s="80" t="str">
        <f>IFERROR(R10/Q10,"")</f>
        <v/>
      </c>
      <c r="T10" s="78"/>
      <c r="U10" s="79"/>
      <c r="V10" s="80" t="str">
        <f t="shared" si="1"/>
        <v/>
      </c>
      <c r="W10" s="78"/>
      <c r="X10" s="79"/>
      <c r="Y10" s="80" t="str">
        <f t="shared" si="2"/>
        <v/>
      </c>
      <c r="Z10" s="78"/>
      <c r="AA10" s="79"/>
      <c r="AB10" s="80" t="str">
        <f t="shared" si="3"/>
        <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v>1</v>
      </c>
      <c r="AY10" s="79"/>
      <c r="AZ10" s="80">
        <f t="shared" si="11"/>
        <v>0</v>
      </c>
      <c r="BA10" s="78">
        <f t="shared" si="12"/>
        <v>1</v>
      </c>
      <c r="BB10" s="78">
        <f t="shared" si="13"/>
        <v>0</v>
      </c>
      <c r="BC10" s="80">
        <f t="shared" si="14"/>
        <v>0</v>
      </c>
      <c r="BD10" s="81">
        <f t="shared" si="15"/>
        <v>0</v>
      </c>
      <c r="BE10" s="87"/>
      <c r="BF10" s="88"/>
      <c r="BG10" s="84"/>
      <c r="BH10" s="98" t="s">
        <v>101</v>
      </c>
      <c r="BI10" s="84"/>
      <c r="BJ10" s="243" t="s">
        <v>658</v>
      </c>
      <c r="BK10" s="249"/>
      <c r="BL10" s="244" t="s">
        <v>658</v>
      </c>
      <c r="BM10" s="199" t="s">
        <v>668</v>
      </c>
      <c r="BN10" s="208" t="s">
        <v>694</v>
      </c>
      <c r="BO10" s="209" t="s">
        <v>683</v>
      </c>
      <c r="BP10" s="223">
        <v>0</v>
      </c>
      <c r="BQ10" s="226">
        <v>0</v>
      </c>
    </row>
    <row r="11" spans="2:69" s="161" customFormat="1" ht="134.25" customHeight="1" x14ac:dyDescent="0.2">
      <c r="B11" s="474"/>
      <c r="C11" s="45" t="s">
        <v>102</v>
      </c>
      <c r="D11" s="49" t="s">
        <v>596</v>
      </c>
      <c r="E11" s="459" t="s">
        <v>597</v>
      </c>
      <c r="F11" s="459"/>
      <c r="G11" s="45" t="s">
        <v>598</v>
      </c>
      <c r="H11" s="460" t="s">
        <v>87</v>
      </c>
      <c r="I11" s="460"/>
      <c r="J11" s="460"/>
      <c r="K11" s="460"/>
      <c r="L11" s="460" t="s">
        <v>100</v>
      </c>
      <c r="M11" s="460"/>
      <c r="N11" s="458" t="s">
        <v>599</v>
      </c>
      <c r="O11" s="458"/>
      <c r="P11" s="57">
        <v>1.66E-2</v>
      </c>
      <c r="Q11" s="78"/>
      <c r="R11" s="79"/>
      <c r="S11" s="80" t="str">
        <f t="shared" si="0"/>
        <v/>
      </c>
      <c r="T11" s="78">
        <v>1</v>
      </c>
      <c r="U11" s="79">
        <v>1</v>
      </c>
      <c r="V11" s="80">
        <f t="shared" si="1"/>
        <v>1</v>
      </c>
      <c r="W11" s="78"/>
      <c r="X11" s="79"/>
      <c r="Y11" s="80" t="str">
        <f t="shared" si="2"/>
        <v/>
      </c>
      <c r="Z11" s="78"/>
      <c r="AA11" s="79"/>
      <c r="AB11" s="80" t="str">
        <f t="shared" si="3"/>
        <v/>
      </c>
      <c r="AC11" s="78">
        <v>1</v>
      </c>
      <c r="AD11" s="79">
        <v>1</v>
      </c>
      <c r="AE11" s="80">
        <f t="shared" si="4"/>
        <v>1</v>
      </c>
      <c r="AF11" s="78"/>
      <c r="AG11" s="79"/>
      <c r="AH11" s="80" t="str">
        <f t="shared" si="5"/>
        <v/>
      </c>
      <c r="AI11" s="78"/>
      <c r="AJ11" s="79"/>
      <c r="AK11" s="80" t="str">
        <f t="shared" si="6"/>
        <v/>
      </c>
      <c r="AL11" s="78">
        <v>1</v>
      </c>
      <c r="AM11" s="79">
        <v>1</v>
      </c>
      <c r="AN11" s="80">
        <f t="shared" si="7"/>
        <v>1</v>
      </c>
      <c r="AO11" s="78"/>
      <c r="AP11" s="79"/>
      <c r="AQ11" s="80" t="str">
        <f t="shared" si="8"/>
        <v/>
      </c>
      <c r="AR11" s="78">
        <v>1</v>
      </c>
      <c r="AS11" s="79"/>
      <c r="AT11" s="80">
        <f t="shared" si="9"/>
        <v>0</v>
      </c>
      <c r="AU11" s="78"/>
      <c r="AV11" s="79"/>
      <c r="AW11" s="80" t="str">
        <f t="shared" si="10"/>
        <v/>
      </c>
      <c r="AX11" s="78"/>
      <c r="AY11" s="79"/>
      <c r="AZ11" s="80" t="str">
        <f t="shared" si="11"/>
        <v/>
      </c>
      <c r="BA11" s="78">
        <f t="shared" si="12"/>
        <v>4</v>
      </c>
      <c r="BB11" s="78">
        <f t="shared" si="13"/>
        <v>3</v>
      </c>
      <c r="BC11" s="91">
        <f t="shared" si="14"/>
        <v>0.75</v>
      </c>
      <c r="BD11" s="92">
        <f t="shared" si="15"/>
        <v>1.2449999999999999E-2</v>
      </c>
      <c r="BE11" s="118" t="s">
        <v>600</v>
      </c>
      <c r="BF11" s="117" t="s">
        <v>652</v>
      </c>
      <c r="BG11" s="152"/>
      <c r="BH11" s="158" t="s">
        <v>101</v>
      </c>
      <c r="BI11" s="152" t="s">
        <v>601</v>
      </c>
      <c r="BJ11" s="248" t="s">
        <v>602</v>
      </c>
      <c r="BK11" s="247" t="s">
        <v>603</v>
      </c>
      <c r="BL11" s="248" t="s">
        <v>602</v>
      </c>
      <c r="BM11" s="200" t="s">
        <v>690</v>
      </c>
      <c r="BN11" s="206" t="s">
        <v>745</v>
      </c>
      <c r="BO11" s="127" t="s">
        <v>682</v>
      </c>
      <c r="BP11" s="221">
        <f>BB11/BA11</f>
        <v>0.75</v>
      </c>
      <c r="BQ11" s="228">
        <f>BP11*P11</f>
        <v>1.2449999999999999E-2</v>
      </c>
    </row>
    <row r="12" spans="2:69" s="36" customFormat="1" ht="96" customHeight="1" x14ac:dyDescent="0.2">
      <c r="B12" s="474"/>
      <c r="C12" s="42" t="s">
        <v>106</v>
      </c>
      <c r="D12" s="41" t="s">
        <v>604</v>
      </c>
      <c r="E12" s="502" t="s">
        <v>605</v>
      </c>
      <c r="F12" s="502"/>
      <c r="G12" s="42" t="s">
        <v>606</v>
      </c>
      <c r="H12" s="501" t="s">
        <v>87</v>
      </c>
      <c r="I12" s="501"/>
      <c r="J12" s="501"/>
      <c r="K12" s="501"/>
      <c r="L12" s="501" t="s">
        <v>100</v>
      </c>
      <c r="M12" s="501"/>
      <c r="N12" s="500">
        <v>45291</v>
      </c>
      <c r="O12" s="500"/>
      <c r="P12" s="57">
        <v>1.66E-2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c r="AG12" s="79"/>
      <c r="AH12" s="80" t="str">
        <f t="shared" si="5"/>
        <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 t="shared" si="12"/>
        <v>1</v>
      </c>
      <c r="BB12" s="78">
        <f t="shared" si="13"/>
        <v>0</v>
      </c>
      <c r="BC12" s="80">
        <f t="shared" si="14"/>
        <v>0</v>
      </c>
      <c r="BD12" s="81">
        <f t="shared" si="15"/>
        <v>0</v>
      </c>
      <c r="BE12" s="87"/>
      <c r="BF12" s="88"/>
      <c r="BG12" s="84"/>
      <c r="BH12" s="98" t="s">
        <v>101</v>
      </c>
      <c r="BI12" s="84"/>
      <c r="BJ12" s="243" t="s">
        <v>658</v>
      </c>
      <c r="BK12" s="249"/>
      <c r="BL12" s="244" t="s">
        <v>658</v>
      </c>
      <c r="BM12" s="198" t="s">
        <v>691</v>
      </c>
      <c r="BN12" s="206" t="s">
        <v>696</v>
      </c>
      <c r="BO12" s="209" t="s">
        <v>683</v>
      </c>
      <c r="BP12" s="223">
        <v>0</v>
      </c>
      <c r="BQ12" s="226">
        <v>0</v>
      </c>
    </row>
    <row r="13" spans="2:69" s="36" customFormat="1" ht="93.95" customHeight="1" x14ac:dyDescent="0.2">
      <c r="B13" s="474"/>
      <c r="C13" s="45" t="s">
        <v>213</v>
      </c>
      <c r="D13" s="40" t="s">
        <v>607</v>
      </c>
      <c r="E13" s="495" t="s">
        <v>605</v>
      </c>
      <c r="F13" s="495"/>
      <c r="G13" s="38" t="s">
        <v>608</v>
      </c>
      <c r="H13" s="490" t="s">
        <v>87</v>
      </c>
      <c r="I13" s="490"/>
      <c r="J13" s="490"/>
      <c r="K13" s="490"/>
      <c r="L13" s="490" t="s">
        <v>100</v>
      </c>
      <c r="M13" s="490"/>
      <c r="N13" s="458">
        <v>44957</v>
      </c>
      <c r="O13" s="458"/>
      <c r="P13" s="57">
        <v>1.66E-2</v>
      </c>
      <c r="Q13" s="78">
        <v>1</v>
      </c>
      <c r="R13" s="79">
        <v>1</v>
      </c>
      <c r="S13" s="80">
        <f t="shared" si="0"/>
        <v>1</v>
      </c>
      <c r="T13" s="78"/>
      <c r="U13" s="79"/>
      <c r="V13" s="80" t="str">
        <f t="shared" si="1"/>
        <v/>
      </c>
      <c r="W13" s="78"/>
      <c r="X13" s="79"/>
      <c r="Y13" s="80" t="str">
        <f t="shared" si="2"/>
        <v/>
      </c>
      <c r="Z13" s="78"/>
      <c r="AA13" s="79"/>
      <c r="AB13" s="80" t="str">
        <f t="shared" si="3"/>
        <v/>
      </c>
      <c r="AC13" s="78"/>
      <c r="AD13" s="79"/>
      <c r="AE13" s="80" t="str">
        <f t="shared" si="4"/>
        <v/>
      </c>
      <c r="AF13" s="78"/>
      <c r="AG13" s="79"/>
      <c r="AH13" s="80" t="str">
        <f t="shared" si="5"/>
        <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3"/>
        <v>1</v>
      </c>
      <c r="BC13" s="80">
        <f t="shared" si="14"/>
        <v>1</v>
      </c>
      <c r="BD13" s="81">
        <f t="shared" si="15"/>
        <v>1.66E-2</v>
      </c>
      <c r="BE13" s="118" t="s">
        <v>609</v>
      </c>
      <c r="BF13" s="123" t="s">
        <v>653</v>
      </c>
      <c r="BG13" s="94"/>
      <c r="BH13" s="132" t="s">
        <v>121</v>
      </c>
      <c r="BI13" s="94"/>
      <c r="BJ13" s="251" t="s">
        <v>121</v>
      </c>
      <c r="BK13" s="245"/>
      <c r="BL13" s="251" t="s">
        <v>121</v>
      </c>
      <c r="BM13" s="200" t="s">
        <v>692</v>
      </c>
      <c r="BN13" s="187" t="s">
        <v>776</v>
      </c>
      <c r="BO13" s="209" t="s">
        <v>683</v>
      </c>
      <c r="BP13" s="224">
        <f>BB13/BA13</f>
        <v>1</v>
      </c>
      <c r="BQ13" s="229">
        <f>BP13*P13</f>
        <v>1.66E-2</v>
      </c>
    </row>
    <row r="14" spans="2:69" s="10" customFormat="1" ht="107.25" customHeight="1" thickBot="1" x14ac:dyDescent="0.25">
      <c r="B14" s="474"/>
      <c r="C14" s="38" t="s">
        <v>226</v>
      </c>
      <c r="D14" s="40" t="s">
        <v>610</v>
      </c>
      <c r="E14" s="495" t="s">
        <v>611</v>
      </c>
      <c r="F14" s="495"/>
      <c r="G14" s="38" t="s">
        <v>612</v>
      </c>
      <c r="H14" s="490" t="s">
        <v>159</v>
      </c>
      <c r="I14" s="490"/>
      <c r="J14" s="490"/>
      <c r="K14" s="490"/>
      <c r="L14" s="490" t="s">
        <v>100</v>
      </c>
      <c r="M14" s="490"/>
      <c r="N14" s="500">
        <v>45291</v>
      </c>
      <c r="O14" s="500"/>
      <c r="P14" s="57">
        <v>1.66E-2</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v>1</v>
      </c>
      <c r="AY14" s="79"/>
      <c r="AZ14" s="80">
        <f t="shared" si="11"/>
        <v>0</v>
      </c>
      <c r="BA14" s="78">
        <f t="shared" si="12"/>
        <v>1</v>
      </c>
      <c r="BB14" s="78">
        <f t="shared" si="13"/>
        <v>0</v>
      </c>
      <c r="BC14" s="80">
        <f t="shared" si="14"/>
        <v>0</v>
      </c>
      <c r="BD14" s="81">
        <f t="shared" si="15"/>
        <v>0</v>
      </c>
      <c r="BE14" s="89"/>
      <c r="BF14" s="90"/>
      <c r="BG14" s="113" t="s">
        <v>163</v>
      </c>
      <c r="BH14" s="114" t="s">
        <v>101</v>
      </c>
      <c r="BI14" s="113" t="s">
        <v>331</v>
      </c>
      <c r="BJ14" s="255" t="s">
        <v>658</v>
      </c>
      <c r="BK14" s="254"/>
      <c r="BL14" s="257" t="s">
        <v>658</v>
      </c>
      <c r="BM14" s="198" t="s">
        <v>693</v>
      </c>
      <c r="BN14" s="206" t="s">
        <v>695</v>
      </c>
      <c r="BO14" s="209" t="s">
        <v>683</v>
      </c>
      <c r="BP14" s="223">
        <v>0</v>
      </c>
      <c r="BQ14" s="226">
        <v>0</v>
      </c>
    </row>
    <row r="15" spans="2:69" x14ac:dyDescent="0.2">
      <c r="BG15" s="83"/>
      <c r="BH15" s="83"/>
      <c r="BQ15" s="292">
        <f>SUM(BQ7:BQ14)</f>
        <v>8.9800909090909098E-2</v>
      </c>
    </row>
    <row r="16" spans="2:69" x14ac:dyDescent="0.2">
      <c r="BG16" s="83"/>
      <c r="BH16" s="83"/>
    </row>
    <row r="17" spans="59:60" x14ac:dyDescent="0.2">
      <c r="BG17" s="83"/>
      <c r="BH17" s="83"/>
    </row>
    <row r="18" spans="59:60" x14ac:dyDescent="0.2">
      <c r="BG18" s="83"/>
      <c r="BH18" s="83"/>
    </row>
    <row r="19" spans="59:60" x14ac:dyDescent="0.2">
      <c r="BG19" s="83"/>
      <c r="BH19" s="83"/>
    </row>
  </sheetData>
  <autoFilter ref="B5:BQ15" xr:uid="{00000000-0001-0000-07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filterColumn colId="39" showButton="0"/>
    <filterColumn colId="40" showButton="0"/>
    <filterColumn colId="42" showButton="0"/>
    <filterColumn colId="43" showButton="0"/>
    <filterColumn colId="45" showButton="0"/>
    <filterColumn colId="46" showButton="0"/>
    <filterColumn colId="48" showButton="0"/>
    <filterColumn colId="49" showButton="0"/>
    <filterColumn colId="51" showButton="0"/>
    <filterColumn colId="55" showButton="0"/>
    <filterColumn colId="57" showButton="0"/>
    <filterColumn colId="59" showButton="0"/>
    <filterColumn colId="61" showButton="0"/>
  </autoFilter>
  <mergeCells count="77">
    <mergeCell ref="BO5:BO6"/>
    <mergeCell ref="BP5:BP6"/>
    <mergeCell ref="BQ5:BQ6"/>
    <mergeCell ref="AO5:AQ5"/>
    <mergeCell ref="AR5:AT5"/>
    <mergeCell ref="AU5:AW5"/>
    <mergeCell ref="AX5:AZ5"/>
    <mergeCell ref="BA5:BB5"/>
    <mergeCell ref="Z5:AB5"/>
    <mergeCell ref="AC5:AE5"/>
    <mergeCell ref="AF5:AH5"/>
    <mergeCell ref="AI5:AK5"/>
    <mergeCell ref="AL5:AN5"/>
    <mergeCell ref="L1:M1"/>
    <mergeCell ref="N1:O1"/>
    <mergeCell ref="L2:M2"/>
    <mergeCell ref="N2:O2"/>
    <mergeCell ref="BK5:BL5"/>
    <mergeCell ref="L3:M3"/>
    <mergeCell ref="N3:O3"/>
    <mergeCell ref="L4:M4"/>
    <mergeCell ref="N4:O4"/>
    <mergeCell ref="BI5:BJ5"/>
    <mergeCell ref="BG5:BH5"/>
    <mergeCell ref="BC5:BC6"/>
    <mergeCell ref="BE5:BF5"/>
    <mergeCell ref="Q5:S5"/>
    <mergeCell ref="T5:V5"/>
    <mergeCell ref="W5:Y5"/>
    <mergeCell ref="E11:F11"/>
    <mergeCell ref="L10:M10"/>
    <mergeCell ref="L7:M7"/>
    <mergeCell ref="B1:C4"/>
    <mergeCell ref="D1:E2"/>
    <mergeCell ref="D3:E4"/>
    <mergeCell ref="F3:K4"/>
    <mergeCell ref="E7:F7"/>
    <mergeCell ref="H7:I7"/>
    <mergeCell ref="J7:K7"/>
    <mergeCell ref="B5:P5"/>
    <mergeCell ref="E6:F6"/>
    <mergeCell ref="H6:I6"/>
    <mergeCell ref="J6:K6"/>
    <mergeCell ref="L6:M6"/>
    <mergeCell ref="F1:K2"/>
    <mergeCell ref="J13:K13"/>
    <mergeCell ref="L13:M13"/>
    <mergeCell ref="E12:F12"/>
    <mergeCell ref="N13:O13"/>
    <mergeCell ref="N6:O6"/>
    <mergeCell ref="H9:I9"/>
    <mergeCell ref="J9:K9"/>
    <mergeCell ref="L9:M9"/>
    <mergeCell ref="H10:I10"/>
    <mergeCell ref="H11:I11"/>
    <mergeCell ref="J11:K11"/>
    <mergeCell ref="H12:I12"/>
    <mergeCell ref="J10:K10"/>
    <mergeCell ref="N12:O12"/>
    <mergeCell ref="L11:M11"/>
    <mergeCell ref="B8:O8"/>
    <mergeCell ref="N9:O9"/>
    <mergeCell ref="N7:O7"/>
    <mergeCell ref="N11:O11"/>
    <mergeCell ref="N10:O10"/>
    <mergeCell ref="B9:B14"/>
    <mergeCell ref="E9:F9"/>
    <mergeCell ref="E10:F10"/>
    <mergeCell ref="N14:O14"/>
    <mergeCell ref="E14:F14"/>
    <mergeCell ref="H14:I14"/>
    <mergeCell ref="L14:M14"/>
    <mergeCell ref="J14:K14"/>
    <mergeCell ref="J12:K12"/>
    <mergeCell ref="L12:M12"/>
    <mergeCell ref="E13:F13"/>
    <mergeCell ref="H13:I13"/>
  </mergeCells>
  <conditionalFormatting sqref="S7 S9:S14">
    <cfRule type="cellIs" dxfId="38" priority="39" stopIfTrue="1" operator="equal">
      <formula>0</formula>
    </cfRule>
    <cfRule type="cellIs" dxfId="37" priority="38" stopIfTrue="1" operator="equal">
      <formula>1</formula>
    </cfRule>
    <cfRule type="cellIs" dxfId="36" priority="37" stopIfTrue="1" operator="between">
      <formula>1%</formula>
      <formula>90%</formula>
    </cfRule>
  </conditionalFormatting>
  <conditionalFormatting sqref="V7 V9:V14">
    <cfRule type="cellIs" dxfId="35" priority="36" stopIfTrue="1" operator="equal">
      <formula>0</formula>
    </cfRule>
    <cfRule type="cellIs" dxfId="34" priority="35" stopIfTrue="1" operator="equal">
      <formula>1</formula>
    </cfRule>
    <cfRule type="cellIs" dxfId="33" priority="34" stopIfTrue="1" operator="between">
      <formula>1%</formula>
      <formula>90%</formula>
    </cfRule>
  </conditionalFormatting>
  <conditionalFormatting sqref="Y7 Y9:Y14">
    <cfRule type="cellIs" dxfId="32" priority="33" stopIfTrue="1" operator="equal">
      <formula>0</formula>
    </cfRule>
    <cfRule type="cellIs" dxfId="31" priority="32" stopIfTrue="1" operator="equal">
      <formula>1</formula>
    </cfRule>
    <cfRule type="cellIs" dxfId="30" priority="31" stopIfTrue="1" operator="between">
      <formula>1%</formula>
      <formula>90%</formula>
    </cfRule>
  </conditionalFormatting>
  <conditionalFormatting sqref="AB7 AB9:AB14">
    <cfRule type="cellIs" dxfId="29" priority="30" stopIfTrue="1" operator="equal">
      <formula>0</formula>
    </cfRule>
    <cfRule type="cellIs" dxfId="28" priority="29" stopIfTrue="1" operator="equal">
      <formula>1</formula>
    </cfRule>
    <cfRule type="cellIs" dxfId="27" priority="28" stopIfTrue="1" operator="between">
      <formula>1%</formula>
      <formula>90%</formula>
    </cfRule>
  </conditionalFormatting>
  <conditionalFormatting sqref="AE7 AE9:AE14">
    <cfRule type="cellIs" dxfId="26" priority="27" stopIfTrue="1" operator="equal">
      <formula>0</formula>
    </cfRule>
    <cfRule type="cellIs" dxfId="25" priority="26" stopIfTrue="1" operator="equal">
      <formula>1</formula>
    </cfRule>
    <cfRule type="cellIs" dxfId="24" priority="25" stopIfTrue="1" operator="between">
      <formula>1%</formula>
      <formula>90%</formula>
    </cfRule>
  </conditionalFormatting>
  <conditionalFormatting sqref="AH7 AH9:AH14">
    <cfRule type="cellIs" dxfId="23" priority="24" stopIfTrue="1" operator="equal">
      <formula>0</formula>
    </cfRule>
    <cfRule type="cellIs" dxfId="22" priority="23" stopIfTrue="1" operator="equal">
      <formula>1</formula>
    </cfRule>
    <cfRule type="cellIs" dxfId="21" priority="22" stopIfTrue="1" operator="between">
      <formula>1%</formula>
      <formula>90%</formula>
    </cfRule>
  </conditionalFormatting>
  <conditionalFormatting sqref="AK7 AK9:AK14">
    <cfRule type="cellIs" dxfId="20" priority="19" stopIfTrue="1" operator="between">
      <formula>1%</formula>
      <formula>90%</formula>
    </cfRule>
    <cfRule type="cellIs" dxfId="19" priority="20" stopIfTrue="1" operator="equal">
      <formula>1</formula>
    </cfRule>
    <cfRule type="cellIs" dxfId="18" priority="21" stopIfTrue="1" operator="equal">
      <formula>0</formula>
    </cfRule>
  </conditionalFormatting>
  <conditionalFormatting sqref="AN7 AN9:AN14">
    <cfRule type="cellIs" dxfId="17" priority="18" stopIfTrue="1" operator="equal">
      <formula>0</formula>
    </cfRule>
    <cfRule type="cellIs" dxfId="16" priority="17" stopIfTrue="1" operator="equal">
      <formula>1</formula>
    </cfRule>
    <cfRule type="cellIs" dxfId="15" priority="16" stopIfTrue="1" operator="between">
      <formula>1%</formula>
      <formula>90%</formula>
    </cfRule>
  </conditionalFormatting>
  <conditionalFormatting sqref="AQ7 AQ9:AQ14">
    <cfRule type="cellIs" dxfId="14" priority="15" stopIfTrue="1" operator="equal">
      <formula>0</formula>
    </cfRule>
    <cfRule type="cellIs" dxfId="13" priority="14" stopIfTrue="1" operator="equal">
      <formula>1</formula>
    </cfRule>
    <cfRule type="cellIs" dxfId="12" priority="13" stopIfTrue="1" operator="between">
      <formula>1%</formula>
      <formula>90%</formula>
    </cfRule>
  </conditionalFormatting>
  <conditionalFormatting sqref="AT7 AT9:AT14">
    <cfRule type="cellIs" dxfId="11" priority="12" stopIfTrue="1" operator="equal">
      <formula>0</formula>
    </cfRule>
    <cfRule type="cellIs" dxfId="10" priority="11" stopIfTrue="1" operator="equal">
      <formula>1</formula>
    </cfRule>
    <cfRule type="cellIs" dxfId="9" priority="10" stopIfTrue="1" operator="between">
      <formula>1%</formula>
      <formula>90%</formula>
    </cfRule>
  </conditionalFormatting>
  <conditionalFormatting sqref="AW7 AW9:AW14">
    <cfRule type="cellIs" dxfId="8" priority="9" stopIfTrue="1" operator="equal">
      <formula>0</formula>
    </cfRule>
    <cfRule type="cellIs" dxfId="7" priority="8" stopIfTrue="1" operator="equal">
      <formula>1</formula>
    </cfRule>
    <cfRule type="cellIs" dxfId="6" priority="7" stopIfTrue="1" operator="between">
      <formula>1%</formula>
      <formula>90%</formula>
    </cfRule>
  </conditionalFormatting>
  <conditionalFormatting sqref="AZ7 AZ9:AZ14">
    <cfRule type="cellIs" dxfId="5" priority="6" stopIfTrue="1" operator="equal">
      <formula>0</formula>
    </cfRule>
    <cfRule type="cellIs" dxfId="4" priority="5" stopIfTrue="1" operator="equal">
      <formula>1</formula>
    </cfRule>
    <cfRule type="cellIs" dxfId="3" priority="4" stopIfTrue="1" operator="between">
      <formula>1%</formula>
      <formula>90%</formula>
    </cfRule>
  </conditionalFormatting>
  <conditionalFormatting sqref="BC7 BC9:BC14">
    <cfRule type="cellIs" dxfId="2" priority="3" stopIfTrue="1" operator="equal">
      <formula>0</formula>
    </cfRule>
    <cfRule type="cellIs" dxfId="1" priority="2" stopIfTrue="1" operator="equal">
      <formula>1</formula>
    </cfRule>
    <cfRule type="cellIs" dxfId="0" priority="1"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6" ma:contentTypeDescription="Crear nuevo documento." ma:contentTypeScope="" ma:versionID="9ceb51f2750f9e1c156b46e5c9f60922">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3bec57b957ec735265557c07817651c6"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Julie Marcela Medina Niño</DisplayName>
        <AccountId>62</AccountId>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Props1.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2.xml><?xml version="1.0" encoding="utf-8"?>
<ds:datastoreItem xmlns:ds="http://schemas.openxmlformats.org/officeDocument/2006/customXml" ds:itemID="{D953FA83-BA03-482D-A0A4-FFFA9916B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E0F7D-9AAD-4EAC-BF6A-95FBF6D2BE5D}">
  <ds:schemaRefs>
    <ds:schemaRef ds:uri="http://purl.org/dc/terms/"/>
    <ds:schemaRef ds:uri="http://schemas.microsoft.com/office/2006/metadata/properties"/>
    <ds:schemaRef ds:uri="http://schemas.microsoft.com/office/infopath/2007/PartnerControls"/>
    <ds:schemaRef ds:uri="http://purl.org/dc/elements/1.1/"/>
    <ds:schemaRef ds:uri="d3b219e2-fd2b-48db-a7a1-78200413b0f9"/>
    <ds:schemaRef ds:uri="http://schemas.microsoft.com/office/2006/documentManagement/types"/>
    <ds:schemaRef ds:uri="d652a727-8d49-4d64-a76b-fbe70de474b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RESUMEN</vt:lpstr>
      <vt:lpstr>Menú</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RESUMEN!Área_de_impresión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Karol Andrea Parraga Hache</cp:lastModifiedBy>
  <cp:revision/>
  <dcterms:created xsi:type="dcterms:W3CDTF">2018-12-27T14:13:29Z</dcterms:created>
  <dcterms:modified xsi:type="dcterms:W3CDTF">2023-09-13T22:16:01Z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