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karol.parraga\Downloads\"/>
    </mc:Choice>
  </mc:AlternateContent>
  <xr:revisionPtr revIDLastSave="0" documentId="8_{A2DEA8D6-4776-4031-B24C-02FFD0994F80}" xr6:coauthVersionLast="47" xr6:coauthVersionMax="47" xr10:uidLastSave="{00000000-0000-0000-0000-000000000000}"/>
  <bookViews>
    <workbookView xWindow="-110" yWindow="-110" windowWidth="19420" windowHeight="10420" tabRatio="901" xr2:uid="{00000000-000D-0000-FFFF-FFFF00000000}"/>
  </bookViews>
  <sheets>
    <sheet name="RESUMEN" sheetId="12" r:id="rId1"/>
    <sheet name="Menú" sheetId="4" state="hidden" r:id="rId2"/>
    <sheet name="C 1. Riesgos Corrupción" sheetId="11" r:id="rId3"/>
    <sheet name="C 2. Racionalización Trámite" sheetId="10" r:id="rId4"/>
    <sheet name="C 3. Rendición Cuentas" sheetId="8" r:id="rId5"/>
    <sheet name="C 4. Atención Ciudadano" sheetId="7" r:id="rId6"/>
    <sheet name="C 5. Transparencia Acceso" sheetId="6" r:id="rId7"/>
    <sheet name="C 6. Iniciativas Adicionales" sheetId="5" r:id="rId8"/>
  </sheets>
  <definedNames>
    <definedName name="_xlnm._FilterDatabase" localSheetId="2" hidden="1">'C 1. Riesgos Corrupción'!$B$6:$BS$6</definedName>
    <definedName name="_xlnm._FilterDatabase" localSheetId="4" hidden="1">'C 3. Rendición Cuentas'!$B$6:$BS$6</definedName>
    <definedName name="_xlnm._FilterDatabase" localSheetId="5" hidden="1">'C 4. Atención Ciudadano'!$B$6:$BS$22</definedName>
    <definedName name="_xlnm._FilterDatabase" localSheetId="6" hidden="1">'C 5. Transparencia Acceso'!$A$6:$O$33</definedName>
    <definedName name="_xlnm._FilterDatabase" localSheetId="7" hidden="1">'C 6. Iniciativas Adicionales'!$B$6:$O$22</definedName>
    <definedName name="_xlnm.Print_Area" localSheetId="2">'C 1. Riesgos Corrupción'!$B$1:$O$24</definedName>
    <definedName name="_xlnm.Print_Area" localSheetId="4">'C 3. Rendición Cuentas'!$B$2:$O$30</definedName>
    <definedName name="_xlnm.Print_Area" localSheetId="5">'C 4. Atención Ciudadano'!$B$7:$O$21</definedName>
    <definedName name="_xlnm.Print_Area" localSheetId="6">'C 5. Transparencia Acceso'!$B$8:$O$32</definedName>
    <definedName name="_xlnm.Print_Area" localSheetId="7">'C 6. Iniciativas Adicionales'!$B$7:$O$21</definedName>
    <definedName name="_xlnm.Print_Area" localSheetId="1">Menú!$A$1:$N$38</definedName>
    <definedName name="_xlnm.Print_Area" localSheetId="0">RESUMEN!$A$1:$M$30</definedName>
    <definedName name="_xlnm.Print_Titles" localSheetId="2">'C 1. Riesgos Corrupción'!$1:$6</definedName>
    <definedName name="_xlnm.Print_Titles" localSheetId="4">'C 3. Rendición Cuentas'!#REF!</definedName>
    <definedName name="_xlnm.Print_Titles" localSheetId="5">'C 4. Atención Ciudadano'!#REF!</definedName>
    <definedName name="_xlnm.Print_Titles" localSheetId="6">'C 5. Transparencia Acceso'!#REF!</definedName>
    <definedName name="_xlnm.Print_Titles" localSheetId="7">'C 6. Iniciativas Adicionales'!#REF!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2" i="5" l="1"/>
  <c r="AK12" i="7"/>
  <c r="BD32" i="6" l="1"/>
  <c r="BE32" i="6"/>
  <c r="BF32" i="6" s="1"/>
  <c r="BW32" i="6" s="1"/>
  <c r="BD31" i="6"/>
  <c r="BD30" i="6"/>
  <c r="BD29" i="6"/>
  <c r="BD28" i="6"/>
  <c r="BD27" i="6"/>
  <c r="BD26" i="6"/>
  <c r="BD25" i="6"/>
  <c r="BD24" i="6"/>
  <c r="BD23" i="6"/>
  <c r="BD22" i="6"/>
  <c r="BD21" i="6"/>
  <c r="BD20" i="6"/>
  <c r="BD19" i="6"/>
  <c r="BD18" i="6"/>
  <c r="BD17" i="6"/>
  <c r="BD16" i="6"/>
  <c r="BD15" i="6"/>
  <c r="BD14" i="6"/>
  <c r="BD13" i="6"/>
  <c r="BD12" i="6"/>
  <c r="BD11" i="6"/>
  <c r="BD10" i="6"/>
  <c r="BD9" i="6"/>
  <c r="BD8" i="6"/>
  <c r="AE10" i="5"/>
  <c r="AN19" i="5" l="1"/>
  <c r="AE19" i="5"/>
  <c r="AN17" i="5"/>
  <c r="BG16" i="5"/>
  <c r="AE31" i="6"/>
  <c r="AE32" i="6"/>
  <c r="AN30" i="6"/>
  <c r="AK30" i="6"/>
  <c r="AK29" i="6"/>
  <c r="AH17" i="6" l="1"/>
  <c r="AN16" i="6"/>
  <c r="AK16" i="6"/>
  <c r="AK15" i="6"/>
  <c r="AH14" i="6"/>
  <c r="AH12" i="6"/>
  <c r="AK8" i="7" l="1"/>
  <c r="AK19" i="7"/>
  <c r="AH18" i="7"/>
  <c r="Y18" i="7"/>
  <c r="AK13" i="7"/>
  <c r="AH9" i="7"/>
  <c r="P6" i="11"/>
  <c r="AH17" i="11" l="1"/>
  <c r="AE15" i="11"/>
  <c r="AE16" i="11"/>
  <c r="AE14" i="11"/>
  <c r="AH11" i="11"/>
  <c r="AN7" i="11"/>
  <c r="AK7" i="11"/>
  <c r="AH7" i="11"/>
  <c r="AE7" i="11"/>
  <c r="AK24" i="8"/>
  <c r="AK12" i="8"/>
  <c r="AE17" i="8"/>
  <c r="BE13" i="8"/>
  <c r="BD13" i="8"/>
  <c r="AK13" i="8"/>
  <c r="AN23" i="8"/>
  <c r="AN22" i="8"/>
  <c r="AN21" i="8"/>
  <c r="AK18" i="8"/>
  <c r="AN15" i="8"/>
  <c r="AN13" i="5"/>
  <c r="AH13" i="5"/>
  <c r="AN18" i="6"/>
  <c r="AK18" i="6"/>
  <c r="AH18" i="6"/>
  <c r="BE31" i="6"/>
  <c r="BF31" i="6" s="1"/>
  <c r="BW31" i="6" s="1"/>
  <c r="AB30" i="6"/>
  <c r="AE30" i="6"/>
  <c r="AH30" i="6"/>
  <c r="V30" i="6"/>
  <c r="Y30" i="6"/>
  <c r="AE29" i="6"/>
  <c r="AH24" i="6"/>
  <c r="AH16" i="6"/>
  <c r="AH13" i="6"/>
  <c r="BE18" i="7"/>
  <c r="AH17" i="7"/>
  <c r="AH16" i="7"/>
  <c r="BD9" i="7"/>
  <c r="BE21" i="8"/>
  <c r="AN11" i="5"/>
  <c r="AK10" i="5"/>
  <c r="AN8" i="5"/>
  <c r="P22" i="5"/>
  <c r="P21" i="5"/>
  <c r="P20" i="5"/>
  <c r="P19" i="5"/>
  <c r="P18" i="5"/>
  <c r="P17" i="5"/>
  <c r="P15" i="5"/>
  <c r="P14" i="5"/>
  <c r="P13" i="5"/>
  <c r="P12" i="5"/>
  <c r="P11" i="5"/>
  <c r="P10" i="5"/>
  <c r="P9" i="5"/>
  <c r="P8" i="5"/>
  <c r="P7" i="5"/>
  <c r="BE21" i="5"/>
  <c r="BD21" i="5"/>
  <c r="S21" i="5"/>
  <c r="BE20" i="5"/>
  <c r="BD20" i="5"/>
  <c r="BE19" i="5"/>
  <c r="BD19" i="5"/>
  <c r="V19" i="5"/>
  <c r="BE18" i="5"/>
  <c r="BD18" i="5"/>
  <c r="BE17" i="5"/>
  <c r="BD17" i="5"/>
  <c r="BE15" i="5"/>
  <c r="BD15" i="5"/>
  <c r="BE14" i="5"/>
  <c r="BD14" i="5"/>
  <c r="BE13" i="5"/>
  <c r="AB13" i="5"/>
  <c r="BD13" i="5" s="1"/>
  <c r="BE12" i="5"/>
  <c r="BD12" i="5"/>
  <c r="BE11" i="5"/>
  <c r="AB11" i="5"/>
  <c r="BD11" i="5" s="1"/>
  <c r="BE10" i="5"/>
  <c r="BD10" i="5"/>
  <c r="Y10" i="5"/>
  <c r="BE9" i="5"/>
  <c r="BF9" i="5" s="1"/>
  <c r="BD9" i="5"/>
  <c r="Y9" i="5"/>
  <c r="V9" i="5"/>
  <c r="BE8" i="5"/>
  <c r="AB8" i="5"/>
  <c r="BD8" i="5" s="1"/>
  <c r="BE7" i="5"/>
  <c r="BD7" i="5"/>
  <c r="Y7" i="5"/>
  <c r="V7" i="5"/>
  <c r="P32" i="6"/>
  <c r="P31" i="6"/>
  <c r="P30" i="6"/>
  <c r="P29" i="6"/>
  <c r="P28" i="6"/>
  <c r="P27" i="6"/>
  <c r="P26" i="6"/>
  <c r="P25" i="6"/>
  <c r="P24" i="6"/>
  <c r="P23" i="6"/>
  <c r="P22" i="6"/>
  <c r="P21" i="6"/>
  <c r="P20" i="6"/>
  <c r="P19" i="6"/>
  <c r="P18" i="6"/>
  <c r="P17" i="6"/>
  <c r="P16" i="6"/>
  <c r="P15" i="6"/>
  <c r="P14" i="6"/>
  <c r="P13" i="6"/>
  <c r="P12" i="6"/>
  <c r="P11" i="6"/>
  <c r="P10" i="6"/>
  <c r="P9" i="6"/>
  <c r="P8" i="6"/>
  <c r="P7" i="6"/>
  <c r="BE30" i="6"/>
  <c r="BE29" i="6"/>
  <c r="Y29" i="6"/>
  <c r="BE28" i="6"/>
  <c r="BE27" i="6"/>
  <c r="BE26" i="6"/>
  <c r="BE25" i="6"/>
  <c r="BE24" i="6"/>
  <c r="BE23" i="6"/>
  <c r="BE22" i="6"/>
  <c r="BE21" i="6"/>
  <c r="BE20" i="6"/>
  <c r="BE19" i="6"/>
  <c r="BE18" i="6"/>
  <c r="BE17" i="6"/>
  <c r="BE16" i="6"/>
  <c r="AB16" i="6"/>
  <c r="Y16" i="6"/>
  <c r="S16" i="6"/>
  <c r="BE15" i="6"/>
  <c r="BE14" i="6"/>
  <c r="BE13" i="6"/>
  <c r="BE12" i="6"/>
  <c r="BE11" i="6"/>
  <c r="Y11" i="6"/>
  <c r="BE10" i="6"/>
  <c r="Y10" i="6"/>
  <c r="BE9" i="6"/>
  <c r="AB9" i="6"/>
  <c r="BE8" i="6"/>
  <c r="Y8" i="6"/>
  <c r="BE7" i="6"/>
  <c r="BD7" i="6"/>
  <c r="AB7" i="6"/>
  <c r="P21" i="7"/>
  <c r="P20" i="7"/>
  <c r="P19" i="7"/>
  <c r="P18" i="7"/>
  <c r="P17" i="7"/>
  <c r="P16" i="7"/>
  <c r="P15" i="7"/>
  <c r="P14" i="7"/>
  <c r="P13" i="7"/>
  <c r="P12" i="7"/>
  <c r="P11" i="7"/>
  <c r="P10" i="7"/>
  <c r="P9" i="7"/>
  <c r="P8" i="7"/>
  <c r="P7" i="7"/>
  <c r="BE21" i="7"/>
  <c r="BD21" i="7"/>
  <c r="BE20" i="7"/>
  <c r="BD20" i="7"/>
  <c r="AB20" i="7"/>
  <c r="BE19" i="7"/>
  <c r="BD19" i="7"/>
  <c r="AB19" i="7"/>
  <c r="BD18" i="7"/>
  <c r="BE17" i="7"/>
  <c r="BD17" i="7"/>
  <c r="BE16" i="7"/>
  <c r="BD16" i="7"/>
  <c r="BE15" i="7"/>
  <c r="BD15" i="7"/>
  <c r="BE14" i="7"/>
  <c r="BD14" i="7"/>
  <c r="Y14" i="7"/>
  <c r="BE13" i="7"/>
  <c r="BD13" i="7"/>
  <c r="BE12" i="7"/>
  <c r="BD12" i="7"/>
  <c r="Y12" i="7"/>
  <c r="BE11" i="7"/>
  <c r="BD11" i="7"/>
  <c r="BE10" i="7"/>
  <c r="BD10" i="7"/>
  <c r="BE9" i="7"/>
  <c r="BE8" i="7"/>
  <c r="BD8" i="7"/>
  <c r="BE7" i="7"/>
  <c r="BD7" i="7"/>
  <c r="BE26" i="8"/>
  <c r="BD26" i="8"/>
  <c r="BE25" i="8"/>
  <c r="BD25" i="8"/>
  <c r="BE24" i="8"/>
  <c r="BD24" i="8"/>
  <c r="BE23" i="8"/>
  <c r="BD23" i="8"/>
  <c r="BE22" i="8"/>
  <c r="BD22" i="8"/>
  <c r="V22" i="8"/>
  <c r="BD21" i="8"/>
  <c r="V21" i="8"/>
  <c r="BE20" i="8"/>
  <c r="BD20" i="8"/>
  <c r="BE19" i="8"/>
  <c r="BD19" i="8"/>
  <c r="BE18" i="8"/>
  <c r="BD18" i="8"/>
  <c r="BE17" i="8"/>
  <c r="BD17" i="8"/>
  <c r="V17" i="8"/>
  <c r="BE16" i="8"/>
  <c r="BD16" i="8"/>
  <c r="V16" i="8"/>
  <c r="BE15" i="8"/>
  <c r="BD15" i="8"/>
  <c r="V15" i="8"/>
  <c r="BE14" i="8"/>
  <c r="BD14" i="8"/>
  <c r="BE12" i="8"/>
  <c r="BD12" i="8"/>
  <c r="BE11" i="8"/>
  <c r="BD11" i="8"/>
  <c r="AB11" i="8"/>
  <c r="S11" i="8"/>
  <c r="BE10" i="8"/>
  <c r="BD10" i="8"/>
  <c r="V10" i="8"/>
  <c r="BE9" i="8"/>
  <c r="BD9" i="8"/>
  <c r="V9" i="8"/>
  <c r="BE8" i="8"/>
  <c r="BD8" i="8"/>
  <c r="S8" i="8"/>
  <c r="BE7" i="8"/>
  <c r="BD7" i="8"/>
  <c r="S7" i="8"/>
  <c r="BE17" i="11"/>
  <c r="BD17" i="11"/>
  <c r="BE16" i="11"/>
  <c r="BD16" i="11"/>
  <c r="BE15" i="11"/>
  <c r="BD15" i="11"/>
  <c r="BE14" i="11"/>
  <c r="BD14" i="11"/>
  <c r="BE13" i="11"/>
  <c r="BD13" i="11"/>
  <c r="S13" i="11"/>
  <c r="BE12" i="11"/>
  <c r="BD12" i="11"/>
  <c r="S12" i="11"/>
  <c r="BE11" i="11"/>
  <c r="BD11" i="11"/>
  <c r="BE10" i="11"/>
  <c r="BD10" i="11"/>
  <c r="S10" i="11"/>
  <c r="BE9" i="11"/>
  <c r="BD9" i="11"/>
  <c r="BE8" i="11"/>
  <c r="BD8" i="11"/>
  <c r="BE7" i="11"/>
  <c r="BD7" i="11"/>
  <c r="AB7" i="11"/>
  <c r="Y7" i="11"/>
  <c r="V7" i="11"/>
  <c r="B22" i="4"/>
  <c r="BF10" i="11" l="1"/>
  <c r="BG10" i="11" s="1"/>
  <c r="BX10" i="11" s="1"/>
  <c r="BF13" i="8"/>
  <c r="BG13" i="8" s="1"/>
  <c r="BX13" i="8" s="1"/>
  <c r="BF13" i="11"/>
  <c r="BF24" i="8"/>
  <c r="BW13" i="11"/>
  <c r="BG13" i="11"/>
  <c r="BE18" i="11"/>
  <c r="BF11" i="11"/>
  <c r="BG11" i="11" s="1"/>
  <c r="BX11" i="11" s="1"/>
  <c r="BF12" i="11"/>
  <c r="BG12" i="11" s="1"/>
  <c r="BX12" i="11" s="1"/>
  <c r="BF15" i="11"/>
  <c r="BF20" i="8"/>
  <c r="BG20" i="8" s="1"/>
  <c r="BX20" i="8" s="1"/>
  <c r="BF17" i="11"/>
  <c r="BF26" i="8"/>
  <c r="BW26" i="8" s="1"/>
  <c r="BF7" i="8"/>
  <c r="BW7" i="8" s="1"/>
  <c r="BG9" i="5"/>
  <c r="BW9" i="5"/>
  <c r="BF14" i="11"/>
  <c r="BG14" i="11" s="1"/>
  <c r="BF23" i="8"/>
  <c r="BG23" i="8" s="1"/>
  <c r="BX23" i="8" s="1"/>
  <c r="BF16" i="11"/>
  <c r="BG16" i="11" s="1"/>
  <c r="BX16" i="11" s="1"/>
  <c r="BF21" i="8"/>
  <c r="BG21" i="8" s="1"/>
  <c r="BX21" i="8" s="1"/>
  <c r="BF20" i="7"/>
  <c r="BG20" i="7" s="1"/>
  <c r="BG26" i="8"/>
  <c r="BG7" i="8"/>
  <c r="BW24" i="8"/>
  <c r="BG24" i="8"/>
  <c r="BF19" i="8"/>
  <c r="BF19" i="5"/>
  <c r="BG19" i="5" s="1"/>
  <c r="BX19" i="5" s="1"/>
  <c r="BG31" i="6"/>
  <c r="BH31" i="6" s="1"/>
  <c r="BG32" i="6"/>
  <c r="BH32" i="6" s="1"/>
  <c r="BF19" i="7"/>
  <c r="BG19" i="7" s="1"/>
  <c r="BF18" i="7"/>
  <c r="BE22" i="5"/>
  <c r="BF21" i="5"/>
  <c r="BF15" i="5"/>
  <c r="BF14" i="5"/>
  <c r="BF17" i="5"/>
  <c r="BF20" i="5"/>
  <c r="BF18" i="5"/>
  <c r="BF11" i="5"/>
  <c r="BF30" i="6"/>
  <c r="BF18" i="6"/>
  <c r="BW18" i="6" s="1"/>
  <c r="BF15" i="7"/>
  <c r="BG15" i="7" s="1"/>
  <c r="BX15" i="7" s="1"/>
  <c r="BF17" i="7"/>
  <c r="BG17" i="7" s="1"/>
  <c r="BX17" i="7" s="1"/>
  <c r="BF21" i="7"/>
  <c r="BF9" i="7"/>
  <c r="BF11" i="7"/>
  <c r="BF14" i="7"/>
  <c r="BG14" i="7" s="1"/>
  <c r="BF12" i="7"/>
  <c r="BW12" i="7" s="1"/>
  <c r="BF13" i="5"/>
  <c r="BF20" i="6"/>
  <c r="BF22" i="6"/>
  <c r="BW22" i="6" s="1"/>
  <c r="BF24" i="6"/>
  <c r="BW24" i="6" s="1"/>
  <c r="BF26" i="6"/>
  <c r="BW26" i="6" s="1"/>
  <c r="BF7" i="7"/>
  <c r="BG7" i="7" s="1"/>
  <c r="BF13" i="7"/>
  <c r="BF8" i="7"/>
  <c r="BW8" i="7" s="1"/>
  <c r="BF15" i="8"/>
  <c r="BG15" i="8" s="1"/>
  <c r="BF9" i="8"/>
  <c r="BG9" i="8" s="1"/>
  <c r="BX9" i="8" s="1"/>
  <c r="BF8" i="8"/>
  <c r="BG8" i="8" s="1"/>
  <c r="BF14" i="8"/>
  <c r="BG14" i="8" s="1"/>
  <c r="BF17" i="8"/>
  <c r="BW17" i="8" s="1"/>
  <c r="BF10" i="8"/>
  <c r="BG10" i="8" s="1"/>
  <c r="BX10" i="8" s="1"/>
  <c r="BF11" i="8"/>
  <c r="BW11" i="8" s="1"/>
  <c r="BF25" i="8"/>
  <c r="BG25" i="8" s="1"/>
  <c r="BX25" i="8" s="1"/>
  <c r="BF22" i="8"/>
  <c r="BF8" i="11"/>
  <c r="BF9" i="11"/>
  <c r="BG9" i="11" s="1"/>
  <c r="BX9" i="11" s="1"/>
  <c r="BD18" i="11"/>
  <c r="BF10" i="7"/>
  <c r="BF12" i="5"/>
  <c r="BF16" i="8"/>
  <c r="BW16" i="8" s="1"/>
  <c r="BF16" i="7"/>
  <c r="BF18" i="8"/>
  <c r="BF10" i="5"/>
  <c r="BF8" i="5"/>
  <c r="BF7" i="6"/>
  <c r="BW7" i="6" s="1"/>
  <c r="BF8" i="6"/>
  <c r="BF9" i="6"/>
  <c r="BW9" i="6" s="1"/>
  <c r="BF10" i="6"/>
  <c r="BW10" i="6" s="1"/>
  <c r="BF11" i="6"/>
  <c r="BW11" i="6" s="1"/>
  <c r="BF13" i="6"/>
  <c r="BW13" i="6" s="1"/>
  <c r="BF14" i="6"/>
  <c r="BW14" i="6" s="1"/>
  <c r="BF15" i="6"/>
  <c r="BF16" i="6"/>
  <c r="BW16" i="6" s="1"/>
  <c r="BF17" i="6"/>
  <c r="BW17" i="6" s="1"/>
  <c r="BF19" i="6"/>
  <c r="BW19" i="6" s="1"/>
  <c r="BF21" i="6"/>
  <c r="BW21" i="6" s="1"/>
  <c r="BF23" i="6"/>
  <c r="BW23" i="6" s="1"/>
  <c r="BF25" i="6"/>
  <c r="BW25" i="6" s="1"/>
  <c r="BF27" i="6"/>
  <c r="BW27" i="6" s="1"/>
  <c r="BF28" i="6"/>
  <c r="BF29" i="6"/>
  <c r="BW29" i="6" s="1"/>
  <c r="BF12" i="6"/>
  <c r="BW12" i="6" s="1"/>
  <c r="BF12" i="8"/>
  <c r="BD22" i="5"/>
  <c r="BF7" i="5"/>
  <c r="BX9" i="5"/>
  <c r="BW19" i="7"/>
  <c r="BX19" i="7"/>
  <c r="BX20" i="7"/>
  <c r="BW20" i="7"/>
  <c r="BD22" i="7"/>
  <c r="BE22" i="7"/>
  <c r="BW20" i="8"/>
  <c r="BX15" i="8"/>
  <c r="BW8" i="8"/>
  <c r="BX8" i="8"/>
  <c r="BX14" i="8"/>
  <c r="BX24" i="8"/>
  <c r="BX26" i="8"/>
  <c r="BW11" i="11"/>
  <c r="BX14" i="11"/>
  <c r="BF7" i="11"/>
  <c r="BG7" i="11" s="1"/>
  <c r="BX13" i="11"/>
  <c r="BW10" i="11" l="1"/>
  <c r="BW13" i="8"/>
  <c r="BG9" i="7"/>
  <c r="BW9" i="7"/>
  <c r="BW12" i="11"/>
  <c r="BW14" i="11"/>
  <c r="BW9" i="11"/>
  <c r="BW15" i="11"/>
  <c r="BG15" i="11"/>
  <c r="BX15" i="11" s="1"/>
  <c r="BW23" i="8"/>
  <c r="BW15" i="7"/>
  <c r="BG30" i="6"/>
  <c r="BX30" i="6" s="1"/>
  <c r="BW30" i="6"/>
  <c r="BW10" i="5"/>
  <c r="BG10" i="5"/>
  <c r="BX10" i="5" s="1"/>
  <c r="BG20" i="6"/>
  <c r="BX20" i="6" s="1"/>
  <c r="BW20" i="6"/>
  <c r="BG14" i="5"/>
  <c r="BX14" i="5" s="1"/>
  <c r="BW14" i="5"/>
  <c r="BW21" i="8"/>
  <c r="BW11" i="5"/>
  <c r="BG11" i="5"/>
  <c r="BX11" i="5" s="1"/>
  <c r="BG18" i="7"/>
  <c r="BG8" i="6"/>
  <c r="BX8" i="6" s="1"/>
  <c r="BW8" i="6"/>
  <c r="BW10" i="7"/>
  <c r="BG10" i="7"/>
  <c r="BG11" i="7"/>
  <c r="BX11" i="7" s="1"/>
  <c r="BG18" i="5"/>
  <c r="BW18" i="5"/>
  <c r="BW17" i="11"/>
  <c r="BG17" i="11"/>
  <c r="BX17" i="11" s="1"/>
  <c r="BW7" i="5"/>
  <c r="BG7" i="5"/>
  <c r="BW13" i="5"/>
  <c r="BG13" i="5"/>
  <c r="BX13" i="5" s="1"/>
  <c r="BW15" i="5"/>
  <c r="BG15" i="5"/>
  <c r="BX15" i="5" s="1"/>
  <c r="BW16" i="7"/>
  <c r="BG16" i="7"/>
  <c r="BX16" i="7" s="1"/>
  <c r="BW16" i="11"/>
  <c r="BW25" i="8"/>
  <c r="BG20" i="5"/>
  <c r="BX20" i="5" s="1"/>
  <c r="BW20" i="5"/>
  <c r="BG21" i="5"/>
  <c r="BX21" i="5" s="1"/>
  <c r="BW21" i="5"/>
  <c r="BW15" i="8"/>
  <c r="BG28" i="6"/>
  <c r="BX28" i="6" s="1"/>
  <c r="BW28" i="6"/>
  <c r="BG8" i="5"/>
  <c r="BW8" i="5"/>
  <c r="BW21" i="7"/>
  <c r="BG21" i="7"/>
  <c r="BX21" i="7" s="1"/>
  <c r="BW8" i="11"/>
  <c r="BG8" i="11"/>
  <c r="BX8" i="11" s="1"/>
  <c r="BW12" i="5"/>
  <c r="BG12" i="5"/>
  <c r="BX12" i="5" s="1"/>
  <c r="BG18" i="8"/>
  <c r="BX18" i="8" s="1"/>
  <c r="BG22" i="8"/>
  <c r="BX22" i="8" s="1"/>
  <c r="BG17" i="8"/>
  <c r="BX17" i="8" s="1"/>
  <c r="BW19" i="8"/>
  <c r="BG19" i="8"/>
  <c r="BX19" i="8" s="1"/>
  <c r="BW12" i="8"/>
  <c r="BG12" i="8"/>
  <c r="BX12" i="8" s="1"/>
  <c r="BW9" i="8"/>
  <c r="BW10" i="8"/>
  <c r="BW14" i="8"/>
  <c r="BG16" i="8"/>
  <c r="BX16" i="8" s="1"/>
  <c r="BX11" i="8"/>
  <c r="BG11" i="8"/>
  <c r="BW19" i="5"/>
  <c r="BG17" i="5"/>
  <c r="BX17" i="5" s="1"/>
  <c r="BW17" i="5"/>
  <c r="BG21" i="6"/>
  <c r="BX21" i="6" s="1"/>
  <c r="BG15" i="6"/>
  <c r="BX15" i="6" s="1"/>
  <c r="BG10" i="6"/>
  <c r="BX10" i="6" s="1"/>
  <c r="BG24" i="6"/>
  <c r="BX24" i="6" s="1"/>
  <c r="BG27" i="6"/>
  <c r="BX27" i="6" s="1"/>
  <c r="BG9" i="6"/>
  <c r="BG22" i="6"/>
  <c r="BX22" i="6" s="1"/>
  <c r="BG18" i="6"/>
  <c r="BX18" i="6" s="1"/>
  <c r="BG25" i="6"/>
  <c r="BX25" i="6" s="1"/>
  <c r="BG17" i="6"/>
  <c r="BX17" i="6" s="1"/>
  <c r="BG13" i="6"/>
  <c r="BX13" i="6" s="1"/>
  <c r="BG7" i="6"/>
  <c r="BX7" i="6" s="1"/>
  <c r="BG26" i="6"/>
  <c r="BX26" i="6" s="1"/>
  <c r="BG29" i="6"/>
  <c r="BX29" i="6" s="1"/>
  <c r="BG23" i="6"/>
  <c r="BX23" i="6" s="1"/>
  <c r="BG19" i="6"/>
  <c r="BX19" i="6" s="1"/>
  <c r="BG16" i="6"/>
  <c r="BX16" i="6" s="1"/>
  <c r="BG14" i="6"/>
  <c r="BX14" i="6" s="1"/>
  <c r="BG12" i="6"/>
  <c r="BX12" i="6" s="1"/>
  <c r="BG11" i="6"/>
  <c r="BX11" i="6" s="1"/>
  <c r="BX31" i="6"/>
  <c r="BG12" i="7"/>
  <c r="BX12" i="7" s="1"/>
  <c r="BW13" i="7"/>
  <c r="BG13" i="7"/>
  <c r="BX13" i="7" s="1"/>
  <c r="BG8" i="7"/>
  <c r="BX8" i="7" s="1"/>
  <c r="BX18" i="7"/>
  <c r="BX18" i="5"/>
  <c r="BX9" i="6"/>
  <c r="BX9" i="7"/>
  <c r="BX10" i="7"/>
  <c r="BW11" i="7"/>
  <c r="BW7" i="7"/>
  <c r="BX8" i="5"/>
  <c r="BW22" i="8"/>
  <c r="BW18" i="8"/>
  <c r="BX7" i="7"/>
  <c r="BX7" i="8"/>
  <c r="BX27" i="8" s="1"/>
  <c r="H24" i="12" s="1"/>
  <c r="BW7" i="11"/>
  <c r="BG6" i="6" l="1"/>
  <c r="BX22" i="7"/>
  <c r="H25" i="12" s="1"/>
  <c r="BG22" i="7"/>
  <c r="BX33" i="6"/>
  <c r="H26" i="12" s="1"/>
  <c r="BG6" i="7"/>
  <c r="BG6" i="8"/>
  <c r="BG6" i="5"/>
  <c r="BG22" i="5"/>
  <c r="BX7" i="5"/>
  <c r="BX22" i="5" s="1"/>
  <c r="H27" i="12" s="1"/>
  <c r="BG18" i="11"/>
  <c r="BX7" i="11"/>
  <c r="BX18" i="11" s="1"/>
  <c r="H22" i="12" s="1"/>
  <c r="BG6" i="11"/>
  <c r="H20"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Mary Alexandra Martinez Bonilla</author>
    <author>Claudia Patricia Ardila Díaz</author>
  </authors>
  <commentList>
    <comment ref="BX6" authorId="0" shapeId="0" xr:uid="{00000000-0006-0000-0200-000001000000}">
      <text>
        <r>
          <rPr>
            <b/>
            <sz val="9"/>
            <color indexed="81"/>
            <rFont val="Tahoma"/>
            <family val="2"/>
          </rPr>
          <t>Mary Alexandra Martinez Bonilla:</t>
        </r>
        <r>
          <rPr>
            <sz val="9"/>
            <color indexed="81"/>
            <rFont val="Tahoma"/>
            <family val="2"/>
          </rPr>
          <t xml:space="preserve">
FORMULADA POR LA OAP. NO TOCAR</t>
        </r>
      </text>
    </comment>
    <comment ref="L15" authorId="1" shapeId="0" xr:uid="{00000000-0006-0000-0200-000002000000}">
      <text>
        <r>
          <rPr>
            <b/>
            <sz val="11"/>
            <color indexed="81"/>
            <rFont val="Tahoma"/>
            <family val="2"/>
          </rPr>
          <t>Claudia Patricia Ardila Díaz:</t>
        </r>
        <r>
          <rPr>
            <sz val="11"/>
            <color indexed="81"/>
            <rFont val="Tahoma"/>
            <family val="2"/>
          </rPr>
          <t xml:space="preserve">
Se diligencia los recursos requeridos.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Mary Alexandra Martinez Bonilla</author>
  </authors>
  <commentList>
    <comment ref="BX6" authorId="0" shapeId="0" xr:uid="{00000000-0006-0000-0400-000001000000}">
      <text>
        <r>
          <rPr>
            <b/>
            <sz val="9"/>
            <color indexed="81"/>
            <rFont val="Tahoma"/>
            <family val="2"/>
          </rPr>
          <t>Mary Alexandra Martinez Bonilla:</t>
        </r>
        <r>
          <rPr>
            <sz val="9"/>
            <color indexed="81"/>
            <rFont val="Tahoma"/>
            <family val="2"/>
          </rPr>
          <t xml:space="preserve">
FORMULADA POR LA OAP. NO TOCAR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Mary Alexandra Martinez Bonilla</author>
  </authors>
  <commentList>
    <comment ref="BX6" authorId="0" shapeId="0" xr:uid="{00000000-0006-0000-0500-000001000000}">
      <text>
        <r>
          <rPr>
            <b/>
            <sz val="9"/>
            <color indexed="81"/>
            <rFont val="Tahoma"/>
            <family val="2"/>
          </rPr>
          <t>Mary Alexandra Martinez Bonilla:</t>
        </r>
        <r>
          <rPr>
            <sz val="9"/>
            <color indexed="81"/>
            <rFont val="Tahoma"/>
            <family val="2"/>
          </rPr>
          <t xml:space="preserve">
FORMULADA POR LA OAP. NO TOCAR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Mary Alexandra Martinez Bonilla</author>
    <author>Claudia Patricia Ardila Díaz</author>
  </authors>
  <commentList>
    <comment ref="BX6" authorId="0" shapeId="0" xr:uid="{00000000-0006-0000-0600-000001000000}">
      <text>
        <r>
          <rPr>
            <b/>
            <sz val="9"/>
            <color indexed="81"/>
            <rFont val="Tahoma"/>
            <family val="2"/>
          </rPr>
          <t>Mary Alexandra Martinez Bonilla:</t>
        </r>
        <r>
          <rPr>
            <sz val="9"/>
            <color indexed="81"/>
            <rFont val="Tahoma"/>
            <family val="2"/>
          </rPr>
          <t xml:space="preserve">
FORMULADA POR LA OAP. NO TOCAR</t>
        </r>
      </text>
    </comment>
    <comment ref="N13" authorId="1" shapeId="0" xr:uid="{00000000-0006-0000-0600-000002000000}">
      <text>
        <r>
          <rPr>
            <b/>
            <sz val="11"/>
            <color indexed="81"/>
            <rFont val="Tahoma"/>
            <family val="2"/>
          </rPr>
          <t>Claudia Patricia Ardila Díaz:</t>
        </r>
        <r>
          <rPr>
            <sz val="11"/>
            <color indexed="81"/>
            <rFont val="Tahoma"/>
            <family val="2"/>
          </rPr>
          <t xml:space="preserve">
La meta es una actualización, pero se indican dos fechas, se indica que es para el reporte de gestión. </t>
        </r>
      </text>
    </comment>
    <comment ref="N16" authorId="1" shapeId="0" xr:uid="{00000000-0006-0000-0600-000003000000}">
      <text>
        <r>
          <rPr>
            <b/>
            <sz val="11"/>
            <color indexed="81"/>
            <rFont val="Tahoma"/>
            <family val="2"/>
          </rPr>
          <t>Claudia Patricia Ardila Díaz:</t>
        </r>
        <r>
          <rPr>
            <sz val="11"/>
            <color indexed="81"/>
            <rFont val="Tahoma"/>
            <family val="2"/>
          </rPr>
          <t xml:space="preserve">
Se indican doce (12) actividades de divulgación, pero se programan 4 fechas</t>
        </r>
      </text>
    </comment>
    <comment ref="N30" authorId="1" shapeId="0" xr:uid="{00000000-0006-0000-0600-000005000000}">
      <text>
        <r>
          <rPr>
            <b/>
            <sz val="11"/>
            <color indexed="81"/>
            <rFont val="Tahoma"/>
            <family val="2"/>
          </rPr>
          <t>Claudia Patricia Ardila Díaz:</t>
        </r>
        <r>
          <rPr>
            <sz val="11"/>
            <color indexed="81"/>
            <rFont val="Tahoma"/>
            <family val="2"/>
          </rPr>
          <t xml:space="preserve">
Se programan 11 informes, pero se precisa una única fecha.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Mary Alexandra Martinez Bonilla</author>
  </authors>
  <commentList>
    <comment ref="BX6" authorId="0" shapeId="0" xr:uid="{00000000-0006-0000-0700-000001000000}">
      <text>
        <r>
          <rPr>
            <b/>
            <sz val="9"/>
            <color indexed="81"/>
            <rFont val="Tahoma"/>
            <family val="2"/>
          </rPr>
          <t>Mary Alexandra Martinez Bonilla:</t>
        </r>
        <r>
          <rPr>
            <sz val="9"/>
            <color indexed="81"/>
            <rFont val="Tahoma"/>
            <family val="2"/>
          </rPr>
          <t xml:space="preserve">
FORMULADA POR LA OAP. NO TOCAR</t>
        </r>
      </text>
    </comment>
  </commentList>
</comments>
</file>

<file path=xl/sharedStrings.xml><?xml version="1.0" encoding="utf-8"?>
<sst xmlns="http://schemas.openxmlformats.org/spreadsheetml/2006/main" count="1787" uniqueCount="845">
  <si>
    <t>Proceso:</t>
  </si>
  <si>
    <t>Direccionamiento Sectorial e Institucional</t>
  </si>
  <si>
    <t xml:space="preserve">Código: </t>
  </si>
  <si>
    <t>F-DS-568</t>
  </si>
  <si>
    <t xml:space="preserve">Versión: </t>
  </si>
  <si>
    <t>Documento:</t>
  </si>
  <si>
    <t>Plan Anticorrupción y de Atención al Ciudadano - PAAC
2022</t>
  </si>
  <si>
    <t xml:space="preserve">Fecha de Aprobación: </t>
  </si>
  <si>
    <t>Fecha Vigencia: 04/02/2022</t>
  </si>
  <si>
    <t>Pagina 1 de 1</t>
  </si>
  <si>
    <t>OBJETIVOS DEL PLAN ANTICORRUPCIÓN Y DE ATENCIÓN AL CIUDADANO</t>
  </si>
  <si>
    <t>OBJETIVO GENERAL</t>
  </si>
  <si>
    <t xml:space="preserve">Implementar acciones y mecanismos de lucha contra la corrupción, acceso a la información, fomento de la participación ciudadana, mejoramiento de la atención al ciudadano y promoción de la gestión ética; orientando a la Secretaría Distrital de Seguridad, Convivencia y Justicia hacia una gestión moderna, eficiente y transparente. </t>
  </si>
  <si>
    <t>OBJETIVOS ESPECÍFICOS</t>
  </si>
  <si>
    <t>• Implementar la Gestión del Riesgo de la entidad, identificando riesgos dirigidos a prevenir o evitar la corrupción.
• Identificar y racionalizar los trámites u OPAS identificados en la entidad para prestar un servicio más eficiente al ciudadano.
• Definir mecanismos efectivos de rendición de cuentas y participación ciudadana que garanticen un proceso transversal permanente entre la entidad y la ciudadanía, promoviendo la transparencia en la gestión de la SDSCJ. 
• Instaurar acciones tendientes a mejorar la Atención al Ciudadano mediante el desarrollo institucional, afianzando la cultura del servicio y fortaleciendo los canales de atención. 
• Establecer estrategias que fortalezcan el derecho fundamental de acceso a la información pública.
• Implementar la gestión ética de la entidad a través de mecanismos que promuevan principios y valores éticos que propendan por una gestión eficaz y transparente.</t>
  </si>
  <si>
    <t>MENÚ PLAN ANTICORRUPCIÓN Y ATENCIÓN AL CIUDADANO VIGENCIA 2023</t>
  </si>
  <si>
    <t>No. 
ACTIVIDADES</t>
  </si>
  <si>
    <t>COMPONENTE 1. GESTIÓN DEL RIESGO DE CORRUPCIÓN – MAPA DE RIESGOS DE CORRUPCIÓN</t>
  </si>
  <si>
    <t>COMPONENTE 2. RACIONALIZACIÓN DE TRÁMITES</t>
  </si>
  <si>
    <t>COMPONENTE 3. RENDICIÓN DE CUENTAS</t>
  </si>
  <si>
    <t>COMPONENTE 4.  MECANISMOS PARA MEJORAR LA ATENCIÓN AL CIUDADANO</t>
  </si>
  <si>
    <t>COMPONENTE 5. MECANISMOS PARA LA TRANSPARENCIA Y ACCESO A LA INFORMACIÓN PÚBLICA</t>
  </si>
  <si>
    <t>COMPONENTE 6. INICIATIVAS ADICIONALES /PLAN DE GESTIÓN DE LA INTEGRIDAD (EN CUMPLIMIENTO AL ARTÍCULO 2° DEL DECRETO 118 DE 2018)</t>
  </si>
  <si>
    <t>TOTAL</t>
  </si>
  <si>
    <t>Plan Anticorrupción y de Atención al Ciudadano  2022</t>
  </si>
  <si>
    <t xml:space="preserve">Estrategia de Racionalización de Trámites SUIT </t>
  </si>
  <si>
    <t>Ver</t>
  </si>
  <si>
    <t xml:space="preserve">Ver </t>
  </si>
  <si>
    <t xml:space="preserve">CONTROL DE CAMBIOS </t>
  </si>
  <si>
    <t>Número de versión</t>
  </si>
  <si>
    <t>Fecha</t>
  </si>
  <si>
    <t xml:space="preserve">Descripción del Cambio </t>
  </si>
  <si>
    <t>Aprobación</t>
  </si>
  <si>
    <t>07/0/2022</t>
  </si>
  <si>
    <t>Se ajusta la programación para el reporte de actividades de acuerdo con la actividad, meta, indicador y fecha máxima programada, lo anterior se realiza teniendo en cuenta las observaciones para la mejora realizadas por la Oficina de Control Interno en el informe de seguimiento al primer cuatrimestre del 2022.
Se incluyen en el Componente 5 Mecanismos,  para la Transparencia y Acceso a la Información Pública, las solicitudes recibidas por las oficinas de Análisis de Información y Estudios Estratégicos y la Oficina Asesora de Comunicaciones, lo cual genera la creación de la actividad 1.11, con lo cual el plan pasa de 83 a 84 actividades.</t>
  </si>
  <si>
    <t xml:space="preserve">Se realizaron los siguientes ajustes de acuerdo con la solicitud realizada por las dependencias responsables de cumplir con las actividades, quienes remitieron la respectiva justificación: 1. Se ajusta la actividad 1,11 del componente 5 Transparencia y Acceso a la Información Pública, de acuerdo con la solicitud realizada por la oficina de Análisis de Información y Estudios Estratégicos, aclarando la descripción de la actividad acorde con las metas propuestas. 2. Se ajusta la actividad 2.3 del componente Rendición de Cuentas del PAAC con el espacio de diálogo ciudadano, programada inicialmente para el mes de agosto y se modifica para el 30 septiembre de 2022.
</t>
  </si>
  <si>
    <t>Consolidación:</t>
  </si>
  <si>
    <t>Oficina Asesora de Planeación - OAP</t>
  </si>
  <si>
    <t>Aprobado por:</t>
  </si>
  <si>
    <t>Comité Institucional de Gestión y Desempeño de la SDSCJ el 31 de enero de 2022</t>
  </si>
  <si>
    <t xml:space="preserve">Plan Anticorrupción y de Atención al Ciudadano
</t>
  </si>
  <si>
    <t xml:space="preserve">Ponderación del Plan de Acción </t>
  </si>
  <si>
    <t>Enero</t>
  </si>
  <si>
    <t>Febrero</t>
  </si>
  <si>
    <t>Marzo</t>
  </si>
  <si>
    <t>Abril</t>
  </si>
  <si>
    <t>Mayo</t>
  </si>
  <si>
    <t>Junio</t>
  </si>
  <si>
    <t>Julio</t>
  </si>
  <si>
    <t>Agosto</t>
  </si>
  <si>
    <t>Septiembre</t>
  </si>
  <si>
    <t xml:space="preserve">Octubre </t>
  </si>
  <si>
    <t xml:space="preserve">Noviembre </t>
  </si>
  <si>
    <t xml:space="preserve">Diciembre </t>
  </si>
  <si>
    <t>Enero 2023</t>
  </si>
  <si>
    <t xml:space="preserve">TOTAL </t>
  </si>
  <si>
    <t xml:space="preserve">Avance Anual </t>
  </si>
  <si>
    <t>SEGUIMIENTO REPORTE DE AVANCES BIMESTRALES (DESCRIBA LOS AVANCES GESTIONADOS A LA FECHA Y QUE SE ENCUENTRE SOPORTADA EN EVIDENCIAS)</t>
  </si>
  <si>
    <t xml:space="preserve">1 SEGUIMIENTO 
OFICINA DE CONTROL INTERNO </t>
  </si>
  <si>
    <t xml:space="preserve">2 SEGUIMIENTO 
OFICINA DE CONTROL INTERNO </t>
  </si>
  <si>
    <t xml:space="preserve">3  SEGUIMIENTO 
OFICINA DE CONTROL INTERNO </t>
  </si>
  <si>
    <t xml:space="preserve">Evaluación OCI </t>
  </si>
  <si>
    <t>CORTE 28 DE FEBRERO
REPORTE 16 DE MARZO</t>
  </si>
  <si>
    <t>CORTE 30 DE ABRIL
REPORTE 4 DE MAYO</t>
  </si>
  <si>
    <t>CORTE 30 DE  JUNIO
REPORTE 8 DE JULIO</t>
  </si>
  <si>
    <t>CORTE 31 AGOSTO
REPORTE 5 DE SEPTIEMBRE</t>
  </si>
  <si>
    <t>CORTE 31 DE OCTUBRE
REPORTE 4 DE NOVIEMBRE</t>
  </si>
  <si>
    <t>CORTE 31 DE DICIEMBRE
REPORTE 6 DE ENERO DE 2023</t>
  </si>
  <si>
    <t>Subcomponente</t>
  </si>
  <si>
    <t># Actividad</t>
  </si>
  <si>
    <t>Actividad</t>
  </si>
  <si>
    <t>Meta o Producto</t>
  </si>
  <si>
    <t>Indicador</t>
  </si>
  <si>
    <t xml:space="preserve">Responsable Dependencia Líder </t>
  </si>
  <si>
    <t>Responsable Dependencia Apoyo</t>
  </si>
  <si>
    <t>Recursos</t>
  </si>
  <si>
    <t>Fecha Máxima Programada</t>
  </si>
  <si>
    <t>Prog</t>
  </si>
  <si>
    <t>Eject</t>
  </si>
  <si>
    <t>%Ejec</t>
  </si>
  <si>
    <t>DEPENDENCIA LÍDER</t>
  </si>
  <si>
    <t>OFICINA ASESORA DE PLANEACIÓN - OAP</t>
  </si>
  <si>
    <t xml:space="preserve"> Ejecutado </t>
  </si>
  <si>
    <t xml:space="preserve"> Avance Anual
(ponderación)</t>
  </si>
  <si>
    <t>Subcomponente 1
Política de Administración de Riesgos</t>
  </si>
  <si>
    <t>1.1</t>
  </si>
  <si>
    <t>Revisar las actualizaciones en la página web de las entidades que emiten lineamientos frente a:  la política de Administración de Riesgos  y la “Ruta metodológica para Ia implementación del Sistema de Administración del Riesgo de Lavado de Activos y de la Financiación del Terrorismo - SARLAFT en las entidades distritales”, para actualizar según haya lugar.</t>
  </si>
  <si>
    <t>Hacer once (11) verificaciones de la plataforma de las entidades correspondientes</t>
  </si>
  <si>
    <t>Número de verificaciones realizadas</t>
  </si>
  <si>
    <t>Oficina Asesora de Planeación</t>
  </si>
  <si>
    <t xml:space="preserve">Humanos
Tecnológicos
</t>
  </si>
  <si>
    <t>Se evidencia documento word, con los pantallazos de las consultas realizadas a la página web del Departamento Administrativo de la Función Pública - DAFP, entidad del Gobierno Nacional responsable de la formulación de la política en materia de administración de los riesgos.</t>
  </si>
  <si>
    <t>Se evidencia documento word, con los pantallazos de las consultas realizadas a la página web del Departamento Administrativo de la Función Pública - DAFP, entidad del Gobierno Nacional responsable de la formulación de la política en materia de administración de los riesgos.
Se recomienda hacer evidente la consulta a la página web de la UIAF,  entidad del Estado encargada de centralizar, sistematizar y analizar datos relacionados con operaciones de Lavado de Activo - SARLAFT y la de la  Superintendencia Financiera, quien es la entidad en Colombia encargada de emitir a todos sus vigilados el certificado SARLAFT.</t>
  </si>
  <si>
    <t xml:space="preserve">Se realiza cargue de dos documentos en formato Word, con los pantallazos de las consultas realizadas a la página web del Departamento Administrativo de la Función Pública - DAFP y la Secretaría General de la Alcaldía de Bogotá, entidades responsables de la formulación de los lineamientos asociados a la política de administración de Riesgos y SARLAFT en materia de administración de los riesgos </t>
  </si>
  <si>
    <t xml:space="preserve">Se evidencia el cumplimiento de la meta establecida para la actividad, pues revisado el repositorio de evidencias se observan los documentos indicados, con los pantallazos de las consultas realizadas. </t>
  </si>
  <si>
    <t>Se realiza cargue de dos documentos en formato Word, con los pantallazos de las consultas realizadas a la página web del Departamento Administrativo de la Función Pública - DAFP y la Secretaría General de la Alcaldía de Bogotá, entidades responsables de la formulación de los lineamientos asociados a la política de administración de Riesgos y SARLAFT en materia de administración de los riesgos. Este último en el cual se evidencia que aún no existe documento oficializado.</t>
  </si>
  <si>
    <r>
      <rPr>
        <b/>
        <sz val="10"/>
        <rFont val="Arial"/>
        <family val="2"/>
      </rPr>
      <t>Seguimiento OCI 12-may-2022:</t>
    </r>
    <r>
      <rPr>
        <sz val="10"/>
        <rFont val="Arial"/>
        <family val="2"/>
      </rPr>
      <t xml:space="preserve"> Se evidenció la captura de pantalla de la verificación en el 1er cuatrimestre de los lineamientos asociados a riesgos emitidos por el .
https://www.funcionpublica.gov.co/web/eva/publicaciones
Para el mes de abril se evidencia la consulta realizada en la Secretaría General Alcaldía Mayor de Bogotá de los Lineamientos para prevenir el lavado de activos y contra la financiación del terrorismo en las entidades distritales, sin embargo, el documento registra como </t>
    </r>
    <r>
      <rPr>
        <i/>
        <sz val="10"/>
        <rFont val="Arial"/>
        <family val="2"/>
      </rPr>
      <t>"Documento en revisión y firma"</t>
    </r>
    <r>
      <rPr>
        <sz val="10"/>
        <rFont val="Arial"/>
        <family val="2"/>
      </rPr>
      <t>.
La actividad se cumple para el periodo y continua en ejecución.</t>
    </r>
  </si>
  <si>
    <t>1.2</t>
  </si>
  <si>
    <r>
      <rPr>
        <b/>
        <sz val="10"/>
        <rFont val="Arial"/>
        <family val="2"/>
      </rPr>
      <t>Revisar y actualizar la Política</t>
    </r>
    <r>
      <rPr>
        <sz val="10"/>
        <rFont val="Arial"/>
        <family val="2"/>
      </rPr>
      <t xml:space="preserve"> de Administración de Riesgos de la entidad, según haya lugar.</t>
    </r>
  </si>
  <si>
    <t xml:space="preserve">Una (1) Política de la Administración de Riesgos </t>
  </si>
  <si>
    <t>Política de la Administración de Riesgos actualizada y publicada.</t>
  </si>
  <si>
    <t>Humanos
Tecnológicos</t>
  </si>
  <si>
    <t xml:space="preserve">No se tienen actividades programadas en este periodo.
</t>
  </si>
  <si>
    <r>
      <rPr>
        <b/>
        <sz val="10"/>
        <rFont val="Arial"/>
        <family val="2"/>
      </rPr>
      <t>Seguimiento OCI 12-may-2022:</t>
    </r>
    <r>
      <rPr>
        <sz val="10"/>
        <rFont val="Arial"/>
        <family val="2"/>
      </rPr>
      <t xml:space="preserve"> La actividad se encuentra programada para fecha posterior</t>
    </r>
  </si>
  <si>
    <t>1.3</t>
  </si>
  <si>
    <r>
      <rPr>
        <b/>
        <sz val="10"/>
        <rFont val="Arial"/>
        <family val="2"/>
      </rPr>
      <t>Emitir la Política SARLAF</t>
    </r>
    <r>
      <rPr>
        <sz val="10"/>
        <rFont val="Arial"/>
        <family val="2"/>
      </rPr>
      <t>, con base a la “Ruta metodológica para Ia implementación del Sistema de Administración del Riesgo de Lavado de Activos y de la Financiación del Terrorismo - SARLAFT en las entidades distritales”.</t>
    </r>
  </si>
  <si>
    <t>Una (1) Documento</t>
  </si>
  <si>
    <t>Política SARLAFT actualizada y publicada.</t>
  </si>
  <si>
    <t>Subcomponente 2
Construcción del Mapa de Riesgos de Corrupción</t>
  </si>
  <si>
    <t>2.1</t>
  </si>
  <si>
    <r>
      <t>Actualizar la</t>
    </r>
    <r>
      <rPr>
        <b/>
        <sz val="10"/>
        <rFont val="Arial"/>
        <family val="2"/>
      </rPr>
      <t xml:space="preserve"> matriz de los riesgos</t>
    </r>
    <r>
      <rPr>
        <sz val="10"/>
        <rFont val="Arial"/>
        <family val="2"/>
      </rPr>
      <t xml:space="preserve"> de corrupción para la vigencia 2022.</t>
    </r>
  </si>
  <si>
    <t>Una (1) matriz de riesgos de corrupción actualizada para la vigencia 2022</t>
  </si>
  <si>
    <t xml:space="preserve">Matriz de riesgos de corrupción actualizada </t>
  </si>
  <si>
    <t>Se realiza la actualización de la matriz de riesgos de corrupción, la cual es publicada en la página web de la SDSCJ, a través del link  https://scj.gov.co/es/transparencia/planeacion/pol%C3%ADticas-lineamientos-manuales Políticas, lineamientos y manuales | Secretaría Distrital de Seguridad, Convivencia y Justicia</t>
  </si>
  <si>
    <t>Se evidencia la publicación de la matriz de riesgos de corrupción para la vigencia 2022 actualizadas a versión 18. 
Igualmente, se evidencia información en correo electrónico de fecha 31/01/2022 6:55 p. m., en el cual se indica: "inclusión del PAAC 2022 en la integridad de la Matriz, así como la identificación de un riesgo nuevo asociado al trámite “Autorización para ingreso como visitante a la Cárcel Distrital de Varones y Anexo de Mujeres”</t>
  </si>
  <si>
    <t>La actividad se cumplió en el primer cuatrimestre de la vigencia 2022</t>
  </si>
  <si>
    <r>
      <rPr>
        <b/>
        <sz val="10"/>
        <rFont val="Arial"/>
        <family val="2"/>
      </rPr>
      <t>Seguimiento OCI 12-may-2022:</t>
    </r>
    <r>
      <rPr>
        <sz val="10"/>
        <rFont val="Arial"/>
        <family val="2"/>
      </rPr>
      <t xml:space="preserve"> Se observó dos actas de reunión (OAP con Gestión Humana y Gestión  Jurídica  y  contractual) en la que se analizaron los comentarios recibidos por la ciudadanía, sin embargo, tras el análisis se concluyó que no se incluirán ajustes a la matriz de Riesgos de Corrupción resultados de esos comentarios.
Sin embargo, tal como lo manifiesta el proceso responsable la Matriz fue actualizada (inclusión del componente 1 del PAAC 2022 en la integridad de la Matriz e identificación de un riesgo asociado al tramite “Autorización para ingreso como visitante a la Cárcel Distrital de Varones y Anexo de Mujeres”.)
La actividad se cumple en su totalidad.</t>
    </r>
  </si>
  <si>
    <r>
      <rPr>
        <b/>
        <sz val="10"/>
        <rFont val="Arial"/>
        <family val="2"/>
      </rPr>
      <t>Seguimiento OCI 08-sep-2022:</t>
    </r>
    <r>
      <rPr>
        <sz val="10"/>
        <rFont val="Arial"/>
        <family val="2"/>
      </rPr>
      <t xml:space="preserve"> La actividad se dio por cumplida en el primer cuatrimestre. </t>
    </r>
  </si>
  <si>
    <t>2.2</t>
  </si>
  <si>
    <r>
      <t>Realizar campañas semestrales, de</t>
    </r>
    <r>
      <rPr>
        <b/>
        <sz val="10"/>
        <rFont val="Arial"/>
        <family val="2"/>
      </rPr>
      <t xml:space="preserve"> apropiación de la  polític</t>
    </r>
    <r>
      <rPr>
        <sz val="10"/>
        <rFont val="Arial"/>
        <family val="2"/>
      </rPr>
      <t>a de Administración de Riesgos y/o Política SARLAFT actualizada.</t>
    </r>
  </si>
  <si>
    <t>Realizar dos (2) campañas de apropiación de la política de Administración de Riesgos- corrupción y Política SARLAFT actualizada.</t>
  </si>
  <si>
    <t>Número de campañas de apropiación  la  política de Administración de Riesgos.</t>
  </si>
  <si>
    <t>10/06/2022
10/12/2022</t>
  </si>
  <si>
    <t>Se realiza pieza comunicativa informando sobre la participación en talleres para la implementación del SARLAFT.</t>
  </si>
  <si>
    <t xml:space="preserve">Se evidencia correo electrónico en el cual se adjunta pieza comunicativa en la que se informa la gestión que ha venido realizando la Secretaria, la cual participa en los talleres para la implementación de la política SARLAFT en el Distrito Capital.. </t>
  </si>
  <si>
    <t>Subcomponente 3
Divulgar y públicar</t>
  </si>
  <si>
    <t>3.1</t>
  </si>
  <si>
    <t>Publicar y divulgar el mapa de riesgos de corrupción a través de la página web.</t>
  </si>
  <si>
    <t xml:space="preserve">Una (1) matriz de riesgos de corrupción publicada </t>
  </si>
  <si>
    <t>Matriz de riesgos  de corrupción publicada</t>
  </si>
  <si>
    <t>Se realiza la publicación del mapa de riesgos de corrupción en la página web de la SDSCJ, el cual puedes ser consultado a través del link
https://scj.gov.co/es/transparencia/planeacion/pol%C3%ADticas-lineamientos-manuales
Políticas, lineamientos y manuales | Secretaría Distrital de Seguridad, Convivencia y Justicia</t>
  </si>
  <si>
    <t>Se evidencia la publicación del mapa de riesgos de corrupción para la vigencia 2022 versión 18 en la página web de la SDSCJ.</t>
  </si>
  <si>
    <r>
      <rPr>
        <b/>
        <sz val="10"/>
        <rFont val="Arial"/>
        <family val="2"/>
      </rPr>
      <t>Seguimiento OCI 12-may-2022:</t>
    </r>
    <r>
      <rPr>
        <sz val="10"/>
        <rFont val="Arial"/>
        <family val="2"/>
      </rPr>
      <t xml:space="preserve"> Se evidenció la publicación de la Matriz de Riesgos de Corrupción 2022 (versión 18) en la página web de la entidad
https://scj.gov.co/sites/default/files/planeacion/Matriz%20General%20de%20Riesgos%20de%20Corrupcion%20SDSCJ%20V18.xlsx
La actividad se cumple en su totalidad.</t>
    </r>
  </si>
  <si>
    <t>3.2</t>
  </si>
  <si>
    <r>
      <rPr>
        <b/>
        <sz val="10"/>
        <rFont val="Arial"/>
        <family val="2"/>
      </rPr>
      <t>Analizar los comentarios o resultados del procesos de participació</t>
    </r>
    <r>
      <rPr>
        <sz val="10"/>
        <rFont val="Arial"/>
        <family val="2"/>
      </rPr>
      <t>n para la formulación del PAAC 2022, componente riesgos de corrupción.</t>
    </r>
  </si>
  <si>
    <t xml:space="preserve">Un (1) correo electrónico informando la inclusión de acciones </t>
  </si>
  <si>
    <t>Número de correos electrónicos</t>
  </si>
  <si>
    <r>
      <rPr>
        <b/>
        <sz val="10"/>
        <rFont val="Arial"/>
        <family val="2"/>
      </rPr>
      <t>Seguimiento OCI 13-may-2022:</t>
    </r>
    <r>
      <rPr>
        <sz val="10"/>
        <rFont val="Arial"/>
        <family val="2"/>
      </rPr>
      <t xml:space="preserve"> Se evidenció correo electrónico en el que se informa la versión final del PAAC en el que se incluyeron los ajustes de acuerdo a los resultados del ejercicio de participación ciudadana.
Así mismo, se evidencia el Excel "Resultado de reto virtual para la formulación del Plan Anticorrupción y Atención al Ciudadano para la vigencia 2022" en el que se relacionan las participaciones de la ciudadanía, si se incluye o no y la justificación.
https://scj.gov.co/sites/default/files/participa/RESULTADOS%20DE%20LA%20CONSTRUCCI%C3%93N%20DEL%20PAAC%202022.xlsx
</t>
    </r>
  </si>
  <si>
    <t>Subcomponente 4
Monitoreo y revisión</t>
  </si>
  <si>
    <t>4.1</t>
  </si>
  <si>
    <r>
      <rPr>
        <b/>
        <sz val="10"/>
        <rFont val="Arial"/>
        <family val="2"/>
      </rPr>
      <t>Monitorear y revisar el mapa</t>
    </r>
    <r>
      <rPr>
        <sz val="10"/>
        <rFont val="Arial"/>
        <family val="2"/>
      </rPr>
      <t xml:space="preserve"> de riesgos de corrupción con base en los ajustes y reportes realizados por parte de los líderes de proceso y lideres operativos.</t>
    </r>
  </si>
  <si>
    <t>Dos (2) informes de monitoreo y seguimiento del mapa de riesgos de corrupción realizados</t>
  </si>
  <si>
    <t>Número de informes realizados en el período</t>
  </si>
  <si>
    <t>Todas la dependencias</t>
  </si>
  <si>
    <t>Primeros 5 días hábiles de Mayo 2022
Primeros 5 días hábiles de Septiembre 2022</t>
  </si>
  <si>
    <t>Se realizó el informe de seguimiento al Mapa de Riesgos de Corrupción 2022 con corte al I cuatrimestre 2022, se anexa informe junto a Radicado de Orfeo.</t>
  </si>
  <si>
    <t xml:space="preserve">Se evidencia memorando radicado 202211000177933 del 6 de mayo de 2022, en el cual la Oficina de planeación, remite a la oficina de Control Interno, el informe de riesgos de corrupción correspondiente al primer cuatrimestre del 2022.
Igualmente, en el repositorio de evidencia se encuentra disponible el informe remitido en memorando anteriormente indicado, en el cual se puede observar el cumplimiento de los lineamientos emitidos por el organismo competente en cuanto la Administración de la política de Administración de los riesgos en la SDSCJ. </t>
  </si>
  <si>
    <t>4.2</t>
  </si>
  <si>
    <r>
      <rPr>
        <b/>
        <sz val="10"/>
        <rFont val="Arial"/>
        <family val="2"/>
      </rPr>
      <t xml:space="preserve">Publicar y divulgar informe </t>
    </r>
    <r>
      <rPr>
        <sz val="10"/>
        <rFont val="Arial"/>
        <family val="2"/>
      </rPr>
      <t xml:space="preserve">de monitoreo y seguimiento del mapa de riesgos de corrupción </t>
    </r>
  </si>
  <si>
    <t>Publicar y divulgar dos (2) informes de monitoreo y seguimiento del mapa de riesgos de corrupción realizados, en la página web de la entidad.</t>
  </si>
  <si>
    <t>Número de informes publciados</t>
  </si>
  <si>
    <t>Primeros 15 días hábiles de Mayo 2022
Primeros 15 días hábiles de Septiembre 2022</t>
  </si>
  <si>
    <t>En archivo Word se observa pantallazo de la página web de la Secretaria en donde se observa que el 10 de mayo de 2022 se realizó la publicación del informe de monitoreo y seguimiento al mapa de riesgos de corrupción correspondiente al primer cuatrimestre del 2022.</t>
  </si>
  <si>
    <t>Subcomponente 5
Seguimiento</t>
  </si>
  <si>
    <t>5.1</t>
  </si>
  <si>
    <r>
      <rPr>
        <b/>
        <sz val="10"/>
        <rFont val="Arial"/>
        <family val="2"/>
      </rPr>
      <t>Efectuar y publicar el seguimiento al mapa de riesgo</t>
    </r>
    <r>
      <rPr>
        <sz val="10"/>
        <rFont val="Arial"/>
        <family val="2"/>
      </rPr>
      <t>s de corrupción conforme a la normatividad vigente.</t>
    </r>
  </si>
  <si>
    <t>Tres (3) seguimientos a los Mapas de riesgos de corrupción efectuados y publicados</t>
  </si>
  <si>
    <t>Número de seguimientos ejecutados en el período/numero de seguimientos programados en el periodo</t>
  </si>
  <si>
    <t>Oficina de Control Interno</t>
  </si>
  <si>
    <t>Primeros 10 días hábiles del mes de mayo 2022
Primeros 10 días hábiles del mes de septiembre 2022
Primeros 10 días hábiles del mes de enero de 2023</t>
  </si>
  <si>
    <t xml:space="preserve">Se realizó el seguimiento y verificación de los controles identificados en el Mapa de Riesgos de Corrupción 2022 con corte al I cuatrimestre 2022 y se publicó el 13-mayo-2022 en la página web de la entidad con link: https://scj.gov.co/es/transparencia/planeacion-presupuesto-ingresos/otros-informes 
</t>
  </si>
  <si>
    <t>Se observa archivo Word con el pantallazo de la publicación del seguimiento correspondiente al primer seguimiento al mapa de riesgos de corrupción realizada el 13 de mayo de 2022.
Igualmente, se adjunta el informe de seguimiento realizado durante el mes de mayo de 2022, en el cual se consigna los resultados del seguimiento realizado al mapa de riesgos, en donde se presenta de manera detallada los resultados de la evaluación de las evidencias presentadas por las dependencias, y las correspondientes observaciones y/o recomendaciones que se realizan a cada uno de los riesgos y los controles establecidos. Informe del cual es importante que las dependencias analicen las observaciones realizadas a los riesgos, en especial los riesgos que registran una solidez individual de control moderada con una evaluación de la evidencia incompleta, lo anterior con el fin de fortalecer la gestión que permita garantizar el 100% del cumplimiento.</t>
  </si>
  <si>
    <t>5.2</t>
  </si>
  <si>
    <r>
      <rPr>
        <b/>
        <sz val="10"/>
        <rFont val="Arial"/>
        <family val="2"/>
      </rPr>
      <t>Efectuar y publicar</t>
    </r>
    <r>
      <rPr>
        <sz val="10"/>
        <rFont val="Arial"/>
        <family val="2"/>
      </rPr>
      <t xml:space="preserve">  dos seguimientos a la implementación de Sistema de Administración de Riesgo de Lavado de Activos y de la Financiación del Terrorismo – SARLAFT</t>
    </r>
  </si>
  <si>
    <t>Dos (2) seguimientos a la implementaciòn de Sistema de Administración de Riesgo de Lavado de Activos y de la Financiación del Terrorismo – SARLAFT</t>
  </si>
  <si>
    <t>30/06/2022
31/12/2022</t>
  </si>
  <si>
    <t>Se observa memorando, radicado 20221300233393 del 29 de junio de 2022, mediante el cual la Oficina de Control Interno, remite a la Oficina Asesora de Planeación las Recomendaciones, en relación con la implementación del Sistema de Administración de los riesgos de Lavado de Activos y de la Financiación del Terrorismo - SARLAFT en la SDSCJ.</t>
  </si>
  <si>
    <t>Evaluación OCI Avance componente 1</t>
  </si>
  <si>
    <t>Relación histórica de razones por las cuales su entidad no planificó estrategia de racionalización de trámites o decidió realizarla una vez superada las situaciones que impedían su realización.</t>
  </si>
  <si>
    <t>Fecha Registro</t>
  </si>
  <si>
    <t>Justificación/Reversión</t>
  </si>
  <si>
    <t>El 29 de octubre de 2021, se realizó una reunión entre colaboradores de la Secretaría Distrital de Seguridad, el Departamento Administrativo de la Función Pública y la Secretaría General de la Alcaldía Mayor, en la cual se analizaron dos servicios (Código Nacional de Seguridad y Convivencia Ciudadana - CNSCC y Casas de justicia), en aras de ser incluidos en la estrategia de racionalización de trámites 2022, sin embargo, se concluye que: Los servicios presentados no son objeto de registro en el SUIT.
Lo anterior, de conformidad al consenso realizado entre el DAFP y la Secretaría General registrado en la ficha informativa SCJ (29-10-2021).</t>
  </si>
  <si>
    <t>INVENTARIO DE TRAMITES</t>
  </si>
  <si>
    <t>Tipo</t>
  </si>
  <si>
    <t>Número</t>
  </si>
  <si>
    <t xml:space="preserve">Nombre </t>
  </si>
  <si>
    <t>Estado</t>
  </si>
  <si>
    <t xml:space="preserve">Único </t>
  </si>
  <si>
    <t>Autorización para ingreso como visitante a la Carcel
Distrital de Varones y Anexo de Mujeres.</t>
  </si>
  <si>
    <t>Inscrito</t>
  </si>
  <si>
    <t>Subcomponente 1
Informar avances y resultados de la gestión con  calidad y en lenguaje comprensible</t>
  </si>
  <si>
    <t>Conformar el equipo líder de rendición de cuentas de la SDSCJ para la vigencia 2022</t>
  </si>
  <si>
    <t>Un (1) equipo de rendición de cuentas de la SDSCJ conformado</t>
  </si>
  <si>
    <t>Comunicación de equipo conformado</t>
  </si>
  <si>
    <t>Mediante memorando No 20221100115683 del 11 de marzo de 2022 se socializo a las subdirectores y directores de la entidad la estrategia de rendición de cuentas y se presentó el equipo de rendición de cuentas, de acuerdo al correo enviado para confirmación de enlaces del día 12 de febrero 2021.</t>
  </si>
  <si>
    <t xml:space="preserve">Se evidencia memorando, mediante el cual se realiza la socialización del equipo de rendición de cuentas para la estrategia de rendición de cuenta vigencia 2022 y correo el electrónico el 12 de febrero, remitido por la Dra. Ana Marta Mirada, Jefe Oficina Asesora de Planeación, mediante el cual se ratifica el equipo MIPGA Trasparencia - Rendición de Cuentas 2022 igualmente se confirman los enlaces del Equipo de Rendición de Cuentas 2022 y el de las Dependencias de Apoyo, Líderes Operativos y Líderes Reporte PAAC. </t>
  </si>
  <si>
    <r>
      <rPr>
        <b/>
        <sz val="10"/>
        <rFont val="Arial"/>
        <family val="2"/>
      </rPr>
      <t>Seguimiento OCI 12-may-2022:</t>
    </r>
    <r>
      <rPr>
        <sz val="10"/>
        <rFont val="Arial"/>
        <family val="2"/>
      </rPr>
      <t xml:space="preserve"> Se evidenció el memorando ORFEO 20221100115683 del 11 de marzo 2022, en el que se confirman los integrantes del equipo de rendición de cuentas de la SDSCJ para el 2022.
La actividad se cumple en su totalidad.</t>
    </r>
  </si>
  <si>
    <t>Realizar la actualización del procedimiento de rendición de cuentas de la entidad.</t>
  </si>
  <si>
    <t>Una (1) actualización del procedimiento de rendición de cuentas de la entidad.</t>
  </si>
  <si>
    <t>Documento actualizado</t>
  </si>
  <si>
    <t>El 25 de enero del 2022 se realiza la actualización del procedimiento de Rendición de Cuentas código PD-DS-10, el cual pasa a la Versión 2</t>
  </si>
  <si>
    <t>Se evidencia la actualización del procedimiento de Rendición de cuentas en su Segunda Versión, del cual se indica el ajuste de actividades de acuerdo con el protocolo de rendición de cuenta de la secretaria general. 
Se incluyen formatos nuevos: Formato evaluación interna de los eventos de rendición de cuentas espacios de diálogo, Caracterización de grupos de valor, Formato estructura de estrategia de rendición de cuentas.</t>
  </si>
  <si>
    <r>
      <rPr>
        <b/>
        <sz val="10"/>
        <rFont val="Arial"/>
        <family val="2"/>
      </rPr>
      <t>Seguimiento OCI 13-may-2022:</t>
    </r>
    <r>
      <rPr>
        <sz val="10"/>
        <rFont val="Arial"/>
        <family val="2"/>
      </rPr>
      <t xml:space="preserve"> Se evidenció en el portal MIPG el procedimiento PD-DS-10 Rendición de Cuentas PD-DS-10 actualizado en su versión 2 del 25 de enero 2022, se recomienda, divulgar el documento al interior de la entidad con el propósito de apropiación por parte de los funcionarios y contratistas de la SDSCJ.
La actividad se cumple en su totalidad.</t>
    </r>
  </si>
  <si>
    <t>Realizar autoevaluación de los ejercicios de rendición de cuentas, de la vigencia anterior -2021.</t>
  </si>
  <si>
    <t>Autoevaluación de rendición de cuentas</t>
  </si>
  <si>
    <t>Todas las dependencias en especial áreas misionales (Subsecretaría de Seguridad y Convivencia
Subsecretaría de Acceso a la Justicia)</t>
  </si>
  <si>
    <t>Se realiza la autoevaluación del ejercicio de la rendición de cuentas del cual se realiza el correspondiente informe, en el que se precisa el estado de sus componentes, fortalezas, debilidades y acciones de mejora</t>
  </si>
  <si>
    <t>Se evidencia el informe de la autoevaluación de la rendición de cuentas, con la que se puede concluir el cumplimiento de la actividad descrita.</t>
  </si>
  <si>
    <r>
      <rPr>
        <b/>
        <sz val="10"/>
        <rFont val="Arial"/>
        <family val="2"/>
      </rPr>
      <t>Seguimiento OCI 12-may-2022:</t>
    </r>
    <r>
      <rPr>
        <sz val="10"/>
        <rFont val="Arial"/>
        <family val="2"/>
      </rPr>
      <t xml:space="preserve"> Se evidenció el documento (PDF) "Autodiagnóstico de Rendición de Cuentas de la SDSCJ" en el que se  analizó el estado de las fases de la RdC y se realiza un DOFA de los eventos  de Rendición  de  Cuentas. Se recomienda que los informes tengan una trazabilidad de la fecha de elaboración y de los profesionales que lo elaboran, revisan y aprueban.
La actividad se cumple en su totalidad.</t>
    </r>
  </si>
  <si>
    <t>1.4</t>
  </si>
  <si>
    <t>Formular y publicar la estrategia de rendición de cuentas para la vigencia 2022</t>
  </si>
  <si>
    <t>Una (1) estrategía  de rendición de cuentas de la entidad formulada y públicada.</t>
  </si>
  <si>
    <t>Documento formulado y públciado</t>
  </si>
  <si>
    <t xml:space="preserve">Se realiza la formulación y publicación de la estrategia para rendir la cuenta en la vigencia 2022, en la página web de la Secretaria. En el link https://scj.gov.co/es/transparencia/rendición-de-cuentas/mas-informacion., </t>
  </si>
  <si>
    <r>
      <rPr>
        <b/>
        <sz val="10"/>
        <rFont val="Arial"/>
        <family val="2"/>
      </rPr>
      <t>Seguimiento OCI 12-may-2022:</t>
    </r>
    <r>
      <rPr>
        <sz val="10"/>
        <rFont val="Arial"/>
        <family val="2"/>
      </rPr>
      <t xml:space="preserve"> Se evidenció la Estrategia de rendición de cuentas 2022 publicada en la web de la entidad
https://scj.gov.co/sites/default/files/planeacion/ESTRATEGIA_DE_RENDICION_DE_CUENTAS_2022_.pdf
La actividad se cumple en su totalidad.</t>
    </r>
  </si>
  <si>
    <t>1.5</t>
  </si>
  <si>
    <t xml:space="preserve">Elaborar y publicar informes de gestión de la entidad, en lenguaje claro y comprensible. </t>
  </si>
  <si>
    <t>Cuatro (4) informes de gestión elaborados, sintetizados en lenguaje claro, diagramados y publicados en la página web</t>
  </si>
  <si>
    <t>Número de informes de gestión realizados</t>
  </si>
  <si>
    <t>Oficina Asesora de Planeación
 Oficina Asesora de Comunicaciones</t>
  </si>
  <si>
    <t>Todas las dependencias en especial áreas misionales (Subsecretaría de Seguridad y Convivencia, la Subsecretaría de Acceso a la Justicia)</t>
  </si>
  <si>
    <t>31/01/2022
22/04/2022
22/07/2022
21/10/2022</t>
  </si>
  <si>
    <t xml:space="preserve">Se realiza el informe de gestión en Lenguaje Claro y Comprensible, con corte a 31 de diciembre de 2021, publicado en la página web el día 11 de marzo de 2022. Adicionalmente, se efectuaron noticias en Lenguaje Claro y Comprensible, piezas gráficas sobre la gestión efectuada por la SDSCJ. </t>
  </si>
  <si>
    <t>Se evidencia el informe de gestión publicado en la página web de la SDSCJ el 11 de marzo de 2022, noticias, link de piezas gráficas publicadas en página web Institucional.</t>
  </si>
  <si>
    <t xml:space="preserve">Se da continuidad a la elaboración de documentos que son publicados en la página web, como informes, noticias, piezas gráficas, las cuales son elaboradas en un lenguaje que busca facilitar la comunicación asertiva con el ciudadano. </t>
  </si>
  <si>
    <t>Se realiza informe de gestión del primer semestre del 2022, se publica en la página web a través del link:  https://scj.gov.co/es/transparencia/planeacion-presupuesto-ingresos/informe-gestion, el informe se realiza en lenguaje claro y comprensible de manera que busque facilitar la comunicación a los ciudadanos.</t>
  </si>
  <si>
    <t>Se evidenció que se publicó el 04 de agosto de 2022 en la página web de la Secretaría Distrital de Seguridad, Convivencia y Justicia mediante enlace: https://scj.gov.co/es/transparencia/planeacion-presupuesto-ingresos/informe-gestion el informe de gestión del primer semestre del 2022. Se recomienda dar cumplimiento con los tiempos programados para realizar la actividad</t>
  </si>
  <si>
    <r>
      <rPr>
        <b/>
        <sz val="10"/>
        <rFont val="Arial"/>
        <family val="2"/>
      </rPr>
      <t>Seguimiento OCI 13-may-2022:</t>
    </r>
    <r>
      <rPr>
        <sz val="10"/>
        <rFont val="Arial"/>
        <family val="2"/>
      </rPr>
      <t xml:space="preserve"> Se evidenció la publicación en la web de la entidad en el botón de transparencia el:
* Informe de Gestión de la SDSCJ del periodo Enero a Diciembre de 2021
https://scj.gov.co/sites/default/files/control/Informe_ejecutivo_de_Gestio%CC%81n_2021_SDSCJ_.pdf
* Informe de Gestión de la SDSCJ del periodo Enero a Marzo 2022
https://scj.gov.co/sites/default/files/control/INFORME_DE_%20GESTION_%20%20SDSCJ_PRIMER_TRIMESTRE_%202022.pdf
La actividad se cumple para el periodo y continua en ejecución.</t>
    </r>
  </si>
  <si>
    <t>1.6</t>
  </si>
  <si>
    <t>Elaborar y divulgar  trimestralmente piezas comunicacionales para la ciudadanía en lenguaje comprensible sobre información de los avances y logros de la entidad. (Presentaciones, comunicados de prensa, carteleras, piezas gráficas para redes sociales y otros medios).</t>
  </si>
  <si>
    <t>Tres (3) piezas comunicacionales sobre la gestión de la entidad, en lenguaje comprensible,</t>
  </si>
  <si>
    <t xml:space="preserve">Número de publicaciones realizadas </t>
  </si>
  <si>
    <t>Oficina Asesora de Comunicaciones</t>
  </si>
  <si>
    <t>22/04/2022
22/07/2022
21/10/2022</t>
  </si>
  <si>
    <t>Se cumplió la meta al 100% dado que se realizaron las tres (3) piezas comunicacionales sobre la gestión de la entidad, en lenguaje comprensible; publicadas en carteleras digitales, redes sociales y comunicados de prensa o notas en la web.</t>
  </si>
  <si>
    <t>Se evidencia documento Word con los pantallazos de las publicaciones de las piezas publicitarias en relación con la rendición de cuentas, como carteleras, toma a las localidades con ofertas institucionales y operativos IVC, comunicados de prensar que se indican realizados en enero, febrero, marzo, abril (27).</t>
  </si>
  <si>
    <t>Se evidenció mediante varias piezas comunicativas  en lenguaje comprensible sobre información de los avances y logros de la entidad donde se informaron temas  como: "En lo corrido del año se ha logrado reducir el hurto de vehículos en Bogotá", "Red de Cuidados para fortalecer la seguridad y convivencia en zonas de entretenimiento nocturno", "Secretaría de Seguridad lideró operativo de control en el barrio San Bernardo dela localidad de Santa Fe", y "acuerdos con conductores, propietarios y empresarios de taxis que solicitaron fortalecer su seguridad". Con lo anterior, evidenciando el cumplimiento de la actividad.</t>
  </si>
  <si>
    <r>
      <rPr>
        <b/>
        <sz val="10"/>
        <rFont val="Arial"/>
        <family val="2"/>
      </rPr>
      <t>Seguimiento OCI 12-may-2022:</t>
    </r>
    <r>
      <rPr>
        <sz val="10"/>
        <rFont val="Arial"/>
        <family val="2"/>
      </rPr>
      <t xml:space="preserve"> Se evidenció un documento (Word) en el que se relacionan los videos y piezas de comunicaciones realizadas con las actividades de gestión de la entidad. 
Es importante que se tenga coherencia entre la meta establecida  </t>
    </r>
    <r>
      <rPr>
        <i/>
        <sz val="10"/>
        <rFont val="Arial"/>
        <family val="2"/>
      </rPr>
      <t>"Tres (3) piezas comunicacionales sobre la gestión de la entidad, en lenguaje comprensible,"</t>
    </r>
    <r>
      <rPr>
        <sz val="10"/>
        <rFont val="Arial"/>
        <family val="2"/>
      </rPr>
      <t xml:space="preserve"> y lo que se reporta y se allega como soporte de ejecución que en este caso es una relación de las actividades comunicativas realizadas. </t>
    </r>
  </si>
  <si>
    <t>Realizar la actualización del micrositio de rendición de cuentas de la entidad, conforme se desarrollen los espacios de diálogo ciudadano.</t>
  </si>
  <si>
    <t>Tres (3)  actualizaciones del micrositio de rendición de cuentas.</t>
  </si>
  <si>
    <t>Número de actualizaciones realizadas</t>
  </si>
  <si>
    <t>Oficina Asesora de Planeación
Oficina Asesora de Comunicaciones</t>
  </si>
  <si>
    <r>
      <rPr>
        <b/>
        <sz val="10"/>
        <rFont val="Arial"/>
        <family val="2"/>
      </rPr>
      <t>Seguimiento OCI 13-may-2022:</t>
    </r>
    <r>
      <rPr>
        <sz val="10"/>
        <rFont val="Arial"/>
        <family val="2"/>
      </rPr>
      <t xml:space="preserve"> Se evidenció en la página web de la SDSCJ (en la parte inferior) el micro sitio "Rendición de Cuentas" https://scj.gov.co/es/transparencia/rendicion-de-cuentas
En este micro sitio se encuentra:
* Informes de gestión https://scj.gov.co/es/transparencia/rendicion-de-cuentas/informacion-gestion
* Realiza tus aportes https://scj.gov.co/es/transparencia/rendicion-de-cuentas/realiza-aportes
* Informes y evaluaciones
https://scj.gov.co/es/transparencia/rendicion-de-cuentas/informes-evaluaciones
* Convocatorias
https://scj.gov.co/es/transparencia/rendicion-de-cuentas/convocatorias
* Mas información
https://scj.gov.co/es/transparencia/rendicion-de-cuentas/mas-informacion
</t>
    </r>
  </si>
  <si>
    <t>Subcomponente 2
Desarrollar escenarios de diálogo en doble vía con la ciudadanía y sus organizaciones</t>
  </si>
  <si>
    <t xml:space="preserve">Realizar audiencia pública de rendición de cuentas para el sector de Seguridad, Convivencia y Justicia donde se den a conocer los logros y avances de la gestión de la entidad. </t>
  </si>
  <si>
    <t>Una (1) audiencia pública de rendición de cuentas Sector Seguridad, Convivencia y Justicia realizada</t>
  </si>
  <si>
    <t>Audiencia pública de rendición de cuentas realizada</t>
  </si>
  <si>
    <t>Humanos
Fisicos
Tecnológicos
Financieros (Proyecto 7776 Fortalecimiento de la gestión institucional y la participación ciudadana en la Secretaría Distrital de
Seguridad, Convivencia y Justicia en Bogotá)</t>
  </si>
  <si>
    <r>
      <rPr>
        <b/>
        <sz val="10"/>
        <rFont val="Arial"/>
        <family val="2"/>
      </rPr>
      <t xml:space="preserve">Seguimiento OCI 08-sep-2022: </t>
    </r>
    <r>
      <rPr>
        <sz val="10"/>
        <rFont val="Arial"/>
        <family val="2"/>
      </rPr>
      <t xml:space="preserve">La actividad se encuentra programada para el mes de noviembre, por lo tanto no es objeto de seguimiento para el segundo cuatrimestre. </t>
    </r>
  </si>
  <si>
    <t>Desarrollar espacios de diálogo ciudadano de forma presencial o no presencial en donde se den a conocer avances y logros del proceso de Gestión de Seguridad y Convivencia, con los grupos de interés y/o de valor, en  los cuales se consignen compromisos.</t>
  </si>
  <si>
    <t>3 diálogos ciudadanos de forma presencial o no presencial desarrollados</t>
  </si>
  <si>
    <t>Número de diálogos ciudadanos desarrollados / Número de diálogos ciudadanos programados</t>
  </si>
  <si>
    <t xml:space="preserve">Subsecretaría de Seguridad y Convivencia 
</t>
  </si>
  <si>
    <t>23/02/2022
31/08/2022
30/11/2022</t>
  </si>
  <si>
    <t xml:space="preserve">Se evidencia en la página web la invitación a los ciudadanos para que participen en el mismo, la presentación realizada por la  Subsecretaría de Seguridad y Convivencia (SSC) en desarrollo al diálogo, la presentación del Código  Nacional de Seguridad y Convivencia Ciudadana, lista de asistencia de los ciudadanos que realizaron el correspondiente registro y la consolidación de las inquietudes manifestadas por los mismos tanto en el formulario del registro como a través del chat del Facebook live. </t>
  </si>
  <si>
    <t>Se evidenció mediante informe y pantallazos de la transmisión que el 23 de agosto de 2022 se realizó diálogo ciudadano mediante plataforma Facebook, donde se observan más de 100 comentarios y mil reproducciones. Con lo anterior evidenciando el cumplimiento de la actividad.</t>
  </si>
  <si>
    <r>
      <rPr>
        <b/>
        <sz val="10"/>
        <rFont val="Arial"/>
        <family val="2"/>
      </rPr>
      <t xml:space="preserve">Seguimiento OCI 12-may-2022: </t>
    </r>
    <r>
      <rPr>
        <sz val="10"/>
        <rFont val="Arial"/>
        <family val="2"/>
      </rPr>
      <t>Se evidenció capturas de pantalla del Diálogo Ciudadano (14 de marzo) realizado de manera virtual a través de Facebook live por parte de la SDSCJ (Subsecretaria de Acceso a la Justicia y proceso de Gestión de Seguridad y Convivencia).
Así mismo, se allegó la documentación en la que se observó la planificación (minuto a minuto) y la convocatoria al espacio de diálogo.
Aunque en la actividad 2.3. de este componente se evidenció la sistematización de las preguntas de la ciudadanía en este espacio, los soportes no se consolidan y se reportan de manera desagregada una actividad que se desarrollo de manera conjunta.
La actividad se cumple para el periodo y continua en ejecución.</t>
    </r>
  </si>
  <si>
    <t>2.3</t>
  </si>
  <si>
    <t>Desarrollar espacios de diálogo ciudadano de forma presencial o no presencial en donde se den a conocer avances y logros del proceso Acceso y Fortalecimiento a la Justicia, con los grupos de interés y/o de valor, en los cuales se consignen compromisos.</t>
  </si>
  <si>
    <t>Tres (3) diálogos ciudadanos de forma presencial o no presencial desarrollado en la vigencia</t>
  </si>
  <si>
    <t>Número de diálogo ciudadano desarrollados / Número de diálogos ciudadanos programados</t>
  </si>
  <si>
    <t>Subsecretaría de Acceso a la Justicia</t>
  </si>
  <si>
    <t>Dirección de acceso a la justicia
Dirección de Responsabilidad Penal Adolescente</t>
  </si>
  <si>
    <t>23/02/2022
30/09/2022
30/11/2022</t>
  </si>
  <si>
    <t>No se tienen actividades programadas en este periodo
Para la Dirección de Acceso a la Justicia se tiene programado realizar el espacio de dialogo ciudadano durante el mes de septiembre ( max 30 de septiembre de 2022)</t>
  </si>
  <si>
    <r>
      <rPr>
        <b/>
        <sz val="10"/>
        <rFont val="Arial"/>
        <family val="2"/>
      </rPr>
      <t xml:space="preserve">Seguimiento OCI 12-may-2022: </t>
    </r>
    <r>
      <rPr>
        <sz val="10"/>
        <rFont val="Arial"/>
        <family val="2"/>
      </rPr>
      <t>Se evidenció la sistematización (ORFEO) de las Consultas del Dialogó Ciudadano del 14 de marzo 2022. 
Aunque en la actividad 2.2. de este componente se evidencia la realización del Diálogo contemplado en esta actividad, los soportes no se consolidan y se reporta de manera desagregada una actividad que se desarrollo de manera conjunta.
La actividad se cumple para el periodo y continua en ejecución.</t>
    </r>
  </si>
  <si>
    <r>
      <rPr>
        <b/>
        <sz val="10"/>
        <rFont val="Arial"/>
        <family val="2"/>
      </rPr>
      <t>Seguimiento OCI 08-sep-2022</t>
    </r>
    <r>
      <rPr>
        <sz val="10"/>
        <rFont val="Arial"/>
        <family val="2"/>
      </rPr>
      <t>: De acuerdo con la versión 3 del Plan Anticorrupción y Atención al Ciudadano publicada el día 30 de agosto de 2022 en la página web de la entidad, se confirma que la actividad fue reprogramada para el mes de septiembre, por lo tanto no es objeto de seguimiento en el segundo cuatrimestre de 2022.</t>
    </r>
  </si>
  <si>
    <t>2.4</t>
  </si>
  <si>
    <t>Realizar consulta ciudadana de manera trimestral, para conocer las necesidades e intereses de la comunidad, actores y grupo de interés.</t>
  </si>
  <si>
    <t>Cuatro (4) encuestas de consulta ciudadana aplicada a través de medios digitales (redes sociales, correo electrónico,  chats)</t>
  </si>
  <si>
    <t>resutado de encuesta de consulta ciudadana aplicada</t>
  </si>
  <si>
    <t xml:space="preserve">Oficina Asesora de Comunicaciones
Todas las dependencias en especial áreas misionales (Subsecretaría de Seguridad y Convivencia
Subsecretaría de Acceso a la Justicia)
Oficina Asesora de Comunicaciones </t>
  </si>
  <si>
    <t>23/02/2022
30/05/2022
30/09/2022
23/12/2022</t>
  </si>
  <si>
    <t>Se realiza consulta ciudadana, con el fin de conocer los temas de mayor interés de la ciudadanía y que de acuerdo con la Misionalidad de la Secretaría serán objeto de análisis.</t>
  </si>
  <si>
    <t>Se evidencia la aplicación y los resultados dela encuesta y, la cual permitió evidenciar los temas que más le interesan a la comunidad y que según la misionalidad de la entidad, serán desarrollados en las actividades definidas para la rendición de la cuenta de la Secretaria.</t>
  </si>
  <si>
    <t>Se realiza consulta ciudadana No. 2, con el fin de conocer los temas de mayor interés de la ciudadanía y que de acuerdo con la Misionalidad de la Secretaría serán objeto de análisis para tratar en los espacios de diálogo ciudadano y/o audiencia pública de rendición de cuentas.</t>
  </si>
  <si>
    <t xml:space="preserve">Se evidencia documento Word con los pantallazos de la consulta ciudadana publicada en el Botón PARTICIPA y en el microcito de rendición de cuentas de la página web de la Secretaría con fecha de publicación el 30 de mayo de 2022. Así como las publicaciones realizadas en las redes sociales, de la que sé tienen 39 interacciones de los ciudadanos. </t>
  </si>
  <si>
    <r>
      <rPr>
        <b/>
        <sz val="10"/>
        <rFont val="Arial"/>
        <family val="2"/>
      </rPr>
      <t xml:space="preserve">Seguimiento OCI 12-may-2022: </t>
    </r>
    <r>
      <rPr>
        <sz val="10"/>
        <rFont val="Arial"/>
        <family val="2"/>
      </rPr>
      <t>Para el 1er cuatrimestre se evidenció la captura de pantalla de consulta ciudadana para identificar los temas de interés para los diálogos ciudadanos de la vigencia. En la consulta participaron 23 ciudadanos. 
La actividad se cumple para el periodo y continua en ejecución.</t>
    </r>
  </si>
  <si>
    <t>2.5</t>
  </si>
  <si>
    <t>Realizar capacitación a los ciudadanos en temas de participación ciudadana</t>
  </si>
  <si>
    <t>Una (1) capacitación dirigida a los ciudadanos</t>
  </si>
  <si>
    <t>Número de capacitaciones realizadas</t>
  </si>
  <si>
    <t>Oficina Asesora de Comunicaciones
Todas las dependencias en especial áreas misionales (Subsecretaría de Seguridad y Convivencia
Subsecretaría de Acceso a la Justicia)</t>
  </si>
  <si>
    <t>Se evidenció mediante comunicados y pantallazos del Facebook Live realizado el 27 de Julio que se realizó capacitación "Abecé de la participación ciudadana". Lo anterior, evidenciando el cumplimiento de la actividad para el periodo.</t>
  </si>
  <si>
    <t>2.6</t>
  </si>
  <si>
    <t>Consolidar una base de datos, con la identificación de grupos, personas o líderes comunitarios, que participan activamente, en los programas de la entidad.</t>
  </si>
  <si>
    <t>Una (1) base de datos</t>
  </si>
  <si>
    <t>Base de datos</t>
  </si>
  <si>
    <t>Subsecretaría de Acceso a la Justicia
Subsecretaría de Seguridad y Convivencia</t>
  </si>
  <si>
    <t xml:space="preserve">Todas las dependencias, en especial la Oficina Asesora de Planeación. </t>
  </si>
  <si>
    <t>No se tienen actividades programadas en este periodo</t>
  </si>
  <si>
    <r>
      <rPr>
        <b/>
        <sz val="10"/>
        <rFont val="Arial"/>
        <family val="2"/>
      </rPr>
      <t>Seguimiento OCI 08-sep-2022</t>
    </r>
    <r>
      <rPr>
        <sz val="10"/>
        <rFont val="Arial"/>
        <family val="2"/>
      </rPr>
      <t xml:space="preserve">: La actividad se encuentra programada para el mes de octubre, por lo tanto no es objeto de seguimiento para el segundo cuatrimestre. </t>
    </r>
  </si>
  <si>
    <t>2.7</t>
  </si>
  <si>
    <t>Actualizar la caracterización de ciudadanos, usuarios y grupos de interés</t>
  </si>
  <si>
    <t>Un (1) documentos de caracterización</t>
  </si>
  <si>
    <t>Número de documentos de caracterización</t>
  </si>
  <si>
    <r>
      <rPr>
        <b/>
        <sz val="10"/>
        <rFont val="Arial"/>
        <family val="2"/>
      </rPr>
      <t>Seguimiento OCI 08-sep-2022:</t>
    </r>
    <r>
      <rPr>
        <sz val="10"/>
        <rFont val="Arial"/>
        <family val="2"/>
      </rPr>
      <t xml:space="preserve"> La actividad se encuentra programada para el mes de diciembre, por lo tanto no es objeto de seguimiento para el segundo cuatrimestre. </t>
    </r>
  </si>
  <si>
    <t>Subcomponente 3 
Responder a compromisos propuestos, evaluación y retroalimentación en los ejercicios de rendición de cuentas para mejora</t>
  </si>
  <si>
    <t>Socializar al equipo líder de rendición de cuentas, los lineamientos distritales (protocolo, rendición de cuentas y MURC) para el adecuado desarrollo de los espacios de diálogo ciudadano.</t>
  </si>
  <si>
    <t xml:space="preserve">Dos (2) socializaciones realizadas al equipo líder de rendición de cuentas </t>
  </si>
  <si>
    <t>Número socializaciones realizadas</t>
  </si>
  <si>
    <t>Humanos
Fisicos
Tecnológicos</t>
  </si>
  <si>
    <t>10/02/2022
31/08/2022</t>
  </si>
  <si>
    <t xml:space="preserve">Se realizó socialización virtual al equipo líder de rendición de cuentas y líderes operativos de la Secretaría sobre los lineamientos distritales, el protocolo y las directrices de rendición de cuentas y espacios de diálogo ciudadano. </t>
  </si>
  <si>
    <t xml:space="preserve">Se evidencia el pantallazo de la reunión realizada en TEAMS, en la cual se llevó a cabo la socialización de los lineamientos al equipo lidere de rendición de cuenta y la lista de asistencia. </t>
  </si>
  <si>
    <r>
      <rPr>
        <b/>
        <sz val="10"/>
        <rFont val="Arial"/>
        <family val="2"/>
      </rPr>
      <t>Seguimiento OCI 12-may-2022:</t>
    </r>
    <r>
      <rPr>
        <sz val="10"/>
        <rFont val="Arial"/>
        <family val="2"/>
      </rPr>
      <t xml:space="preserve"> Se allega el listado de asistencia descargado de TEAMS de la reunión de Socialización estrategia y componente de RdC y actualización botón de transparencia (25 de marzo 2022) con 23 participantes.
Se recomienda fortalecer el ejercicio de documentación de la ejecución, salvaguardar y allegar la presentación socializada en la reunión, link de grabación (si aplica), acta de reunión, entre otros))
La actividad se cumple para el periodo y continua en ejecución.</t>
    </r>
  </si>
  <si>
    <t>Convocar a la ciudadanía  y grupos de interés  para la participación en los espacios de diálogo ciudadano, en el marco de la rendición de cuentas.</t>
  </si>
  <si>
    <t xml:space="preserve">Convocatorias realizadas </t>
  </si>
  <si>
    <t>Número de convocatorias de los diálogos ciudadanos desarrolladas/
Número de convocatorias de los diálogos ciudadanos programadas</t>
  </si>
  <si>
    <t>Oficina Asesora de Comunicaciones
Subsecretaría de Seguridad y Convivencia
Subsecretaría de Acceso a la Justicia</t>
  </si>
  <si>
    <t xml:space="preserve">Se realizan piezas digitales y publicaciones tanto en la página web como en las redes sociales de la Secretaría invitando a la ciudadanía a participar de los diálogos ciudadanos de la Subsecretaría de Seguridad y Convivencia y Acceso a la Justicia, piezas que fueron publicadas con varios días de antelación. </t>
  </si>
  <si>
    <t xml:space="preserve">Se evidencia las piezas digitales y publicaciones tanto en la página web como en las redes sociales de la Secretaría invitando a la ciudadanía a participar de los diálogos ciudadanos de la Subsecretaría de Seguridad y Convivencia y Acceso a la Justicia, piezas que fueron publicadas con varios días de antelación. </t>
  </si>
  <si>
    <t xml:space="preserve">La Oficina Asesora de Comunicaciones convocó a la ciudadanía a través de la Van de la Casa de Justicia con un audio para pasar por el alta voz; redes sociales; banner página web; banner Intranet y carteleras digitales y convocatoria por DC Radio; entidades distritales por grupo de WhatsApp.
</t>
  </si>
  <si>
    <t>Se evidenció mediante diferente anuncio que se realizó convocatoria a la ciudadanía y grupos de interés para la participación en los espacios de diálogo ciudadano dispuestos el 23 de agosto del 2022. Con lo anterior, evidenciando el cumplimiento de la actividad.</t>
  </si>
  <si>
    <r>
      <rPr>
        <b/>
        <sz val="10"/>
        <rFont val="Arial"/>
        <family val="2"/>
      </rPr>
      <t xml:space="preserve">Seguimiento OCI 12-may-2022: </t>
    </r>
    <r>
      <rPr>
        <sz val="10"/>
        <rFont val="Arial"/>
        <family val="2"/>
      </rPr>
      <t>Se evidenció capturas de pantalla de la convocatoria realizada por redes sociales (Facebook, Twitter y web de la entidad) al espacio de Diálogo Ciudadano 14 de marzo) realizado de manera virtual a través de Facebook live por parte de la SDSCJ (Subsecretaria de Acceso a la Justicia y proceso de Gestión de Seguridad y Convivencia).
La actividad se cumple para el periodo y continua en ejecución.</t>
    </r>
  </si>
  <si>
    <t>3.3</t>
  </si>
  <si>
    <t>Realizar seguimiento cuatrimestral, a los compromisos pactados con la ciudadana en espacios de participación ciudadana, en la plataforma COLIBRÍ.</t>
  </si>
  <si>
    <t>Realizar tres  (3) seguimientos a los compromisos ciudadanos consignados en la plataforma colibrí para la vigencia</t>
  </si>
  <si>
    <t>Número de seguimientos realizados al 100%</t>
  </si>
  <si>
    <t>Subsecretaría de Seguridad y Convivencia
Subsecretaría de Acceso a la Justicia</t>
  </si>
  <si>
    <t>30/04/2022
31/08/2022
30/12/2022</t>
  </si>
  <si>
    <t xml:space="preserve">Se realizó el cierre de los compromisos que se encontraban pendientes con la ciudadanía y que habían sido registrados en plataforma Colibrí, los cuales surgieron en la audiencia pública de Rendición de Cuentas realizada en noviembre de 2021 </t>
  </si>
  <si>
    <t>Se evidencia documento en Word, en el que se deja evidencia de la información de la evaluación al cumplimiento de los compromisos  en la plataforma Colibrí con un 100% de cumplimiento.</t>
  </si>
  <si>
    <t>A la fecha los compromisos registrados se encuentran cumplidos.
En el mes de julio se realizó el  cargue de nuevos compromisos resultado de los consejos de seguridad local y la actividades de participación de la política de seguridad, de acuerdo con lo establecido en la circular 010-2022</t>
  </si>
  <si>
    <t>Se evidenció que los compromisos pactados al inicio de la vigencia se encuentran cumplidos, por lo que no se requería de un segundo seguimiento. Por otra parte, se evidenció que en el mes de Julio se crearon nuevos compromisos con la ciudadanía. Se recomienda realizar un seguimiento mínimo dos seguimientos en esta vigencia a los nuevos compromisos. Con lo anterior, evidenciando el cumplimiento de la actividad.</t>
  </si>
  <si>
    <r>
      <rPr>
        <b/>
        <sz val="10"/>
        <rFont val="Arial"/>
        <family val="2"/>
      </rPr>
      <t xml:space="preserve">Seguimiento OCI 12-may-2022: </t>
    </r>
    <r>
      <rPr>
        <sz val="10"/>
        <rFont val="Arial"/>
        <family val="2"/>
      </rPr>
      <t xml:space="preserve">Se realiza la consulta en la plataforma COLIBRI y se evidencia el seguimiento y cierre del compromiso adquirido en el 1er cuatrimestre 2022 </t>
    </r>
    <r>
      <rPr>
        <i/>
        <sz val="10"/>
        <rFont val="Arial"/>
        <family val="2"/>
      </rPr>
      <t>"Gestionar la creación de una red Ciudadana en la localidad"</t>
    </r>
    <r>
      <rPr>
        <sz val="10"/>
        <rFont val="Arial"/>
        <family val="2"/>
      </rPr>
      <t xml:space="preserve">, en la plataforma se cargaron las actas de reunión (18 y 26 de enero 2022) en las que según lo reportado en la plataforma </t>
    </r>
    <r>
      <rPr>
        <i/>
        <sz val="10"/>
        <rFont val="Arial"/>
        <family val="2"/>
      </rPr>
      <t>"el equipo de promotores de la Secretaría Distrital de Seguridad, Convivencia y Justicia, realiza el acercamiento con la comunidad aledaña a la zona de reciclaje de la Localidad de Tunjuelito, donde se logra realizar diagnóstico de seguridad, socialización e inicio de gestiones para la creación de la red Ciudadana."</t>
    </r>
    <r>
      <rPr>
        <sz val="10"/>
        <rFont val="Arial"/>
        <family val="2"/>
      </rPr>
      <t xml:space="preserve">
La actividad se cumple para el periodo y continua en ejecución.</t>
    </r>
  </si>
  <si>
    <t>3.4</t>
  </si>
  <si>
    <t>Sistematizar los resultados de los espacios de rendición de cuentas realizados</t>
  </si>
  <si>
    <t>2 Sistematizaciones de los resultados de los espacios de rendición de cuentas realizados y publicados.</t>
  </si>
  <si>
    <t>Número total de las sistematizaciones elaboradas (1 referente al espacio principal de rendición de cuentas y 1 de los espacios secundarios de diálogo ciudadano)</t>
  </si>
  <si>
    <t>31/07/2022
30/12/2022</t>
  </si>
  <si>
    <t>Se evidenció que en el mes de mayo se publicó documento con la sistematización de los diálogos con los ciudadanos realizados por la Subsecretaría de Seguridad y Convivencia y la Subsecretaría de Acceso a la Justicia. Con lo anterior, evidenciando el cumplimiento de la actividad.</t>
  </si>
  <si>
    <t>3.5</t>
  </si>
  <si>
    <t>Publicar peticiones resultado de la audiencia pública de rendición de cuentas</t>
  </si>
  <si>
    <t>Dos (2) públicaciones de peticiones</t>
  </si>
  <si>
    <t>Número de públicaciones</t>
  </si>
  <si>
    <r>
      <rPr>
        <b/>
        <sz val="10"/>
        <rFont val="Arial"/>
        <family val="2"/>
      </rPr>
      <t>Seguimiento OCI 08-sep-2022:</t>
    </r>
    <r>
      <rPr>
        <sz val="10"/>
        <rFont val="Arial"/>
        <family val="2"/>
      </rPr>
      <t xml:space="preserve"> La actividad se encuentra programada para el mes de noviembre, por lo tanto no es objeto de seguimiento para el segundo cuatrimestre. </t>
    </r>
  </si>
  <si>
    <t>3.6</t>
  </si>
  <si>
    <t>Evaluar la estrategia de rendición de cuentas aplicada  en la entidad para establecer mejoras.</t>
  </si>
  <si>
    <t xml:space="preserve">Una (1) evaluacion del proceso de rendición de cuentas realizadas </t>
  </si>
  <si>
    <t>Número de evaluaciones realizadas/ Número de evaluaciones programadas</t>
  </si>
  <si>
    <r>
      <rPr>
        <b/>
        <sz val="10"/>
        <rFont val="Arial"/>
        <family val="2"/>
      </rPr>
      <t xml:space="preserve">Seguimiento OCI 08-sep-2022: </t>
    </r>
    <r>
      <rPr>
        <sz val="10"/>
        <rFont val="Arial"/>
        <family val="2"/>
      </rPr>
      <t xml:space="preserve">La actividad se encuentra programada para el mes de diciembre, por lo tanto no es objeto de seguimiento para el segundo cuatrimestre. </t>
    </r>
  </si>
  <si>
    <t>Subcomponente 1
Planeación estratégica de servicio al ciudadano</t>
  </si>
  <si>
    <t xml:space="preserve">Presentar al comité Institucional de Gestión y Desempeño MIPG los resultados de la medición de satisdación   de las respuestas a las peticiones emitidas a la ciudadanía </t>
  </si>
  <si>
    <t>Un (1) acta de comité Institucional de  Gestión y Desempeño</t>
  </si>
  <si>
    <t>Número de actas de comité Institucional de  Gestión y Desempeño</t>
  </si>
  <si>
    <t>Subsecretaría de Gestión Institucional (Atención al Ciudadano)</t>
  </si>
  <si>
    <r>
      <rPr>
        <b/>
        <sz val="10"/>
        <rFont val="Arial"/>
        <family val="2"/>
      </rPr>
      <t>Seguimiento OCI 08-sep-2022</t>
    </r>
    <r>
      <rPr>
        <sz val="10"/>
        <rFont val="Arial"/>
        <family val="2"/>
      </rPr>
      <t xml:space="preserve">: La actividad se encuentra programada para el mes de noviembre, por lo tanto no es objeto de seguimiento para el segundo cuatrimestre. </t>
    </r>
  </si>
  <si>
    <t>Establecer e implementar un plan de trabajo de la estrategia de acercamiento a lengua de señas de los servidores públicos de la Entidad para potenciar la atención de personas con discapacidad auditiva.</t>
  </si>
  <si>
    <t>Un (1) plan de trabajo establecido para la estrategia de acercamiento a lengua de señas de los servidores públicos de la Entidad para potenciar la atención de personas con discapacidad auditiva.</t>
  </si>
  <si>
    <t>Total de actividades cumplidas del plan de trabajo de la estrategia de acercamiento a lengua de señas</t>
  </si>
  <si>
    <t>Dirección de Gestión Humana
Oficina Asesora de Comunicaciones</t>
  </si>
  <si>
    <t>Humanos
Tecnologicos</t>
  </si>
  <si>
    <t>31/07/2022
20/12/2022</t>
  </si>
  <si>
    <t xml:space="preserve">Se evidenció mediante acta de reunión que se realizaron acercamiento en lenguaje de señas a servidores públicos de casa de justicia de Fontibón, nivel central. Sin embargo, no se observó el plan de trabajo definido, por lo que no fue posible verificar el cumplimiento de las actividades. </t>
  </si>
  <si>
    <t>Subcomponente 2
Fortalecimiento del talento humano al servicio civil</t>
  </si>
  <si>
    <t>Adelantar Capacitaciones y/o sensibilizaciones a través de charlas informativas a los servidores públicos de la entidad para el fortalecimiento al plan anticorrupción frente a los deberes, integridad, acoso laboral, Integridad, directiva 003.</t>
  </si>
  <si>
    <t>Cuatro (4) ciclos de capacitaciones y/o sensibilizaciones realizadas</t>
  </si>
  <si>
    <t>Número  de ciclos de capacitaciones realizadas, dos por cada semestre del año</t>
  </si>
  <si>
    <t>Oficina de Control Interno Disciplinario</t>
  </si>
  <si>
    <t>Dirección de Gestión Humana</t>
  </si>
  <si>
    <t>Humanos
Tecnológicos
Fisicos</t>
  </si>
  <si>
    <t>30 /06/2022 
30/11/2022</t>
  </si>
  <si>
    <t>Teniendo en cuenta que la meta del primer semestre son dos capacitaciones efectuadas a 30/06/2022, durante el primer bimestre de 2022 la Oficina de Control Disciplinario Interno, realizó gestiones  concernientes a la logística de las capacitaciones de manera concertada entre la Oficina de Control Disciplinario Interno, la Dirección de Gestión Humana y Dirección Distrital de Asuntos Disciplinarios. Se adjuntan las comunicaciones y correos electrónicos que dan cuenta de estas gestiones.</t>
  </si>
  <si>
    <t>Se evidencia la gestión realizada por la Oficina de Control Disciplinario Interno, para lograr coordinar el desarrollo de las capacitaciones con la Secretaría Jurídica Distrital, así:
Comunicado No. 2-2022-844 del 27 de enero de 2022, en la cual la Secretaría Jurídica Distrital informa de los ciclos de capacitaciones para la vigencia 2022 y el enlace dispuesto para el desarrollo de los temas objeto de capacitación.
Igualmente, se evidencia que mediante radicado No. 20221400141562 del 18 de febrero de 2022, la Oficina de Control Disciplinario Interno, realiza gestión ante la Secretaría Jurídica Distrital, con el fin de recibir apoyo en el desarrollo de las capacitaciones en la SDSCJ.
Así mismo, se observa que mediante el radicado No. 2-2022-2374 del 23 de febrero de 2022 la Secretaría Jurídica Distrital da respuesta a la solicitud de capacitación indicando que desde el mes de enero se dio inicio al ciclo de capacitaciones para la vigencia 2022, las mismas han iniciado y que serán informadas para la participación de la SDSJ,  Igualmente informan que en el mes de abril actuarán la capacitación en acoso laboral, derechos, deberes y prohibiciones de los servidores públicos, de la cual informaran con antelación, y que la capacitación relacionada con el cumplimiento de la directiva 008 de 2021, la capacitación fue realizada el 11 de febrero de 2021.</t>
  </si>
  <si>
    <t xml:space="preserve">Teniendo en cuenta que la meta del segundo semestre son dos capacitaciones efectuadas a 30/06/2022, durante el tercer bimestre de 2022 la Oficina de Control Disciplinario Interno, en coordinación con la dirección de asuntos disciplinarios y de manera concertada entre la Oficina de Control Disciplinario Interno, la Dirección de Gestión Humana, se adelantó 1 capacitación así:
(Se adjuntan las comunicaciones con la asistencia de servidores)
Mayo 6 de 2022 
Tema: "La falta disciplinaria, conflicto de intereses, inhabilidades e incompatibilidades"
</t>
  </si>
  <si>
    <t>Se observa oficio de la Dirección Distrital de Asuntos Disciplinarios, de la Secretaria Jurídica Distrital,  dirigido a la Oficina de Control Interno Disciplinario de la SDSCJ, en la cual se listan los servidores de la SDSCJ que asistieron a la conferencia "La falta disciplinaria, Conflicto de Intereses, Inhabilidades e Incompatibilidades" realizada el 6 de mayo de 2022.
Teniendo en cuenta que la meta definida para el segundo semestre del 2022 son dos capacitaciones, se recomienda fortalecer la gestión, para garantizar el cumplimiento de los compromisos adquiridos durante la vigencia 2022.</t>
  </si>
  <si>
    <t xml:space="preserve">Se evidenció mediante correo electrónico que se vienen adelantando las gestiones para programar las capacitaciones relacionada con temas disciplinarios. </t>
  </si>
  <si>
    <r>
      <t>Incorporar temáticas relacionadas con el servicio al ciudadano en el Plan Institucional de Capacitación de acuerdo con el diagnóstico.</t>
    </r>
    <r>
      <rPr>
        <sz val="10"/>
        <color rgb="FFFF0000"/>
        <rFont val="Arial"/>
        <family val="2"/>
      </rPr>
      <t xml:space="preserve"> </t>
    </r>
  </si>
  <si>
    <t>Dos (2) jornadas de capacitación en temáticas relacionadas con servicio al ciudadano realizadas</t>
  </si>
  <si>
    <t>Número de jornadas de capacitación realizadas</t>
  </si>
  <si>
    <t>Humanos
Tecnológicos
Financieros (Rubros de capacitación-funcionamiento)</t>
  </si>
  <si>
    <t xml:space="preserve">Solicitud al DNP de capacitación en lenguaje claro y, de acuerdo con disponibilidad de dicha entidad, se podrá realizar entre agosto y septiembre. Adicionalmente, se coordinó la capacitación "Bogotá sin barreras" dirigida para las personas de atención y servicio a la ciudadanía que interactúan con personas en situación de discapacidad, la cual se definió para el 13 de julio. </t>
  </si>
  <si>
    <t xml:space="preserve">Se observa el envío del correo electrónico a la Secretaria Técnica Distrital de Discapacidad, para la programación de las jornadas de capacitación en temáticas relacionadas con servicio al ciudadano, programándose el taller Bogotá sin Barreras a realizarse en el mes de julio. 
Oficio enviado al Departamento Nacional de Planeación con radicado número 20226000557232, solicitando capacitación en Lenguaje Claro, pendiente de respuesta.   
Se recomienda fortalecer la gestión para garantizar el cumplimiento de las metas definidas para la vigencia 2022, </t>
  </si>
  <si>
    <t>Se realizaron dos (2) capacitaciones, una para el equipo de atención al ciudadano, la cual se llevó a cabo el día 23 de agosto de 2022 y otra el día 29 de agosto de 2022, la cual estuvo dirigida a colaboradores que ejercen un rol  en atención y servicio a la ciudadanía</t>
  </si>
  <si>
    <t>Se evidenció que en el Plan Institucional de Capacitaciones 2022, se incluyeron temas relacionados con atención al ciudadano como: "Atención al ciudadano", "Lengua de señas" y "Enfoque diferencial". Igualmente, se observó mediante lista de asistencia que el 23 y 29 de agosto se realizó capacitación de Atención al Ciudadano. Con lo anterior, evidenciando el cumplimiento de la actividad propuesta, continua en ejecución.</t>
  </si>
  <si>
    <t>Desarrollar actividades para promover los incentivos no pecuniarios que destaquen el desempeño de los servidores públicos y/o contratistas en relación con el servicio prestado al ciudadano.</t>
  </si>
  <si>
    <t>Un (1) reconocimiento a servidores públicos y/o contratistas destacados en relación al servicio prestado al ciudadano</t>
  </si>
  <si>
    <t>Un (1) reconocimiento realizado</t>
  </si>
  <si>
    <t>Todas las dependecias</t>
  </si>
  <si>
    <t xml:space="preserve">Continuar implementando el campus virtual con temáticas relacionadas con Atención al Ciudadano. </t>
  </si>
  <si>
    <t>Tres convocatorias (3) de inscripción al curso del campus virtual   para servidores y/o contratistas vinculados con actividades de atención al ciudadano</t>
  </si>
  <si>
    <t>Número de convocatorias realizadas</t>
  </si>
  <si>
    <t xml:space="preserve">
31/03/2022
31/07/2022
30/09/2022
</t>
  </si>
  <si>
    <t xml:space="preserve">En el boletín #184 del día 23 de marzo de 2022, se divulgó una (1) convocatoria para realizar la inscripción al curso de atención al ciudadano del campus virtual, obteniendo 20 solicitudes. </t>
  </si>
  <si>
    <t xml:space="preserve">Se evidencia documento Word con los pantallazos de la publicación realizada, actividad titulada como "es tiempo de volver a vernos", con lo cual se puede dar por cumplida la actividad. </t>
  </si>
  <si>
    <t xml:space="preserve">En el boletín # 204 se hizo una (1) convocatoria sobre el curso de atención a la ciudadanía, el cual alcanzó  la inscripción de 14 personas que estarán realizando el curso entre el 7 y el 21 de septiembre.  </t>
  </si>
  <si>
    <t xml:space="preserve">Se evidenció que en el boletín #204 publicado el 3 de agosto se realizó convocatoria para la inscripción del curso de atención al ciudadano. Con lo anterior, evidenciando el cumplimiento de la actividad. Se recomienda, que las actividades se realizar en los tiempos programados. </t>
  </si>
  <si>
    <t>Subcomponente 3
Gestión de relacionamiento con los ciudadanos</t>
  </si>
  <si>
    <t xml:space="preserve">Prestar servicio de traducción en lengua de señas a las personas sordas que requieran este servicio en la entidad de conformidad con la programación establecida. </t>
  </si>
  <si>
    <t>Cuatro (4) reportes de la prestación del Servicio de lengua de señas prestado en la entidad realizados</t>
  </si>
  <si>
    <t>Número de reportes realizados de la prestación del servicio de lengua de señas en la entidad, durante la vigencia, uno por cada período.</t>
  </si>
  <si>
    <t>En el mes de julio de 2022 se realizaron nueve (9) servicios de interpretación a lengua de señas a ciudadanos que asistieron al centro de justicia integral campo verde el 25 de julio de 2022.</t>
  </si>
  <si>
    <t>Se evidenció mediante actas de reunión del 25 de julio de 2022 que se prestaron servicios de interpretación en lenguaje de señas. Sin embargo, se tenía programado dos reportes para el periodo y solo se observó uno. Se recomienda que el formato de lista de asistencia se diligencie solo con los datos que pide el documento.</t>
  </si>
  <si>
    <t>Establecer los lineamientos para traducir la información pública que solicita un grupo étnico a su respectiva lengua en la entidad, de acuerdo a las recomendaciones e indicaciones brindadas por el Ministerio de Cultura de Colombia.</t>
  </si>
  <si>
    <t>Un (1) Documento con lineamientos</t>
  </si>
  <si>
    <t>Número de documentos formalizados</t>
  </si>
  <si>
    <t>Se gestionan actividades para la definición de los lineamientos para traducir la información pública que solicita un grupo étnico a su respectiva lengua en la entidad, de acuerdo a las recomendaciones e indicaciones brindadas por el Ministerio de Cultura de Colombia, en coordinación con las áreas de la Secretaria y el Ministerio de Salud.</t>
  </si>
  <si>
    <t>Se evidencia correo electrónico del 30 de marzo de 2022, mediante, el cual se recuerda el proceso de revisión del proceso de atención y servicio al ciudadano que se está llevando en la secretaría para su fortalecimiento, y con el fin de que el mismo se constituya en los lineamientos para el desarrollo de las actividades propias al mismo.
Así mismo se hace el envío de la propuesta de modificación del instructivo canales de atención PQRSDF ciudadana I-AS-2, para la revisión con el fin de lograr su aprobación.
Se observa gestión con el Ministerio de Salud, con el fin de tomar como referente experiencia exitosa que puedan ser replicadas en la SDSCJ.</t>
  </si>
  <si>
    <t>Durante los meses de mayo y junio de 2022 se realizó:
1. Actualización del Instructivo canales de atención de PQRSDF ciudadanas que incluye un numeral específico denominado "3.4 Atención PQRSDF lenguas nativas o idiomas diferentes al castellano",  el cual hace parte del  proceso de atención y servicio al ciudadano, y se encuentra publicado en el portal de MIPG.
2. Socialización a directivos y enlaces de atención al ciudadano de las dependencias del Instructivo, canales de atención de PQRSDF ciudadanas.
Con estas actividades se da por CUMPLIDO este numeral.</t>
  </si>
  <si>
    <t>Se observa Correo electrónico informando a los directivos y enlaces de atención al ciudadano, la actualización del Instructivo Canales de Atención PQRSDF Ciudadanas, Código I-AS-2,  el cual se encuentra disponible en el portal MIPG desde el 24 de junio de 2022 en su versión número 4.
Actividades que complementa la gestión registrada en el segundo bimestres y que permiten concluir que la actividad y meta indicada se ha cumplido.</t>
  </si>
  <si>
    <t>Actualizar y socializar la carta de trato digno de la entidad.</t>
  </si>
  <si>
    <t>Una (1) actualización y socialización de la carta de trato digno</t>
  </si>
  <si>
    <t>Una (1) actualización y socialización de documento</t>
  </si>
  <si>
    <t>Subcomponente 4 
Conocimiento al servicio al ciudadano</t>
  </si>
  <si>
    <t>Socializar y sensibilizar, al interior de la entidad el “Proceso de atención y servicio al ciudadano” (manuales, procedimientos, protocolos de canales de atención) y  las Rutas de Acceso a la Justicia.</t>
  </si>
  <si>
    <t>Una (1) socialización o sensibilización semestral sobre el proceso de atención al ciudadano y rutas de acceso a la justicia.</t>
  </si>
  <si>
    <t xml:space="preserve">Número de socializaciones realizadas semestralmente. </t>
  </si>
  <si>
    <t>(Atención al Ciudadano)
Subsecretaría de Acceso a la Justicia
(Direcciòn de Acceso a la Justicia)</t>
  </si>
  <si>
    <t xml:space="preserve">30/06/2022
15/12/2022
</t>
  </si>
  <si>
    <t>Se evidencia correo electrónico del 24 de junio de 2022, dirigido a los directivos y enlaces, informando la actualización del procedimiento de Gestión de PQRSDF, el cual igualmente se encuentran disponible en el portal MIPG desde el 7 de junio de 2022 en su octava versión.
Igualmente, se observa Correo electrónico informando a los directivos y enlaces de atención al ciudadano, la actualización del instructivo canales de Atención PQRSDF Ciudadanas, Código I-AS-2, el cual está disponible en el portal MIPG desde el 24 de junio de 2022 en su  cuarta (4) versión.</t>
  </si>
  <si>
    <r>
      <rPr>
        <b/>
        <sz val="10"/>
        <rFont val="Arial"/>
        <family val="2"/>
      </rPr>
      <t>Seguimiento OCI 08-sep-2022</t>
    </r>
    <r>
      <rPr>
        <sz val="10"/>
        <rFont val="Arial"/>
        <family val="2"/>
      </rPr>
      <t xml:space="preserve">: Se evidencian correos electrónicos socializando a los directivos y enlaces temas del Proceso de atención y servicio al ciudadano:
1. Procedimiento Gestión de Peticiones, Quejas, Reclamos, Sugerencias, Denuncias y Felicitaciones Ciudadanas- PQRSDF (24/06/2022)
2. Instructivo CanalesdeAtenciónPQRSDF Ciudadanas  I-AS-2 (24/06/2022)
Se recomienda fortalecer la metodología de socialización de la información relacionada con Atención y Servicio al Ciudadano a través de otros canales institucionales que permitan que la información llegue a todos los servidores de la entidad.
</t>
    </r>
  </si>
  <si>
    <t>Sensibilizar a funcionarios y contratistas  con temas relacionados con las Rutas de Acceso a la Justicia</t>
  </si>
  <si>
    <t>Dos  (2) socialización o sensibilización anuales sobre Rutas de Acceso a la Justicia</t>
  </si>
  <si>
    <t>30/06/2022
30/12/2022</t>
  </si>
  <si>
    <t>La actividad se tiene programada para el mes de junio de 2022, sin embargo, la Dirección de Acceso a la Justicia durante el transcurso del primer semestre ha venido realizando el primer ciclo de jornadas de capacitación y sensibilización a servidores y colaboradores del área, se destacan Jornadas de Capacitación sobre la Ruta de atención integral a mujeres víctimas de violencia por parte de la Fiscalía General de la Nación a los receptores de denuncias, CRI y facilitadores, Capacitaciones y Socializaciones de la Ruta de atención integral para mujeres por parte del equipo de la Comisaria de la Familia a los CRI, facilitadores y receptores de denuncia y  Capacitación y Socialización de la Ruta de atención integral para mujeres por parte del equipo de la Secretaría Distrital de la Mujer a los CRI, facilitadores y receptores de denuncia.
Evidencia: Actas de reunión.</t>
  </si>
  <si>
    <t>Se observa actas de las reuniones realizadas  con el objetivo de capacitar y socializar la ruta de atención integral para mujeres por parte del equipo de la Secretaría Distrital de la Mujer a los CRI, facilitadores y receptores de denuncia, en las siguientes fechas:
9 de marzo de 2022.
10 de marzo de 2022. 
23 de marzo de 2022.  
7 de abril del 2022.</t>
  </si>
  <si>
    <t>No se tienen actividades programadas en este periodo.
Desde la Dirección de Acceso a la Justicia se han reportado avances durante el año, sin embargo, para finales de la vigencia se cargarán mas ya que la meta son dos socializaciones o sensibilizaciones anuales.</t>
  </si>
  <si>
    <t>4.3</t>
  </si>
  <si>
    <t>Realizar jornadas de socialización institucional relacionadas con los lineamientos y gestión del Proceso de Atención y Servicio al Ciudadano.</t>
  </si>
  <si>
    <t>Diez (10) jornadas de socialización institucional relacionada el Proceso de Atención y Servicio al Ciudadano.</t>
  </si>
  <si>
    <t>Total de jornadas de socialización institucional relacionada el Proceso de Atención y Servicio al Ciudadano.</t>
  </si>
  <si>
    <t>30/03/2022
30/06/2022
30/09/2022
30/12/2022</t>
  </si>
  <si>
    <t>No obstante, haberse programado actividades para este bimestre, se realiza la socialización de actividades al equipo de atención y servicio al ciudadano.</t>
  </si>
  <si>
    <t>Se evidencia listado de asistencia y la presentación usada para llevar a cabo  la Socialización de los TEMAS A CARGO DEL EQUIPO DE ATENCIÓN Y SERVICIO AL CIUDADANO.</t>
  </si>
  <si>
    <t>Se realizar jornadas de socialización institucional relacionadas con los lineamientos y gestión del Proceso de Atención y Servicio al Ciudadano.</t>
  </si>
  <si>
    <t xml:space="preserve">Se evidencia documentos que permiten dar fe da las actividades realizadas por la dependencia para la atención y el servicio al ciudadano, como correos electrónicos mediante el cual se socializó la Guía metodológica para la medición de la satisfacción de los ciudadanos en la SDSCJ, listaos de asistencia a las jornadas realizadas, reuniones Teams en las que se buscó promocionar las acciones desarrolladas en el marco de la implementación del Proceso de Atención y Servicio al Ciudadano, Socialización del Instructivo para la protección y custodia de datos de los denunciantes de actos de corrupción, Socialización del paso a paso para la atención al ciudadano, y listados de asistencia, lo cual permite concluir que se dio cumplimiento a la actividad definida realizar durante el segundo bimestre del 2022. </t>
  </si>
  <si>
    <t>Durante los meses de mayo y junio de 2022 se realizó:
1. Socialización indicadores atención y servicio al ciudadano.
2. Reunión con profesionales de la OAC para definición de piezas comunicativas o demás requerimientos a utilizar para comunicar dentro y fuera de la entidad los temas más relevantes del proceso de atención y servicio a la ciudadanía ASC.
3. Reunión para socializar y puntualizar con el equipo de ASC políticas de operación a socializar en la entidad, del procedimiento de gestión de PQRSDF.</t>
  </si>
  <si>
    <t xml:space="preserve">Se observa listado de asistencia de la reunión realizada el 13 de mayo de 2022, en coordinación con la oficina de comunicaciones, en la que se analiza la definición de las piezas comunicativas para la socialización del proceso.
Correo electrónico  del 16 de mayo de 2022, Socializando los indicadores de atención y servicio al ciudadano que fueron formulados para la presente vigencia.
Listado de asistencia de la reunión realizada el 28 de junio de 2022, en la que se socializa el procedimiento.
En atención a la programación periódica realizada,  se recomienda revisar y ajustar la gestión en los siguientes meses, con el fin de programar las capacitaciones que en la presente vigencia estaban programadas y que no se llevaron a cabo para garantizar el cumplimiento total de la meta.
</t>
  </si>
  <si>
    <t>Con corte al 31 de agosto de 2022 y de conformidad con la programación de la actividad se realizaron las siguientes socializaciones del proceso ASC, relacionadas con los siguientes temas, llevadas a cabo durante los meses de julio y agosto de 2022:
* Socialización procedimiento gestión PQRSDF
* Socialización instructivo canales de atención PQRSDF
* Socialización lineamientos proceso ASC (traslados PQRSDF; tiempos de respuesta; cierre PQRSDF en BTE)
Las anteriores socializaciones se realizaron en las siguientes fechas:
11-07-2022 Socialización gestión PQRSDF bandeja C4 en sistema Bogotá Te Escucha BTE.
12 y 16-08-2022 Socialización instructivo de canales con énfasis en buzón de sugerencias.
22-07-2022 Socialización procedimientos PQRSDF e Instructivo canales de atención trámite peticiones por redes sociales.
23 y 29-08-2022 Socialización protocolos  de atención a ciudadanos.</t>
  </si>
  <si>
    <t>Se evidenció que se realizaron socializaciones relacionadas con los lineamientos y gestión del Proceso de Atención y Servicio al Ciudadano. Lo anterior, como avance al cumplimiento de la actividad programada para el próximo seguimiento.</t>
  </si>
  <si>
    <r>
      <rPr>
        <b/>
        <sz val="10"/>
        <rFont val="Arial"/>
        <family val="2"/>
      </rPr>
      <t>Seguimiento OCI 12-may-2022:</t>
    </r>
    <r>
      <rPr>
        <sz val="10"/>
        <rFont val="Arial"/>
        <family val="2"/>
      </rPr>
      <t xml:space="preserve"> Se evidenció soporte documental de las jornadas de socialización de temas asociados al Proceso de Atención y Servicio al Ciudadano realizadas en el 1er cuatrimestre 2022, sin embargo, no se allegan las mismas evidencias para todas las jornadas (correos de citación, listado de asistencia (teams y presencial) y presentación socializada):
18 Febrero, 7 y 15 de marzo con lo que se da cumplimiento a las 3 jornadas programadas para el 1er cuatrimestre 2022.
Sin embargo, aunque se programó jornada para el mes de abril esta se realizó en marzo, lo que evidencia debilidad en la programación. Adicionalmente, en el reporte de la OAP se esta dando cumplimiento a la actividad en el mes de abril, lo que no esta alineado con la ejecución de las actividades febrero -1, marzo - 2 y abril - 0.</t>
    </r>
  </si>
  <si>
    <t>Subcomponente 5
Evaluación de gestión y medición de la percepción ciudadana</t>
  </si>
  <si>
    <t>Implementar los lineamientos para la medición de  la satisfacción de los ciudadanos frente a la atención y trámite de las PQRS en la SDSCJ.</t>
  </si>
  <si>
    <t xml:space="preserve">Tres (3) Informes de satisfacción de la atención realizada a los ciudadanos en la SDSCJ.   </t>
  </si>
  <si>
    <t xml:space="preserve">Número de informes de satisfacción de la atención y trámite de las PQRS realizada a los ciudadanos en la SDSCJ.   </t>
  </si>
  <si>
    <t>Subsecretaría de Acceso a la Justicia
Oficina Centro de Comando, Control, Comunicaciones y Cómputo (C4)
Cárcel Distrital</t>
  </si>
  <si>
    <t>30/04/2022
31/07/2022
20/12/2022</t>
  </si>
  <si>
    <t xml:space="preserve">Durante el periodo marzo - abril se realizó:
* Tabulación de la información de las respuestas generadas a las 85  encuestas definidas como muestra para el mes de enero del 2022 y las 90 encuestas definidas como muestra para el mes de febrero del 2022 ,  con el fin de evaluar la utilidad, claridad y satisfacción en la atención recibida  por los ciudadano.
* Envío de 488 solicitudes de encuesta  a los ciudadanos que realizaron peticiones durante el mes de marzo y obtuvieron un cierre con la respectiva respuesta , de las cuales se recibió respuesta  de 96 ciudadanos correspondiente a la muestra definida para este mes.
* Tabulación de la información de las respuestas generadas en las 96 encuestas definidas como muestra para el mes de marzo del 2022 ,  con el fin de evaluar la utilidad, claridad y satisfacción en la atención recibida por los ciudadanos.
* Elaboración del documento informe de evaluación de satisfacción del trimestre enero a marzo de 2022, el cual se encuentra publicado en la página web de la entidad en el siguiente enlace 
https://scj.gov.co/es/transparencia/obligacion-reporte-informacion/estudios-investigacione
Se estructuró el esquema de preguntas por parte del Centro de Comando, Control, Comunicaciones y Computo - C4, para ser publicado en el minisitio de la  Web del C4, el cual se encuentra pendiente de aprobación por parte del área de atención y servicio al ciudadano para su posterior publicación. </t>
  </si>
  <si>
    <t>Se evidencian los resultados de la evaluación realizada por la ciudadanía en los meses de enero, febrero y marzo, en la que se observa que tan solo el 3,0 % de los evaluadores, consideran que la información les ha sido útil, el 3,3% consideran que la información es clara y el 2,8 se sienten satisfechos con la misma, lo cual permite concluir que si bien la Secretaria ha venido dando cumplimiento a los compromisos definidos, de acuerdo con los resultados obtenidos, se hace importante fortalecer las estrategias para mejorar aquellos aspectos que están registrando bajos puntajes, así como seguir trabajando en los que registran mejores resultados para su fortalecimiento y sostenimiento.</t>
  </si>
  <si>
    <t>Con corte al 31 de agosto de 2022 y de conformidad con la programación de la actividad se realizaron los Informes de:
 * Evaluación de las respuestas a las PQRSDF ciudadanas II trimestre 2022.
* Satisfacción ciudadanos en canales II trimestre 2022.
Los informes se encuentran publicados en la página web de la entidad y puede acceder a los mismos ingresando por la siguiente url</t>
  </si>
  <si>
    <t>Se evidenció mediante informe de Evaluación de las respuestas a PQRSDF y Satisfacción Ciudadana en Canales: presencial, virtual y telefónico, que se dio cumplimiento con la actividad programada.</t>
  </si>
  <si>
    <r>
      <rPr>
        <b/>
        <sz val="10"/>
        <rFont val="Arial"/>
        <family val="2"/>
      </rPr>
      <t xml:space="preserve">Seguimiento OCI 08-sep-2022: </t>
    </r>
    <r>
      <rPr>
        <sz val="10"/>
        <rFont val="Arial"/>
        <family val="2"/>
      </rPr>
      <t xml:space="preserve">Se evidencian los informes de evaluación de las respuestas a PQRSDF del segundo trimestre de 2022 y el informe de satisfacción ciudadana en canales presencial, virtual y telefónico del segundo trimestre de 2022, dando así cumplimiento a la actividad programada en los plazos establecidos. </t>
    </r>
  </si>
  <si>
    <t>Mantener la medición  del canal telefónico de atención al  ciudadano</t>
  </si>
  <si>
    <t xml:space="preserve">Extensiones telefónicas de atención a ciudadanos con medición de tiempos de atención. </t>
  </si>
  <si>
    <t>Extensiones telefónicas de atención a ciudadanos con medición de tiempos de atención implementada.</t>
  </si>
  <si>
    <t>Dirección de Tecnologías y  Sistemas de la Información</t>
  </si>
  <si>
    <t>En el marco del contrato 1077 de 2021 con ETB se incluye la funcionalidad de tarificación para las extensiones a través de las cuales se realizará la medición de los tiempos de atención de las llamadas.
El servicio de tarificación se encuentra habilitado, permitiendo exportar los reportes de tiempo de atención y duración de llamada.
http://tarificadoripcetb.etb.net.co/voxeye4.1/ES/login.aspx</t>
  </si>
  <si>
    <t xml:space="preserve">Se evidencia archivo Excel, que corresponde al reporte entregado por la ETB, el cual contiene el reporte de la tarificación, en el cual en la columna A sé clásica el tiempo de llamada (Entrante, Interna y Saliente) en la columna  L se registra los números telefónicos de las llamadas y en la columna Q la duración de las llamadas. </t>
  </si>
  <si>
    <r>
      <rPr>
        <b/>
        <sz val="10"/>
        <rFont val="Arial"/>
        <family val="2"/>
      </rPr>
      <t>Seguimiento OCI 13-may-2022:</t>
    </r>
    <r>
      <rPr>
        <sz val="10"/>
        <rFont val="Arial"/>
        <family val="2"/>
      </rPr>
      <t xml:space="preserve"> Se evidenció archivo Excel en el que se relacionan las llamadas recibidas en el mes de abril y se registran los datos de la duración de cada una de estas llamadas.
La actividad se da por cumplida.</t>
    </r>
  </si>
  <si>
    <r>
      <rPr>
        <b/>
        <sz val="10"/>
        <rFont val="Arial"/>
        <family val="2"/>
      </rPr>
      <t xml:space="preserve">Seguimiento OCI 08-sep-2022: </t>
    </r>
    <r>
      <rPr>
        <sz val="10"/>
        <rFont val="Arial"/>
        <family val="2"/>
      </rPr>
      <t xml:space="preserve">La actividad se dio por cumplida en el primer cuatrimestre. </t>
    </r>
  </si>
  <si>
    <t>5.3</t>
  </si>
  <si>
    <t xml:space="preserve">Implementar encuesta telefónica de satisfacción de atención al ciudadano </t>
  </si>
  <si>
    <t xml:space="preserve">Encuesta telefónica implementada para la atención brindada al ciudadano </t>
  </si>
  <si>
    <t xml:space="preserve">Encuesta implementada  </t>
  </si>
  <si>
    <t xml:space="preserve">Subsecretaria de Gestión Institucional (Servicio y Atención al ciudadano) </t>
  </si>
  <si>
    <t>Humanos 
Tecnológicos</t>
  </si>
  <si>
    <t>30/09/2022
31/12/2022</t>
  </si>
  <si>
    <t>% Avance componente 4</t>
  </si>
  <si>
    <t xml:space="preserve">1 SEGUIMIENTO
OFICINA DE CONTROL INTERNO </t>
  </si>
  <si>
    <t xml:space="preserve">2 SEGUIMIENTO
OFICINA DE CONTROL INTERNO </t>
  </si>
  <si>
    <t xml:space="preserve">3 SEGUIMIENTO
OFICINA DE CONTROL INTERNO </t>
  </si>
  <si>
    <t>Subcomponente 1 Lineamientos de Transparencia Activa</t>
  </si>
  <si>
    <t xml:space="preserve">Formalizar un plan de apertura de datos abiertos </t>
  </si>
  <si>
    <t xml:space="preserve">Un (1) plan de apertura de datos abiertos formalizado en el que se incluya todos los conjunto de datos a publicar en la vigencia 2022 </t>
  </si>
  <si>
    <t>Plan de apertura de dato abierto formalizado</t>
  </si>
  <si>
    <t>Dirección de Tecnologías y Sistemas de la Información
Oficina Asesora de Planeación.</t>
  </si>
  <si>
    <t>Oficina de Análisis de la Información y Estudios Estratégicos.</t>
  </si>
  <si>
    <t>Se realiza la actualización de los datos abiertos</t>
  </si>
  <si>
    <t xml:space="preserve">Se evidencia link y pantallazo en donde se pueden consultar los datos abiertos actualizados. </t>
  </si>
  <si>
    <t>Socializar el instructivo de supervisión de contratos, resaltando el deber de la publicación de la información contractual en el SECOP II, para dar cumplimiento a la Ley 1712 de 2014.</t>
  </si>
  <si>
    <t xml:space="preserve">Un (1) memorando semestral socializado a todos los servidores y contratistas de la entidad, sobre el instructivo de supervisión de contratos resaltando el deber de la publicación de la información contractual en el SECOP II, para dar cumplimiento a la Ley 1712 de 2014 </t>
  </si>
  <si>
    <t>Número de socializaciones a través de los memorandos</t>
  </si>
  <si>
    <t>Dirección Jurídica y Contractual
Dirección de Operaciones para el Fortalecimiento de la Sub. de Inversiones</t>
  </si>
  <si>
    <t xml:space="preserve"> 31/03/2022
 30/09/2022</t>
  </si>
  <si>
    <t xml:space="preserve">Se realiza cargue de los memorandos remitidos el 10 de marzo de 2022 a las dependencias, oficinas asesoras y subsecretarías de la Entidad, socializando el instructivo de supervisión de contratos;  resaltando el deber de la publicación de la información en SECOP II. </t>
  </si>
  <si>
    <t xml:space="preserve">Actividad que se da por cumplida, al evidenciar los memorandos de fecha 10 de marzo de 2022, radicado 20224200114383 remitidos a las diferentes áreas, con asunto "SOCIALIZACIÓN DE INSTRUCTIVOS CÓD, I-JC-3 y I-JC-1 Y REITERACIÓN DE PUBLICACIÓN EN PLATAFORMA SECOP (I Y II)- OFICINA CENTRO DE COMANDO, CONTROL, COMUNICACIONES Y CÓMPUTO C4".
No obstante, se recomienda cargas las evidencias que permitan conocer como se garantizó la socialización de la información al interior de cada área a todos el equipo de trabajo. </t>
  </si>
  <si>
    <r>
      <rPr>
        <b/>
        <sz val="10"/>
        <rFont val="Arial"/>
        <family val="2"/>
      </rPr>
      <t xml:space="preserve">Seguimiento OCI 12-may-2022: </t>
    </r>
    <r>
      <rPr>
        <sz val="10"/>
        <rFont val="Arial"/>
        <family val="2"/>
      </rPr>
      <t>Se observaron memorandos enviados en el mes de marzo a cada una de las dependencias de acuerdo a la actividad programada la cual corresponde a la socialización para el cumplimiento de lo establecido en la Ley 1712 de 2014 en el Secop II.</t>
    </r>
  </si>
  <si>
    <t xml:space="preserve">Una (1) campaña semestral por correo masivo resaltando el deber de la publicación de la información contractual en el SECOP II, para dar cumplimiento a la Ley 1712 de 2014 </t>
  </si>
  <si>
    <t>Número de campañas semestrales realizadas por correos masivos</t>
  </si>
  <si>
    <t xml:space="preserve">
 30/06/2022
30/11/2022
</t>
  </si>
  <si>
    <t xml:space="preserve">Se realizó cargue de la campaña realizada por correo masivo el 01 de abril de 2022, resaltando el deber de publicar la información contractual en SECOP II. </t>
  </si>
  <si>
    <t xml:space="preserve">Se evidencian los memorandos remitidos a todas las áreas en las cuales se indica la obligatoriedad e importancia de cargar los informes de cumplimiento contractual en el SECOP II, recordando a los supervisores la importancia de ser garantes de que los contratistas cumplan con esta obligación. </t>
  </si>
  <si>
    <t>Actualizar la sección de información para niños, niñas y adolescentes en el botón de transparencia y acceso a la información pública.</t>
  </si>
  <si>
    <t>Una (1) pieza audiovisual sobre los servicios, programas y trámites de la entidad dirigido a niños, niñas y adolescentes.</t>
  </si>
  <si>
    <t>Un (1) video elaborado y publicado</t>
  </si>
  <si>
    <t xml:space="preserve">La Oficina Asesora de Comunicaciones cumplió esta meta al producir y publicar el video "La Secretaría contada por niños, niñas y adolescentes" </t>
  </si>
  <si>
    <t xml:space="preserve">Actividad Cumplida, se evidencia en página web el video dispuesto para su consulta a través del link https://scj.gov.co/es/transparencia/informacion-especifica/informacion-ninos-ninas-adolescentes, así mismo se evidencia pantallazo de la información dispuesta en la página web Institucional. </t>
  </si>
  <si>
    <r>
      <rPr>
        <b/>
        <sz val="10"/>
        <rFont val="Arial"/>
        <family val="2"/>
      </rPr>
      <t xml:space="preserve">Seguimiento OCI 12-may-2022: </t>
    </r>
    <r>
      <rPr>
        <sz val="10"/>
        <rFont val="Arial"/>
        <family val="2"/>
      </rPr>
      <t>Se observó documento con enlace a la página web de la entidad, donde se publicó y actualizó  la sección de información para niños, niñas y adolescentes en el botón de transparencia y acceso a la información pública, cumpliendo la meta asociada a la actividad.</t>
    </r>
  </si>
  <si>
    <t>Actualizar  información sobre evaluación de desempeño en el botón de transparencia y acceso a la información pública.</t>
  </si>
  <si>
    <t xml:space="preserve">Un informe de los resultados de la evaluación del desempeño laboral de la vigencia anterior publicado. </t>
  </si>
  <si>
    <t>Un (1) informe publicado</t>
  </si>
  <si>
    <t>En el botón de transparencia de la página web de la Secretaría se publicó (1) informe con los resultados de la Evaluación del Desempeño Laboral de los servidores de la Secretaría del periodo comprendido entre el 01/02/2020 y el 31/01/2021.</t>
  </si>
  <si>
    <t>Actividad Cumplida, Consultado el Link https://scj.gov.co/sites/default/files/control/Evaluaci%C3%B3n%20Desempe%C3%B1o%20Laboral%202020-2021.pdf, se observa la publicación del informe con los resultados de la Evaluación del Desempeño Laboral realizada a los servidores públicos que han sido nombrados en propiedad en los cargos de la planta de personal de la SDSCJ, para el periodo correspondiente al 01/02/2020 y el 31/01/2021, en el cual, desde lo normativo y de acuerdo con la herramienta de evaluación, se presentan los resultados obtenidos.</t>
  </si>
  <si>
    <t>La actividad se cumplió en el mes de marzo de 2022.</t>
  </si>
  <si>
    <r>
      <rPr>
        <b/>
        <sz val="10"/>
        <rFont val="Arial"/>
        <family val="2"/>
      </rPr>
      <t xml:space="preserve">Seguimiento OCI 12-may-2022: </t>
    </r>
    <r>
      <rPr>
        <sz val="10"/>
        <rFont val="Arial"/>
        <family val="2"/>
      </rPr>
      <t>Se observó el informe de resultados de la evaluación de desempeño para el periodo comprendido entre el 1 de Febrero de 2020 al 31 de Enero de 2021 que fue publicado y comunicado a través del botón de transparencia de la entidad
La actividad no cuenta con meta o producto, a pesar que se observan dos actividades programadas para la vigencia, tanto el indicador como la fecha máxima de publicación registran un solo informe, se debe revisar toda la actividad y ajustar de acuerdo con los requerimientos de la norma y con el seguimiento de la OCI.</t>
    </r>
  </si>
  <si>
    <t>Actualizar información sobre acuerdos de gestión de gerentes públicos y/o directivos en el botón de transparencia y acceso a la información pública.</t>
  </si>
  <si>
    <t>Dos (2) publicaciones realizadas sobre acuerdos de gestión de gerentes públicos y/o directivos en el botón de transparencia y acceso a la información pública (Concertación Acuerdos de Gestión directivos y seguimiento)</t>
  </si>
  <si>
    <t>Número total de publicaciones sobre los acuerdos de gestión</t>
  </si>
  <si>
    <t>30/06/2022
30/11/2022</t>
  </si>
  <si>
    <t>En el botón de transparencia de la página web de la Secretaría se generó (1) publicación con el informe que contiene la Concertación de Acuerdos de Gestión de los Gerentes Públicos de la Secretaría.
El link de acceso es el siguiente:
https://scj.gov.co/sites/default/files/control/Concertaci%C3%B3n%20de%20Acuerdos%20de%20Gesti%C3%B3n%20Gerentes%20P%C3%BAblicos%202022.pdf</t>
  </si>
  <si>
    <t>Consultado el Link  https://scj.gov.co/sites/default/files/control/Concertaci%C3%B3n%20de%20Acuerdos%20de%20Gesti%C3%B3n%20Gerentes%20P%C3%BAblicos%202022.pdf
se observa el informe de Concertación de Acuerdos de Gestión de Gerentes Públicos, realizado durante el 1 de enero al 31 de diciembre de la vigencia 2022.</t>
  </si>
  <si>
    <t>Actualizar la sección de instancias de coordinación con los lineamientos Distritales (Resolución 753 de 2020 de la Secretaría General y usando los formatos de los anexos establecidos.)</t>
  </si>
  <si>
    <t>Una (1) actualización semestral de la sección de instancias de coordinación.</t>
  </si>
  <si>
    <t>Número total de actualizaciones realizadas en la secciòn de instancias de coordinación.</t>
  </si>
  <si>
    <t xml:space="preserve">Oficina Asesora de Planeación </t>
  </si>
  <si>
    <t>Se reportan las actas de la Comisión Distrital Para La Seguridad, Comodidad y Convivencia en el Futbol de Bogotá. 18 actas de las sesiones realizadas durante el primer trimestre del año. Las cuales se encuentran publicadas en la página Web de la entidad. En cuanto a la Comisión Intersectorial de Seguridad, Convivencia y Justicias, se está a la espera de la conformación de las UTA para poder hacer seguimiento a los compromisos y poder coordinar la primera sesión del año de la Comisión.</t>
  </si>
  <si>
    <t>Se evidencian las actas de las reuniones realizadas en el marco de la Comisión Distrital para la Seguridad, Comodidad y Convivencia en el Futbol de Bogotá, Información que se encuentra disponible en el Link https://scj.gov.co/es/transparencia/obligacion-reporte-informacion/instancias-coordinacionhttps://scj.gov.co/es/transparencia/obligacion-reporte-informacion/instancias-coordinacion</t>
  </si>
  <si>
    <t>En el marco del Convenio Interadministrativo 1 de 2005 Secretaría Distrital de Gobierno 01/09/2005 - convenio local para el desarrollo y puesta en funcionamiento del programa de casas de justicia y convivencia ciudadana en Bogotá, D.C. , se llevó a cabo la sesión extraordinaria de este Comité cuyos soportes fueron publicación en el link https://scj.gov.co/es/transparencia/obligacion-reporte-informacion/instancias-coordinacion  
EVIDENCIA: 
1. Correo electrónico del  02/05/22 mediante el cual se solicitó la publicación del Acta en el link https://scj.gov.co/es/transparencia/obligacion-reporte-informacion/instancias-coordinacion 
2. Captura de pantalla del link https://scj.gov.co/es/transparencia/obligacion-reporte-informacion/instancias-coordinacion actualizado con el acta de la reunión realizada.</t>
  </si>
  <si>
    <r>
      <t xml:space="preserve">Actividad que no tenía programación de gestión para el presente periodo, pero se suministra el link, donde se evidencia la publicación en la página web de la Secretaría del anexo 4 correspondientes a la participación de la SDSCJ en la instancia de coordinación del Comité Distrital del Programa Nacional de Casas de Justicia y Convivencia Ciudadana realizado el 23 de febrero de 2022.
Igualmente, se consulta el link de la página web, evidenciado la publicación de:
Acta No. 1 del Comité Distrital de Casas de Justicia, realizado el 23 de febrero de 2022.
Listado de Asistencia
Informe de Gestión
Presentación del Comité realizado el 23 de febrero de 2022
Correo electrónico informando a la Oficina Asesora de Planeación la gestión realizada y remitiendo los documentos para su publicación
Documentos que igualmente son cargados en la carpeta de evidencias dispuesta por la OAP.
Se recomienda fortalecer la gestión en el segundo semestre para garantizar el cumplimiento de la meta "Una (1) </t>
    </r>
    <r>
      <rPr>
        <b/>
        <sz val="6"/>
        <rFont val="Arial"/>
        <family val="2"/>
      </rPr>
      <t>BM13</t>
    </r>
    <r>
      <rPr>
        <sz val="10"/>
        <rFont val="Arial"/>
        <family val="2"/>
      </rPr>
      <t xml:space="preserve"> de la sección de instancias de coordinación."</t>
    </r>
  </si>
  <si>
    <t>Se observan correos electrónicos de los meses de junio y marzo de 2022, los cuales ya se habían verificado en seguimientos anteriores. No se tienen actividades programadas para este periodo.</t>
  </si>
  <si>
    <r>
      <rPr>
        <b/>
        <sz val="10"/>
        <rFont val="Arial"/>
        <family val="2"/>
      </rPr>
      <t xml:space="preserve">Seguimiento OCI 12-may-2022: </t>
    </r>
    <r>
      <rPr>
        <sz val="10"/>
        <rFont val="Arial"/>
        <family val="2"/>
      </rPr>
      <t>Se observó la actualización de la sección de instancias de coordinación con la publicación de actas de reuniones de Comisión Distrital Para La Seguridad, Comodidad y Convivencia en el Futbol de Bogotá y  de los comités distritales de Casas de Justicia en el marco de las instancias de coordinación para el primer cuatrimestre de 2022</t>
    </r>
  </si>
  <si>
    <t>Desarrollar mesa de trabajo para definir la información  del sitio web de inventario de trámites y servicios de la entidad.</t>
  </si>
  <si>
    <t>Una (1) mesa de trabajo</t>
  </si>
  <si>
    <t>Números de mesas de trabajo realizadas</t>
  </si>
  <si>
    <t>Oficina Asesora de Comunciaciones
Dirección de Tecnologías y Sistemas de Información</t>
  </si>
  <si>
    <t xml:space="preserve">Se realizó Mesa de Trabajo el día 28 de junio con líderes operativos de la Oficina Asesora de Comunicaciones y de la Dirección de Tecnologías y Sistemas de la Información, en las que se establecieron compromisos como: actualización del Portafolio de trámites y servicios, publicación del portafolio actualizado en el sitio dispuesto para tal fin. </t>
  </si>
  <si>
    <t xml:space="preserve">Se evidencia acta de la mesa de trabajo realizada el 28 de junio de 2022, con el fin de definir la información del sitio web de inventario de trámites y servicios de la Entidad. Así mismo, se observa el compromiso de realizar las diferentes actualizaciones en la página web de la Secretaría durante el mes de julio de 2022, y se evidencia entre los temas tratados el análisis de la información del sitio web. </t>
  </si>
  <si>
    <r>
      <rPr>
        <b/>
        <sz val="10"/>
        <rFont val="Arial"/>
        <family val="2"/>
      </rPr>
      <t>Seguimiento OCI 12-may-2022:</t>
    </r>
    <r>
      <rPr>
        <sz val="10"/>
        <rFont val="Arial"/>
        <family val="2"/>
      </rPr>
      <t xml:space="preserve"> La actividad se encuentra programada para fecha posterior </t>
    </r>
  </si>
  <si>
    <t>Usar como insumo los temas más recurrentes de la ciudadanía en las PQRS recibidas, para la actualización de la sección de preguntas frecuentes.</t>
  </si>
  <si>
    <t>Una (1) actualización de la sección de preguntas frecuentes en el botón de transparencia del sitio web</t>
  </si>
  <si>
    <t>Una (1) actualización de la sección de preguntas frecuentes realizada</t>
  </si>
  <si>
    <t>30/07/2022
20/12/2022</t>
  </si>
  <si>
    <t>Con corte al 30 de junio de 2022 se realiza el envío de nueve (9) memorandos dirigidos a las dependencias con información de preguntas frecuentes publicadas en página web de la entidad, con el propósito de revisar y ajustar lo pertinente. Esta información está siendo consolidada y analizada para traducirla en lenguaje claro.</t>
  </si>
  <si>
    <t xml:space="preserve">Durante el mes de mayo de 2022 se evidencia avances en la gestión programada para el mes de julio, mediante el envío de nueve (9)memorandos dirigidos a las dependencias, que cuentan con preguntas frecuentes en las páginas web de la Secretaria para su aprobación y posterior publicación. </t>
  </si>
  <si>
    <t>Con corte al 31 de agosto de 2022 se realizaron las siguientes actividades:
1.  Consolidación de un documento con la información actualizada y enviada por las dependencias relacionada con preguntas frecuentes para la vigencia 2022.
2. Mesa de trabajo con designados de la dependencias respecto a la actualización de las preguntas frecuentes.</t>
  </si>
  <si>
    <t>Se evidenció mediante documento que en la mesa de trabajo de Actualización de preguntas se crearon compromisos relacionados con el tema. Un documento con información actualizada. Con lo anterior, evidenciando el cumplimiento de la actividad.</t>
  </si>
  <si>
    <t>Divulgar los contenidos del Código Nacional de Seguridad y Convivencia Ciudadana, por medio de diferentes espacios   (virtuales y/o presenciales) y con enfoques específicos de acuerdo a la población a sensibilizar.</t>
  </si>
  <si>
    <t>Doce (12) Actividades de divulgación del código enfocadas a la prevención de comportamientos contrarios a la convivencia, incluyendo Facebook LIVE de divulgación.</t>
  </si>
  <si>
    <t>Número de actividades de divulgación realizadas</t>
  </si>
  <si>
    <t>A través de Facebook Live, se realiza la divulgación del contenido del Código Nacional de Seguridad y Convivencia Ciudadana, en relación con ¿Qué hacer si tienes un comparendo por Convivencia?: realizada el 4 de febrero de 2022, y Medio Ambiente y Código de Convivencia, realizada el 18 de febrero de 2022.</t>
  </si>
  <si>
    <t>Se evidencia pantallazo de las dos divulgaciones realizadas en relación con ¿Qué hacer si tienes un comparendo por Convivencia?: realizada el 4 de febrero de 2022, y Medio Ambiente y Código de Convivencia, realizada el 18 de febrero de 2022.</t>
  </si>
  <si>
    <t xml:space="preserve">Se realizaron dos actividades de divulgación en este bimestre: 
31-05-2022 Socialización de la estrategia de Teatro foro, para la construcción de convivencia en la ciudad. https://www.facebook.com/secretariadeseguridadbogota/videos/3241466459508138 
28-06-2022 programa en el marco del día internacional del orgullo LGBTIQ+, desde el respeto generamos convivencias. https://www.facebook.com/secretariadeseguridadbogota/videos/708218953617095
</t>
  </si>
  <si>
    <t>Se evidenció que se realizaron tres actividades de divulgación así: 
-Quieres saber si eres beneficiario para reemplazar tu comparendo por programa comunitario, el día 12 de julio de 2022, mediante el siguiente enlace https://www.facebook.com/secretariadeseguridadbogota/videos/452155706728699/
-La importancia de los medios comunitarios en la convivencia, el 16 de agosto, mediante el enlace: https://www.facebook.com/secretariadeseguridadbogota/videos/823393065736953 
Tema de medio ambiente y convivencia, el 30 de agosto de 2022, mediante el enlace:
https://www.facebook.com/secretariadeseguridadbogota/videos/1131193007476803"""</t>
  </si>
  <si>
    <r>
      <rPr>
        <b/>
        <sz val="10"/>
        <rFont val="Arial"/>
        <family val="2"/>
      </rPr>
      <t>Seguimiento OCI 12-may-2022:</t>
    </r>
    <r>
      <rPr>
        <sz val="10"/>
        <rFont val="Arial"/>
        <family val="2"/>
      </rPr>
      <t xml:space="preserve"> Para el primer cuatrimestre se verifican enlaces a Facebook live realizados en el primer bimestre de 2022
De igual manera, se observan registros fotográficos de cuatro intervenciones en Facebook live sobre el código nacional de convivencia.
Unificar las variables de cumplimiento de las actividades, dado que el indicador registro 12 actividades, el acumulado para la vigencia 2022 de la columna BD suma once actividades, para el primer cuatrimestre se programaron tres actividades y se reportan seis.</t>
    </r>
  </si>
  <si>
    <t>1.10</t>
  </si>
  <si>
    <t>Realizar mesa de trabajo para la identificación de servicios, trámites y/o OPAS de la entidad.</t>
  </si>
  <si>
    <t>Subsecretaría de Gestión Institucional (Atención al Ciudadano)
Subsecretaría de Acceso a la Justicia
Subsecretaría de Seguridad y Convivencia</t>
  </si>
  <si>
    <t xml:space="preserve">Se realizó mesa de trabajo para la identificación de trámites, servicios y OPAS el día 28 de junio de 2022 con la oficina de Atención al Ciudadano de la Subsecretaría de Gestión Institucional. </t>
  </si>
  <si>
    <t xml:space="preserve">Se observa acta de la mesa de trabajo realizada el día 28 de junio de 2022 con los servidores de la Oficina de Atención al Ciudadano, dependencia líder de la relación con el ciudadano, en la cual los servidores concluyen que es importante hacer partícipes a las otras dependencias de la Secretaría. </t>
  </si>
  <si>
    <r>
      <rPr>
        <b/>
        <sz val="10"/>
        <rFont val="Arial"/>
        <family val="2"/>
      </rPr>
      <t>Seguimiento OCI 12-may-2022:</t>
    </r>
    <r>
      <rPr>
        <sz val="10"/>
        <rFont val="Arial"/>
        <family val="2"/>
      </rPr>
      <t xml:space="preserve"> La actividad se encuentra programada para fecha posterior.</t>
    </r>
  </si>
  <si>
    <t>Actualizar y publicar datos abiertos en la plataforma distrital.</t>
  </si>
  <si>
    <t>Realizar la actualización y publicación de 46 datos abiertos en el portal distrital, para el periodo comprendido entre el 01 de junio y el 31 de diciembre de 2022, de acuerdo con la programación establecida.</t>
  </si>
  <si>
    <t>(A/B)*100 donde la Variable A: Número de Datos Abiertos publicados en el periodo a analizar. Variable B: Número total de Datos Abiertos que se deben actualizar en el periodo a analizar</t>
  </si>
  <si>
    <t>Oficina de Análisis de Información y Estudios Estratégicos</t>
  </si>
  <si>
    <t>Dirección de Tecnologías y Sistemas de Información</t>
  </si>
  <si>
    <t>30/06/2022
30/07/2022
30/08/2022
30/09/2022
30/10/2022
30/11/2022
30/12/2022</t>
  </si>
  <si>
    <t>NA</t>
  </si>
  <si>
    <t>En el mes de junio se actualizan 4 conjuntos de datos en el portal de Datos Abiertos Bogotá: tres geográficos (Delito de Alto Impacto, Incidente Reportado C4 y Medida Correctiva) y uno alfanumérico (Incidentes Tramitados en el C4).</t>
  </si>
  <si>
    <t>Se observa en página web la gestión realizada durante el mes de junio, en la que se actualiza 4 conjuntos de datos en el portal de Datos Abiertos Bogotá: tres geográficos (Delito de Alto Impacto, Incidente Reportado C4 y Medida Correctiva) y uno alfanumérico (Incidentes Tramitados en el C4).</t>
  </si>
  <si>
    <t xml:space="preserve">Al corte de 31 de julio de 2022 la Oficina de Análisis de Información y Estudios Estratégicos realiza la actualización de 22 conjuntos de datos abiertos programados para este periodo; corresponden a 4 conjuntos de datos mensuales (Delito de Alto Impacto, Incidente Reportado C4 , Medida Correctiva e Incidentes Tramitados en el C4), más 18 equipamientos de seguridad, convivencia y acceso a la justicia con periodicidad semestral.
Por otra parte, en el mes de agosto se realiza la actualización de 4 conjuntos de datos en el portal de Datos Abiertos Bogotá: tres geográficos (Delito de Alto Impacto, Incidente Reportado C4 y Medida Correctiva para enero – julio de 2022) y uno alfanumérico (Incidentes Tramitados en el C4 para enero 2015 - julio 2022).
</t>
  </si>
  <si>
    <r>
      <rPr>
        <b/>
        <sz val="10"/>
        <rFont val="Arial"/>
        <family val="2"/>
      </rPr>
      <t>Seguimiento OCI 12-may-2022:</t>
    </r>
    <r>
      <rPr>
        <sz val="10"/>
        <rFont val="Arial"/>
        <family val="2"/>
      </rPr>
      <t xml:space="preserve"> La actividad se encuentra programada para fecha posterior.
</t>
    </r>
  </si>
  <si>
    <t>Subcomponente 2
Lineamientos de transparencia pasiva</t>
  </si>
  <si>
    <t>Diseñar propuesta de política institucional  para la  atención  de peticiones (PQRS)</t>
  </si>
  <si>
    <t>Un (1) documento de propuesta</t>
  </si>
  <si>
    <t>Número de documentos de propuestas</t>
  </si>
  <si>
    <t>30/08/2022
15/12/2022</t>
  </si>
  <si>
    <t xml:space="preserve">No se observaron evidencias del avance en el cumplimiento de la actividad.
</t>
  </si>
  <si>
    <r>
      <rPr>
        <b/>
        <sz val="10"/>
        <rFont val="Arial"/>
        <family val="2"/>
      </rPr>
      <t>Seguimiento OCI 12-may-2022:</t>
    </r>
    <r>
      <rPr>
        <sz val="10"/>
        <rFont val="Arial"/>
        <family val="2"/>
      </rPr>
      <t xml:space="preserve"> La actividad se encuentra programada para fecha posterior 
Revisar y respetar la numeración y espacios para subir las evidencias de acuerdo a la actividad programada para el periodo.</t>
    </r>
  </si>
  <si>
    <t>Subcomponente 3 
Elaboración de los Instrumentos de Gestión de la Información</t>
  </si>
  <si>
    <t>Actualizar y publicar el Índice de Información Clasificada y Reservada.</t>
  </si>
  <si>
    <t>Un (1) Índice de Información Clasificada y Reservada actualizado y publicado</t>
  </si>
  <si>
    <t>Un (1) Índice de Información Clasificada y Reservada  actualizado y publicado</t>
  </si>
  <si>
    <t>Dirección de Recursos Físicos y Gestión Documental</t>
  </si>
  <si>
    <t>31/10/2022
31/12/2022</t>
  </si>
  <si>
    <t>Actualizar y publicar el registro o inventario de activos de información.</t>
  </si>
  <si>
    <t>Un (1) registro o inventario de activos de información actualizado y publicado</t>
  </si>
  <si>
    <t>Realizar campañas internas para promover Ia actualización de los instrumentos archivísticos: Tablas de retención documental (registro de activos, índice de información clasificada y reservada y esquema de publicación).</t>
  </si>
  <si>
    <t>Dos (2) campañas sobre tablas de retención documental realizadas</t>
  </si>
  <si>
    <t>Número de campañas realizadas /Número de campañas programadas</t>
  </si>
  <si>
    <t>Realizar capacitaciones internas sobre los instrumentos archivísticos: tablas de retención documental, registro de activos, índice de información clasificada y reservada y esquema de publicación.</t>
  </si>
  <si>
    <t>Realizar cinco (5) capacitaciones en cada periodo programado (octubre y diciembre)</t>
  </si>
  <si>
    <t>Número de capacitaciones realizadas /Número de capacitaciones programadas *100</t>
  </si>
  <si>
    <t>Subcomponente 4
Criterio diferencial de accesibilidad</t>
  </si>
  <si>
    <t>Realizar mesas de trabajo para el desarrollo del  rediseño y la migración del sitio web de la Entidad para que cumpla en términos de  accesibilidad y presentación  de la información.</t>
  </si>
  <si>
    <t>Dos (2) actas de reunión de mesas de trabajo</t>
  </si>
  <si>
    <t>Número de mesas de trabajo realizadas</t>
  </si>
  <si>
    <t>31/06/2022
30/11/2022</t>
  </si>
  <si>
    <t>Reportamos dos actas como resultado de las mesas de trabajo realizadas para el desarrollo del rediseño y la migración del sitio web de la Entidad.</t>
  </si>
  <si>
    <t xml:space="preserve">Se evidencia acta del 23 de mayo de 2022 en la cual  se socializó con el equipo de diseñadores que apoyará el tema gráfico del rediseño del sitio web de la Entidad, la maqueta de rediseño del home de la página, resaltando la gestión que a la fecha se ha realizado desde la Oficina de Comunicaciones, y en la que se convoca a los diseñadores de las áreas de análisis de la información y del código de convivencia para el fortalecimiento del grupo en cuanto el apoyo solicitado por la oficina de comunicaciones para lograr avanzar en los diseños. 
Acta del 16 de junio del 2022, en la cual se revisaron los avances del rediseño del sitio web y se analizaron los futuros avances que se deben realizar.  
</t>
  </si>
  <si>
    <t>Revisar y/o actualizar la información  de la página web para comunidades no hablantes del castellano.</t>
  </si>
  <si>
    <t>Información estratégica del sitio web revisada y/o actualizada</t>
  </si>
  <si>
    <t>Número de secciones en el sitio web de la Secretaría  revisada y/o actualizada</t>
  </si>
  <si>
    <t>30 /08/2022
20/12/2022</t>
  </si>
  <si>
    <t xml:space="preserve">No se observaron evidencias del cumplimiento de la actividad
</t>
  </si>
  <si>
    <r>
      <rPr>
        <b/>
        <sz val="10"/>
        <rFont val="Arial"/>
        <family val="2"/>
      </rPr>
      <t>Seguimiento OCI 12-may-2022:</t>
    </r>
    <r>
      <rPr>
        <sz val="10"/>
        <rFont val="Arial"/>
        <family val="2"/>
      </rPr>
      <t xml:space="preserve"> La actividad se encuentra programada para fecha posterior. 
</t>
    </r>
  </si>
  <si>
    <t>Implementar gradualmente la garantía de accesibilidad de población en situación de discapacidad en el sitio web de la entidad.</t>
  </si>
  <si>
    <t>Un (1) sitio web actualizado con accesibilidad para población en situación de discapacidad</t>
  </si>
  <si>
    <t xml:space="preserve">Un (1) sitio web actualizado </t>
  </si>
  <si>
    <t>Durante el periodo comprendido de Julio a agosto del 2022 se implementaron las siguientes acciones para garantizar la accesibilidad del sitio web:
* Menú principal.
*Slideshow Principal
* Servicios
* Programas
* Noticias
* Fotogalería
* Especiales
* Videoteca</t>
  </si>
  <si>
    <t>Se evidenció avance en el cumplimiento de la actividad, con la programación de botones en la página web.</t>
  </si>
  <si>
    <r>
      <rPr>
        <b/>
        <sz val="10"/>
        <rFont val="Arial"/>
        <family val="2"/>
      </rPr>
      <t>Seguimiento OCI 12-may-2022:</t>
    </r>
    <r>
      <rPr>
        <sz val="10"/>
        <rFont val="Arial"/>
        <family val="2"/>
      </rPr>
      <t xml:space="preserve"> La actividad se encuentra programada para fecha posterior 
</t>
    </r>
  </si>
  <si>
    <t>4.4</t>
  </si>
  <si>
    <t>Adelantar acciones para  dar cumplimiento a lo establecido en la Resolución 1519 del 2020 "por la cual se definen los estándares y directrices para publicar la información señalada en la Ley 1712 del 2014 y se definen los requisitos, materia de acceso a la información pública, accesibilidad web, seguridad digital, y datos abiertos”.</t>
  </si>
  <si>
    <t>Un (1) sitio web actualizado dando cumplimiento  a lo mencionado en los   artículos 4 (Estándares de publicación y divulgación de contenidos e información), 5 (Información digital archivada), 6 (Condiciones mínimas técnicas y de seguridad digital) y 7 (Condiciones mínimas de publicación de datos abiertos) de la Resolución 1519 del 2020.</t>
  </si>
  <si>
    <t>Dirección de Tecnologías y Sistemas de la Información
Oficina Asesora de Comunicaciones</t>
  </si>
  <si>
    <t>Un (1) sitio web actualizado dando cumplimiento a la Resolución 1519 del 2020</t>
  </si>
  <si>
    <r>
      <rPr>
        <b/>
        <sz val="10"/>
        <rFont val="Arial"/>
        <family val="2"/>
      </rPr>
      <t>Seguimiento OCI 12-may-2022:</t>
    </r>
    <r>
      <rPr>
        <sz val="10"/>
        <rFont val="Arial"/>
        <family val="2"/>
      </rPr>
      <t xml:space="preserve"> Se validan las evidencias para el cumplimiento de la actividad de monitoreo de la actualización de información de los sujetos obligados de acuerdo con lo establecido en la Ley de Transparencia en la página web de la entidad.
El seguimiento realizado por la segunda línea de defensa no es coherente con la actividad que se reporta.</t>
    </r>
  </si>
  <si>
    <t>Subcomponente 5
Monitoreo del Acceso a la Información Pública</t>
  </si>
  <si>
    <t>Realizar el monitoreo periódico a la actualización de la información contenida en el botón de transparencia y  acceso a la información pública, de acuerdo a la Guía Matriz de cumplimiento de la Ley 1712/2014.</t>
  </si>
  <si>
    <t>Cinco (5) monitoreos realizados a través de correos electrónicos y usando la matriz de cumplimiento de la Ley 1712/2014.</t>
  </si>
  <si>
    <t>Número de monitoreos realizados</t>
  </si>
  <si>
    <t>18/03/2022
20/05/2022
15/07/2022
16/09/2022
18/11/2022</t>
  </si>
  <si>
    <t>Se realiza monitoreo de la información que por Ley de Transparencia debe estar publicada y actualizada en la página web,  y se remite por correo electrónico las alertas a las áreas sobre la actualización.</t>
  </si>
  <si>
    <t>Se evidencia en la página web de la SDSCJ el cumplimiento de la actividad de monitoreo para la actualización de información de los sujetos obligados, de acuerdo con lo dispuesto por la Ley 1712 DE 2014, por medio de la cual se crea la Ley de Transparencia y del Derecho de Acceso a la Información Pública.</t>
  </si>
  <si>
    <t xml:space="preserve">Se realiza monitoreo de la información alojada en el botón de Transparencia de la página web y que por Ley de Transparencia debe estar publicada y actualizada. Se remite por correo electrónico las alertas a las áreas correspondientes que verificando el monitoreo no hayan subido la información en tiempo y en concordancia con la Resolución 1519 y usando la Guía Matriz de Cumplimiento de la Ley 1712/2014 </t>
  </si>
  <si>
    <t xml:space="preserve">Se evidencia la matriz de monitoreo publicada en la página web, la cual cumple los estándares de la guía matriz 1712/2014 que adopta la Resolución Mintic 1519 de 2020 de acceso a la Información Pública. También se evidencia pantallazos de los alertamientos realizados a las áreas y el pantallazo del botón de transparencia de la página web que muestra la organización que este debe tener en concordancia con la misma Resolución, con lo cual se corrobora el monitoreo periódico a la actualización de la información. </t>
  </si>
  <si>
    <r>
      <rPr>
        <b/>
        <sz val="10"/>
        <rFont val="Arial"/>
        <family val="2"/>
      </rPr>
      <t xml:space="preserve">Seguimiento OCI 12-may-2022: </t>
    </r>
    <r>
      <rPr>
        <sz val="10"/>
        <rFont val="Arial"/>
        <family val="2"/>
      </rPr>
      <t>Se observó como soporte de cumplimiento de las actividades  para el cuatrimestre, los informes de diciembre, enero, febrero y marzo de 2022 con la información de las PQRS (Peticiones, Quejas, Reclamos y Sugerencias) y sus tiempos de respuesta.</t>
    </r>
  </si>
  <si>
    <t>Realizar informes mensuales de PQRS (Peticiones, Quejas, Reclamos y Sugerencias) en el que se incluya lo relacionado con tiempos de respuesta.</t>
  </si>
  <si>
    <t>Once (11)  informes mensuales elaborados y publicados en la página web</t>
  </si>
  <si>
    <t>Número de informes elaborados</t>
  </si>
  <si>
    <t>Dirección TIC</t>
  </si>
  <si>
    <t>Se elaboran y publican en la página web de la Secretaria Distrital de Seguridad, Convivencia y Justicia – SDSCJ, el informe de Gestión de Peticiones a diciembre de 2021, Bogotá, Te Escucha, Sistema Distrital de Quejas y Soluciones y el Informe de Gestión de PQRS de enero de 2022</t>
  </si>
  <si>
    <t>Se evidencia el informe de Gestión de Peticiones a diciembre de 2021, Bogotá Te Escucha, Sistema Distrital de Quejas y Soluciones y el Informe de Gestión de PQRS de enero de 2022, los cuales se encuentran publicados en la Página Web de la SDSCJ.</t>
  </si>
  <si>
    <t>Durante el periodo marzo - abril de 2022, se realizaron los informes de gestión del trámite de las PQRS ciudadanas, correspondientes a los meses de febrero y marzo de 2022, los cuales consolidan la información mes vencido. Estos informes, se encuentran publicados en la página web de la entidad en el botón de transparencia al cual se puede ingresar en el siguiente enlace https://scj.gov.co/es/transparencia/planeacion-presupuesto-ingresos/informe-pqrs</t>
  </si>
  <si>
    <t>Se evidencian los informes realizados correspondientes a  la gestión de trámites y PQRS, correspondientes al periodo febrero y marzo y marzo - abril de 2022, los cuales consolidan la información mes vencido. Informes, que se encuentran publicados en la página web de la entidad en el botón de transparencia al cual se puede ingresar a través del siguiente enlace https://scj.gov.co/es/transparencia/planeacion-presupuesto-ingresos/informe-pqrs</t>
  </si>
  <si>
    <t>Durante el periodo mayo - junio de 2022, se realizaron los informes de gestión del trámite de las PQRS ciudadanas, correspondientes a los meses de abril y mayo de 2022, los cuales consolidan la información mes vencido. Estos informes, se encuentran publicados en la página web de la entidad en el botón de transparencia al cual se puede ingresar en el siguiente enlace https://scj.gov.co/es/transparencia/planeacion-presupuesto-ingresos/informe-pqrs</t>
  </si>
  <si>
    <t>Se evidencia informe de gestión de abril y mayo, en el que se presentan los resultados del análisis realizado al trámite de las PQRSDF atendidas en la Secretaría durante los meses de abril y mayo del 2022. Indicando la Gestión que se ha venido desarrollando para la generación, implementación y seguimiento de los lineamientos establecidos relacionados con la atención y servicio a la ciudadanía.</t>
  </si>
  <si>
    <t>Con corte al 31 de agosto de 2022, se realizaron los informes de gestión de PQRSDF de los meses de junio y julio del 2022, los cuales se publican en la página web de la entidad a la cual se puede ingresar en la url https://scj.gov.co/es/transparencia/planeacion-presupuesto-ingresos/informe-pqrs</t>
  </si>
  <si>
    <t>Se evidenció informes e gestión de PQRSDF de los meses de junio y julio de 2022, los cuales se encuentran publicados en la página web de la SDSCJ. Con lo anterior, dando cumplimiento con la actividad</t>
  </si>
  <si>
    <r>
      <rPr>
        <b/>
        <sz val="10"/>
        <rFont val="Arial"/>
        <family val="2"/>
      </rPr>
      <t xml:space="preserve">Seguimiento OCI 12-may-2022: </t>
    </r>
    <r>
      <rPr>
        <sz val="10"/>
        <rFont val="Arial"/>
        <family val="2"/>
      </rPr>
      <t>Se recibe comunicación en la que se informa a la OCI de solicitud de reprogramación de la actividad para el mes de mayo, por lo que esta actividad será objeto de seguimiento durante el segundo cuatrimestre.</t>
    </r>
  </si>
  <si>
    <t>Enviar alertas a las dependencias, frente a la actualización y publicación de  la  información en la página web de la entidad, de acuerdo con el procedimiento establecido.</t>
  </si>
  <si>
    <t>Tres (3)memorandos con alertemiento</t>
  </si>
  <si>
    <t>Número de memorandos remitidos</t>
  </si>
  <si>
    <t>30/05/2022
31/07/2022
31/10/2022</t>
  </si>
  <si>
    <t xml:space="preserve">La Oficina Asesora de Comunicaciones no envió alertas a las dependencias frente a la actualización y publicación de la información en la página web de la entidad debido a que hasta el mes de mayo se realizará la primera mesa técnica de contenidos del rediseño de la página web. </t>
  </si>
  <si>
    <t xml:space="preserve">Se recomienda verificar la actividad y fechas establecidas para su cumplimiento, con el fin de determinar la pertinencia de hacer una reprogramación de las mismas, evitando la declaratoria de incumplimientos a futuro.
De acuerdo con la solicitud realizada por el proceso de comunicaciones, mediante correo electrónico de fecha 11 de mayo de 2022, el seguimiento al cumplimiento de la actividad se realizara en el mes de mayo.
</t>
  </si>
  <si>
    <t xml:space="preserve">Se observa memorando radicado 20221200197983 de fecha 31 de mayo de 2022, dirigido al equipo directivo, en la que se solicita la revisión de la información que deba ser incluida y/o actualizada en el rediseño de la página web. </t>
  </si>
  <si>
    <t>Se evidenció mediante radicado 202212001310173 del 31 de agosto que se solicitó revisión de la información publicada en la página web a los equipos técnicos. Con lo anterior, dando cumplimiento con la actividad, se recomienda realizarlo en los tiempos propuestos.</t>
  </si>
  <si>
    <t>5.4</t>
  </si>
  <si>
    <t>Elaborar dos (2) informes de seguimiento y evaluación sobre la Ley 1712 de 2014.</t>
  </si>
  <si>
    <t>Dos (2) informes de seguimiento y evaluación sobre la Ley 1712 de 2014</t>
  </si>
  <si>
    <t>Número de informes elaborados en el periodo/número de informes programados en el periodo</t>
  </si>
  <si>
    <t>31/05/2022
31/12/2022</t>
  </si>
  <si>
    <t xml:space="preserve"> Avance componente 5</t>
  </si>
  <si>
    <t>1.Alistamiento</t>
  </si>
  <si>
    <t>Realizar primera reunión con los gestores de integridad para socializar los objetivos, el plan de trabajo de integridad, la revisión de la propuesta de incorporar un nuevo valor y las necesidades de la mesa técnica de integridad.</t>
  </si>
  <si>
    <t>Una (1) reunión realizada con los gestores de integridad para socializar los objetivos, el plan de trabajo de integridad, la revisión de la propuesta de incorporar un nuevo valor y las necesidades de la mesa técnica de integridad</t>
  </si>
  <si>
    <t>Una (1) reunión realizada</t>
  </si>
  <si>
    <t>28/02/2022
31/03/2022</t>
  </si>
  <si>
    <t>Se realizó una (1) reunión con los Gestores de Integridad, en la que se trataron temas relacionados con las responsabilidades de los gestores de integridad, el plan de trabajo definido en el Plan Anticorrupción y Atención al Ciudadano - PAAC y la propuesta de integrar un nuevo valor en el Código de Integridad.</t>
  </si>
  <si>
    <t>Se evidencia que el 16 de febrero de 2022, de manera virtual y haciendo uso de la aplicación TEAMS, se realiza la primera sesión del grupo de Gestores de Integridad de la Secretaría de Seguridad, Convivencia y justicia, de la cual se adjunta el acta, pantallazos de la reunión.</t>
  </si>
  <si>
    <t xml:space="preserve">Actividad Cumplida al 100%, se evidencia el acta, presentación, acta y pantallazos del desarrollo de la reunión realizada el 16 de febrero de 2022, lo cual en armonía con la meda definida permite concluir que el área ha dado cumplimiento al compromiso establecido para la presente vigencia. </t>
  </si>
  <si>
    <t xml:space="preserve"> 2. Armonización</t>
  </si>
  <si>
    <t>Sensibilizar a los gestores de integridad sobre la importancia de la implementación del Código de Integridad en el distrito, su rol de multiplicadores en la entidad.</t>
  </si>
  <si>
    <t>Dos (2) sensibilizaciones realizadas a los gestores de integridad</t>
  </si>
  <si>
    <t>Número de sensibilizaciones  realizadas</t>
  </si>
  <si>
    <t>30/04/2022
30/08/2022</t>
  </si>
  <si>
    <t xml:space="preserve">En la segunda sesión del grupo de gestores de integridad se realizó una (1) sensibilización en cuanto a la importancia de la implementación del código de integridad del distrito y el rol del gestor como multiplicador de la política de integridad, transparencia y anticorrupción. </t>
  </si>
  <si>
    <t xml:space="preserve">Se observa la presentación de la 2.ª sesión realizada con el grupo de Gestores de Integridad, realizada el 6 de abril de 2022, en la que, entre otros temas, se observa el tema relacionado con la importancia que tienen los Gestores de Integridad, frente a la implementación del código de integridad en el Distrito Capital y su rol como multiplicadores de la información que en el mismo se encuentra consignada. </t>
  </si>
  <si>
    <t>Se evidenció que el 17 de agosto se realizó sesión de sensibilización al grupo de gestores de integridad. Con lo anterior, dando cumplimiento con la actividad para el periodo..</t>
  </si>
  <si>
    <r>
      <rPr>
        <b/>
        <sz val="10"/>
        <rFont val="Arial"/>
        <family val="2"/>
      </rPr>
      <t xml:space="preserve">Seguimiento OCI 12-may-2022:  </t>
    </r>
    <r>
      <rPr>
        <sz val="10"/>
        <rFont val="Arial"/>
        <family val="2"/>
      </rPr>
      <t xml:space="preserve">Se realizó  1 jornada de sensibilización y la agenda tratada correspondió a la importancia y rol de los gestores de integridad como multiplicadores de la política de integridad, transparencia y anticorrupción. 
</t>
    </r>
  </si>
  <si>
    <r>
      <rPr>
        <b/>
        <sz val="10"/>
        <color theme="1"/>
        <rFont val="Arial"/>
        <family val="2"/>
      </rPr>
      <t>Seguimiento OCI 08-sep-2022</t>
    </r>
    <r>
      <rPr>
        <sz val="10"/>
        <color theme="1"/>
        <rFont val="Arial"/>
        <family val="2"/>
      </rPr>
      <t>:  Se evidencia soportes (listado de asistencia, pantallazos, presentación y quiz) de la sensibilización a 29 servidores sobre la transparencia, integridad y lucha contra la corrupción el día 17 de agosto de 2022.
Se da cumplimiento a la actividad en los tiempos establecidos en su 100%</t>
    </r>
  </si>
  <si>
    <t>3.Diagnóstico</t>
  </si>
  <si>
    <t>Elaborar y divulgar documento con análisis de los resultados de la encuesta aplicada sobre el nivel de apropiación del código de integridad y sobre los resultados de su implementación en vigencias anteriores.</t>
  </si>
  <si>
    <t>Una (1) Documento divulgado</t>
  </si>
  <si>
    <t>Número de documentos divulgados</t>
  </si>
  <si>
    <t>28/02/2022 
31/03/2022</t>
  </si>
  <si>
    <t>Se elaboró y divulgó un (1) documento que contiene el análisis de los resultados de la encuesta aplicada sobre el nivel de apropiación del código de integridad y sobre los resultados de su implementación durante la vigencia 2021. El día 27/01/2022, mediante correo electrónico, se publicaron los resultados de la medición de percepción de integridad.</t>
  </si>
  <si>
    <t>El día 27/01/2022, mediante correo electrónico, se publicaron los resultados de la medición de percepción de integridad. El cual está disponible en el link https://express.adobe.com/page/1bHLfr3CsLXK3/
Se evidencia informe y pantallazos del correo electrónico.</t>
  </si>
  <si>
    <t>Teniendo en cuenta la meta definida para la actividad, se considera que la misma ha sido cumplida al 100%, con la gestión registrada en el primer bimestre del 2022, en el que el día 7/01/2022, mediante correo electrónico, se publicaron los resultados de la medición de percepción de integridad. El cual está disponible en el link https://express.adobe.com/page/1bHLfr3CsLXK3/
Se evidencia informe y pantallazos del correo electrónico.</t>
  </si>
  <si>
    <t>4. Implementacion</t>
  </si>
  <si>
    <t>Divulgar los valores del código de integridad, sus principios de acción y prevención de corrupción (Circular anti-soborno, procedimiento de Conflicto de interés), a través de correos masivos, boletines, carteleras, etc.</t>
  </si>
  <si>
    <t xml:space="preserve">Cinco (5) publicaciones realizadas a través de correos masivos, boletines internos, intranet. </t>
  </si>
  <si>
    <t>Número de publicaciones realizadas/número de publicaciones programadas</t>
  </si>
  <si>
    <t>31/03/2022
31/05/2022
30/07/2022
30/09/2022
30/11/2022</t>
  </si>
  <si>
    <t>Se evidencia documento Word con los pantallazos de las publicaciones realizadas a través del Boletín Interno Semanal publicado el 23 y 24  de marzo de 2022,   Así mismo se observa la presentación de la propuesta de actividades PAAC de la Dirección de Gestión Humana para la vigencia 2021.</t>
  </si>
  <si>
    <t>Se evidencia archivo Word en el que se consignan los pantallazos del boletín No. 191 de fecha 24 de mayo de 2022, en el que se publicó la circular 019 del 30 de diciembre del 2021, mediante la cual se promueve la lucha contra la corrupción y una cultura ética en el ejercicio del rol público de servidores, contratistas, consultores, proveedores y terceros; gestión con la cual se da continuidad a la divulgación que se viene realizando por la dependencia desde la vigencia 2021.
Igualmente, se observa la publicación del video en el que se gestiona el fortalecimiento del conocimiento del Valor del Compromiso a través de las redes sociales YouTube.</t>
  </si>
  <si>
    <r>
      <rPr>
        <b/>
        <sz val="10"/>
        <rFont val="Arial"/>
        <family val="2"/>
      </rPr>
      <t xml:space="preserve">Seguimiento OCI 12-may-2022:  </t>
    </r>
    <r>
      <rPr>
        <sz val="10"/>
        <rFont val="Arial"/>
        <family val="2"/>
      </rPr>
      <t>Se observan las evidencias en el documento aportado por la dependencia líder de la divulgación del valor del respeto en el marco del código de integridad a través de la intranet y boletín divulgado por correo electrónico durante el cuatrimestre.</t>
    </r>
  </si>
  <si>
    <t>Realizar capacitaciones lúdicas para fortalecer los conocimientos de los gestores de integridad.</t>
  </si>
  <si>
    <t>Dos (2) capacitaciones lúdicas para fortalecer conocimientos de los gestores de integridad</t>
  </si>
  <si>
    <t>Número de capacitaciones realizadas /número de capacitaciones programadas</t>
  </si>
  <si>
    <t xml:space="preserve">En la primera sesión del 6 de abril de 2022, se contó con la participación de invitados externos e internos quienes brindaron una (1) capacitación lúdica con información y herramientas para el desarrollo del conocimiento, sensibilización y apropiación de la política de transparencia que hace parte del proceso formativo del grupo de gestores de integridad: conflicto de interés, buenas practicas, valores del código de integridad. </t>
  </si>
  <si>
    <t xml:space="preserve">Se evidencian archivos en los cuales se dejan pantallazos de las actividades realizadas,  como las que se llevaron a cabo en el CTP, CER, DRPA, en donde el 18, 29, 31 de marzo se realizaron actividades con el equipo de centro de trabajo, URI de puente aranda, y en la que se trabajan los principios y valores institucionales. Igualmente, se observan listas de asistencia, fotografías, jornadas participativas con todos los servidores, liderada por la Oficina de Control Interno, con el fin de realizar la divulgación de los valores; actividades realizadas por los gestores en las distintas dependencias, como a manera de ejemplo, la realizada en la Cárcel Distrital, casas de justicia, entre otras, lo cual permite concluir que se dio cumplimiento a la actividad definida. </t>
  </si>
  <si>
    <t>Se evidenció que en el mes de agosto se realizaron sensibilizaciones a los gestores de integridad con temas relacionados con transparencia, conflicto de interés y canales de denuncias. Con lo anterior, dando cumplimiento con la actividad para el periodo.</t>
  </si>
  <si>
    <r>
      <rPr>
        <b/>
        <sz val="10"/>
        <rFont val="Arial"/>
        <family val="2"/>
      </rPr>
      <t xml:space="preserve">Seguimiento OCI 12-may-2022: </t>
    </r>
    <r>
      <rPr>
        <sz val="10"/>
        <rFont val="Arial"/>
        <family val="2"/>
      </rPr>
      <t>Se pudo evidenciar en el seguimiento y evidencias reportadas por la dependencia responsable, la realización de capacitación lúdica, a través de actividades de sensibilización, multiplicación y apropiación de los valores de integridad y su impacto en los servidores de la Secretaria, así como de la política de transparencia, conflicto de interés, valores del código de integridad y buenas prácticas, llevada a cabo durante el mes de abril.</t>
    </r>
  </si>
  <si>
    <t>Desarrollar un concurso de conocimiento sobre el código de integridad dirigido a toda la entidad.</t>
  </si>
  <si>
    <t>Un (1) concurso de conocimiento del código de integridad realizado</t>
  </si>
  <si>
    <t>Un (1) concurso realizado</t>
  </si>
  <si>
    <t>30/07/2022
31/10/2022</t>
  </si>
  <si>
    <t>Se evidenció que los días 25 y 26 de agosto se realizaron actividades como concurso de conocimientos en integridad con el personal de nivel central y casas de justicia. Con lo anterior, dando cumplimiento con la actividad para el periodo.</t>
  </si>
  <si>
    <t>Desarrollar reuniones bimestrales con el equipo de integridad para dar a conocer los resultados de la implementación del plan de integridad, los retos, planeación de actividades etc.</t>
  </si>
  <si>
    <t>Cinco (5) actas de reuniones realizadas</t>
  </si>
  <si>
    <t>Número de actas realizadas</t>
  </si>
  <si>
    <t>31/04/2022
31/06/2022
30/08/2022
30/10/2022
30/12/2022</t>
  </si>
  <si>
    <t xml:space="preserve">El día 6 de abril de 2022, se realiza de forma presencial la primera sesión del grupo de gestores de integridad en articulación con los miembros de la Mesa Técnica de Integridad, en la cual se expusieron las actividades implementadas por el grupo de gestores de integridad en cuanto al proceso de apropiación de los valores del código de integridad. En esta sesión se invita a TRANSMILENIO para que comparta las buenas prácticas de integridad, se hace una sensibilización en conflicto de interés a cargo de los miembros de la Mesa Técnica de Integridad. </t>
  </si>
  <si>
    <t>Se observa el acta de la reunión realizada el 6 de abril de 2022, en la sede de Compensar de la calle 94, en la cual se indica el objetivo de la reunión y los distintos temas tratados en la misma, resaltándose las actividades realizadas por los gestores en las distintas áreas de la Secretaria con el fin de apoyar el fortalecimiento del sentido de pertenencia de los servidores por los valores.
Se observa la presentación de la 2.ª sesión con el grupo de gestores de integridad y las evidencias de las actividades efectuadas.</t>
  </si>
  <si>
    <t xml:space="preserve">El día 8 de junio de 2022, se realiza vía teams, una (1) reunión bimestral con el equipo de Gestores de Integridad. En esta sesión se abordaron los objetivos y responsabilidades del grupo de gestores de integridad, se expone la propuesta para el mes de la integridad a realizarse en julio y se emite actividad en la cual los gestores deben trabajar como propuesta para la actividad tipo concurso de conocimientos en integridad. </t>
  </si>
  <si>
    <t xml:space="preserve">Se observa acta de reunión  realizada a través de la plataforma TEAMS el 8 de junio de 2022, con el fin de llevar a cabo la tercera sesión del grupo de Gestores de Integridad de la Secretaría de Seguridad, Convivencia y Justicia de Bogotá, vigencia 2022  junto con la lista de asistencia y la presentación utilizada en desarrollo de la reunión. </t>
  </si>
  <si>
    <t>Se evidenció que el 17 de agosto de 2022, se realizó sesión con el grupo de gestores de integridad, con los siguientes temas: transparencia, conflicto de interés y canales de denuncia. Con lo anterior, dando cumplimiento con la actividad para el periodo.</t>
  </si>
  <si>
    <r>
      <rPr>
        <b/>
        <sz val="10"/>
        <rFont val="Arial"/>
        <family val="2"/>
      </rPr>
      <t>Seguimiento OCI 08-sep-2022:</t>
    </r>
    <r>
      <rPr>
        <sz val="10"/>
        <rFont val="Arial"/>
        <family val="2"/>
      </rPr>
      <t xml:space="preserve"> Se verifica el cumplimiento de la actividad para el segundo cuatrimestre con las actas de reunión del 8 de junio de 2022 "Tercera sesión del grupo de Gestores de Integridad de la Secretaría de Seguridad, Convivencia y Justicia de Bogotá, vigencia 2022. " y del 16 de agosto de 2022 "Sesión extraordinaria del grupo de Gestores de Integridad de la Secretaría de Seguridad, Convivencia y Justicia de Bogotá, vigencia 2022. "
</t>
    </r>
  </si>
  <si>
    <t>4.5</t>
  </si>
  <si>
    <t>Reconocer a los ganadores de las actividades ejecutadas en el marco del código de integridad y a los gestores de integridad.</t>
  </si>
  <si>
    <t>Un (1) reconocimiento realizado a los ganadores de las actividades ejecutadas en el marco del código de integridad y a los gestores de integridad</t>
  </si>
  <si>
    <r>
      <rPr>
        <b/>
        <sz val="10"/>
        <color theme="1"/>
        <rFont val="Arial"/>
        <family val="2"/>
      </rPr>
      <t>Seguimiento OCI 08-sep-2022:</t>
    </r>
    <r>
      <rPr>
        <sz val="10"/>
        <color theme="1"/>
        <rFont val="Arial"/>
        <family val="2"/>
      </rPr>
      <t xml:space="preserve"> La actividad se encuentra programada para el mes de octubre, por lo tanto no es objeto de seguimiento para el segundo cuatrimestre. </t>
    </r>
  </si>
  <si>
    <t>5. Seguimiento y evaluación</t>
  </si>
  <si>
    <t xml:space="preserve">Aplicar instrumento de percepción y  de medición de los niveles de apropiación de los valores y principios de acción por parte de los servidores y contratistas, después de la implementación del código de integridad, con el propósito de evidenciar la apropiación de los valores del código de integridad en los servidores y contratistas de la entidad. </t>
  </si>
  <si>
    <t>700 encuestas de percepción y de medición de los niveles de apropiación de los valores y principios de acción aplicada a los servidores públicos y contratistas de la entidad</t>
  </si>
  <si>
    <t>Número de encuestas aplicadas</t>
  </si>
  <si>
    <r>
      <rPr>
        <b/>
        <sz val="10"/>
        <color theme="1"/>
        <rFont val="Arial"/>
        <family val="2"/>
      </rPr>
      <t>Seguimiento OCI 08-sep-2022:</t>
    </r>
    <r>
      <rPr>
        <sz val="10"/>
        <color theme="1"/>
        <rFont val="Arial"/>
        <family val="2"/>
      </rPr>
      <t xml:space="preserve"> La actividad se encuentra programada para los meses de octubre y diciembre, por lo tanto no es objeto de seguimiento para el segundo cuatrimestre. </t>
    </r>
  </si>
  <si>
    <t>COMPONRTE 7: INICIATIVAS ADICIONALES ANTICORRUPCIÓN</t>
  </si>
  <si>
    <t>1, Participación Ciudadana</t>
  </si>
  <si>
    <t>Revisar y actualizar el Plan de Participación Ciudadana de la SDSCJ 2022</t>
  </si>
  <si>
    <t>Un (1) Plan de Participación Ciudadana de la SDSCJ 2021 revisado, actualizado y publicado en la página web</t>
  </si>
  <si>
    <t>Un (1) Plan de Participación Ciudadana revisado, actualizado y publicado</t>
  </si>
  <si>
    <t>Áreas  misionales</t>
  </si>
  <si>
    <t>Se evidenció mediante documento que se realizó actualización del Plan de Fortalecimiento a grupos Ciudadanos. Con lo anterior, dando cumplimiento con la actividad para el periodo.</t>
  </si>
  <si>
    <t>Realizar ejercicio de reconocimiento a los difernetes grupos ciudadanos que participan activamente en los programas de la entidad.</t>
  </si>
  <si>
    <t>Un (1)  evento de reconocimiento</t>
  </si>
  <si>
    <t>Número de reconocimientos entregados</t>
  </si>
  <si>
    <t>Oficina Asesora de Planeación
Oficina Asesora de Comunicaciones
Subsecretaría de Seguridad y Convivencia
Subsecretaría de Acceso a la Justicia</t>
  </si>
  <si>
    <r>
      <rPr>
        <b/>
        <sz val="10"/>
        <color theme="1"/>
        <rFont val="Arial"/>
        <family val="2"/>
      </rPr>
      <t>Seguimiento OCI 08-sep-2022:</t>
    </r>
    <r>
      <rPr>
        <sz val="10"/>
        <color theme="1"/>
        <rFont val="Arial"/>
        <family val="2"/>
      </rPr>
      <t xml:space="preserve"> La actividad se encuentra programada para el mes de noviembre, por lo tanto no es objeto de seguimiento para el segundo cuatrimestre. </t>
    </r>
  </si>
  <si>
    <t>Realizar actualización en el botón participa de la entidad</t>
  </si>
  <si>
    <t>Cuatro (4) actualizaciones del botón de participa</t>
  </si>
  <si>
    <t>15/02/2022
15/05/2022
15/08/2022
15/11/2022</t>
  </si>
  <si>
    <t>Se realizó actualización de la sección, colaboración e innovación abierta alojada en el botón PARTICIPA, que de acuerdo con la guía orientadora para la implementación de la directiva 005 de 2020, estableció los lineamientos para la coordinación e implementación de Gobierno Abierto de Bogotá en el Distrito y que incluirá CONOCE, PROPONE y PRIORIZA. Así mismo, se  alojó la consulta ciudadana definida en la estrategia de rendición de cuentas 2022, también se actualizaron las fotos de las secciones del botón participa para generar en los ciudadanos mayor presencia institucional.</t>
  </si>
  <si>
    <t xml:space="preserve">Consultada la página web de la secretaria, se observa que el botón de PARTICIPA se encuentra actualizado de acuerdo con las disposiciones legales que regulan su estructuración y actualización. </t>
  </si>
  <si>
    <t xml:space="preserve">Se publica en el botón PARTICIPA en la sección de Listados de Participación para el diagnóstico de necesidades e identificación de problemas la convocatoria de Iniciativas Ciudadanas para la Convivencia ¿Cómo queremos vivir?, adicional a ello, se cargo la sistematización de los diálogos ciudadanos realizados el 14 de marzo en la sección informes y evaluaciones de la sección de Rendición de Cuentas del botón PARTICIPA </t>
  </si>
  <si>
    <t>Se evidenció que se realizó actualización del botón participa con la información requerida por el DAFP. Con lo anterior, dando cumplimiento con la actividad para el periodo.</t>
  </si>
  <si>
    <t xml:space="preserve">Se realiza actualización del botón PARTICIPA de acuerdo con lineamientos del DAFP, se incluye caja de herramientas en las secciones: Participación para el diagnóstico de necesidades e identificación de problemas y en la sección de: colaboración e Innovación abierta,  se incluye la información Datos Abiertos en la Caja de Herramientas. La sección de Control Social del botón PARTICIPA se actualiza con información del curso virtual para Veedurías Ciudadana, se invita a Conocer los entes internos y externos que vigilan a la entidad, se publica el Plan de Participación Ciudadana V2, El PAAC v2 y V3  </t>
  </si>
  <si>
    <r>
      <rPr>
        <b/>
        <sz val="10"/>
        <color indexed="8"/>
        <rFont val="Arial"/>
        <family val="2"/>
      </rPr>
      <t>Seguimiento OCI 12-may-2022:</t>
    </r>
    <r>
      <rPr>
        <sz val="10"/>
        <color indexed="8"/>
        <rFont val="Arial"/>
        <family val="2"/>
      </rPr>
      <t xml:space="preserve"> Se verificó la documentación con la que se realiza la actualización de la sección, colaboración e innovación abierta alojada en el botón PARTICIPA, se verifica en la página web la actualización para los meses de enero y febrero de la presente vigencia referente a las secciones "propone" y" prioriza", cumpliendo con la programación para el primer cuatrimestre.</t>
    </r>
  </si>
  <si>
    <t>Realizar ejercicio de participación para la formulación del Plan Anticorrupción y Atención al Ciudadano de la vigencia 2023</t>
  </si>
  <si>
    <t xml:space="preserve">Un (1) ejercicio de participación </t>
  </si>
  <si>
    <t>Número de ejecicio de participación</t>
  </si>
  <si>
    <r>
      <rPr>
        <b/>
        <sz val="10"/>
        <color theme="1"/>
        <rFont val="Arial"/>
        <family val="2"/>
      </rPr>
      <t>Seguimiento OCI 08-sep-2022</t>
    </r>
    <r>
      <rPr>
        <sz val="10"/>
        <color theme="1"/>
        <rFont val="Arial"/>
        <family val="2"/>
      </rPr>
      <t xml:space="preserve">: La actividad se encuentra programada para el mes de enero 2023, por lo tanto no es objeto de seguimiento para el segundo cuatrimestre. </t>
    </r>
  </si>
  <si>
    <t>Implementar ejercicio de participación para la formulación del Plan de Acción 2022 (POA)</t>
  </si>
  <si>
    <t>Se realiza la formulación del POA para la vigencia 2022, el cual es elaborado con la participación de los líderes operativos designados por las diferentes dependencias, posteriormente se socializa a través de la página web de la secretaria a la ciudadanía en general, solicitando su colaboración con el fin de realizar una construcción participativa del mismo, se reciben 12 comentarios los cuales son analizados, para el fortalecimiento del POA y los que no estaban acorde con la Misionalidad de la Secretaria son trasladados a la entidad competente</t>
  </si>
  <si>
    <t>La actividad se cumplió en el primer cuatrimestre del año.</t>
  </si>
  <si>
    <r>
      <rPr>
        <b/>
        <sz val="10"/>
        <color indexed="8"/>
        <rFont val="Arial"/>
        <family val="2"/>
      </rPr>
      <t xml:space="preserve">Seguimiento OCI 12-may-2022: </t>
    </r>
    <r>
      <rPr>
        <sz val="10"/>
        <color indexed="8"/>
        <rFont val="Arial"/>
        <family val="2"/>
      </rPr>
      <t>Se verificó la publicación del POA en la página web, sitio de transparencia, el cual, contiene metas de desempeño relacionadas al cumplimiento de los objetivos estratégicos, con participación de todas las dependencias de la Secretaría.</t>
    </r>
  </si>
  <si>
    <r>
      <rPr>
        <b/>
        <sz val="10"/>
        <color theme="1"/>
        <rFont val="Arial"/>
        <family val="2"/>
      </rPr>
      <t>Seguimiento OCI 08-sep-2022:</t>
    </r>
    <r>
      <rPr>
        <sz val="10"/>
        <color theme="1"/>
        <rFont val="Arial"/>
        <family val="2"/>
      </rPr>
      <t xml:space="preserve"> La actividad se dio por cumplida en el primer cuatrimestre. </t>
    </r>
  </si>
  <si>
    <t>Avance componente 6</t>
  </si>
  <si>
    <r>
      <rPr>
        <b/>
        <sz val="10"/>
        <rFont val="Arial"/>
        <family val="2"/>
      </rPr>
      <t>Seguimiento OCI 08-sep-2022</t>
    </r>
    <r>
      <rPr>
        <sz val="10"/>
        <rFont val="Arial"/>
        <family val="2"/>
      </rPr>
      <t xml:space="preserve">: La actividad se encuentra programada para el mes de septiembre, por lo tanto no es objeto de seguimiento para el segundo cuatrimestre. </t>
    </r>
  </si>
  <si>
    <r>
      <rPr>
        <b/>
        <sz val="10"/>
        <rFont val="Arial"/>
        <family val="2"/>
      </rPr>
      <t>Seguimiento OCI 08-sep-2022:</t>
    </r>
    <r>
      <rPr>
        <sz val="10"/>
        <rFont val="Arial"/>
        <family val="2"/>
      </rPr>
      <t xml:space="preserve"> Se evidencia el cumplimiento de la actividad programada para el mes de junio con  la publicación en el sitio web de la entidad del informe de concertación de acuerdos de gestión de gerentes públicos 2022 en el link https://scj.gov.co/sites/default/files/control/Concertaci%C3%B3n%20de%20Acuerdos%20de%20Gesti%C3%B3n%20Gerentes%20P%C3%BAblicos%202022.pdf </t>
    </r>
  </si>
  <si>
    <r>
      <rPr>
        <b/>
        <sz val="10"/>
        <rFont val="Arial"/>
        <family val="2"/>
      </rPr>
      <t>Seguimiento OCI 08-sep-2022:</t>
    </r>
    <r>
      <rPr>
        <sz val="10"/>
        <rFont val="Arial"/>
        <family val="2"/>
      </rPr>
      <t xml:space="preserve"> Se evidencia el cumplimiento de la actividad en el mes de junio con el acta de reunión del 28/06/2022 cuyo objetivo fue la identificación de servicios, trámites y OPAS de la entidad de la Entidad, actividad enmarcada en el componente No 5 del Plan Anticorrupción y de Atención al Ciudadano 2022, actividad No 1.10. Se verifica el acta con las firmas de los asistentes. </t>
    </r>
  </si>
  <si>
    <r>
      <rPr>
        <b/>
        <sz val="10"/>
        <rFont val="Arial"/>
        <family val="2"/>
      </rPr>
      <t>Seguimiento OCI 08-sep-2022:</t>
    </r>
    <r>
      <rPr>
        <sz val="10"/>
        <rFont val="Arial"/>
        <family val="2"/>
      </rPr>
      <t xml:space="preserve"> Se evidencia el cumplimiento de la actividad con la capacitación "El Abecé de la Participación Ciudadana" realizada por Facebook Live el día 27 de julio de 2022.  Se verifican los soportes  convocatoria, piezas comunicativas y  pantallazos del evento.
La actividad se cumple al 100% de acuerdo a lo establecido en el PAAC.</t>
    </r>
  </si>
  <si>
    <r>
      <rPr>
        <b/>
        <sz val="10"/>
        <rFont val="Arial"/>
        <family val="2"/>
      </rPr>
      <t>Seguimiento OCI 08-sep-2022</t>
    </r>
    <r>
      <rPr>
        <sz val="10"/>
        <rFont val="Arial"/>
        <family val="2"/>
      </rPr>
      <t>: Se verifica el cumplimiento de la actividad por medio de la socialización dada por el líder de la actividad el 19 de agosto de 2022, se evidencian los siguientes soportes:
1. Pantallazos de la reunión por Teams.
2. Lista de asistencia (total de participantes 16)
La actividad se cumple al 100% de acuerdo a lo establecido en el PAAC.</t>
    </r>
  </si>
  <si>
    <r>
      <rPr>
        <b/>
        <sz val="10"/>
        <rFont val="Arial"/>
        <family val="2"/>
      </rPr>
      <t xml:space="preserve">Seguimiento OCI 08-sep-2022: </t>
    </r>
    <r>
      <rPr>
        <sz val="10"/>
        <rFont val="Arial"/>
        <family val="2"/>
      </rPr>
      <t>Se verifica que en el boletín #204 del periodo 23-29 de agosto de 2022 se realiza la convocatoria al curso de atención al ciudadano en el campus virtual. 
Se insta al proceso a dar cumplimiento a los tiempos establecidos para el desarrollo de la actividad, toda vez que la actividad estaba programada para el mes de julio y se realizó en agosto.</t>
    </r>
  </si>
  <si>
    <r>
      <rPr>
        <b/>
        <sz val="10"/>
        <color theme="1"/>
        <rFont val="Arial"/>
        <family val="2"/>
      </rPr>
      <t>Seguimiento OCI 08-sep-2022:</t>
    </r>
    <r>
      <rPr>
        <sz val="10"/>
        <color theme="1"/>
        <rFont val="Arial"/>
        <family val="2"/>
      </rPr>
      <t xml:space="preserve"> Se evidencia la realización de una actividad lúdica tipo quiz con apoyo de la Veeduría Distrital el día 17 de agosto de 2022.
Se verifica el cumplimiento del 100% de la actividad en las fechas establecidas.</t>
    </r>
  </si>
  <si>
    <r>
      <rPr>
        <b/>
        <sz val="10"/>
        <color theme="1"/>
        <rFont val="Arial"/>
        <family val="2"/>
      </rPr>
      <t>Seguimiento OCI 08-sep-2022:</t>
    </r>
    <r>
      <rPr>
        <sz val="10"/>
        <color theme="1"/>
        <rFont val="Arial"/>
        <family val="2"/>
      </rPr>
      <t xml:space="preserve"> Se evidencia en el botón Participa (https://scj.gov.co/es/participa/) las siguientes actualizaciones durante el segundo cuatrimestre:
1, Participación para el diagnostico de necesidades( publicación del Plan de Participación Ciudadana de la Entidad V2 el 30/08/2022 y datos abiertos en la caja de herramientas publicado el 15/06/2022)
2. Rendición de cuentas ( sistematización de los diálogos ciudadanos realizados el 14 de marzo en la sección informes y evaluaciones de la sección de Rendición de Cuentas)
3. Control social (Curso virtual para veedurías ciudadanas de la Función Pública y Conoce los entes y autoridades de Control Social que vigilan a la Secretaría Distrital de Seguridad, Convivencia y Justicia)
4. Planeación y presupuesto participativo ( se publicó el PAAC v3 el 30/08/2022 junto con el plan de participación ciudadana)
El reporte del líder de la actividad para el bimestre de mayo y junio, relaciona una actualización en Listados de la convocatoria Iniciativas Ciudadanas para la Convivencia ¿Cómo queremos vivir?, la cual no pudo ser verificada.  
</t>
    </r>
  </si>
  <si>
    <r>
      <rPr>
        <b/>
        <sz val="10"/>
        <color theme="1"/>
        <rFont val="Arial"/>
        <family val="2"/>
      </rPr>
      <t>Seguimiento OCI 08-sep-2022:</t>
    </r>
    <r>
      <rPr>
        <sz val="10"/>
        <color theme="1"/>
        <rFont val="Arial"/>
        <family val="2"/>
      </rPr>
      <t xml:space="preserve"> Se evidencia el Plan de Participación Ciudadana 2022 y su publicación el 30/08/2022 en la página web de la entidad en el link https://scj.gov.co/es/transparencia/planeacion-presupuesto-ingresos/plan-accion  y en el portal MIPG.
Se observa que en la descripción de la meta formulada para la actividad, la vigencia es 2021, lo cual no es coherente con la vigencia del documento elaborado y publicado. 
Se verifica el cumplimiento al 100% de la actividad.
 </t>
    </r>
  </si>
  <si>
    <r>
      <rPr>
        <b/>
        <sz val="10"/>
        <rFont val="Arial"/>
        <family val="2"/>
      </rPr>
      <t xml:space="preserve">Seguimiento OCI 08-sep-2022: </t>
    </r>
    <r>
      <rPr>
        <sz val="10"/>
        <rFont val="Arial"/>
        <family val="2"/>
      </rPr>
      <t>Se evidencian los informes de gestión de PQRS de los meses de abril, mayo, junio y julio a corte de 31 de agosto de 2022, también se valida la publicación de los informes en el link https://scj.gov.co/es/transparencia/instrumentos-gestion-informacion-publica/Informe-pqr-denuncias-solicitudes</t>
    </r>
  </si>
  <si>
    <r>
      <rPr>
        <b/>
        <sz val="10"/>
        <rFont val="Arial"/>
        <family val="2"/>
      </rPr>
      <t xml:space="preserve">Seguimiento OCI 08-sep-2022: </t>
    </r>
    <r>
      <rPr>
        <sz val="10"/>
        <rFont val="Arial"/>
        <family val="2"/>
      </rPr>
      <t xml:space="preserve">La actividad se encuentra programada para los meses de octubre y diciembre, por lo tanto no es objeto de seguimiento para el segundo cuatrimestre. 
A corte de 31 de agosto de 2022 no se reporta avance de la actividad, por lo cual se recomienda tener presente las fechas de programación con el fin de adelantar acciones que garanticen el cumplimiento de la meta establecida para el vigencia 2022.  </t>
    </r>
  </si>
  <si>
    <r>
      <rPr>
        <b/>
        <sz val="10"/>
        <rFont val="Arial"/>
        <family val="2"/>
      </rPr>
      <t xml:space="preserve">Seguimiento OCI 08-sep-2022: </t>
    </r>
    <r>
      <rPr>
        <sz val="10"/>
        <rFont val="Arial"/>
        <family val="2"/>
      </rPr>
      <t xml:space="preserve">La actividad se encuentra programada para los meses de octubre y diciembre, por lo tanto no es objeto de seguimiento para el segundo cuatrimestre.
A corte de 31 de agosto de 2022 no se reporta avance de la actividad, por lo cual se recomienda tener presente las fechas de programación con el fin de adelantar acciones que garanticen el cumplimiento de la meta establecida para el vigencia 2022.  </t>
    </r>
  </si>
  <si>
    <r>
      <rPr>
        <b/>
        <sz val="10"/>
        <rFont val="Arial"/>
        <family val="2"/>
      </rPr>
      <t xml:space="preserve">Seguimiento OCI 08-sep-2022: </t>
    </r>
    <r>
      <rPr>
        <sz val="10"/>
        <rFont val="Arial"/>
        <family val="2"/>
      </rPr>
      <t xml:space="preserve">La actividad se encuentra programada para los meses de octubre y diciembre, por lo tanto no es objeto de seguimiento para el segundo cuatrimestre. 
A corte de 31 de agosto de 2022 no se reporta avance de la actividad, por lo cual se recomienda tener presente las fechas de programación con el fin de adelantar acciones que garanticen el cumplimiento de la meta establecida para el vigencia 2022.  </t>
    </r>
  </si>
  <si>
    <r>
      <rPr>
        <b/>
        <sz val="10"/>
        <rFont val="Arial"/>
        <family val="2"/>
      </rPr>
      <t>Seguimiento OCI 08-sep-2022:</t>
    </r>
    <r>
      <rPr>
        <sz val="10"/>
        <rFont val="Arial"/>
        <family val="2"/>
      </rPr>
      <t xml:space="preserve"> Para el reporte del segundo cuatrimestre se observan los siguientes soportes de avance de cumplimiento de la actividad, publicados en el link https://scj.gov.co/es/transparencia/obligacion-reporte-informacion/instancias-coordinacion
1. Acta N°1 de 2022 de comité Distrital de Casas de Justicia
2. Acta de la sesión ordinaria del 30 de junio del 2022 del Comité Intersectorial de Coordinación Jurídica del Sector Administrativo de Seguridad, Convivencia y Justicia.
3. Acta No 21 de la sesión ordinaria del 6 de junio de 2022 de la Comisión Distrital de Seguridad, Comodidad y Convivencia en el Futbol de Bogotá.
Se evidencia el cumplimiento de la actividad, sin embargo, se insta al líder del proceso a unificar los documentos que son enviados como evidencia en cada actualización.</t>
    </r>
  </si>
  <si>
    <r>
      <rPr>
        <b/>
        <sz val="10"/>
        <rFont val="Arial"/>
        <family val="2"/>
      </rPr>
      <t>Seguimiento OCI 08-sep-2022:</t>
    </r>
    <r>
      <rPr>
        <sz val="10"/>
        <rFont val="Arial"/>
        <family val="2"/>
      </rPr>
      <t xml:space="preserve"> Se evidencia el cumplimiento de la actividad en el mes de junio con el acta de reunión del 23 de mayo de 2022 para la socialización con el equipo de diseñadores que apoyará el tema gráfico del rediseño del sitio web de la Entidad y el acta del 16/06/2022 cuyo objetivo fue la revisión de los avances del sitio web.  </t>
    </r>
  </si>
  <si>
    <r>
      <rPr>
        <b/>
        <sz val="10"/>
        <rFont val="Arial"/>
        <family val="2"/>
      </rPr>
      <t xml:space="preserve">Seguimiento OCI 08-sep-2022: </t>
    </r>
    <r>
      <rPr>
        <sz val="10"/>
        <rFont val="Arial"/>
        <family val="2"/>
      </rPr>
      <t>Se evidencia el cumplimiento de las actividades de divulgación del código con los pantallazos de Facebook de las siguientes fechas: 
1. 31 de mayo de 2022
2. 28 de junio de 2022
3. 17 de julio de 2022
4. 16 de agosto de 2022
5. 30 de agosto de 2022
Se recomienda revisar las fechas máximas establecidas contra la programación mensual proyectada, con el fin de tener claridad en la planeación de la actividad.</t>
    </r>
  </si>
  <si>
    <r>
      <rPr>
        <b/>
        <sz val="10"/>
        <rFont val="Arial"/>
        <family val="2"/>
      </rPr>
      <t>Seguimiento OCI 08-sep-2022</t>
    </r>
    <r>
      <rPr>
        <sz val="10"/>
        <rFont val="Arial"/>
        <family val="2"/>
      </rPr>
      <t xml:space="preserve">: Se verifica el cumplimiento de la actividad propuesta con la publicación de la Política de Administración de Riesgos el 5 de julio de 2022 en el portal MIPG. Se cumple el 100% de la meta establecida en una fecha anterior a la programada. </t>
    </r>
  </si>
  <si>
    <r>
      <rPr>
        <b/>
        <sz val="10"/>
        <rFont val="Arial"/>
        <family val="2"/>
      </rPr>
      <t>Seguimiento OCI 08-sep-2022</t>
    </r>
    <r>
      <rPr>
        <sz val="10"/>
        <rFont val="Arial"/>
        <family val="2"/>
      </rPr>
      <t>: La actividad se encuentra programada para el mes de noviembre, por lo tanto no es objeto de seguimiento para el segundo cuatrimestre. 
No obstante, se evidencia avance en la gestión por parte del líder de la actividad con el borrador de la política de SARLAFT.</t>
    </r>
  </si>
  <si>
    <r>
      <rPr>
        <b/>
        <sz val="10"/>
        <rFont val="Arial"/>
        <family val="2"/>
      </rPr>
      <t>Seguimiento OCI 08-sep-2022</t>
    </r>
    <r>
      <rPr>
        <sz val="10"/>
        <rFont val="Arial"/>
        <family val="2"/>
      </rPr>
      <t>: Se evidencian 4 revisiones de actualizaciones en la página web de la Secretaria General de la Alcaldía Mayor de Bogotá y Departamento Administrativo de la Función Pública - DAFP, a través de pantallazos en el cual se verifica que no se encuentran documentos oficializados a la fecha. Lo anterior, da cumplimiento a la actividad en los tiempos establecidos.</t>
    </r>
  </si>
  <si>
    <r>
      <rPr>
        <b/>
        <sz val="10"/>
        <rFont val="Arial"/>
        <family val="2"/>
      </rPr>
      <t>Seguimiento OCI 08-sep-2022:</t>
    </r>
    <r>
      <rPr>
        <sz val="10"/>
        <rFont val="Arial"/>
        <family val="2"/>
      </rPr>
      <t xml:space="preserve"> La actividad tuvo cumplimiento en el primer cuatrimestre. </t>
    </r>
  </si>
  <si>
    <t>Se analizan los comentarios realizados por los ciudadanos durante el proceso de participación para la formulación del PAAC</t>
  </si>
  <si>
    <r>
      <rPr>
        <b/>
        <sz val="10"/>
        <rFont val="Arial"/>
        <family val="2"/>
      </rPr>
      <t xml:space="preserve">Seguimiento OCI 08-sep-2022: </t>
    </r>
    <r>
      <rPr>
        <sz val="10"/>
        <rFont val="Arial"/>
        <family val="2"/>
      </rPr>
      <t>Se evidencia el cumplimiento de la actividad con el envío el 6 de mayo de 2022 del informe de riesgos de corrupción primer cuatrimestre de 2022 mediante comunicación por Orfeo 20221100177933. La actividad se cumple dentro de los tiempos establecidos, continua en seguimiento respecto a la meta planteada.</t>
    </r>
  </si>
  <si>
    <r>
      <rPr>
        <b/>
        <sz val="10"/>
        <rFont val="Arial"/>
        <family val="2"/>
      </rPr>
      <t>Seguimiento OCI 08-sep-2022:</t>
    </r>
    <r>
      <rPr>
        <sz val="10"/>
        <rFont val="Arial"/>
        <family val="2"/>
      </rPr>
      <t xml:space="preserve"> Se evidencia la publicación el día 10 de mayo de 2022 del  informe de riesgos de corrupción primer cuatrimestre de 2022 en la página web en el link https://scj.gov.co/sites/default/files/control/Informe_%20Primer_%20Cuatrimestre_%20Riesgos_%20por_%20Corrupcion_%202022.pdf. La actividad se cumple dentro de los tiempos establecidos, continua en seguimiento respecto a la meta planteada.</t>
    </r>
  </si>
  <si>
    <r>
      <rPr>
        <b/>
        <sz val="10"/>
        <rFont val="Arial"/>
        <family val="2"/>
      </rPr>
      <t>Seguimiento OCI 08-sep-2022:</t>
    </r>
    <r>
      <rPr>
        <sz val="10"/>
        <rFont val="Arial"/>
        <family val="2"/>
      </rPr>
      <t xml:space="preserve"> Se evidencia el cumplimiento de la actividad en la fecha programada, con  el seguimiento al mapa de riesgos efectuado por la Oficina de Control Interno y su publicación el día 13 de mayo de 2022 https://scj.gov.co/sites/default/files/control/Inf_1_Cuat_2022_Seg_PAAC_MRC.pdf. La actividad se cumple dentro de los tiempos establecidos, continua en seguimiento respecto a la meta planteada.</t>
    </r>
  </si>
  <si>
    <r>
      <t xml:space="preserve">Seguimiento OCI 08-sep-2022: </t>
    </r>
    <r>
      <rPr>
        <sz val="10"/>
        <rFont val="Arial"/>
        <family val="2"/>
      </rPr>
      <t xml:space="preserve">Se dio cumplimiento a la actividad en el primer cuatrimestre. </t>
    </r>
  </si>
  <si>
    <t xml:space="preserve">Un (1) ejercicio de autoevaluación  de rendición de cuentas, de la vigencia anterior -2021. </t>
  </si>
  <si>
    <t>Se cumplió la meta al 100% dado que se elaboraron y divulgaron piezas comunicacionales para la ciudadanía en lenguaje comprensible sobre información de los avances y logros de la entidad. En este período reportamos presentaciones, comunicados de prensa, carteleras y piezas gráficas.</t>
  </si>
  <si>
    <r>
      <rPr>
        <b/>
        <sz val="10"/>
        <rFont val="Arial"/>
        <family val="2"/>
      </rPr>
      <t xml:space="preserve">Seguimiento OCI 08-sep-2022: </t>
    </r>
    <r>
      <rPr>
        <sz val="10"/>
        <rFont val="Arial"/>
        <family val="2"/>
      </rPr>
      <t>Se verifican los soportes remitidos por el líder de la actividad del espacio de diálogo de seguridad y convivencia realizado el 23 de agosto de 2022:
1. Sistematización de la actividad
2. Pantallazos del evento por Facebook Live
Se da cumplimiento de la actividad dentro de los tiempos establecidos.</t>
    </r>
  </si>
  <si>
    <r>
      <rPr>
        <b/>
        <sz val="10"/>
        <rFont val="Arial"/>
        <family val="2"/>
      </rPr>
      <t>Seguimiento OCI 08-sep-2022:</t>
    </r>
    <r>
      <rPr>
        <sz val="10"/>
        <rFont val="Arial"/>
        <family val="2"/>
      </rPr>
      <t xml:space="preserve"> Se evidencia la gestión realizada durante los meses de junio y julio para el desarrollo de las capacitaciones, así como también la realización de las capacitaciones en los días 23 y 29 de agosto. Se valida la incorporación en el PIC vigencia 2022 la temática de servicio al ciudadano.
No obstante, se insta al líder de la actividad a dar cumplimiento a la programación de las fechas establecidas y a continuar con las acciones dando cumplimiento del 100% de la meta a cierre de la vigencia.</t>
    </r>
  </si>
  <si>
    <r>
      <rPr>
        <b/>
        <sz val="10"/>
        <rFont val="Arial"/>
        <family val="2"/>
      </rPr>
      <t xml:space="preserve">Seguimiento OCI 08-sep-2022: </t>
    </r>
    <r>
      <rPr>
        <sz val="10"/>
        <rFont val="Arial"/>
        <family val="2"/>
      </rPr>
      <t>Se evidencian las listas de asistencia del centro de justicia integral de apoyo verde para la prestación del servicio de lenguaje de señas el día 25 de julio de 2022. No obstante, la meta establecida para esta actividad son 2 reportes en el semestre y solo se evidencia el del mes de julio. 
Se recomienda, realizar las acciones adicionales que se requieran en lo que resta de la vigencia para dar cumplimiento a la meta establecida.</t>
    </r>
  </si>
  <si>
    <r>
      <rPr>
        <b/>
        <sz val="10"/>
        <rFont val="Arial"/>
        <family val="2"/>
      </rPr>
      <t>Seguimiento OCI 08-sep-2022:</t>
    </r>
    <r>
      <rPr>
        <sz val="10"/>
        <rFont val="Arial"/>
        <family val="2"/>
      </rPr>
      <t xml:space="preserve"> Se verifica en el portal MIPG el documento I-AS-2 Canales de Atención PQRSDF
Ciudadanas, adoptado y publicado el día 24/06/2022, así como también la socialización mediante correo electrónico. 
Se recomienda, fortalecer las acciones a futuro al interior de la dependencia con el objetivo de dar cumplimiento a las actividades dentro del tiempo establecido. no obstante, la actividad se cumple al 100%</t>
    </r>
  </si>
  <si>
    <t xml:space="preserve">Se realizó actualización de la Sección de instancias de coordinación en el botón Transparencia del sitio web de conformidad con el alertamiento realizado a las áreas de la SDSCJ que ejercen como Secretaría Técnica de las Instancias de Coordinación soportados en correos electrónicos enviados y en publicación de actas e informes en las Instancias de Coordinación.   </t>
  </si>
  <si>
    <r>
      <rPr>
        <b/>
        <sz val="10"/>
        <rFont val="Arial"/>
        <family val="2"/>
      </rPr>
      <t>Seguimiento OCI 08-sep-2022:</t>
    </r>
    <r>
      <rPr>
        <sz val="10"/>
        <rFont val="Arial"/>
        <family val="2"/>
      </rPr>
      <t xml:space="preserve"> Se evidencia el cumplimiento de la actividad mediante el acta de reunión del 28/06/2022; cuyo objetivo fue definir la información del sitio web de inventario de trámites y servicios de la Entidad.
Finalmente, se da cumplimiento al 100% para esta actividad.</t>
    </r>
  </si>
  <si>
    <t>Se evidenció que se realizó monitoreo al botón de transparencia de la página web de la SDSCJ. Con lo anterior, dando cumplimiento con la actividad para el periodo.</t>
  </si>
  <si>
    <t>No aplica</t>
  </si>
  <si>
    <r>
      <rPr>
        <b/>
        <sz val="10"/>
        <rFont val="Arial"/>
        <family val="2"/>
      </rPr>
      <t>Seguimiento OCI 08-sep-2022:</t>
    </r>
    <r>
      <rPr>
        <sz val="10"/>
        <rFont val="Arial"/>
        <family val="2"/>
      </rPr>
      <t xml:space="preserve"> Se evidencia el cumplimiento a la actividad en el mes de mayo con el informe de Seguimiento a la Ley 1712 de 2014 “Transparencia y derecho de acceso a la información pública” con corte a 30 de abril de 2022, comunicado mediante memorando en orfeo #2022130019553.</t>
    </r>
  </si>
  <si>
    <r>
      <rPr>
        <b/>
        <sz val="10"/>
        <rFont val="Arial"/>
        <family val="2"/>
      </rPr>
      <t xml:space="preserve">Seguimiento OCI 08-sep-2022: </t>
    </r>
    <r>
      <rPr>
        <sz val="10"/>
        <rFont val="Arial"/>
        <family val="2"/>
      </rPr>
      <t xml:space="preserve">Se evidencia para el cumplimiento de la actividad en el mes de mayo un memorando dirigidos a todas las dependencias para solicitar la revisión de la información que debe ser incluida y/o actualizada en el rediseño de la página web con número de orfeo 20221200197983.
En el mes de agosto se remite a las dependencias el segundo memorando de solicitud de información con número de orfeo 20221200310173. 
Se recomienda al responsable fortalecer las acciones internas que permitan dar cumplimiento dentro de las fechas establecidas.
</t>
    </r>
  </si>
  <si>
    <r>
      <rPr>
        <b/>
        <sz val="10"/>
        <rFont val="Arial"/>
        <family val="2"/>
      </rPr>
      <t>Seguimiento OCI 08-sep-2022:</t>
    </r>
    <r>
      <rPr>
        <sz val="10"/>
        <rFont val="Arial"/>
        <family val="2"/>
      </rPr>
      <t xml:space="preserve"> La actividad se dio por cumplida en el primer cuatrimestre, no obstante se recomienda tener en cuenta la importancia de la coherencia en la descripción de la actividad, la formulación de la meta y la programación mensual.</t>
    </r>
    <r>
      <rPr>
        <sz val="10"/>
        <color rgb="FFFF0000"/>
        <rFont val="Arial"/>
        <family val="2"/>
      </rPr>
      <t xml:space="preserve"> </t>
    </r>
  </si>
  <si>
    <r>
      <rPr>
        <b/>
        <sz val="10"/>
        <color theme="1"/>
        <rFont val="Arial"/>
        <family val="2"/>
      </rPr>
      <t>Seguimiento OCI 08-sep-2022</t>
    </r>
    <r>
      <rPr>
        <sz val="10"/>
        <color theme="1"/>
        <rFont val="Arial"/>
        <family val="2"/>
      </rPr>
      <t xml:space="preserve">: Se evidencia el cumplimiento de la actividad posterior a la fecha programada. El concurso de conocimientos estaba programado para realizarse en el mes de julio y se realizó los días 25 y 26 de agosto.
Se verifican las evidencias fotográficas, la propuesta del concurso, acta de reunión y se valida la actividad. 
Se recomienda aunar esfuerzos para lograr el cumplimiento de las actividades en las fechas programadas. </t>
    </r>
  </si>
  <si>
    <t>Se evidencia dos documentos en formato Word, en los cuales se consignan los pantallazos de las consultas realizadas a las páginas web de entidades como:
SARLAFT
La Secretaria General de la Alcaldía Mayor de Bogotá. En la cual al se indica que el documento se encuentra en revisión y firma.
VERIFICACIONES DAFP
Departamento Administrativo de la Función Pública - DAFP, uno de los organismos rectores en cuanto a la formulación y gestión de la política, en la cual durante los meses de mayo y junio se consultan el espacio dispuesto para publicaciones - Guía administración del riesgo y el diseño de controles en entidades públicas V5.</t>
  </si>
  <si>
    <t>Se realiza cargue de dos documentos en formato Word, con los pantallazos de las consultas realizadas a la página web del Departamento Administrativo de la Función Pública - DAFP y la Secretaría General de la Alcaldía de Bogotá, entidades responsables de la formulación de los lineamientos asociados a la Gestión de Riesgos y Políticas SARLAFT para la entidad. Este último en el cual se evidencia que aún no existe documento oficializado.</t>
  </si>
  <si>
    <t>Se evidenció mediante pantallazos de la página Secretaria General de la Alcaldía Mayor de Bogotá y Departamento Administrativo de la Función Pública - DAFP, que se realizaron la verificaciones de lineamientos asociados a la política de administración de Riesgos y SARLAFT en materia de administración de los riesgos. Con lo anterior, evidenciando el cumplimiento de la actividad para el periodo.</t>
  </si>
  <si>
    <t>Se realizo actualización de la Política de Administración de Riesgos, se comparte documento oficializado y publicado en el Portal MIPG</t>
  </si>
  <si>
    <t>Se evidenció mediante documento firmado que el 05 de julio de 2022 se realizó actualización de la Política de administración de riesgos. Con lo anterior, dado cumplimiento con la actividad propuesta.</t>
  </si>
  <si>
    <t>Se comparte el borrador de la Política SARLAFT que se esta construyendo de acuerdo a los lineamientos recibidos por la Secretaría General de la Alcaldía Mayor de Bogotá, el documento definitivo será emitido en noviembre.</t>
  </si>
  <si>
    <t>Se evidencia mediante documento borrador de la política de SARLAFT, que se viene adelantando las gestiones pertinentes para dar cumplimiento con la actividad propuesta. Continua en ejecución.</t>
  </si>
  <si>
    <r>
      <rPr>
        <b/>
        <sz val="10"/>
        <rFont val="Arial"/>
        <family val="2"/>
      </rPr>
      <t>Seguimiento OCI 08-sep-2022:</t>
    </r>
    <r>
      <rPr>
        <sz val="10"/>
        <rFont val="Arial"/>
        <family val="2"/>
      </rPr>
      <t xml:space="preserve"> Durante el mes de junio la dependencia responsable, socializo a través de un correo electrónico masivo una pieza comunicativa indicando "Nuestra Entidad viene participando en talleres para la implementación del SARLAFT en el Distrito", dando cumplimiento a la actividad programada para ese periodo, sin embargo, se recomienda fortalecer este tipo de campañas campañas con el propósito de generar impacto en el conocimiento de los servidores y/o contratistas de la Entidad a fin de apropiar el conocimiento. La actividad se cumple dentro de los tiempos establecidos, continua en seguimiento respecto a la meta planteada.</t>
    </r>
  </si>
  <si>
    <t xml:space="preserve">Se evidencia archivo Excel con los comentarios realizados por los ciudadanos, el análisis y respuestas emitidas por los servidores de la SDSCJ, y su publicación en la página web de la Secretaría. </t>
  </si>
  <si>
    <t>Se realizó publicación del informe de seguimiento al Mapa de Riesgos de Corrupción 2022 con corte al I cuatrimestre 2022 en la pagina web de la entidad</t>
  </si>
  <si>
    <t xml:space="preserve">Se realizó una comunicación de alertamiento en la implementación de SARLAFT mediante memorando 20221300233393 enviado a la OAP el 29-junio-2022
</t>
  </si>
  <si>
    <r>
      <rPr>
        <b/>
        <sz val="10"/>
        <rFont val="Arial"/>
        <family val="2"/>
      </rPr>
      <t>Seguimiento OCI 08-sep-2022:</t>
    </r>
    <r>
      <rPr>
        <sz val="10"/>
        <rFont val="Arial"/>
        <family val="2"/>
      </rPr>
      <t xml:space="preserve"> Se evidencia cumplimiento durante el mes de junio respecto a la actividad propuesta en la cual se emite una comunicación con recomendaciones asociadas a la implementación del sistema de administración de riesgos SARLAFT, a través de memorando 20221300233393. La actividad se cumple dentro de los tiempos establecidos, continua en seguimiento respecto a la meta planteada.</t>
    </r>
  </si>
  <si>
    <t>Se evidencia la actualización y publicación de la estrategia que se llevara acabo en la vigencia 2022, para la rendición de la cuenta.</t>
  </si>
  <si>
    <r>
      <rPr>
        <b/>
        <sz val="10"/>
        <rFont val="Arial"/>
        <family val="2"/>
      </rPr>
      <t>Seguimiento OCI 08-sep-2022</t>
    </r>
    <r>
      <rPr>
        <sz val="10"/>
        <rFont val="Arial"/>
        <family val="2"/>
      </rPr>
      <t>: Se verificó la publicación en página web el día 4 de agosto de 2022, del informe de gestión de la  Secretaría Distrital de Seguridad, Convivencia y Justicia para el periodo enero-junio de 2022, en el link https://scj.gov.co/sites/default/files/control/INFORME%20EJECUTIVO%20GESTION%20%20-PRIMER%20SEMESTRE%202022_0.pdf
Se dio cumplimiento a la actividad propuesta, sin embargo, la misma no se cumplió en la fecha programada en el PAAC, la cual estaba para el mes de julio de 2022. Se recomienda a la dependencia realizar las acciones necesarias para dar cumplimiento a las actividad dentro de los periodos programados.</t>
    </r>
  </si>
  <si>
    <t xml:space="preserve">Se realiza actualización del micro sitio de rendición de cuentas en concordancias con los diálogos realizados el 14 de marzo de la Dirección de Acceso a la Justicia y la subdirección de Seguridad, Convivencia y Justicia, se retroalimenta con la presentación, convocatoria, consulta ciudadana. </t>
  </si>
  <si>
    <t xml:space="preserve">Se evidencia archivo en Word, en el que se deja evidencia mediante pantallazos de la gestión realizada en cuanto la actualización del Micro sitio ubicado en la página web para evidenciar a gestión relacionada con la rendición de la cuenta, como es él espació para que la gente participe activamente  con la Secretaría haciendo aportes, pueda consultar de manera amplia y detallada la información, información que puede ser consultada en el link: https://scj.gov.co/es/transparencia/rendicion-de-cuentas/informacion-gestion </t>
  </si>
  <si>
    <t xml:space="preserve">Se realiza actualización del micro sitio de rendición de cuentas de la página web publicando la segunda Consulta ciudadana y la sistematización de los diálogos ciudadanos del 14 de marzo y del 23 de agosto del 2022. </t>
  </si>
  <si>
    <t>Se evidenció en la página web  de la Secretaría Distrital de Seguridad, Convivencia y Justicia  mediante en el micro sitio de Rendición de Cuentas  que se actualizaron los enlaces:
-Realiza tus aportes: documento "Consulta No 2 de temas para ser tratados en los Diálogos Ciudadanos de la SDSCJ de la vigencia 2022" el 30 de mayo de 2022. 
-Convocatoria: el documento "Diálogo Ciudadano Seguridad y Convivencia y Acceso a la Justicia I-2022" el 04 de mayo de 2022.
Informes y evaluación: -Sistematización de los Diálogos Ciudadanos realizados el 14 de marzo de 2022, se publicó el 04 el mayo de 2022.
Con lo anterior evidenciando el cumplimiento de la actividad.</t>
  </si>
  <si>
    <r>
      <rPr>
        <b/>
        <sz val="10"/>
        <rFont val="Arial"/>
        <family val="2"/>
      </rPr>
      <t>Seguimiento OCI 08-sep-2022</t>
    </r>
    <r>
      <rPr>
        <sz val="10"/>
        <rFont val="Arial"/>
        <family val="2"/>
      </rPr>
      <t xml:space="preserve">: Se verificó en el link https://scj.gov.co/es/transparencia/rendicion-de-cuentas las actualizaciones reportadas por el líder de la actividad: 
1. Consulta No 2 de temas para ser tratados en los Diálogos Ciudadanos de la SDSCJ de la vigencia 2022 (publicado el (30/05/2022).
2. Sistematización del Diálogo Ciudadano realizado por la Subsecretaría de Seguridad y Convivencia el 23 de agosto de 2022 (publicado 31/08/2022).
3. Sistematización de los Diálogos Ciudadanos realizados el 14 de marzo de 2022 (publicado 4/05/2022)
No obstante, se evidencia que no se publicó la convocatoria del espacio de diálogo ciudadano realizado por la Subsecretaría de Seguridad y Convivencia el 23 de agosto de 2022, se recomienda articularse con las dependencias a fin de tener actualizada la información en el micro sitio con relación a las actividades de rendición de cuentas realizadas. (https://scj.gov.co/es/transparencia/rendicion-de-cuentas/convocatorias)
</t>
    </r>
  </si>
  <si>
    <t>Desarrollo del Diálogo Ciudadano realizado el 14 de marzo, de acuerdo con los lineamientos definidos por la Veeduría Distrital, los diálogos ciudadanos se deben desarrollar  una vez  la Alcaldesa Mayor hiciera su audiencia pública de Rendición de Cuentas, la cual en la presente vigencia se realizó el 1 de marzo. Diálogo ciudadano realizado de manera virtual a través de Facebook live por parte de la SDSCJ,  en la que se exponen los logros alcanzados en la vigencia 2021 y las metas definidas para el 2022 con temas relacionados con la Seguridad, Convivencia y el Código Nacional de Seguridad, Convivencia y Justicia.</t>
  </si>
  <si>
    <t xml:space="preserve">Se realiza un diálogo ciudadano el día 23 de agosto a través del Facebook live de la SDSCJ con la asistencia aprox de 100 personas conectadas virtualmente. Este diálogo contó con dos momentos principales: 1) Una presentación magistral de las estrategias y logros de la Subsecretaría de Seguridad y Convivencia en 2022. 2) El espacio de participación ciudadana, en el cual se respondieron en orden las inquietudes, peticiones, quejas, reclamos o sugerencias que los asistentes realizaron en el chat (diálogo). </t>
  </si>
  <si>
    <t>Desarrollo del Diálogo Ciudadano realizado el 14 de marzo, de acuerdo con los lineamientos definidos por la Veeduría Distrital, los diálogos ciudadanos se deben desarrollar  una vez  la Alcaldesa Mayor hiciera su audiencia pública de Rendición de Cuentas, la cual en la presente vigencia se realizó el 1 de marzo. Diálogo ciudadano realizado de manera virtual a través de Facebook live por parte de la SDSCJ,  en la que se exponen los logros alcanzados en la vigencia 2021 y las metas definidas para el 2022 con temas relacionados con el Acceso a la Justicia.</t>
  </si>
  <si>
    <r>
      <rPr>
        <b/>
        <sz val="10"/>
        <rFont val="Arial"/>
        <family val="2"/>
      </rPr>
      <t xml:space="preserve">Seguimiento OCI 08-sep-2022: </t>
    </r>
    <r>
      <rPr>
        <sz val="10"/>
        <rFont val="Arial"/>
        <family val="2"/>
      </rPr>
      <t xml:space="preserve">Se evidencia la consulta ciudadana No 2 de temas para ser tratados en los Diálogos Ciudadanos de la SDSCJ de la vigencia 2022, publicada el día 30 de mayo en la página web, en el link https://forms.office.com/pages/responsepage.aspx?id=LWWWsNsjUUeqfgSyJ2euw5O0svvFs-JFj3rKx7UgrH9UQzAxRVZFMTBITllPRTgxODhESzlRVE1aRi4u%20.
También se verifican los soportes de los resultados de la consulta, dando así cumplimiento a la actividad, la cual seguirá siendo sujeta de seguimiento hasta tanto se de cumplimiento a la meta establecida.
</t>
    </r>
  </si>
  <si>
    <t xml:space="preserve">El 27 de julio se realiza a través del Facebook live de la Secretaría capacitación ciudadana denominada: "Abecé de la Participación Ciudadana" articulada con la Veeduría Distrital y la cual tuvo un alcance de 191 visualizaciones. </t>
  </si>
  <si>
    <t xml:space="preserve">El 19 de agosto se realizó capacitación sobre lineamientos  y protocolo de Rendición de Cuentas al equipo líder de Rendición de Cuentas y Líderes Operativos de los procesos de la SDSCJ. </t>
  </si>
  <si>
    <t>Se evidenció mediante soportes de Tema y lista de asistencia que se realizó capacitación con relación a los lineamientos y protocolos de la Rendición de Cuentas con los líderes operativos de los procesos de la SDSCJ. Con lo anterior, evidenciando el cumplimiento de la actividad.</t>
  </si>
  <si>
    <r>
      <rPr>
        <b/>
        <sz val="10"/>
        <rFont val="Arial"/>
        <family val="2"/>
      </rPr>
      <t>Seguimiento OCI 08-sep-2022:</t>
    </r>
    <r>
      <rPr>
        <sz val="10"/>
        <rFont val="Arial"/>
        <family val="2"/>
      </rPr>
      <t xml:space="preserve"> Se adelanto el ejercicio de convocatoria previo al espacio de diálogo ciudadano realizado el 23 de agosto de 2022 en los siguientes canales: correo electrónico, página web, pantallas, audios en la van de justicia, publicaciones en las redes sociales, divulgación por radio y grupos de WhatsApp.
La actividad continua en ejecución y será sujeta de seguimiento hasta tanto se cumpla con la meta establecida.</t>
    </r>
  </si>
  <si>
    <t xml:space="preserve">Se realizó la sistematización y publicación de los diálogos ciudadanos de la Subsecretaría de Seguridad y Convivencia y la Subsecretaría de Acceso a la Justicia el 14 de marzo, así mismo se realizó la sistematización del diálogo ciudadano del 23 de agosto de la Subsecretaría de Seguridad y Convivencia, los cuales fueron publicados en el micro sitio de Rendición de Cuentas, botón PARTICIPA y botón de transparencia. Los diálogos ciudadanos se realizaron a través del Facebook live de la Secretaría.  </t>
  </si>
  <si>
    <t>Con corte al 31 de agosto de 2022 y de conformidad con la programación de la actividad, durante el mes de julio de 2022, se realizaron dos (2) sesiones de acercamiento a lengua de señas a servidores públicos de la casa de justica de Fontibón (1 sesión) y una (1) sesión con equipo de atención y servicio al ciudadano de la SGI en nivel central de la SDSCJ. Lo anterior teniendo en cuenta que el contrato de la interprete de lengua de señas finalizó a comienzos del mes de julio de 2022 y el nuevo contrato se perfecciono a partir del día 15 de dicho mes.
Adicionalmente durante el mes de agosto 2022, se llevaron a cabo  un total de seis (6) sesiones de acercamiento a  lengua de señas a servidores públicos de a nivel central y Casas de justicia Fontibón y Kennedy.</t>
  </si>
  <si>
    <r>
      <rPr>
        <b/>
        <sz val="10"/>
        <rFont val="Arial"/>
        <family val="2"/>
      </rPr>
      <t>Seguimiento OCI 08-sep-2022:</t>
    </r>
    <r>
      <rPr>
        <sz val="10"/>
        <rFont val="Arial"/>
        <family val="2"/>
      </rPr>
      <t xml:space="preserve"> No se evidencia cumplimiento de la meta asociada a la actividad "plan de trabajo establecido para la estrategia de acercamiento a lengua de señas de los servidores públicos de la Entidad" programada para el mes de julio, ya que el líder de la actividad solamente aportó listados de asistencia de reuniones de los acercamientos de lenguaje de señas, pero no las evidencias del avance del documento. Esta oficina reconoce la gestión adelantada por la dependencia responsable, sin embargo, el porcentaje de cumplimiento a la fecha seria del 0,25 teniendo en cuenta que a la fecha del seguimiento si bien se han adelantado actividades no se tiene un resultado o producto que apunte al cumplimiento de la actividad.
Se recomienda dar celeridad a las acciones necesarias para poder dar cumplimiento a la meta e indicador establecido en lo que resta de la vigencia. 
</t>
    </r>
  </si>
  <si>
    <t xml:space="preserve">Teniendo en cuenta que para el mes de agosto no se programó meta de capacitación y   la meta de  dos capacitaciones efectuadas a 30/06/2022 fue cumplida, así como las programadas hasta julio de 2022,  la Oficina de Control Disciplinario realiza gestiones  concernientes a la logística de las capacitaciones de septiembre (1) y noviembre (1) de manera concertada entre la Oficina de Control Disciplinario, la Dirección de Gestión Humana y Dirección Distrital de Asuntos Disciplinarios. Se adjuntan las comunicaciones y correos electrónicos que dan cuenta de estas gestiones. </t>
  </si>
  <si>
    <r>
      <rPr>
        <b/>
        <sz val="10"/>
        <rFont val="Arial"/>
        <family val="2"/>
      </rPr>
      <t>Seguimiento OCI 12-may-2022:</t>
    </r>
    <r>
      <rPr>
        <sz val="10"/>
        <rFont val="Arial"/>
        <family val="2"/>
      </rPr>
      <t xml:space="preserve"> Se evidenció el boletín #184 divulgado por correo masivo (23 de marzo), en el que se realizó convocatoria a la inscripción al </t>
    </r>
    <r>
      <rPr>
        <i/>
        <sz val="10"/>
        <rFont val="Arial"/>
        <family val="2"/>
      </rPr>
      <t>"Curso de atención al ciudadano"</t>
    </r>
    <r>
      <rPr>
        <sz val="10"/>
        <rFont val="Arial"/>
        <family val="2"/>
      </rPr>
      <t xml:space="preserve"> del campus virtual a realizarse en el mes de abril. aunque el área responsable menciona que se recibieron 20 solicitudes, no se allegan las evidencias correspondientes.
Teniendo en cuenta que la meta de la actividad es  "Tres convocatorias (3) de inscripción al curso del campus virtual ... con actividades de atención al ciudadano"</t>
    </r>
    <r>
      <rPr>
        <i/>
        <sz val="10"/>
        <rFont val="Arial"/>
        <family val="2"/>
      </rPr>
      <t xml:space="preserve"> se da cumplimiento a la actividad para el periodo de seguimiento.</t>
    </r>
  </si>
  <si>
    <r>
      <rPr>
        <b/>
        <sz val="10"/>
        <rFont val="Arial"/>
        <family val="2"/>
      </rPr>
      <t>Seguimiento OCI 13-may-2022:</t>
    </r>
    <r>
      <rPr>
        <sz val="10"/>
        <rFont val="Arial"/>
        <family val="2"/>
      </rPr>
      <t xml:space="preserve"> Se evidenció el documento en Word </t>
    </r>
    <r>
      <rPr>
        <i/>
        <sz val="10"/>
        <rFont val="Arial"/>
        <family val="2"/>
      </rPr>
      <t>"Documento borrador ajuste Instructivo Canales de Atención PQRSDF Ciudadanas I-AS-2"</t>
    </r>
    <r>
      <rPr>
        <sz val="10"/>
        <rFont val="Arial"/>
        <family val="2"/>
      </rPr>
      <t xml:space="preserve"> en el que se contempla un numeral de</t>
    </r>
    <r>
      <rPr>
        <i/>
        <sz val="10"/>
        <rFont val="Arial"/>
        <family val="2"/>
      </rPr>
      <t xml:space="preserve"> "ATENCIÓN PQRSDF LENGUAS NATIVAS O IDIOMAS DIFERENTES AL CASTELLANO", </t>
    </r>
    <r>
      <rPr>
        <sz val="10"/>
        <rFont val="Arial"/>
        <family val="2"/>
      </rPr>
      <t xml:space="preserve">sin embargo, a la fecha, este documento aún no se ha actualizado en el Portal MIPG y por lo tanto no ha entrado en vigencia.
Teniendo en cuenta lo anterior y que la meta establecida para esta actividad es </t>
    </r>
    <r>
      <rPr>
        <i/>
        <sz val="10"/>
        <rFont val="Arial"/>
        <family val="2"/>
      </rPr>
      <t>"Un (1) Documento con lineamientos"</t>
    </r>
    <r>
      <rPr>
        <sz val="10"/>
        <rFont val="Arial"/>
        <family val="2"/>
      </rPr>
      <t xml:space="preserve"> y el indicador es </t>
    </r>
    <r>
      <rPr>
        <i/>
        <sz val="10"/>
        <rFont val="Arial"/>
        <family val="2"/>
      </rPr>
      <t>"Número de documentos formalizados"</t>
    </r>
    <r>
      <rPr>
        <sz val="10"/>
        <rFont val="Arial"/>
        <family val="2"/>
      </rPr>
      <t xml:space="preserve">,  esta Oficina reconoce la gestión adelantada </t>
    </r>
    <r>
      <rPr>
        <b/>
        <sz val="10"/>
        <rFont val="Arial"/>
        <family val="2"/>
      </rPr>
      <t>pe</t>
    </r>
    <r>
      <rPr>
        <b/>
        <u/>
        <sz val="10"/>
        <rFont val="Arial"/>
        <family val="2"/>
      </rPr>
      <t>ro no da por cumplida la acción y recomienda realizar las acciones pertinentes para concluirla en el menor tiempo posible.</t>
    </r>
  </si>
  <si>
    <r>
      <rPr>
        <b/>
        <sz val="10"/>
        <rFont val="Arial"/>
        <family val="2"/>
      </rPr>
      <t>Seguimiento OCI 08-sep-2022:</t>
    </r>
    <r>
      <rPr>
        <sz val="10"/>
        <rFont val="Arial"/>
        <family val="2"/>
      </rPr>
      <t xml:space="preserve"> La actividad se encuentra programada para el mes de septiembre, por lo tanto no es objeto de seguimiento para el segundo cuatrimestre. </t>
    </r>
  </si>
  <si>
    <t>Con corte al 30 de junio de 2022 se realizaron socializaciones a Directivos y a los enlaces de atención y servicio al ciudadano de las dependencias los siguientes documentos:
1. Procedimiento gestión PQRSDF.
2. Instructivo canales atención PQRSDF ciudadanas.</t>
  </si>
  <si>
    <r>
      <rPr>
        <b/>
        <sz val="10"/>
        <rFont val="Arial"/>
        <family val="2"/>
      </rPr>
      <t>Seguimiento OCI 08-sep-2022</t>
    </r>
    <r>
      <rPr>
        <sz val="10"/>
        <rFont val="Arial"/>
        <family val="2"/>
      </rPr>
      <t>: Se evidencian las actas de reunión y listas de asistencia de capacitaciones y socializaciones de  la  Ruta  de  atención  integral. No obstante, sin embargo, se presenta sobreejecución de la meta planteada, toda vez que se realizaron 4 capacitaciones en el primer semestre y la meta proyectada era 1 para ese semestre. 
Se recomienda, al líder de la dependencia reportar las actividades ejecutadas de acuerdo a la programación establecida en el presenta plan, dado que se reconoce las acciones adicionales que se realicen en cumplimiento de la actividad, pero las mismas deben guardar coherencia con la planeación inicial realizada en la formulación del PAAC.
Finalmente, esta oficina considera que la actividad se cumple al 100%, dado que durante el primer semestre el responsable realizó 4 "socializaciones" de las 2 programadas para la vigencia.</t>
    </r>
  </si>
  <si>
    <r>
      <rPr>
        <b/>
        <sz val="10"/>
        <rFont val="Arial"/>
        <family val="2"/>
      </rPr>
      <t>Seguimiento OCI 13-may-2022:</t>
    </r>
    <r>
      <rPr>
        <sz val="10"/>
        <rFont val="Arial"/>
        <family val="2"/>
      </rPr>
      <t xml:space="preserve"> Se allego el informe de </t>
    </r>
    <r>
      <rPr>
        <i/>
        <sz val="10"/>
        <rFont val="Arial"/>
        <family val="2"/>
      </rPr>
      <t>"Evaluación respuestas I trimestre 22"</t>
    </r>
    <r>
      <rPr>
        <sz val="10"/>
        <rFont val="Arial"/>
        <family val="2"/>
      </rPr>
      <t xml:space="preserve"> (formato PDF) en el que se detalla la información de la muestra de ciudadanos encuestados, la metodología, los resultados, criterios evaluados (coherencia, claridad, calidez y oportunidad) y se identifican 3 acciones a implementar para mejorar los tiempos de respuesta y el contenido de las mismas.
La actividad continua en ejecución.</t>
    </r>
  </si>
  <si>
    <r>
      <rPr>
        <b/>
        <sz val="10"/>
        <rFont val="Arial"/>
        <family val="2"/>
      </rPr>
      <t>Seguimiento OCI 08-sep-2022</t>
    </r>
    <r>
      <rPr>
        <sz val="10"/>
        <rFont val="Arial"/>
        <family val="2"/>
      </rPr>
      <t>: La actividad se encuentra programada para el mes de diciembre, por lo tanto no es objeto de seguimiento para el segundo cuatrimestre. Sin embargo, se recomienda revisar las fechas máximas programadas vs la meta programada.</t>
    </r>
  </si>
  <si>
    <r>
      <t xml:space="preserve">Seguimiento OCI 12-may-2022: </t>
    </r>
    <r>
      <rPr>
        <sz val="10"/>
        <rFont val="Arial"/>
        <family val="2"/>
      </rPr>
      <t>Se evidenció la creación del documento en el Sistema Integrado de Gestión con código PL-GT-5 con fecha de 29 de abril de 2022.</t>
    </r>
  </si>
  <si>
    <r>
      <rPr>
        <b/>
        <sz val="10"/>
        <rFont val="Arial"/>
        <family val="2"/>
      </rPr>
      <t xml:space="preserve">Seguimiento OCI 12-may-2022: </t>
    </r>
    <r>
      <rPr>
        <sz val="10"/>
        <rFont val="Arial"/>
        <family val="2"/>
      </rPr>
      <t>Se observó el correo masivo con el envío de la campaña para publicación de información contractual en Secop II dirigido a supervisores y las responsabilidades de las partes en materia de transparencia.
No obstante, se observan debilidades en la formulación de la matriz respecto a la programación y ponderación de la actividad, lo anterior, permite concluir que el ejercicio de la dependencia responsable y de la OAP como segunda línea de defensa no es coherente con la descripción de la actividad y la programación  establecida. Además, la actividad habla de socializaciones semestrales y de acuerdo a lo reportado esta se realizó en el mes de abril.
Se  recomienda, ajustar la programación de la actividad.</t>
    </r>
  </si>
  <si>
    <r>
      <rPr>
        <b/>
        <sz val="10"/>
        <rFont val="Arial"/>
        <family val="2"/>
      </rPr>
      <t xml:space="preserve">Seguimiento OCI 12-may-2022: </t>
    </r>
    <r>
      <rPr>
        <sz val="10"/>
        <rFont val="Arial"/>
        <family val="2"/>
      </rPr>
      <t>Se observó la consolidación de la formulación de los acuerdos de gestión de los gerentes para la vigencia 2022, y publicaron en la página web de la entidad. Sin embargo,  se recomienda que se unifique la presentación de los formatos para que esta sea uniforme.
De otro lado, no se registro la programación para el periodo, tampoco reporte de la dependencia responsable ni seguimiento de la OAP. Si bien se presentan evidencias de cumplimiento en la actividad es importante que la primera y segunda línea de defensa realicen el reporte y seguimiento el cual debe ser coherente con las evidencias allegadas.</t>
    </r>
  </si>
  <si>
    <r>
      <rPr>
        <b/>
        <sz val="10"/>
        <rFont val="Arial"/>
        <family val="2"/>
      </rPr>
      <t xml:space="preserve">Seguimiento OCI 08-sep-2022: </t>
    </r>
    <r>
      <rPr>
        <sz val="10"/>
        <rFont val="Arial"/>
        <family val="2"/>
      </rPr>
      <t xml:space="preserve">Se evidencia avances en la gestión de la actividad durante el mes de junio con el envío de memorandos a las dependencias para la revisión y actualización de preguntas frecuentas. 
No se da cumplimiento a la actividad, toda vez que la meta establecida es (1) actualización de la sección de preguntas frecuentes en el botón de transparencia del sitio web y no se allegaron los soportes por parte del líder de la actividad que permitan confirmar la actualización en la página web. 
Se recomienda, dar celeridad con las acciones correspondientes para poder dar cumplimiento a la meta establecida </t>
    </r>
    <r>
      <rPr>
        <b/>
        <sz val="10"/>
        <rFont val="Arial"/>
        <family val="2"/>
      </rPr>
      <t>Una (1) actualización de la sección de preguntas frecuentes en el botón de transparencia del sitio web"</t>
    </r>
    <r>
      <rPr>
        <sz val="10"/>
        <rFont val="Arial"/>
        <family val="2"/>
      </rPr>
      <t>, no obstante, se debe verificar la coherencia entre la meta y las fechas máximas programadas para su ejecución.</t>
    </r>
  </si>
  <si>
    <t>Se realizaron cuatro actividades de divulgación en este bimestre:
03/03/22: Mujer y código de convivencia  Mujer y Código de convivencia,https://www.facebook.com/secretariadeseguridadbogota/videos/3041102972809281
* 17/03/22: Convocatoria para iniciativas ciudadanas de convivencia
https://www.facebook.com/secretariadeseguridadbogota/videos/699251447774573
24/03/22:  Convocatoria Iniciativas Ciudadanas para la Convivencia https://www.facebook.com/CorporacionUniversitariaRepublicana/videos/278476894459043: Hablemos de convivencia  : ¿Qué son las iniciativas ciudadanas y cómo puedo participar en ellas?, https://www.facebook.com/CorporacionUniversitariaRepublicana/videos/278476894459043
19/04/2022: Socialización de manual de convivencia para vendedores informales y espacio público, https://www.facebook.com/secretariadeseguridadbogota/videos/1105854226657754/</t>
  </si>
  <si>
    <t xml:space="preserve">Se evidencia archivo Word en el que se registran pantallazos y los Link de las actividades realizada a través de las redes sociales de las actividades de divulgación realizadas, y archivo PDF con capturas de pantalla de las jornadas llevada a cabo. </t>
  </si>
  <si>
    <t>Se evidencia documento Word con los pantallazos del teatro foro, construcción de convivencia en la ciudad, realizado el 31 de mayo de 2022.
Facebook Live de la actividad realizad en conmemoración del día internacional del orgullo LGBTIQ+ realizado el 28 de junio de 2022</t>
  </si>
  <si>
    <t xml:space="preserve">"""Se realizaron tres actividades de divulgación, con las cuales se completa un total de 11 actividades realizadas en la vigencia:
* 12/07/22: Quieres saber si eres beneficiario para reemplazar tu comparendo por programa comunitario.  https://www.facebook.com/watch/live/?ref=watch_permalink&amp;v=452155706728699 
* 16/08/22: la importancia de los medios comunitarios en la convivencia https://www.facebook.com/secretariadeseguridadbogota/videos/823393065736953 
* 30/08/22: Tema de medio ambiente y convivencia.
https://www.facebook.com/secretariadeseguridadbogota/videos/1131193007476803"""
</t>
  </si>
  <si>
    <r>
      <rPr>
        <b/>
        <sz val="10"/>
        <rFont val="Arial"/>
        <family val="2"/>
      </rPr>
      <t>Seguimiento OCI 08-sep-2022:</t>
    </r>
    <r>
      <rPr>
        <sz val="10"/>
        <rFont val="Arial"/>
        <family val="2"/>
      </rPr>
      <t xml:space="preserve"> Se verifica la información en el link https://datosabiertos.bogota.gov.co/organization/secretaria-distrital-de-seguridad-convivencia-y-justicia?page=1 con los siguientes datos abiertos actualizados, dando cumplimiento a la meta establecida para cada uno de los meses que se relacionan:  junio, julio y agosto:
Junio: Delito de Alto Impacto. Bogotá D.C./ Incidente Reportado. Centro de Comando, Control, Comunicaciones y Cómputo de Bogotá - C4 Bogotá D.C./ Medida Correctiva. Bogotá D.C./ Incidentes Tramitados en el C4 - Numero Único de Seguridad y Emergencias NUSE. Bogotá D.C.
Julio: Comando de Acción Inmediata. Bogotá D.C. / Casa de Justicia. Bogotá D.C. / Centro de Comando, Control, Comunicaciones y Cómputo de Bogotá - C4 Bogotá D.C. /Sala de Atención al Usuario. Bogotá D.C. / Unidad de Fiscalía. Bogotá D.C. / Unidad de Rama Judicial. Bogotá D.C. / Consejo de Justicia. Bogotá D.C. / Punto de Atención Comunitaria. Bogotá D.C. / Centro de Atención a Víctimas Delito Sexual y Violencia Intrafamiliar. Bogotá./ Unidad de Mediación y Conciliación. Bogotá D.C. / Centro de Convivencia. Bogotá D.C. / Sistema de Responsabilidad Penal para Adolescentes. Bogotá D.C. / Centro de Traslado por Protección. Bogotá D.C. / Unidad de Reacción Inmediata. Bogotá D.C. / Cárcel. Bogotá D.C. / Comando Operativo de Seguridad Ciudadana. Bogotá D.C / Estación de Policía. Bogotá D.C. / Cuadrantes de Policía. Bogotá D.C / Delito de Alto Impacto. Bogotá D.C./ Incidente Reportado. Centro de Comando, Control, Comunicaciones y Cómputo de Bogotá - C4 Bogotá D.C./ Medida Correctiva. Bogotá D.C./ Incidentes Tramitados en el C4 - Numero Único de Seguridad y Emergencias NUSE. Bogotá D.C.
Agosto: Medida Correctiva. Bogotá D.C. / Incidentes Tramitados en el C4 - Numero Único de Seguridad y Emergencias NUSE./ Medida Correctiva. Bogotá D.C. / Incidente Reportado. Centro de Comando, Control, Comunicaciones y Cómputo</t>
    </r>
    <r>
      <rPr>
        <sz val="10"/>
        <color rgb="FFFF0000"/>
        <rFont val="Arial"/>
        <family val="2"/>
      </rPr>
      <t xml:space="preserve">
</t>
    </r>
    <r>
      <rPr>
        <sz val="10"/>
        <rFont val="Arial"/>
        <family val="2"/>
      </rPr>
      <t>Esta actividad será sujeta de seguimiento hasta tanto se de cumplimiento a la meta establecida.</t>
    </r>
  </si>
  <si>
    <t>El 10 de julio se realiza monitoreo de la información alojada en el botón de Transparencia utilizando la Guía  Matriz de Cumplimiento 1712/2014, alertando a las áreas que no han publicación la información en concordancia con la Resolución 0066 que adopta el esquema de publicación de la SDSCJ y la Resolución 1519 de 2020. El monitoreo realizado es publicado en el botón de transparencia ubicado en el siguiente link: https://scj.gov.co/es/transparencia/datos-abiertos/registro-publicaciones</t>
  </si>
  <si>
    <t>Enviamos a través del Memorando 20221200197983_00001d  alertas a las dependencias, frente a la actualización y publicación de  la  información en la página web de la entidad, de acuerdo con el procedimiento establecido.</t>
  </si>
  <si>
    <t>Se observa memorando radicado 20221300195503 del 25 de mayo de 2022, dirigido al Dr. Anibla Fernandes de Soto, remitiento el informe de seguimiento a la aplicación de la  Ley 1712 de 2014 “Transparencia y derecho de acceso a la información pública” con corte a 30 de abril de 2022.</t>
  </si>
  <si>
    <t xml:space="preserve">Se elaboró el Informe de Seguimiento a la Ley 1712 de 2014 “Transparencia y derecho de acceso a la información pública” con corte a 30 de abril de 2022, mediante radicado No. 20221300195503, enviado al Secretario de la SDSCJ el día 25-mayo-2022
</t>
  </si>
  <si>
    <r>
      <rPr>
        <b/>
        <sz val="10"/>
        <rFont val="Arial"/>
        <family val="2"/>
      </rPr>
      <t xml:space="preserve">Seguimiento OCI 12-may-2022:  </t>
    </r>
    <r>
      <rPr>
        <sz val="10"/>
        <rFont val="Arial"/>
        <family val="2"/>
      </rPr>
      <t xml:space="preserve">Se verificó acta de reunión y presentación, realizada el día 16 de febrero de 2022, en la cual se socializó el plan de trabajo a los gestores de integridad y los demás temas asociados a la meta establecida para esta actividad.
Se recomienda, fortalecer los soportes documentales que dan cuenta del cumplimiento de la actividad, dado que el acta de reunión debe presentarse firmada por todos los asistentes para que sean validados los compromisos y no solo como un documento de consulta.
Finalmente, en la evaluación se encontraron las siguientes inconsistencias:
* En la actividad e indicador se relaciona (1) reunión, lo anterior, no es coherente con la fecha máxima programada y la programación de la vigencia en la que se registran 2 actividades programadas y 2 ejecutadas.
</t>
    </r>
  </si>
  <si>
    <r>
      <rPr>
        <b/>
        <sz val="10"/>
        <rFont val="Arial"/>
        <family val="2"/>
      </rPr>
      <t>Seguimiento OCI 08-sep-2022:</t>
    </r>
    <r>
      <rPr>
        <sz val="10"/>
        <rFont val="Arial"/>
        <family val="2"/>
      </rPr>
      <t xml:space="preserve"> La actividad se cumplió durante el primer cuatrimestre, no obstante se recomienda tener en cuenta la importancia de la coherencia en la descripción de la actividad, la formulación de la meta y la programación mensual. </t>
    </r>
  </si>
  <si>
    <t>El día 17 de agosto de 2022, se realizó una (1) sesión de sensibilización al grupo de gestores de integridad con  el apoyo de la Veeduría Distrital, la cual contempló temas relacionados con la transparencia, integridad y lucha contra la corrupción</t>
  </si>
  <si>
    <r>
      <rPr>
        <b/>
        <sz val="10"/>
        <rFont val="Arial"/>
        <family val="2"/>
      </rPr>
      <t xml:space="preserve">Seguimiento OCI 12-may-2022:  </t>
    </r>
    <r>
      <rPr>
        <sz val="10"/>
        <rFont val="Arial"/>
        <family val="2"/>
      </rPr>
      <t>Se presentan los resultados, conclusiones y propuestas del test de integridad realizado en la vigencia 2021.
Finalmente, en la evaluación se encontraron las siguientes inconsistencias:
* En la actividad e indicador se relaciona (1) reunión, lo anterior, no es coherente con la fecha máxima programada y la programación de la vigencia en la que se registran 2 actividades programadas y 2 ejecutadas.</t>
    </r>
  </si>
  <si>
    <t xml:space="preserve">En el mes de marzo se realizó una (1) publicación en la página web de la entidad, intranet y boletín interno del valor del respeto. En el proceso de inducción y bienvenida a contratistas también se realizó una exposición del tema de código de integridad y conflicto de interés </t>
  </si>
  <si>
    <t xml:space="preserve">En el mes de mayo se realizaron dos (2) publicaciones referentes al valor del compromiso, el cual se dedicó a la labor que realizan los operadores de la línea 123 en C4. 
Mediante boletín interno No. 191 del 24 de mayo de 2022, se realizó publicación de la circular anti soborno y anti-fraude. </t>
  </si>
  <si>
    <t>Durante el mes de julio se realizó la actividad denominada mes de la integridad con una (1) publicación tipo video en las pantallas y boletines internos, donde se abordaron temáticas como: conflicto de interés, valores del código de integridad y circular anti soborno y antifraude.</t>
  </si>
  <si>
    <t>Se evidenció que en el mes de julio se realizó es de julio se realizó actividad llamada mes de la integridad, con los siguientes temas conflicto de interés, valores del código de integridad y circular anti soborno y antifraude. Con lo anterior, dando cumplimiento con la actividad para el periodo.</t>
  </si>
  <si>
    <r>
      <rPr>
        <b/>
        <sz val="10"/>
        <rFont val="Arial"/>
        <family val="2"/>
      </rPr>
      <t>Seguimiento OCI 08-sep-2022:</t>
    </r>
    <r>
      <rPr>
        <sz val="10"/>
        <rFont val="Arial"/>
        <family val="2"/>
      </rPr>
      <t xml:space="preserve"> Se verifica el cumplimiento de la actividad para el segundo cuatrimestre con la publicación de la circular anti soborno en el mes de mayo, la socialización del valor del compromiso y el mes de la integridad en julio a través de canales como: videos, boletines, piezas graficas, correo electrónico.  
</t>
    </r>
  </si>
  <si>
    <t>En el mes de agosto se realizó una (1) sesión de sensibilización al grupo de gestores de integridad a través de una actividad lúdica tipo quiz,  con  apoyo de la Veeduría Distrital en temas de transparencia, conflicto de interés y canales de denuncia.</t>
  </si>
  <si>
    <t>Los días 25 y 26 de agosto de 2022, se realiza un (1) concurso de conocimientos en integridad con el personal de nivel central y casas de justicia, a través de actividades en estaciones: rompecabezas, concéntrese, fotos y hastag, pistas y carrera de observación.</t>
  </si>
  <si>
    <t>El día 17 de agosto de 2022, se realizó una (1) sesión con el grupo de gestores de integridad apoyo de la Veeduría Distrital en temas de transparencia, conflicto de interés y canales de denuncia.</t>
  </si>
  <si>
    <r>
      <rPr>
        <b/>
        <sz val="10"/>
        <color indexed="8"/>
        <rFont val="Arial"/>
        <family val="2"/>
      </rPr>
      <t xml:space="preserve">Seguimiento OCI 12-may-2022: </t>
    </r>
    <r>
      <rPr>
        <sz val="10"/>
        <color indexed="8"/>
        <rFont val="Arial"/>
        <family val="2"/>
      </rPr>
      <t xml:space="preserve">Se allegó como soporte de la actividad,  acta de reunión, registro fotográfico, presentación con los objetivos tratados y productos de los temas tratados en la jornada durante el mes de abril dando cumplimiento de la actividad.
Se recomienda, fortalecer los soportes documentales, el acta de reunión debe presentarse firmada por todos los asistentes para que sean validados los compromisos y no solo como un documento de consulta.
</t>
    </r>
  </si>
  <si>
    <t>Se realiza actualización teniendo en cuenta la Resolución 0226 de 2022 frente a Redes de Cuidado y Sello Ciudadano. Además, se agrega todo lo relacionado al Plan de Fortalecimiento a Grupos Ciudadanos. Se actualiza en el Portal MIPG y en la página web de la SDSCJ</t>
  </si>
  <si>
    <t>Se evidencia la gestión realizada para la implementación participativa del Plan de Acción POA 2022, a través de su socialización y construcción con todos los servidores de la Secretaria (Planta y Contratistas), publicación a los ciudadanos en la página web linki https//Scj.gov.co/es/participa/planeación-presupuesto,  correos electrónicos, análisis y respuesta a los comentarios realizados por los ciudadanos.</t>
  </si>
  <si>
    <t>COMPONENTE 6. INICIATIVAS ADICIONALES</t>
  </si>
  <si>
    <t>COMPONENTE 1. GESTIÓN DEL RIESGO DE CORRUPCIÓN</t>
  </si>
  <si>
    <t xml:space="preserve">AVANCE </t>
  </si>
  <si>
    <t xml:space="preserve">COMPONENTE </t>
  </si>
  <si>
    <t>% AVANCE DEL PAAC 2022</t>
  </si>
  <si>
    <t>Mediante el enlace: https://datosabiertos.bogota.gov.co/organization/secretaria-distrital-de-seguridad-convivencia-y-justicia?page=1
Se observó que en el mes de Julio se realizaron 22 actualizaciones de datos abiertos y que en el mes de agosto se actualizaron 4 de ellos. Con lo anterior, dando cumplimiento con la actividad programada para el periodo.</t>
  </si>
  <si>
    <r>
      <rPr>
        <b/>
        <sz val="10"/>
        <rFont val="Arial"/>
        <family val="2"/>
      </rPr>
      <t>Seguimiento OCI 08-sep-2022</t>
    </r>
    <r>
      <rPr>
        <sz val="10"/>
        <rFont val="Arial"/>
        <family val="2"/>
      </rPr>
      <t>: Se verifican los soportes documentales de las jornadas de socialización para el segundo cuatrimestre con un total de 8 actividades. Sin embargo, se presenta sobreejecución de la meta planteada, toda vez que en el segundo cuatrimestre se tenían planificadas 2.
Se recomienda, al líder de la dependencia reportar las actividades ejecutadas de acuerdo a la programación establecida en el presenta plan, dado que se reconoce las acciones adicionales que se realicen en cumplimiento de esta actividad, pero las mismas deben guardar coherencia con la planeación inicial realizada en la formulación del PAAC.
Lo anterior, evidenció debilidades en la programación vs la ejecución, para el periodo de marzo se presentó una sobre ejecucición del 150% respecto de la programación inicial.</t>
    </r>
  </si>
  <si>
    <r>
      <rPr>
        <b/>
        <sz val="10"/>
        <rFont val="Arial"/>
        <family val="2"/>
      </rPr>
      <t>Seguimiento OCI 08-sep-2022:</t>
    </r>
    <r>
      <rPr>
        <sz val="10"/>
        <rFont val="Arial"/>
        <family val="2"/>
      </rPr>
      <t xml:space="preserve"> Se evidencia el cumplimiento de la actividad para el segundo cuatrimestre con las matrices de Cumplimiento Ley 1712 de 2014, Decreto 103 de 2015 Anexo 2 de la Resolución 1519 de MinTic sobre los estándares de publicación en web del segundo y tecer bimestre.
</t>
    </r>
  </si>
  <si>
    <r>
      <rPr>
        <b/>
        <sz val="10"/>
        <rFont val="Arial"/>
        <family val="2"/>
      </rPr>
      <t>Seguimiento OCI 08-sep-2022:</t>
    </r>
    <r>
      <rPr>
        <sz val="10"/>
        <rFont val="Arial"/>
        <family val="2"/>
      </rPr>
      <t xml:space="preserve"> En el seguimiento realizado se observaron piezas comunicativas tales como: piezas gráficas, carteleras digitales, comunicados de prensa y presentaciones correspondientes a los meses de mayo a julio. 
Sin embargo, la cantidad de evidencias no es concordante con la meta establecida </t>
    </r>
    <r>
      <rPr>
        <i/>
        <sz val="10"/>
        <rFont val="Arial"/>
        <family val="2"/>
      </rPr>
      <t>"tres (3) piezas comunicacionales sobre la gestión de la entidad, en lenguaje comprensible"</t>
    </r>
    <r>
      <rPr>
        <sz val="10"/>
        <rFont val="Arial"/>
        <family val="2"/>
      </rPr>
      <t xml:space="preserve"> ya que se reporta más de 1 pieza durante el periodo de seguimiento.</t>
    </r>
  </si>
  <si>
    <r>
      <rPr>
        <b/>
        <sz val="10"/>
        <rFont val="Arial"/>
        <family val="2"/>
      </rPr>
      <t>Seguimiento OCI 08-sep-2022:</t>
    </r>
    <r>
      <rPr>
        <sz val="10"/>
        <rFont val="Arial"/>
        <family val="2"/>
      </rPr>
      <t xml:space="preserve"> Se verifica el seguimiento realizado por parte del líder de la actividad a los compromisos en la plataforma Colibrí con corte de 31 de agosto de 2022:
Se realiza la validación en la plataforma colibrí:
1. compromiso cerrado: Audiencia pública de rendición de cuentas 2021: Realizar la gestión y contactar a la comunidad para iniciar la conformación de la red ciudadana en Tunjuelito. (cumplimiento al 100%)
2. compromisos activos: 37 compromisos cargados en la plataforma.</t>
    </r>
  </si>
  <si>
    <r>
      <rPr>
        <b/>
        <sz val="10"/>
        <rFont val="Arial"/>
        <family val="2"/>
      </rPr>
      <t>Seguimiento OCI 08-sep-2022:</t>
    </r>
    <r>
      <rPr>
        <sz val="10"/>
        <rFont val="Arial"/>
        <family val="2"/>
      </rPr>
      <t xml:space="preserve"> Se evidencia el cumplimiento de la actividad con la Sistematización de los Diálogos Ciudadanos realizados el 14 de marzo de 2022 publicada en el link https://scj.gov.co/sites/default/files/documentos_rendicion_cuentas/Sistematizaci%C3%B3n%20final%20di%C3%A1logos%20ciudadanos%2014%20de%20marzo%20de%202022.pdf y la Sistematización del Diálogo Ciudadano realizado por la Subsecretaría de Seguridad y Convivencia el 23 de agosto de 2022 publicado en el link https://scj.gov.co/sites/default/files/documentos_rendicion_cuentas/Sistematizaci%C3%B3n%20di%C3%A1logos%20ciudadanos%2023082022.pdf
Se  observa que no se actualizó la meta relacionada con la actividad, toda vez que se han realizado 2 sistematizaciones de los espacios de diálogo realizados a la fecha, lo cual no es coherente con la programación y meta inicial planteada </t>
    </r>
    <r>
      <rPr>
        <i/>
        <sz val="10"/>
        <rFont val="Arial"/>
        <family val="2"/>
      </rPr>
      <t>"2 Sistematizaciones de los resultados de los espacios de rendición de cuentas realizados y publicados."</t>
    </r>
  </si>
  <si>
    <r>
      <rPr>
        <b/>
        <sz val="10"/>
        <rFont val="Arial"/>
        <family val="2"/>
      </rPr>
      <t>Seguimiento OCI 08-sep-2022:</t>
    </r>
    <r>
      <rPr>
        <sz val="10"/>
        <rFont val="Arial"/>
        <family val="2"/>
      </rPr>
      <t xml:space="preserve"> La fecha máxima programada para esta actividad corresponde al mes de octubre, por lo tanto es objeto de seguimiento del próximo cuatrimestre. </t>
    </r>
  </si>
  <si>
    <r>
      <rPr>
        <b/>
        <sz val="10"/>
        <rFont val="Arial"/>
        <family val="2"/>
      </rPr>
      <t xml:space="preserve">Seguimiento OCI 08-sep-2022: </t>
    </r>
    <r>
      <rPr>
        <sz val="10"/>
        <rFont val="Arial"/>
        <family val="2"/>
      </rPr>
      <t xml:space="preserve">La actividad tiene como fecha máxima de ejecución los meses de octubre y diciembre, por lo tanto no es objeto de seguimiento para el segundo cuatrimestre. 
</t>
    </r>
  </si>
  <si>
    <r>
      <rPr>
        <b/>
        <sz val="10"/>
        <rFont val="Arial"/>
        <family val="2"/>
      </rPr>
      <t xml:space="preserve">Seguimiento OCI 08-sep-2022: </t>
    </r>
    <r>
      <rPr>
        <sz val="10"/>
        <rFont val="Arial"/>
        <family val="2"/>
      </rPr>
      <t xml:space="preserve">La actividad se encuentra programada para los meses de octubre y diciembre, por lo tanto no es objeto de seguimiento para el segundo cuatrimestre. 
Sin embargo, se evidencia gestión por parte del líder de la actividad durante los meses de julio y agosto para la accesibilidad del sitio web. 
</t>
    </r>
  </si>
  <si>
    <r>
      <rPr>
        <b/>
        <sz val="10"/>
        <rFont val="Arial"/>
        <family val="2"/>
      </rPr>
      <t xml:space="preserve">Seguimiento OCI 08-sep-2022: </t>
    </r>
    <r>
      <rPr>
        <sz val="10"/>
        <rFont val="Arial"/>
        <family val="2"/>
      </rPr>
      <t xml:space="preserve">La actividad se encuentra programada para los meses de octubre y diciembre, por lo tanto no es objeto de seguimiento para el segundo cuatrimestre. 
</t>
    </r>
  </si>
  <si>
    <r>
      <rPr>
        <b/>
        <sz val="10"/>
        <rFont val="Arial"/>
        <family val="2"/>
      </rPr>
      <t>Seguimiento OCI 08-sep-2022</t>
    </r>
    <r>
      <rPr>
        <sz val="10"/>
        <rFont val="Arial"/>
        <family val="2"/>
      </rPr>
      <t xml:space="preserve">:La actividad se encuentra programada para los meses de octubre y diciembre, por lo tanto no es objeto de seguimiento para el segundo cuatrimestre. 
Sin embargo, se evidencia gestión por parte del líder de la actividad durante los meses de julio y agosto para dar cumplimiento a la Resolución 1519 del 2020.
</t>
    </r>
  </si>
  <si>
    <r>
      <rPr>
        <b/>
        <sz val="10"/>
        <rFont val="Arial"/>
        <family val="2"/>
      </rPr>
      <t>Seguimiento OCI 08-sep-2022</t>
    </r>
    <r>
      <rPr>
        <sz val="10"/>
        <rFont val="Arial"/>
        <family val="2"/>
      </rPr>
      <t xml:space="preserve">: Se evidencia la relación de personas que asistieron a la capacitación realizada el 6 de mayo sobre "La falta disciplinaria, Conflicto de Intereses, Inhabilidades e Incompatibilidades". No obstante, la meta programada para el mes de junio consistía en realizar 2 ciclos de capacitaciones.
Se evidencian gestiones para desarrollar las capacitaciones durante el segundo semestre del año.
Se recomienda dar celeridad a las acciones necesarias para poder dar cumplimiento a la meta e indicador establecido en lo que resta de la vigencia y realizar la revisión y actualización de la normatividad asociada a la actividad.
</t>
    </r>
  </si>
  <si>
    <r>
      <rPr>
        <b/>
        <sz val="10"/>
        <rFont val="Arial"/>
        <family val="2"/>
      </rPr>
      <t>Seguimiento OCI 08-sep-2022</t>
    </r>
    <r>
      <rPr>
        <sz val="10"/>
        <rFont val="Arial"/>
        <family val="2"/>
      </rPr>
      <t xml:space="preserve">: No fue posible validar el avance al cumplimiento de la actividad, toda vez que la dependencia responsable no aporto el seguimiento y las evidencias dentro de la fecha programada.
Se recomienda, adelantar las acciones pertinentes con el fin de poder dar cumplimiento a la actividad y meta establecida en lo que resta de la vigencia.
</t>
    </r>
  </si>
  <si>
    <r>
      <t xml:space="preserve">Para el periodo de seguimiento se presenta un avance del 52,84% del PAAC, se generan recomendaciones y alertas para algunas actividades que no se cumplieron en la fecha programada y otras que no presetan porcentaje de avance y deben  cumplirse en el siguiente cuatrimestre.
</t>
    </r>
    <r>
      <rPr>
        <b/>
        <sz val="8"/>
        <color theme="1"/>
        <rFont val="Calibri"/>
        <family val="2"/>
        <scheme val="minor"/>
      </rPr>
      <t xml:space="preserve">
COMPONENTE 3. RENDICIÓN DE CUENTAS:</t>
    </r>
    <r>
      <rPr>
        <sz val="8"/>
        <color theme="1"/>
        <rFont val="Calibri"/>
        <family val="2"/>
        <scheme val="minor"/>
      </rPr>
      <t xml:space="preserve"> Para la actividad 1.6 no se evidencia relación de la meta programada con los soportes remitidos de las piezas comunicativas socializadas.
Las actividades 2.6 y 2.7 a la fecha no presentan porcentaje de avance, por lo cual se insta a los líderes a tener presente las fechas de programación para el tercer cuatrimestre, con el fin de adelantar acciones que garanticen el cumplimiento de la meta establecida para el vigencia 2022
Se observó que la actividad 3.4 no se actualizó la meta relacionada con la actividad, toda vez que se han realizado 2 sistematizaciones de los espacios de diálogo realizados a la fecha, lo cual no es coherente con la programación y meta inicial planteada. </t>
    </r>
    <r>
      <rPr>
        <b/>
        <sz val="8"/>
        <color theme="1"/>
        <rFont val="Calibri"/>
        <family val="2"/>
        <scheme val="minor"/>
      </rPr>
      <t xml:space="preserve">
COMPONENTE 4.  MECANISMOS PARA MEJORAR LA ATENCIÓN AL CIUDADANO:</t>
    </r>
    <r>
      <rPr>
        <sz val="8"/>
        <color theme="1"/>
        <rFont val="Calibri"/>
        <family val="2"/>
        <scheme val="minor"/>
      </rPr>
      <t xml:space="preserve"> No se evidenció cumplimiento de la actividad 1.2 toda vez que aunque el proceso remitió evidencia de la gestión, a la fecha no se cuenta con el plan de trabajo.</t>
    </r>
    <r>
      <rPr>
        <b/>
        <sz val="8"/>
        <color theme="1"/>
        <rFont val="Calibri"/>
        <family val="2"/>
        <scheme val="minor"/>
      </rPr>
      <t xml:space="preserve">
</t>
    </r>
    <r>
      <rPr>
        <sz val="8"/>
        <color theme="1"/>
        <rFont val="Calibri"/>
        <family val="2"/>
        <scheme val="minor"/>
      </rPr>
      <t>Para la actividad 2.1 se recomienda dar celeridad a las acciones necesarias para poder dar cumplimiento a la meta e indicador establecido en lo que resta de la vigencia. 
Finalmente, para la actividades 2.4 insta a los procesos a dar cumplimiento a los tiempos establecidos para el desarrollo de las actividades de acuerdo a la programación.</t>
    </r>
    <r>
      <rPr>
        <b/>
        <sz val="8"/>
        <color theme="1"/>
        <rFont val="Calibri"/>
        <family val="2"/>
        <scheme val="minor"/>
      </rPr>
      <t xml:space="preserve">
COMPONENTE 5. MECANISMOS PARA LA TRANSPARENCIA Y ACCESO A LA INFORMACIÓN PÚBLICA:</t>
    </r>
    <r>
      <rPr>
        <sz val="8"/>
        <color theme="1"/>
        <rFont val="Calibri"/>
        <family val="2"/>
        <scheme val="minor"/>
      </rPr>
      <t xml:space="preserve"> No se evidencian avances en las actividades 3.1, 3.2, 3.3, 3.4, 4.2, 4.3, 4, por lo cual se recomienda tener presente las fechas de programación para el tercer cuatrimestre, con el fin de adelantar acciones que garanticen el cumplimiento de la meta establecida para el vigencia 2022.  
El proceso líder de la actividad 2.1 no aportó evidencia de su cumplimiento dentro de las fechas de seguimiento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</si>
</sst>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8"/>
      <name val="Calibri"/>
      <family val="2"/>
      <scheme val="minor"/>
    </font>
    <font>
      <sz val="10"/>
      <name val="Arial"/>
      <family val="2"/>
    </font>
    <font>
      <u/>
      <sz val="11"/>
      <color theme="10"/>
      <name val="Calibri"/>
      <family val="2"/>
      <scheme val="minor"/>
    </font>
    <font>
      <sz val="11"/>
      <color indexed="81"/>
      <name val="Tahoma"/>
      <family val="2"/>
    </font>
    <font>
      <b/>
      <sz val="11"/>
      <color indexed="81"/>
      <name val="Tahoma"/>
      <family val="2"/>
    </font>
    <font>
      <b/>
      <sz val="10"/>
      <color theme="1"/>
      <name val="Arial"/>
      <family val="2"/>
    </font>
    <font>
      <sz val="10"/>
      <color theme="0"/>
      <name val="Arial"/>
      <family val="2"/>
    </font>
    <font>
      <sz val="10"/>
      <color theme="1"/>
      <name val="Arial"/>
      <family val="2"/>
    </font>
    <font>
      <b/>
      <sz val="10"/>
      <color theme="0"/>
      <name val="Arial"/>
      <family val="2"/>
    </font>
    <font>
      <b/>
      <sz val="10"/>
      <name val="Arial"/>
      <family val="2"/>
    </font>
    <font>
      <u/>
      <sz val="10"/>
      <color theme="10"/>
      <name val="Arial"/>
      <family val="2"/>
    </font>
    <font>
      <b/>
      <sz val="10"/>
      <color rgb="FF323130"/>
      <name val="Arial"/>
      <family val="2"/>
    </font>
    <font>
      <sz val="11"/>
      <color theme="1"/>
      <name val="Calibri"/>
      <family val="2"/>
      <scheme val="minor"/>
    </font>
    <font>
      <b/>
      <sz val="10"/>
      <color rgb="FFFF0000"/>
      <name val="Arial"/>
      <family val="2"/>
    </font>
    <font>
      <b/>
      <sz val="10"/>
      <color rgb="FF000000"/>
      <name val="Arial"/>
      <family val="2"/>
    </font>
    <font>
      <i/>
      <sz val="10"/>
      <name val="Arial"/>
      <family val="2"/>
    </font>
    <font>
      <b/>
      <sz val="9"/>
      <color indexed="81"/>
      <name val="Tahoma"/>
      <family val="2"/>
    </font>
    <font>
      <sz val="9"/>
      <color indexed="81"/>
      <name val="Tahoma"/>
      <family val="2"/>
    </font>
    <font>
      <sz val="10"/>
      <color rgb="FF000000"/>
      <name val="Arial"/>
      <family val="2"/>
    </font>
    <font>
      <b/>
      <u/>
      <sz val="10"/>
      <name val="Arial"/>
      <family val="2"/>
    </font>
    <font>
      <sz val="10"/>
      <color indexed="8"/>
      <name val="Arial"/>
      <family val="2"/>
    </font>
    <font>
      <b/>
      <sz val="10"/>
      <color indexed="8"/>
      <name val="Arial"/>
      <family val="2"/>
    </font>
    <font>
      <sz val="11"/>
      <color rgb="FF000000"/>
      <name val="Franklin Gothic Book"/>
      <family val="2"/>
    </font>
    <font>
      <b/>
      <sz val="6"/>
      <name val="Arial"/>
      <family val="2"/>
    </font>
    <font>
      <sz val="10"/>
      <color rgb="FFFF0000"/>
      <name val="Arial"/>
      <family val="2"/>
    </font>
    <font>
      <sz val="9"/>
      <color theme="1"/>
      <name val="Arial"/>
      <family val="2"/>
    </font>
    <font>
      <sz val="8"/>
      <color theme="1"/>
      <name val="Calibri"/>
      <family val="2"/>
      <scheme val="minor"/>
    </font>
    <font>
      <b/>
      <sz val="8"/>
      <color theme="1"/>
      <name val="Calibri"/>
      <family val="2"/>
      <scheme val="minor"/>
    </font>
  </fonts>
  <fills count="20">
    <fill>
      <patternFill patternType="none"/>
    </fill>
    <fill>
      <patternFill patternType="gray125"/>
    </fill>
    <fill>
      <patternFill patternType="solid">
        <fgColor rgb="FF650F2E"/>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2"/>
        <bgColor indexed="64"/>
      </patternFill>
    </fill>
    <fill>
      <patternFill patternType="solid">
        <fgColor theme="0"/>
        <bgColor indexed="64"/>
      </patternFill>
    </fill>
    <fill>
      <patternFill patternType="solid">
        <fgColor rgb="FFFFFFFF"/>
        <bgColor indexed="64"/>
      </patternFill>
    </fill>
    <fill>
      <patternFill patternType="solid">
        <fgColor rgb="FF7A0017"/>
        <bgColor rgb="FFFFFFCC"/>
      </patternFill>
    </fill>
    <fill>
      <patternFill patternType="solid">
        <fgColor rgb="FF9A001D"/>
        <bgColor rgb="FFFFFFCC"/>
      </patternFill>
    </fill>
    <fill>
      <patternFill patternType="solid">
        <fgColor rgb="FFFFFF00"/>
        <bgColor indexed="64"/>
      </patternFill>
    </fill>
    <fill>
      <patternFill patternType="solid">
        <fgColor rgb="FF6C0015"/>
        <bgColor rgb="FFFFFFCC"/>
      </patternFill>
    </fill>
    <fill>
      <patternFill patternType="solid">
        <fgColor rgb="FFFF1542"/>
        <bgColor rgb="FFFFFFCC"/>
      </patternFill>
    </fill>
    <fill>
      <patternFill patternType="solid">
        <fgColor rgb="FFC80026"/>
        <bgColor rgb="FFFFFFCC"/>
      </patternFill>
    </fill>
    <fill>
      <patternFill patternType="solid">
        <fgColor theme="9" tint="0.79998168889431442"/>
        <bgColor indexed="64"/>
      </patternFill>
    </fill>
    <fill>
      <patternFill patternType="solid">
        <fgColor rgb="FF00B050"/>
        <bgColor indexed="64"/>
      </patternFill>
    </fill>
    <fill>
      <patternFill patternType="solid">
        <fgColor rgb="FF86001A"/>
        <bgColor rgb="FFFFFFCC"/>
      </patternFill>
    </fill>
    <fill>
      <patternFill patternType="solid">
        <fgColor rgb="FFFFFFFF"/>
        <bgColor rgb="FF000000"/>
      </patternFill>
    </fill>
    <fill>
      <patternFill patternType="solid">
        <fgColor rgb="FFFF6582"/>
        <bgColor indexed="64"/>
      </patternFill>
    </fill>
    <fill>
      <patternFill patternType="solid">
        <fgColor rgb="FFCC0066"/>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style="medium">
        <color indexed="64"/>
      </top>
      <bottom style="medium">
        <color indexed="64"/>
      </bottom>
      <diagonal/>
    </border>
    <border>
      <left/>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s>
  <cellStyleXfs count="4">
    <xf numFmtId="0" fontId="0" fillId="0" borderId="0"/>
    <xf numFmtId="0" fontId="2" fillId="0" borderId="0" applyNumberFormat="0" applyFont="0" applyFill="0" applyBorder="0" applyAlignment="0" applyProtection="0"/>
    <xf numFmtId="0" fontId="3" fillId="0" borderId="0" applyNumberFormat="0" applyFill="0" applyBorder="0" applyAlignment="0" applyProtection="0"/>
    <xf numFmtId="9" fontId="13" fillId="0" borderId="0" applyFont="0" applyFill="0" applyBorder="0" applyAlignment="0" applyProtection="0"/>
  </cellStyleXfs>
  <cellXfs count="499">
    <xf numFmtId="0" fontId="0" fillId="0" borderId="0" xfId="0"/>
    <xf numFmtId="0" fontId="8" fillId="0" borderId="0" xfId="0" applyFont="1" applyAlignment="1">
      <alignment horizontal="center" vertical="center"/>
    </xf>
    <xf numFmtId="0" fontId="6" fillId="3" borderId="31" xfId="0" applyFont="1" applyFill="1" applyBorder="1" applyAlignment="1">
      <alignment horizontal="center" vertical="center" wrapText="1"/>
    </xf>
    <xf numFmtId="0" fontId="8" fillId="0" borderId="0" xfId="0" applyFont="1" applyAlignment="1">
      <alignment horizontal="justify" vertical="center"/>
    </xf>
    <xf numFmtId="0" fontId="8" fillId="0" borderId="0" xfId="0" applyFont="1" applyAlignment="1">
      <alignment horizontal="justify" vertical="center" wrapText="1"/>
    </xf>
    <xf numFmtId="0" fontId="8" fillId="0" borderId="0" xfId="0" applyFont="1"/>
    <xf numFmtId="0" fontId="8" fillId="0" borderId="0" xfId="0" applyFont="1" applyAlignment="1">
      <alignment wrapText="1"/>
    </xf>
    <xf numFmtId="0" fontId="6" fillId="5" borderId="30" xfId="0" applyFont="1" applyFill="1" applyBorder="1" applyAlignment="1">
      <alignment horizontal="center" vertical="center"/>
    </xf>
    <xf numFmtId="0" fontId="8" fillId="0" borderId="30" xfId="0" applyFont="1" applyBorder="1" applyAlignment="1">
      <alignment horizontal="center" vertical="center"/>
    </xf>
    <xf numFmtId="0" fontId="8" fillId="0" borderId="30" xfId="0" applyFont="1" applyBorder="1" applyAlignment="1">
      <alignment horizontal="center" vertical="center" wrapText="1"/>
    </xf>
    <xf numFmtId="0" fontId="6" fillId="0" borderId="0" xfId="0" applyFont="1" applyAlignment="1">
      <alignment horizontal="center" vertical="center"/>
    </xf>
    <xf numFmtId="0" fontId="2" fillId="6" borderId="0" xfId="0" applyFont="1" applyFill="1"/>
    <xf numFmtId="0" fontId="2" fillId="6" borderId="1" xfId="0" applyFont="1" applyFill="1" applyBorder="1" applyAlignment="1">
      <alignment horizontal="center" vertical="center"/>
    </xf>
    <xf numFmtId="0" fontId="2" fillId="6" borderId="0" xfId="0" applyFont="1" applyFill="1" applyAlignment="1">
      <alignment horizontal="center" vertical="center"/>
    </xf>
    <xf numFmtId="0" fontId="2" fillId="6" borderId="22" xfId="0" applyFont="1" applyFill="1" applyBorder="1" applyAlignment="1">
      <alignment horizontal="center" vertical="center"/>
    </xf>
    <xf numFmtId="0" fontId="2" fillId="6" borderId="0" xfId="0" applyFont="1" applyFill="1" applyAlignment="1">
      <alignment vertical="center"/>
    </xf>
    <xf numFmtId="0" fontId="2" fillId="6" borderId="0" xfId="0" applyFont="1" applyFill="1" applyAlignment="1">
      <alignment horizontal="left" vertical="top"/>
    </xf>
    <xf numFmtId="0" fontId="2" fillId="6" borderId="0" xfId="0" applyFont="1" applyFill="1" applyAlignment="1">
      <alignment horizontal="center" vertical="center" wrapText="1"/>
    </xf>
    <xf numFmtId="0" fontId="8" fillId="0" borderId="0" xfId="0" applyFont="1" applyAlignment="1">
      <alignment horizontal="left" vertical="top"/>
    </xf>
    <xf numFmtId="0" fontId="8" fillId="0" borderId="0" xfId="0" applyFont="1" applyAlignment="1" applyProtection="1">
      <alignment horizontal="center" vertical="center"/>
      <protection locked="0"/>
    </xf>
    <xf numFmtId="0" fontId="8" fillId="0" borderId="0" xfId="0" applyFont="1" applyProtection="1">
      <protection locked="0"/>
    </xf>
    <xf numFmtId="0" fontId="9" fillId="0" borderId="10" xfId="0" applyFont="1" applyBorder="1" applyAlignment="1">
      <alignment horizontal="center" vertical="center" wrapText="1"/>
    </xf>
    <xf numFmtId="0" fontId="9" fillId="0" borderId="0" xfId="0" applyFont="1" applyAlignment="1">
      <alignment horizontal="center" vertical="center" wrapText="1"/>
    </xf>
    <xf numFmtId="0" fontId="9" fillId="0" borderId="15" xfId="0" applyFont="1" applyBorder="1" applyAlignment="1">
      <alignment horizontal="center" vertical="center" wrapText="1"/>
    </xf>
    <xf numFmtId="0" fontId="8" fillId="0" borderId="10" xfId="0" applyFont="1" applyBorder="1" applyAlignment="1">
      <alignment horizontal="justify" vertical="center" wrapText="1"/>
    </xf>
    <xf numFmtId="0" fontId="9" fillId="0" borderId="0" xfId="0" applyFont="1"/>
    <xf numFmtId="0" fontId="7" fillId="2" borderId="0" xfId="0" applyFont="1" applyFill="1" applyAlignment="1">
      <alignment horizontal="center" vertical="center"/>
    </xf>
    <xf numFmtId="0" fontId="9" fillId="2" borderId="0" xfId="0" applyFont="1" applyFill="1" applyAlignment="1">
      <alignment horizontal="center" vertical="center"/>
    </xf>
    <xf numFmtId="0" fontId="8" fillId="0" borderId="6"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8" xfId="0" applyFont="1" applyBorder="1" applyAlignment="1">
      <alignment horizontal="justify" vertical="center" wrapText="1"/>
    </xf>
    <xf numFmtId="0" fontId="8" fillId="0" borderId="19" xfId="0" applyFont="1" applyBorder="1" applyAlignment="1">
      <alignment horizontal="center" vertical="center" wrapText="1"/>
    </xf>
    <xf numFmtId="0" fontId="8" fillId="0" borderId="10" xfId="0" applyFont="1" applyBorder="1"/>
    <xf numFmtId="0" fontId="8" fillId="0" borderId="15" xfId="0" applyFont="1" applyBorder="1"/>
    <xf numFmtId="0" fontId="8" fillId="0" borderId="16" xfId="0" applyFont="1" applyBorder="1" applyAlignment="1">
      <alignment horizontal="center" vertical="center"/>
    </xf>
    <xf numFmtId="0" fontId="9" fillId="2" borderId="0" xfId="0" applyFont="1" applyFill="1" applyAlignment="1">
      <alignment horizontal="center" vertical="center" wrapText="1"/>
    </xf>
    <xf numFmtId="0" fontId="11" fillId="0" borderId="0" xfId="2" applyFont="1" applyAlignment="1">
      <alignment horizontal="justify" vertical="center" wrapText="1"/>
    </xf>
    <xf numFmtId="0" fontId="11" fillId="0" borderId="0" xfId="2" applyFont="1" applyAlignment="1">
      <alignment horizontal="left" vertical="center" wrapText="1"/>
    </xf>
    <xf numFmtId="0" fontId="7" fillId="4" borderId="8"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2" fillId="0" borderId="0" xfId="0" applyFont="1" applyAlignment="1">
      <alignment horizontal="center" vertical="center"/>
    </xf>
    <xf numFmtId="0" fontId="2" fillId="6" borderId="0" xfId="0" applyFont="1" applyFill="1" applyProtection="1">
      <protection locked="0"/>
    </xf>
    <xf numFmtId="0" fontId="2" fillId="0" borderId="0" xfId="0" applyFont="1" applyAlignment="1">
      <alignment horizontal="justify" vertical="center"/>
    </xf>
    <xf numFmtId="0" fontId="2" fillId="0" borderId="0" xfId="0" applyFont="1" applyAlignment="1">
      <alignment horizontal="justify" vertical="center" wrapText="1"/>
    </xf>
    <xf numFmtId="0" fontId="2" fillId="0" borderId="0" xfId="0" applyFont="1" applyProtection="1">
      <protection locked="0"/>
    </xf>
    <xf numFmtId="0" fontId="8" fillId="0" borderId="0" xfId="0" applyFont="1" applyAlignment="1">
      <alignment vertical="center"/>
    </xf>
    <xf numFmtId="0" fontId="12" fillId="0" borderId="0" xfId="0" applyFont="1" applyAlignment="1">
      <alignment horizontal="center" vertical="center"/>
    </xf>
    <xf numFmtId="0" fontId="2" fillId="7" borderId="0" xfId="0" applyFont="1" applyFill="1" applyAlignment="1">
      <alignment vertical="center"/>
    </xf>
    <xf numFmtId="0" fontId="2" fillId="0" borderId="0" xfId="0" applyFont="1" applyAlignment="1">
      <alignment horizontal="center" vertical="center" wrapText="1"/>
    </xf>
    <xf numFmtId="0" fontId="2" fillId="0" borderId="0" xfId="0" applyFont="1"/>
    <xf numFmtId="0" fontId="8" fillId="0" borderId="0" xfId="0" applyFont="1" applyAlignment="1">
      <alignment horizontal="center" vertical="center" wrapText="1"/>
    </xf>
    <xf numFmtId="0" fontId="2" fillId="6" borderId="1"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2" fillId="6" borderId="1" xfId="0" applyFont="1" applyFill="1" applyBorder="1" applyAlignment="1">
      <alignment horizontal="justify" vertical="center" wrapText="1"/>
    </xf>
    <xf numFmtId="0" fontId="2" fillId="6" borderId="22" xfId="0" applyFont="1" applyFill="1" applyBorder="1" applyAlignment="1">
      <alignment horizontal="justify" vertical="center" wrapText="1"/>
    </xf>
    <xf numFmtId="0" fontId="2" fillId="6" borderId="22" xfId="0" applyFont="1" applyFill="1" applyBorder="1" applyAlignment="1">
      <alignment horizontal="center" vertical="center" wrapText="1"/>
    </xf>
    <xf numFmtId="0" fontId="2" fillId="6" borderId="8" xfId="0" applyFont="1" applyFill="1" applyBorder="1" applyAlignment="1">
      <alignment horizontal="justify" vertical="center" wrapText="1"/>
    </xf>
    <xf numFmtId="0" fontId="10" fillId="6" borderId="29" xfId="0" applyFont="1" applyFill="1" applyBorder="1" applyAlignment="1">
      <alignment horizontal="center" vertical="center" wrapText="1"/>
    </xf>
    <xf numFmtId="0" fontId="2" fillId="7" borderId="1" xfId="0" applyFont="1" applyFill="1" applyBorder="1" applyAlignment="1">
      <alignment horizontal="justify" vertical="center" wrapText="1"/>
    </xf>
    <xf numFmtId="0" fontId="2" fillId="7" borderId="1" xfId="0" applyFont="1" applyFill="1" applyBorder="1" applyAlignment="1">
      <alignment horizontal="center" vertical="center" wrapText="1"/>
    </xf>
    <xf numFmtId="9" fontId="9" fillId="9" borderId="34" xfId="0" applyNumberFormat="1" applyFont="1" applyFill="1" applyBorder="1" applyAlignment="1">
      <alignment horizontal="center" vertical="center" wrapText="1"/>
    </xf>
    <xf numFmtId="9" fontId="14" fillId="10" borderId="1" xfId="0" applyNumberFormat="1" applyFont="1" applyFill="1" applyBorder="1" applyAlignment="1">
      <alignment horizontal="center" vertical="center" wrapText="1"/>
    </xf>
    <xf numFmtId="0" fontId="9" fillId="12" borderId="32" xfId="0" applyFont="1" applyFill="1" applyBorder="1" applyAlignment="1">
      <alignment horizontal="center" vertical="center" textRotation="90" wrapText="1"/>
    </xf>
    <xf numFmtId="0" fontId="9" fillId="13" borderId="32" xfId="0" applyFont="1" applyFill="1" applyBorder="1" applyAlignment="1">
      <alignment horizontal="center" vertical="center" textRotation="90" wrapText="1"/>
    </xf>
    <xf numFmtId="9" fontId="9" fillId="9" borderId="32" xfId="0" applyNumberFormat="1" applyFont="1" applyFill="1" applyBorder="1" applyAlignment="1">
      <alignment horizontal="center" vertical="center" textRotation="90" wrapText="1"/>
    </xf>
    <xf numFmtId="0" fontId="9" fillId="9" borderId="32" xfId="0" applyFont="1" applyFill="1" applyBorder="1" applyAlignment="1">
      <alignment horizontal="center" vertical="center" textRotation="90" wrapText="1"/>
    </xf>
    <xf numFmtId="0" fontId="9" fillId="13" borderId="32" xfId="0" applyFont="1" applyFill="1" applyBorder="1" applyAlignment="1" applyProtection="1">
      <alignment horizontal="center" vertical="center" textRotation="90" wrapText="1"/>
      <protection locked="0"/>
    </xf>
    <xf numFmtId="0" fontId="9" fillId="9" borderId="32" xfId="0" applyFont="1" applyFill="1" applyBorder="1" applyAlignment="1" applyProtection="1">
      <alignment horizontal="center" vertical="center" textRotation="90" wrapText="1"/>
      <protection locked="0"/>
    </xf>
    <xf numFmtId="10" fontId="15" fillId="10" borderId="32" xfId="0" applyNumberFormat="1" applyFont="1" applyFill="1" applyBorder="1" applyAlignment="1">
      <alignment horizontal="center" vertical="center" wrapText="1"/>
    </xf>
    <xf numFmtId="0" fontId="9" fillId="9" borderId="32" xfId="0" applyFont="1" applyFill="1" applyBorder="1" applyAlignment="1">
      <alignment horizontal="center" vertical="center" wrapText="1"/>
    </xf>
    <xf numFmtId="0" fontId="9" fillId="9" borderId="32" xfId="0" applyFont="1" applyFill="1" applyBorder="1" applyAlignment="1" applyProtection="1">
      <alignment horizontal="center" vertical="center" wrapText="1"/>
      <protection locked="0"/>
    </xf>
    <xf numFmtId="0" fontId="9" fillId="9" borderId="39" xfId="0" applyFont="1" applyFill="1" applyBorder="1" applyAlignment="1" applyProtection="1">
      <alignment horizontal="center" vertical="center" wrapText="1"/>
      <protection locked="0"/>
    </xf>
    <xf numFmtId="0" fontId="8" fillId="6" borderId="8" xfId="0" applyFont="1" applyFill="1" applyBorder="1" applyAlignment="1">
      <alignment horizontal="center" vertical="center"/>
    </xf>
    <xf numFmtId="9" fontId="8" fillId="6" borderId="8" xfId="0" applyNumberFormat="1" applyFont="1" applyFill="1" applyBorder="1" applyAlignment="1">
      <alignment horizontal="center" vertical="center"/>
    </xf>
    <xf numFmtId="0" fontId="8" fillId="14" borderId="8" xfId="0" applyFont="1" applyFill="1" applyBorder="1" applyAlignment="1">
      <alignment horizontal="center" vertical="center"/>
    </xf>
    <xf numFmtId="0" fontId="8" fillId="6" borderId="8" xfId="0" applyFont="1" applyFill="1" applyBorder="1" applyAlignment="1" applyProtection="1">
      <alignment horizontal="center" vertical="center"/>
      <protection locked="0"/>
    </xf>
    <xf numFmtId="9" fontId="8" fillId="6" borderId="8" xfId="3" applyFont="1" applyFill="1" applyBorder="1" applyAlignment="1" applyProtection="1">
      <alignment horizontal="center" vertical="center"/>
    </xf>
    <xf numFmtId="10" fontId="8" fillId="6" borderId="8" xfId="3" applyNumberFormat="1" applyFont="1" applyFill="1" applyBorder="1" applyAlignment="1" applyProtection="1">
      <alignment horizontal="center" vertical="center"/>
    </xf>
    <xf numFmtId="0" fontId="2" fillId="0" borderId="41" xfId="0" applyFont="1" applyBorder="1" applyAlignment="1">
      <alignment horizontal="justify" vertical="top" wrapText="1"/>
    </xf>
    <xf numFmtId="9" fontId="8" fillId="15" borderId="1" xfId="0" applyNumberFormat="1" applyFont="1" applyFill="1" applyBorder="1" applyAlignment="1">
      <alignment horizontal="center" vertical="top" wrapText="1"/>
    </xf>
    <xf numFmtId="10" fontId="8" fillId="0" borderId="11" xfId="0" applyNumberFormat="1" applyFont="1" applyBorder="1" applyAlignment="1">
      <alignment horizontal="center" vertical="top" wrapText="1"/>
    </xf>
    <xf numFmtId="0" fontId="8" fillId="6" borderId="1" xfId="0" applyFont="1" applyFill="1" applyBorder="1" applyAlignment="1">
      <alignment horizontal="center" vertical="center"/>
    </xf>
    <xf numFmtId="9" fontId="8" fillId="6" borderId="1" xfId="0" applyNumberFormat="1" applyFont="1" applyFill="1" applyBorder="1" applyAlignment="1">
      <alignment horizontal="center" vertical="center"/>
    </xf>
    <xf numFmtId="0" fontId="8" fillId="6" borderId="1" xfId="0" applyFont="1" applyFill="1" applyBorder="1" applyAlignment="1" applyProtection="1">
      <alignment horizontal="center" vertical="center"/>
      <protection locked="0"/>
    </xf>
    <xf numFmtId="0" fontId="2" fillId="6" borderId="41" xfId="0" applyFont="1" applyFill="1" applyBorder="1" applyAlignment="1">
      <alignment horizontal="justify" vertical="top" wrapText="1"/>
    </xf>
    <xf numFmtId="9" fontId="2" fillId="0" borderId="1" xfId="0" applyNumberFormat="1" applyFont="1" applyBorder="1" applyAlignment="1">
      <alignment horizontal="justify" vertical="top" wrapText="1"/>
    </xf>
    <xf numFmtId="0" fontId="8" fillId="14" borderId="1" xfId="0" applyFont="1" applyFill="1" applyBorder="1" applyAlignment="1">
      <alignment horizontal="center" vertical="center"/>
    </xf>
    <xf numFmtId="14" fontId="2" fillId="0" borderId="41" xfId="0" applyNumberFormat="1" applyFont="1" applyBorder="1" applyAlignment="1" applyProtection="1">
      <alignment horizontal="justify" vertical="top" wrapText="1"/>
      <protection locked="0"/>
    </xf>
    <xf numFmtId="9" fontId="2" fillId="0" borderId="22" xfId="0" applyNumberFormat="1" applyFont="1" applyBorder="1" applyAlignment="1">
      <alignment horizontal="justify" vertical="top" wrapText="1"/>
    </xf>
    <xf numFmtId="0" fontId="8" fillId="6" borderId="22" xfId="0" applyFont="1" applyFill="1" applyBorder="1" applyAlignment="1">
      <alignment horizontal="center" vertical="center"/>
    </xf>
    <xf numFmtId="9" fontId="8" fillId="6" borderId="22" xfId="0" applyNumberFormat="1" applyFont="1" applyFill="1" applyBorder="1" applyAlignment="1">
      <alignment horizontal="center" vertical="center"/>
    </xf>
    <xf numFmtId="0" fontId="8" fillId="6" borderId="22" xfId="0" applyFont="1" applyFill="1" applyBorder="1" applyAlignment="1" applyProtection="1">
      <alignment horizontal="center" vertical="center"/>
      <protection locked="0"/>
    </xf>
    <xf numFmtId="9" fontId="8" fillId="0" borderId="0" xfId="0" applyNumberFormat="1" applyFont="1"/>
    <xf numFmtId="9" fontId="7" fillId="6" borderId="0" xfId="3" applyFont="1" applyFill="1" applyProtection="1"/>
    <xf numFmtId="10" fontId="7" fillId="6" borderId="0" xfId="0" applyNumberFormat="1" applyFont="1" applyFill="1"/>
    <xf numFmtId="10" fontId="9" fillId="2" borderId="35" xfId="0" applyNumberFormat="1" applyFont="1" applyFill="1" applyBorder="1" applyAlignment="1">
      <alignment horizontal="center" vertical="center" wrapText="1"/>
    </xf>
    <xf numFmtId="9" fontId="15" fillId="10" borderId="32" xfId="0" applyNumberFormat="1" applyFont="1" applyFill="1" applyBorder="1" applyAlignment="1">
      <alignment horizontal="center" vertical="center" wrapText="1"/>
    </xf>
    <xf numFmtId="9" fontId="8" fillId="6" borderId="1" xfId="3" applyFont="1" applyFill="1" applyBorder="1" applyAlignment="1" applyProtection="1">
      <alignment horizontal="center" vertical="center"/>
    </xf>
    <xf numFmtId="9" fontId="8" fillId="14" borderId="1" xfId="3" applyFont="1" applyFill="1" applyBorder="1" applyAlignment="1" applyProtection="1">
      <alignment horizontal="center" vertical="center"/>
    </xf>
    <xf numFmtId="9" fontId="8" fillId="6" borderId="22" xfId="3" applyFont="1" applyFill="1" applyBorder="1" applyAlignment="1" applyProtection="1">
      <alignment horizontal="center" vertical="center"/>
    </xf>
    <xf numFmtId="0" fontId="9" fillId="9" borderId="39" xfId="0" applyFont="1" applyFill="1" applyBorder="1" applyAlignment="1">
      <alignment horizontal="center" vertical="center" wrapText="1"/>
    </xf>
    <xf numFmtId="10" fontId="8" fillId="6" borderId="8" xfId="3" applyNumberFormat="1" applyFont="1" applyFill="1" applyBorder="1" applyAlignment="1">
      <alignment horizontal="center" vertical="center"/>
    </xf>
    <xf numFmtId="0" fontId="2" fillId="0" borderId="8" xfId="0" applyFont="1" applyBorder="1" applyAlignment="1">
      <alignment horizontal="justify" vertical="top" wrapText="1"/>
    </xf>
    <xf numFmtId="9" fontId="8" fillId="15" borderId="8" xfId="0" applyNumberFormat="1" applyFont="1" applyFill="1" applyBorder="1" applyAlignment="1">
      <alignment horizontal="center" vertical="top" wrapText="1"/>
    </xf>
    <xf numFmtId="10" fontId="8" fillId="0" borderId="9" xfId="0" applyNumberFormat="1" applyFont="1" applyBorder="1" applyAlignment="1">
      <alignment horizontal="center" vertical="top" wrapText="1"/>
    </xf>
    <xf numFmtId="0" fontId="2" fillId="14" borderId="1" xfId="0" applyFont="1" applyFill="1" applyBorder="1" applyAlignment="1">
      <alignment horizontal="center" vertical="center"/>
    </xf>
    <xf numFmtId="0" fontId="2" fillId="6" borderId="1" xfId="0" applyFont="1" applyFill="1" applyBorder="1" applyAlignment="1" applyProtection="1">
      <alignment horizontal="center" vertical="center"/>
      <protection locked="0"/>
    </xf>
    <xf numFmtId="9" fontId="2" fillId="6" borderId="1" xfId="0" applyNumberFormat="1" applyFont="1" applyFill="1" applyBorder="1" applyAlignment="1">
      <alignment horizontal="center" vertical="center"/>
    </xf>
    <xf numFmtId="0" fontId="2" fillId="6" borderId="1" xfId="0" applyFont="1" applyFill="1" applyBorder="1"/>
    <xf numFmtId="9" fontId="2" fillId="6" borderId="22" xfId="0" applyNumberFormat="1" applyFont="1" applyFill="1" applyBorder="1" applyAlignment="1">
      <alignment horizontal="center" vertical="center"/>
    </xf>
    <xf numFmtId="0" fontId="2" fillId="6" borderId="22" xfId="0" applyFont="1" applyFill="1" applyBorder="1" applyAlignment="1" applyProtection="1">
      <alignment horizontal="center" vertical="center"/>
      <protection locked="0"/>
    </xf>
    <xf numFmtId="9" fontId="8" fillId="15" borderId="22" xfId="0" applyNumberFormat="1" applyFont="1" applyFill="1" applyBorder="1" applyAlignment="1">
      <alignment horizontal="center" vertical="top" wrapText="1"/>
    </xf>
    <xf numFmtId="10" fontId="8" fillId="0" borderId="23" xfId="0" applyNumberFormat="1" applyFont="1" applyBorder="1" applyAlignment="1">
      <alignment horizontal="center" vertical="top" wrapText="1"/>
    </xf>
    <xf numFmtId="0" fontId="9" fillId="16" borderId="34" xfId="0" applyFont="1" applyFill="1" applyBorder="1" applyAlignment="1">
      <alignment horizontal="center" vertical="center" wrapText="1"/>
    </xf>
    <xf numFmtId="10" fontId="8" fillId="6" borderId="8" xfId="0" applyNumberFormat="1" applyFont="1" applyFill="1" applyBorder="1" applyAlignment="1">
      <alignment horizontal="center" vertical="center"/>
    </xf>
    <xf numFmtId="0" fontId="2" fillId="6" borderId="34" xfId="0" applyFont="1" applyFill="1" applyBorder="1" applyAlignment="1">
      <alignment horizontal="center" vertical="center"/>
    </xf>
    <xf numFmtId="0" fontId="2" fillId="6" borderId="34" xfId="0" applyFont="1" applyFill="1" applyBorder="1" applyAlignment="1" applyProtection="1">
      <alignment horizontal="center" vertical="center"/>
      <protection locked="0"/>
    </xf>
    <xf numFmtId="0" fontId="8" fillId="6" borderId="32" xfId="0" applyFont="1" applyFill="1" applyBorder="1" applyAlignment="1">
      <alignment horizontal="center" vertical="center"/>
    </xf>
    <xf numFmtId="0" fontId="8" fillId="6" borderId="32" xfId="0" applyFont="1" applyFill="1" applyBorder="1" applyAlignment="1" applyProtection="1">
      <alignment horizontal="center" vertical="center"/>
      <protection locked="0"/>
    </xf>
    <xf numFmtId="0" fontId="2" fillId="6" borderId="8" xfId="0" applyFont="1" applyFill="1" applyBorder="1" applyAlignment="1">
      <alignment horizontal="center" vertical="center"/>
    </xf>
    <xf numFmtId="0" fontId="2" fillId="6" borderId="8" xfId="0" applyFont="1" applyFill="1" applyBorder="1" applyAlignment="1" applyProtection="1">
      <alignment horizontal="center" vertical="center"/>
      <protection locked="0"/>
    </xf>
    <xf numFmtId="0" fontId="8" fillId="6" borderId="46" xfId="0" applyFont="1" applyFill="1" applyBorder="1" applyAlignment="1">
      <alignment horizontal="center" vertical="center"/>
    </xf>
    <xf numFmtId="0" fontId="8" fillId="6" borderId="46" xfId="0" applyFont="1" applyFill="1" applyBorder="1" applyAlignment="1" applyProtection="1">
      <alignment horizontal="center" vertical="center"/>
      <protection locked="0"/>
    </xf>
    <xf numFmtId="10" fontId="8" fillId="0" borderId="0" xfId="3" applyNumberFormat="1" applyFont="1"/>
    <xf numFmtId="10" fontId="9" fillId="2" borderId="23" xfId="0" applyNumberFormat="1" applyFont="1" applyFill="1" applyBorder="1" applyAlignment="1">
      <alignment horizontal="center" vertical="center" wrapText="1"/>
    </xf>
    <xf numFmtId="9" fontId="8" fillId="0" borderId="1" xfId="3" applyFont="1" applyBorder="1" applyAlignment="1">
      <alignment horizontal="center" vertical="center"/>
    </xf>
    <xf numFmtId="0" fontId="9" fillId="9" borderId="49" xfId="0" applyFont="1" applyFill="1" applyBorder="1" applyAlignment="1" applyProtection="1">
      <alignment horizontal="center" vertical="center" wrapText="1"/>
      <protection locked="0"/>
    </xf>
    <xf numFmtId="0" fontId="2" fillId="0" borderId="8" xfId="0" applyFont="1" applyBorder="1" applyAlignment="1">
      <alignment horizontal="center" vertical="center"/>
    </xf>
    <xf numFmtId="9" fontId="2" fillId="0" borderId="8" xfId="0" applyNumberFormat="1" applyFont="1" applyBorder="1" applyAlignment="1">
      <alignment horizontal="center" vertical="center"/>
    </xf>
    <xf numFmtId="10" fontId="2" fillId="6" borderId="8" xfId="0" applyNumberFormat="1" applyFont="1" applyFill="1" applyBorder="1" applyAlignment="1">
      <alignment horizontal="center" vertical="center"/>
    </xf>
    <xf numFmtId="0" fontId="2" fillId="0" borderId="46" xfId="0" applyFont="1" applyBorder="1" applyAlignment="1">
      <alignment horizontal="justify" vertical="top" wrapText="1"/>
    </xf>
    <xf numFmtId="9" fontId="8" fillId="15" borderId="46" xfId="0" applyNumberFormat="1" applyFont="1" applyFill="1" applyBorder="1" applyAlignment="1">
      <alignment horizontal="center" vertical="top" wrapText="1"/>
    </xf>
    <xf numFmtId="10" fontId="2" fillId="6" borderId="1" xfId="0" applyNumberFormat="1" applyFont="1" applyFill="1" applyBorder="1" applyAlignment="1">
      <alignment horizontal="center" vertical="center"/>
    </xf>
    <xf numFmtId="0" fontId="2" fillId="0" borderId="1" xfId="0" applyFont="1" applyBorder="1" applyAlignment="1">
      <alignment horizontal="justify" vertical="top" wrapText="1"/>
    </xf>
    <xf numFmtId="9" fontId="2" fillId="15" borderId="1" xfId="0" applyNumberFormat="1" applyFont="1" applyFill="1" applyBorder="1" applyAlignment="1">
      <alignment horizontal="center" vertical="top" wrapText="1"/>
    </xf>
    <xf numFmtId="0" fontId="2" fillId="0" borderId="1" xfId="0" applyFont="1" applyBorder="1" applyAlignment="1">
      <alignment horizontal="justify" vertical="center" wrapText="1"/>
    </xf>
    <xf numFmtId="10" fontId="2" fillId="6" borderId="22" xfId="0" applyNumberFormat="1" applyFont="1" applyFill="1" applyBorder="1" applyAlignment="1">
      <alignment horizontal="center" vertical="center"/>
    </xf>
    <xf numFmtId="0" fontId="2" fillId="0" borderId="22" xfId="0" applyFont="1" applyBorder="1" applyAlignment="1">
      <alignment horizontal="justify" vertical="top" wrapText="1"/>
    </xf>
    <xf numFmtId="9" fontId="2" fillId="15" borderId="22" xfId="0" applyNumberFormat="1" applyFont="1" applyFill="1" applyBorder="1" applyAlignment="1">
      <alignment horizontal="center" vertical="top" wrapText="1"/>
    </xf>
    <xf numFmtId="10" fontId="9" fillId="2" borderId="54" xfId="0" applyNumberFormat="1" applyFont="1" applyFill="1" applyBorder="1" applyAlignment="1">
      <alignment horizontal="center" vertical="center" wrapText="1"/>
    </xf>
    <xf numFmtId="9" fontId="2" fillId="6" borderId="8" xfId="3" applyFont="1" applyFill="1" applyBorder="1" applyAlignment="1">
      <alignment horizontal="center" vertical="center"/>
    </xf>
    <xf numFmtId="9" fontId="2" fillId="6" borderId="1" xfId="3" applyFont="1" applyFill="1" applyBorder="1" applyAlignment="1">
      <alignment horizontal="center" vertical="center"/>
    </xf>
    <xf numFmtId="9" fontId="2" fillId="14" borderId="1" xfId="3" applyFont="1" applyFill="1" applyBorder="1" applyAlignment="1">
      <alignment horizontal="center" vertical="center"/>
    </xf>
    <xf numFmtId="9" fontId="2" fillId="6" borderId="8" xfId="0" applyNumberFormat="1" applyFont="1" applyFill="1" applyBorder="1" applyAlignment="1">
      <alignment horizontal="center" vertical="center"/>
    </xf>
    <xf numFmtId="10" fontId="8" fillId="0" borderId="28" xfId="0" applyNumberFormat="1" applyFont="1" applyBorder="1" applyAlignment="1">
      <alignment horizontal="center" vertical="top" wrapText="1"/>
    </xf>
    <xf numFmtId="0" fontId="2" fillId="6" borderId="1" xfId="0" applyFont="1" applyFill="1" applyBorder="1" applyAlignment="1">
      <alignment vertical="center"/>
    </xf>
    <xf numFmtId="0" fontId="8" fillId="0" borderId="1" xfId="0" applyFont="1" applyBorder="1"/>
    <xf numFmtId="0" fontId="8" fillId="0" borderId="1" xfId="0" applyFont="1" applyBorder="1" applyAlignment="1">
      <alignment vertical="center"/>
    </xf>
    <xf numFmtId="10" fontId="8" fillId="0" borderId="1" xfId="0" applyNumberFormat="1" applyFont="1" applyBorder="1" applyAlignment="1">
      <alignment horizontal="center" vertical="top" wrapText="1"/>
    </xf>
    <xf numFmtId="0" fontId="19" fillId="7" borderId="1" xfId="0" applyFont="1" applyFill="1" applyBorder="1" applyAlignment="1">
      <alignment horizontal="center" vertical="center"/>
    </xf>
    <xf numFmtId="9" fontId="19" fillId="7" borderId="1" xfId="0" applyNumberFormat="1" applyFont="1" applyFill="1" applyBorder="1" applyAlignment="1">
      <alignment horizontal="center" vertical="center"/>
    </xf>
    <xf numFmtId="0" fontId="19" fillId="7" borderId="1" xfId="0" applyFont="1" applyFill="1" applyBorder="1" applyAlignment="1" applyProtection="1">
      <alignment horizontal="center" vertical="center"/>
      <protection locked="0"/>
    </xf>
    <xf numFmtId="0" fontId="7" fillId="0" borderId="0" xfId="0" applyFont="1"/>
    <xf numFmtId="9" fontId="7" fillId="0" borderId="0" xfId="0" applyNumberFormat="1" applyFont="1"/>
    <xf numFmtId="10" fontId="7" fillId="0" borderId="0" xfId="3" applyNumberFormat="1" applyFont="1"/>
    <xf numFmtId="9" fontId="2" fillId="6" borderId="32" xfId="3" applyFont="1" applyFill="1" applyBorder="1" applyAlignment="1">
      <alignment horizontal="center" vertical="center"/>
    </xf>
    <xf numFmtId="9" fontId="8" fillId="6" borderId="1" xfId="3" applyFont="1" applyFill="1" applyBorder="1" applyAlignment="1" applyProtection="1">
      <alignment horizontal="center" vertical="center"/>
      <protection locked="0"/>
    </xf>
    <xf numFmtId="9" fontId="2" fillId="6" borderId="1" xfId="3" applyFont="1" applyFill="1" applyBorder="1" applyAlignment="1" applyProtection="1">
      <alignment horizontal="center" vertical="center"/>
      <protection locked="0"/>
    </xf>
    <xf numFmtId="0" fontId="2" fillId="0" borderId="1" xfId="0" applyFont="1" applyBorder="1" applyAlignment="1">
      <alignment horizontal="center" vertical="center"/>
    </xf>
    <xf numFmtId="9" fontId="2" fillId="0" borderId="1" xfId="0" applyNumberFormat="1" applyFont="1" applyBorder="1" applyAlignment="1">
      <alignment horizontal="center" vertical="center"/>
    </xf>
    <xf numFmtId="0" fontId="8" fillId="6" borderId="49" xfId="0" applyFont="1" applyFill="1" applyBorder="1" applyAlignment="1" applyProtection="1">
      <alignment horizontal="center" vertical="center"/>
      <protection locked="0"/>
    </xf>
    <xf numFmtId="0" fontId="2" fillId="6" borderId="32" xfId="0" applyFont="1" applyFill="1" applyBorder="1" applyAlignment="1">
      <alignment horizontal="center" vertical="center"/>
    </xf>
    <xf numFmtId="0" fontId="2" fillId="6" borderId="32" xfId="0" applyFont="1" applyFill="1" applyBorder="1" applyAlignment="1" applyProtection="1">
      <alignment horizontal="center" vertical="center"/>
      <protection locked="0"/>
    </xf>
    <xf numFmtId="0" fontId="8" fillId="0" borderId="1" xfId="0" applyFont="1" applyBorder="1" applyAlignment="1">
      <alignment horizontal="center" vertical="center"/>
    </xf>
    <xf numFmtId="0" fontId="8" fillId="0" borderId="22" xfId="0" applyFont="1" applyBorder="1" applyAlignment="1">
      <alignment horizontal="center" vertical="center"/>
    </xf>
    <xf numFmtId="0" fontId="8" fillId="0" borderId="8" xfId="0" applyFont="1" applyBorder="1" applyAlignment="1">
      <alignment horizontal="center" vertical="center"/>
    </xf>
    <xf numFmtId="0" fontId="19" fillId="0" borderId="1" xfId="0" applyFont="1" applyBorder="1" applyAlignment="1" applyProtection="1">
      <alignment horizontal="center" vertical="center"/>
      <protection locked="0"/>
    </xf>
    <xf numFmtId="0" fontId="8" fillId="18" borderId="1" xfId="0" applyFont="1" applyFill="1" applyBorder="1" applyAlignment="1">
      <alignment horizontal="center" vertical="center"/>
    </xf>
    <xf numFmtId="0" fontId="8" fillId="18" borderId="1" xfId="0" applyFont="1" applyFill="1" applyBorder="1" applyAlignment="1" applyProtection="1">
      <alignment horizontal="center" vertical="center"/>
      <protection locked="0"/>
    </xf>
    <xf numFmtId="9" fontId="8" fillId="18" borderId="1" xfId="3" applyFont="1" applyFill="1" applyBorder="1" applyAlignment="1" applyProtection="1">
      <alignment horizontal="center" vertical="center"/>
      <protection locked="0"/>
    </xf>
    <xf numFmtId="0" fontId="19" fillId="18" borderId="1" xfId="0" applyFont="1" applyFill="1" applyBorder="1" applyAlignment="1">
      <alignment horizontal="center" vertical="center"/>
    </xf>
    <xf numFmtId="0" fontId="2" fillId="18" borderId="1" xfId="0" applyFont="1" applyFill="1" applyBorder="1" applyAlignment="1">
      <alignment horizontal="center" vertical="center"/>
    </xf>
    <xf numFmtId="9" fontId="2" fillId="18" borderId="1" xfId="0" applyNumberFormat="1" applyFont="1" applyFill="1" applyBorder="1" applyAlignment="1">
      <alignment horizontal="center" vertical="center"/>
    </xf>
    <xf numFmtId="9" fontId="8" fillId="18" borderId="1" xfId="0" applyNumberFormat="1" applyFont="1" applyFill="1" applyBorder="1" applyAlignment="1">
      <alignment horizontal="center" vertical="center"/>
    </xf>
    <xf numFmtId="0" fontId="2" fillId="18" borderId="1" xfId="0" applyFont="1" applyFill="1" applyBorder="1" applyAlignment="1" applyProtection="1">
      <alignment horizontal="center" vertical="center"/>
      <protection locked="0"/>
    </xf>
    <xf numFmtId="9" fontId="2" fillId="18" borderId="1" xfId="3" applyFont="1" applyFill="1" applyBorder="1" applyAlignment="1" applyProtection="1">
      <alignment horizontal="center" vertical="center"/>
      <protection locked="0"/>
    </xf>
    <xf numFmtId="0" fontId="8" fillId="18" borderId="8" xfId="0" applyFont="1" applyFill="1" applyBorder="1" applyAlignment="1">
      <alignment horizontal="center" vertical="center"/>
    </xf>
    <xf numFmtId="9" fontId="8" fillId="18" borderId="8" xfId="0" applyNumberFormat="1" applyFont="1" applyFill="1" applyBorder="1" applyAlignment="1">
      <alignment horizontal="center" vertical="center"/>
    </xf>
    <xf numFmtId="9" fontId="6" fillId="18" borderId="8" xfId="0" applyNumberFormat="1" applyFont="1" applyFill="1" applyBorder="1" applyAlignment="1">
      <alignment horizontal="center" vertical="center"/>
    </xf>
    <xf numFmtId="9" fontId="6" fillId="18" borderId="1" xfId="0" applyNumberFormat="1" applyFont="1" applyFill="1" applyBorder="1" applyAlignment="1">
      <alignment horizontal="center" vertical="center"/>
    </xf>
    <xf numFmtId="9" fontId="6" fillId="0" borderId="1" xfId="0" applyNumberFormat="1" applyFont="1" applyBorder="1" applyAlignment="1">
      <alignment horizontal="center" vertical="center"/>
    </xf>
    <xf numFmtId="9" fontId="6" fillId="6" borderId="1" xfId="0" applyNumberFormat="1" applyFont="1" applyFill="1" applyBorder="1" applyAlignment="1">
      <alignment horizontal="center" vertical="center"/>
    </xf>
    <xf numFmtId="9" fontId="6" fillId="6" borderId="22" xfId="0" applyNumberFormat="1" applyFont="1" applyFill="1" applyBorder="1" applyAlignment="1">
      <alignment horizontal="center" vertical="center"/>
    </xf>
    <xf numFmtId="0" fontId="2" fillId="0" borderId="1" xfId="0" applyFont="1" applyBorder="1" applyAlignment="1">
      <alignment horizontal="center" vertical="center" wrapText="1"/>
    </xf>
    <xf numFmtId="0" fontId="8" fillId="18" borderId="8" xfId="0" applyFont="1" applyFill="1" applyBorder="1" applyAlignment="1" applyProtection="1">
      <alignment horizontal="center" vertical="center"/>
      <protection locked="0"/>
    </xf>
    <xf numFmtId="9" fontId="8" fillId="18" borderId="8" xfId="3" applyFont="1" applyFill="1" applyBorder="1" applyAlignment="1" applyProtection="1">
      <alignment horizontal="center" vertical="center"/>
      <protection locked="0"/>
    </xf>
    <xf numFmtId="0" fontId="8" fillId="18" borderId="22" xfId="0" applyFont="1" applyFill="1" applyBorder="1" applyAlignment="1">
      <alignment horizontal="center" vertical="center"/>
    </xf>
    <xf numFmtId="0" fontId="8" fillId="18" borderId="22" xfId="0" applyFont="1" applyFill="1" applyBorder="1" applyAlignment="1" applyProtection="1">
      <alignment horizontal="center" vertical="center"/>
      <protection locked="0"/>
    </xf>
    <xf numFmtId="9" fontId="8" fillId="18" borderId="22" xfId="3" applyFont="1" applyFill="1" applyBorder="1" applyAlignment="1" applyProtection="1">
      <alignment horizontal="center" vertical="center"/>
      <protection locked="0"/>
    </xf>
    <xf numFmtId="9" fontId="6" fillId="6" borderId="8" xfId="3" applyFont="1" applyFill="1" applyBorder="1" applyAlignment="1" applyProtection="1">
      <alignment horizontal="center" vertical="center"/>
    </xf>
    <xf numFmtId="0" fontId="8" fillId="6" borderId="1" xfId="0" applyFont="1" applyFill="1" applyBorder="1" applyAlignment="1">
      <alignment horizontal="justify" vertical="center" wrapText="1"/>
    </xf>
    <xf numFmtId="0" fontId="8" fillId="6" borderId="57" xfId="0" applyFont="1" applyFill="1" applyBorder="1" applyAlignment="1">
      <alignment horizontal="center" vertical="center"/>
    </xf>
    <xf numFmtId="0" fontId="8" fillId="18" borderId="32" xfId="0" applyFont="1" applyFill="1" applyBorder="1" applyAlignment="1">
      <alignment horizontal="center" vertical="center"/>
    </xf>
    <xf numFmtId="9" fontId="2" fillId="18" borderId="32" xfId="0" applyNumberFormat="1" applyFont="1" applyFill="1" applyBorder="1" applyAlignment="1">
      <alignment horizontal="center" vertical="center"/>
    </xf>
    <xf numFmtId="0" fontId="2" fillId="18" borderId="34" xfId="0" applyFont="1" applyFill="1" applyBorder="1" applyAlignment="1">
      <alignment horizontal="center" vertical="center"/>
    </xf>
    <xf numFmtId="0" fontId="2" fillId="18" borderId="34" xfId="0" applyFont="1" applyFill="1" applyBorder="1" applyAlignment="1" applyProtection="1">
      <alignment horizontal="center" vertical="center"/>
      <protection locked="0"/>
    </xf>
    <xf numFmtId="9" fontId="2" fillId="18" borderId="34" xfId="3" applyFont="1" applyFill="1" applyBorder="1" applyAlignment="1" applyProtection="1">
      <alignment horizontal="center" vertical="center"/>
      <protection locked="0"/>
    </xf>
    <xf numFmtId="9" fontId="10" fillId="18" borderId="1" xfId="0" applyNumberFormat="1" applyFont="1" applyFill="1" applyBorder="1" applyAlignment="1">
      <alignment horizontal="center" vertical="center"/>
    </xf>
    <xf numFmtId="0" fontId="8" fillId="18" borderId="46" xfId="0" applyFont="1" applyFill="1" applyBorder="1" applyAlignment="1">
      <alignment horizontal="center" vertical="center"/>
    </xf>
    <xf numFmtId="0" fontId="8" fillId="18" borderId="46" xfId="0" applyFont="1" applyFill="1" applyBorder="1" applyAlignment="1" applyProtection="1">
      <alignment horizontal="center" vertical="center"/>
      <protection locked="0"/>
    </xf>
    <xf numFmtId="9" fontId="8" fillId="18" borderId="46" xfId="3" applyFont="1" applyFill="1" applyBorder="1" applyAlignment="1" applyProtection="1">
      <alignment horizontal="center" vertical="center"/>
      <protection locked="0"/>
    </xf>
    <xf numFmtId="0" fontId="2" fillId="18" borderId="22" xfId="0" applyFont="1" applyFill="1" applyBorder="1" applyAlignment="1">
      <alignment horizontal="center" vertical="center"/>
    </xf>
    <xf numFmtId="9" fontId="2" fillId="18" borderId="22" xfId="3" applyFont="1" applyFill="1" applyBorder="1" applyAlignment="1" applyProtection="1">
      <alignment horizontal="center" vertical="center"/>
      <protection locked="0"/>
    </xf>
    <xf numFmtId="9" fontId="8" fillId="0" borderId="8" xfId="3" applyFont="1" applyFill="1" applyBorder="1" applyAlignment="1">
      <alignment horizontal="center" vertical="center"/>
    </xf>
    <xf numFmtId="9" fontId="8" fillId="0" borderId="22" xfId="3" applyFont="1" applyFill="1" applyBorder="1" applyAlignment="1">
      <alignment horizontal="center" vertical="center"/>
    </xf>
    <xf numFmtId="9" fontId="8" fillId="0" borderId="34" xfId="3" applyFont="1" applyFill="1" applyBorder="1" applyAlignment="1">
      <alignment horizontal="center" vertical="center"/>
    </xf>
    <xf numFmtId="9" fontId="8" fillId="0" borderId="1" xfId="3" applyFont="1" applyFill="1" applyBorder="1" applyAlignment="1">
      <alignment horizontal="center" vertical="center"/>
    </xf>
    <xf numFmtId="9" fontId="8" fillId="0" borderId="32" xfId="3" applyFont="1" applyFill="1" applyBorder="1" applyAlignment="1">
      <alignment horizontal="center" vertical="center"/>
    </xf>
    <xf numFmtId="9" fontId="8" fillId="0" borderId="46" xfId="3" applyFont="1" applyFill="1" applyBorder="1" applyAlignment="1">
      <alignment horizontal="center" vertical="center"/>
    </xf>
    <xf numFmtId="0" fontId="2" fillId="18" borderId="8" xfId="0" applyFont="1" applyFill="1" applyBorder="1" applyAlignment="1">
      <alignment horizontal="center" vertical="center"/>
    </xf>
    <xf numFmtId="9" fontId="2" fillId="18" borderId="8" xfId="0" applyNumberFormat="1" applyFont="1" applyFill="1" applyBorder="1" applyAlignment="1">
      <alignment horizontal="center" vertical="center"/>
    </xf>
    <xf numFmtId="0" fontId="2" fillId="0" borderId="32" xfId="0" applyFont="1" applyBorder="1" applyAlignment="1">
      <alignment horizontal="center" vertical="center" wrapText="1"/>
    </xf>
    <xf numFmtId="0" fontId="2" fillId="6" borderId="32" xfId="0" applyFont="1" applyFill="1" applyBorder="1" applyAlignment="1">
      <alignment horizontal="justify" vertical="center" wrapText="1"/>
    </xf>
    <xf numFmtId="0" fontId="2" fillId="6" borderId="32" xfId="0" applyFont="1" applyFill="1" applyBorder="1" applyAlignment="1">
      <alignment horizontal="center" vertical="center" wrapText="1"/>
    </xf>
    <xf numFmtId="10" fontId="2" fillId="6" borderId="58" xfId="0" applyNumberFormat="1" applyFont="1" applyFill="1" applyBorder="1" applyAlignment="1">
      <alignment horizontal="center" vertical="center"/>
    </xf>
    <xf numFmtId="10" fontId="9" fillId="2" borderId="1" xfId="0" applyNumberFormat="1" applyFont="1" applyFill="1" applyBorder="1" applyAlignment="1">
      <alignment horizontal="center" vertical="center" wrapText="1"/>
    </xf>
    <xf numFmtId="9" fontId="2" fillId="18" borderId="22" xfId="0" applyNumberFormat="1" applyFont="1" applyFill="1" applyBorder="1" applyAlignment="1">
      <alignment horizontal="center" vertical="center"/>
    </xf>
    <xf numFmtId="9" fontId="8" fillId="0" borderId="0" xfId="3" applyFont="1" applyFill="1" applyAlignment="1">
      <alignment horizontal="center" vertical="center"/>
    </xf>
    <xf numFmtId="0" fontId="19" fillId="0" borderId="1" xfId="0" applyFont="1" applyBorder="1" applyAlignment="1">
      <alignment horizontal="center" vertical="center"/>
    </xf>
    <xf numFmtId="0" fontId="2" fillId="0" borderId="22" xfId="0" applyFont="1" applyBorder="1" applyAlignment="1">
      <alignment horizontal="center" vertical="center"/>
    </xf>
    <xf numFmtId="0" fontId="10" fillId="0" borderId="8" xfId="0" applyFont="1" applyBorder="1" applyAlignment="1">
      <alignment horizontal="center" vertical="center"/>
    </xf>
    <xf numFmtId="0" fontId="10" fillId="0" borderId="1" xfId="0" applyFont="1" applyBorder="1" applyAlignment="1">
      <alignment horizontal="center" vertical="center"/>
    </xf>
    <xf numFmtId="0" fontId="15" fillId="0" borderId="1" xfId="0" applyFont="1" applyBorder="1" applyAlignment="1">
      <alignment horizontal="center" vertical="center"/>
    </xf>
    <xf numFmtId="0" fontId="10" fillId="0" borderId="22" xfId="0" applyFont="1" applyBorder="1" applyAlignment="1">
      <alignment horizontal="center" vertical="center"/>
    </xf>
    <xf numFmtId="0" fontId="10" fillId="0" borderId="32" xfId="0" applyFont="1" applyBorder="1" applyAlignment="1">
      <alignment horizontal="center" vertical="center"/>
    </xf>
    <xf numFmtId="9" fontId="10" fillId="18" borderId="8" xfId="0" applyNumberFormat="1" applyFont="1" applyFill="1" applyBorder="1" applyAlignment="1">
      <alignment horizontal="center" vertical="center"/>
    </xf>
    <xf numFmtId="9" fontId="15" fillId="18" borderId="1" xfId="0" applyNumberFormat="1" applyFont="1" applyFill="1" applyBorder="1" applyAlignment="1">
      <alignment horizontal="center" vertical="center"/>
    </xf>
    <xf numFmtId="9" fontId="10" fillId="18" borderId="22" xfId="0" applyNumberFormat="1" applyFont="1" applyFill="1" applyBorder="1" applyAlignment="1">
      <alignment horizontal="center" vertical="center"/>
    </xf>
    <xf numFmtId="14" fontId="2" fillId="0" borderId="29" xfId="0" applyNumberFormat="1" applyFont="1" applyBorder="1" applyAlignment="1" applyProtection="1">
      <alignment horizontal="left" vertical="top" wrapText="1"/>
      <protection locked="0"/>
    </xf>
    <xf numFmtId="0" fontId="25" fillId="0" borderId="1" xfId="0" applyFont="1" applyBorder="1" applyAlignment="1">
      <alignment horizontal="center" vertical="center"/>
    </xf>
    <xf numFmtId="9" fontId="25" fillId="0" borderId="1" xfId="0" applyNumberFormat="1" applyFont="1" applyBorder="1" applyAlignment="1">
      <alignment horizontal="center" vertical="center"/>
    </xf>
    <xf numFmtId="0" fontId="2" fillId="17" borderId="8" xfId="0" applyFont="1" applyFill="1" applyBorder="1" applyAlignment="1">
      <alignment horizontal="justify" vertical="center" wrapText="1"/>
    </xf>
    <xf numFmtId="9" fontId="2" fillId="6" borderId="32" xfId="0" applyNumberFormat="1" applyFont="1" applyFill="1" applyBorder="1" applyAlignment="1">
      <alignment horizontal="center" vertical="center"/>
    </xf>
    <xf numFmtId="0" fontId="2" fillId="18" borderId="32" xfId="0" applyFont="1" applyFill="1" applyBorder="1" applyAlignment="1">
      <alignment horizontal="center" vertical="center"/>
    </xf>
    <xf numFmtId="9" fontId="2" fillId="0" borderId="32" xfId="0" applyNumberFormat="1" applyFont="1" applyBorder="1" applyAlignment="1">
      <alignment horizontal="center" vertical="center"/>
    </xf>
    <xf numFmtId="0" fontId="2" fillId="0" borderId="32" xfId="0" applyFont="1" applyBorder="1" applyAlignment="1">
      <alignment horizontal="center" vertical="center"/>
    </xf>
    <xf numFmtId="0" fontId="2" fillId="7" borderId="1" xfId="0" applyFont="1" applyFill="1" applyBorder="1" applyAlignment="1">
      <alignment horizontal="center" vertical="center"/>
    </xf>
    <xf numFmtId="0" fontId="2" fillId="7" borderId="1" xfId="0" applyFont="1" applyFill="1" applyBorder="1" applyAlignment="1" applyProtection="1">
      <alignment horizontal="center" vertical="center"/>
      <protection locked="0"/>
    </xf>
    <xf numFmtId="1" fontId="2" fillId="0" borderId="32" xfId="0" applyNumberFormat="1" applyFont="1" applyBorder="1" applyAlignment="1" applyProtection="1">
      <alignment horizontal="center" vertical="center"/>
      <protection locked="0"/>
    </xf>
    <xf numFmtId="1" fontId="2" fillId="0" borderId="1" xfId="0" applyNumberFormat="1" applyFont="1" applyBorder="1" applyAlignment="1" applyProtection="1">
      <alignment horizontal="center" vertical="center"/>
      <protection locked="0"/>
    </xf>
    <xf numFmtId="9" fontId="10" fillId="18" borderId="1" xfId="3" applyFont="1" applyFill="1" applyBorder="1" applyAlignment="1">
      <alignment horizontal="center" vertical="center"/>
    </xf>
    <xf numFmtId="9" fontId="2" fillId="15" borderId="1" xfId="3" applyFont="1" applyFill="1" applyBorder="1" applyAlignment="1">
      <alignment horizontal="center" vertical="center"/>
    </xf>
    <xf numFmtId="0" fontId="8" fillId="0" borderId="1" xfId="0" applyFont="1" applyBorder="1" applyAlignment="1" applyProtection="1">
      <alignment horizontal="center" vertical="center"/>
      <protection locked="0"/>
    </xf>
    <xf numFmtId="9" fontId="8" fillId="0" borderId="1" xfId="3" applyFont="1" applyFill="1" applyBorder="1" applyAlignment="1" applyProtection="1">
      <alignment horizontal="center" vertical="center"/>
      <protection locked="0"/>
    </xf>
    <xf numFmtId="0" fontId="2" fillId="0" borderId="29" xfId="0" applyFont="1" applyBorder="1" applyAlignment="1">
      <alignment horizontal="left" vertical="top" wrapText="1"/>
    </xf>
    <xf numFmtId="0" fontId="2" fillId="6" borderId="8" xfId="0" applyFont="1" applyFill="1" applyBorder="1" applyAlignment="1">
      <alignment horizontal="left" vertical="top" wrapText="1"/>
    </xf>
    <xf numFmtId="0" fontId="2" fillId="6" borderId="8" xfId="0" applyFont="1" applyFill="1" applyBorder="1" applyAlignment="1" applyProtection="1">
      <alignment horizontal="left" vertical="top" wrapText="1"/>
      <protection locked="0"/>
    </xf>
    <xf numFmtId="0" fontId="2" fillId="0" borderId="41" xfId="0" applyFont="1" applyBorder="1" applyAlignment="1">
      <alignment horizontal="left" vertical="top" wrapText="1"/>
    </xf>
    <xf numFmtId="0" fontId="2" fillId="6" borderId="1" xfId="0" applyFont="1" applyFill="1" applyBorder="1" applyAlignment="1" applyProtection="1">
      <alignment horizontal="left" vertical="top" wrapText="1"/>
      <protection locked="0"/>
    </xf>
    <xf numFmtId="9" fontId="2" fillId="0" borderId="1" xfId="0" applyNumberFormat="1" applyFont="1" applyBorder="1" applyAlignment="1">
      <alignment horizontal="left" vertical="top" wrapText="1"/>
    </xf>
    <xf numFmtId="0" fontId="2" fillId="6" borderId="1" xfId="0" applyFont="1" applyFill="1" applyBorder="1" applyAlignment="1">
      <alignment horizontal="left" vertical="top" wrapText="1"/>
    </xf>
    <xf numFmtId="9" fontId="2" fillId="0" borderId="22" xfId="0" applyNumberFormat="1" applyFont="1" applyBorder="1" applyAlignment="1">
      <alignment horizontal="left" vertical="top" wrapText="1"/>
    </xf>
    <xf numFmtId="0" fontId="2" fillId="6" borderId="22" xfId="0" applyFont="1" applyFill="1" applyBorder="1" applyAlignment="1" applyProtection="1">
      <alignment horizontal="left" vertical="top" wrapText="1"/>
      <protection locked="0"/>
    </xf>
    <xf numFmtId="0" fontId="8" fillId="6" borderId="1" xfId="0" applyFont="1" applyFill="1" applyBorder="1" applyAlignment="1" applyProtection="1">
      <alignment horizontal="left" vertical="top" wrapText="1"/>
      <protection locked="0"/>
    </xf>
    <xf numFmtId="0" fontId="2" fillId="17" borderId="8" xfId="0" applyFont="1" applyFill="1" applyBorder="1" applyAlignment="1">
      <alignment horizontal="left" vertical="top" wrapText="1"/>
    </xf>
    <xf numFmtId="0" fontId="19" fillId="17" borderId="1" xfId="0" applyFont="1" applyFill="1" applyBorder="1" applyAlignment="1">
      <alignment horizontal="left" vertical="top" wrapText="1"/>
    </xf>
    <xf numFmtId="0" fontId="2" fillId="0" borderId="1" xfId="0" applyFont="1" applyBorder="1" applyAlignment="1">
      <alignment horizontal="left" vertical="top" wrapText="1"/>
    </xf>
    <xf numFmtId="0" fontId="2" fillId="6" borderId="22" xfId="0" applyFont="1" applyFill="1" applyBorder="1" applyAlignment="1">
      <alignment horizontal="left" vertical="top" wrapText="1"/>
    </xf>
    <xf numFmtId="0" fontId="8" fillId="0" borderId="0" xfId="0" applyFont="1" applyAlignment="1" applyProtection="1">
      <alignment horizontal="left" vertical="top" wrapText="1"/>
      <protection locked="0"/>
    </xf>
    <xf numFmtId="0" fontId="9" fillId="9" borderId="32" xfId="0" applyFont="1" applyFill="1" applyBorder="1" applyAlignment="1">
      <alignment horizontal="left" vertical="top" wrapText="1"/>
    </xf>
    <xf numFmtId="0" fontId="9" fillId="9" borderId="32" xfId="0" applyFont="1" applyFill="1" applyBorder="1" applyAlignment="1" applyProtection="1">
      <alignment horizontal="left" vertical="top" wrapText="1"/>
      <protection locked="0"/>
    </xf>
    <xf numFmtId="0" fontId="9" fillId="9" borderId="39" xfId="0" applyFont="1" applyFill="1" applyBorder="1" applyAlignment="1" applyProtection="1">
      <alignment horizontal="left" vertical="top" wrapText="1"/>
      <protection locked="0"/>
    </xf>
    <xf numFmtId="0" fontId="7" fillId="6" borderId="0" xfId="0" applyFont="1" applyFill="1" applyAlignment="1">
      <alignment horizontal="left" vertical="top" wrapText="1"/>
    </xf>
    <xf numFmtId="0" fontId="8" fillId="0" borderId="0" xfId="0" applyFont="1" applyAlignment="1">
      <alignment horizontal="left" vertical="top" wrapText="1"/>
    </xf>
    <xf numFmtId="0" fontId="2" fillId="0" borderId="0" xfId="0" applyFont="1" applyAlignment="1" applyProtection="1">
      <alignment horizontal="left" vertical="top" wrapText="1"/>
      <protection locked="0"/>
    </xf>
    <xf numFmtId="0" fontId="8" fillId="6" borderId="8" xfId="0" applyFont="1" applyFill="1" applyBorder="1" applyAlignment="1">
      <alignment horizontal="left" vertical="top" wrapText="1"/>
    </xf>
    <xf numFmtId="0" fontId="8" fillId="6" borderId="8" xfId="0" applyFont="1" applyFill="1" applyBorder="1" applyAlignment="1" applyProtection="1">
      <alignment horizontal="left" vertical="top" wrapText="1"/>
      <protection locked="0"/>
    </xf>
    <xf numFmtId="0" fontId="8" fillId="6" borderId="9" xfId="0" applyFont="1" applyFill="1" applyBorder="1" applyAlignment="1" applyProtection="1">
      <alignment horizontal="left" vertical="top" wrapText="1"/>
      <protection locked="0"/>
    </xf>
    <xf numFmtId="0" fontId="8" fillId="6" borderId="1" xfId="0" applyFont="1" applyFill="1" applyBorder="1" applyAlignment="1">
      <alignment horizontal="left" vertical="top" wrapText="1"/>
    </xf>
    <xf numFmtId="0" fontId="8" fillId="6" borderId="11" xfId="0" applyFont="1" applyFill="1" applyBorder="1" applyAlignment="1" applyProtection="1">
      <alignment horizontal="left" vertical="top" wrapText="1"/>
      <protection locked="0"/>
    </xf>
    <xf numFmtId="14" fontId="2" fillId="0" borderId="41" xfId="0" applyNumberFormat="1" applyFont="1" applyBorder="1" applyAlignment="1" applyProtection="1">
      <alignment horizontal="left" vertical="top" wrapText="1"/>
      <protection locked="0"/>
    </xf>
    <xf numFmtId="0" fontId="8" fillId="0" borderId="1" xfId="0" applyFont="1" applyBorder="1" applyAlignment="1">
      <alignment horizontal="left" vertical="top" wrapText="1"/>
    </xf>
    <xf numFmtId="0" fontId="8" fillId="6" borderId="22" xfId="0" applyFont="1" applyFill="1" applyBorder="1" applyAlignment="1">
      <alignment horizontal="left" vertical="top" wrapText="1"/>
    </xf>
    <xf numFmtId="0" fontId="8" fillId="6" borderId="22" xfId="0" applyFont="1" applyFill="1" applyBorder="1" applyAlignment="1" applyProtection="1">
      <alignment horizontal="left" vertical="top" wrapText="1"/>
      <protection locked="0"/>
    </xf>
    <xf numFmtId="0" fontId="8" fillId="6" borderId="23" xfId="0" applyFont="1" applyFill="1" applyBorder="1" applyAlignment="1" applyProtection="1">
      <alignment horizontal="left" vertical="top" wrapText="1"/>
      <protection locked="0"/>
    </xf>
    <xf numFmtId="0" fontId="10" fillId="0" borderId="8" xfId="0" applyFont="1" applyBorder="1" applyAlignment="1">
      <alignment horizontal="left" vertical="top" wrapText="1"/>
    </xf>
    <xf numFmtId="0" fontId="23" fillId="17" borderId="1" xfId="0" applyFont="1" applyFill="1" applyBorder="1" applyAlignment="1">
      <alignment horizontal="left" vertical="top" wrapText="1"/>
    </xf>
    <xf numFmtId="14" fontId="2" fillId="0" borderId="21" xfId="0" applyNumberFormat="1" applyFont="1" applyBorder="1" applyAlignment="1" applyProtection="1">
      <alignment horizontal="left" vertical="top" wrapText="1"/>
      <protection locked="0"/>
    </xf>
    <xf numFmtId="0" fontId="2" fillId="6" borderId="11" xfId="0" applyFont="1" applyFill="1" applyBorder="1" applyAlignment="1" applyProtection="1">
      <alignment horizontal="left" vertical="top" wrapText="1"/>
      <protection locked="0"/>
    </xf>
    <xf numFmtId="0" fontId="2" fillId="6" borderId="23" xfId="0" applyFont="1" applyFill="1" applyBorder="1" applyAlignment="1" applyProtection="1">
      <alignment horizontal="left" vertical="top" wrapText="1"/>
      <protection locked="0"/>
    </xf>
    <xf numFmtId="0" fontId="2" fillId="0" borderId="8" xfId="0" applyFont="1" applyBorder="1" applyAlignment="1">
      <alignment horizontal="left" vertical="top" wrapText="1"/>
    </xf>
    <xf numFmtId="0" fontId="2" fillId="0" borderId="1" xfId="0" applyFont="1" applyBorder="1" applyAlignment="1" applyProtection="1">
      <alignment horizontal="left" vertical="top" wrapText="1"/>
      <protection locked="0"/>
    </xf>
    <xf numFmtId="0" fontId="2" fillId="0" borderId="22" xfId="0" applyFont="1" applyBorder="1" applyAlignment="1" applyProtection="1">
      <alignment horizontal="left" vertical="top" wrapText="1"/>
      <protection locked="0"/>
    </xf>
    <xf numFmtId="0" fontId="2" fillId="0" borderId="34" xfId="0" applyFont="1" applyBorder="1" applyAlignment="1">
      <alignment horizontal="left" vertical="top" wrapText="1"/>
    </xf>
    <xf numFmtId="0" fontId="8" fillId="0" borderId="34" xfId="0" applyFont="1" applyBorder="1" applyAlignment="1">
      <alignment horizontal="left" vertical="top" wrapText="1"/>
    </xf>
    <xf numFmtId="0" fontId="2" fillId="0" borderId="53" xfId="0" applyFont="1" applyBorder="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8" fillId="0" borderId="22" xfId="0" applyFont="1" applyBorder="1" applyAlignment="1" applyProtection="1">
      <alignment horizontal="left" vertical="top" wrapText="1"/>
      <protection locked="0"/>
    </xf>
    <xf numFmtId="0" fontId="2" fillId="0" borderId="22" xfId="0" applyFont="1" applyBorder="1" applyAlignment="1">
      <alignment horizontal="left" vertical="top" wrapText="1"/>
    </xf>
    <xf numFmtId="0" fontId="8" fillId="0" borderId="9"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4" xfId="0" applyFont="1" applyBorder="1" applyAlignment="1" applyProtection="1">
      <alignment horizontal="left" vertical="top" wrapText="1"/>
      <protection locked="0"/>
    </xf>
    <xf numFmtId="0" fontId="2" fillId="0" borderId="35" xfId="0"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8" fillId="0" borderId="11"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8" fillId="0" borderId="56"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8" fillId="0" borderId="23" xfId="0" applyFont="1" applyBorder="1" applyAlignment="1" applyProtection="1">
      <alignment horizontal="left" vertical="top" wrapText="1"/>
      <protection locked="0"/>
    </xf>
    <xf numFmtId="0" fontId="8" fillId="0" borderId="46" xfId="0" applyFont="1" applyBorder="1" applyAlignment="1" applyProtection="1">
      <alignment horizontal="left" vertical="top" wrapText="1"/>
      <protection locked="0"/>
    </xf>
    <xf numFmtId="0" fontId="8" fillId="0" borderId="47" xfId="0" applyFont="1" applyBorder="1" applyAlignment="1" applyProtection="1">
      <alignment horizontal="left" vertical="top" wrapText="1"/>
      <protection locked="0"/>
    </xf>
    <xf numFmtId="0" fontId="2" fillId="0" borderId="46" xfId="0" applyFont="1" applyBorder="1" applyAlignment="1">
      <alignment horizontal="left" vertical="top" wrapText="1"/>
    </xf>
    <xf numFmtId="0" fontId="2" fillId="6" borderId="53" xfId="0" applyFont="1" applyFill="1" applyBorder="1" applyAlignment="1" applyProtection="1">
      <alignment horizontal="left" vertical="top" wrapText="1"/>
      <protection locked="0"/>
    </xf>
    <xf numFmtId="0" fontId="10" fillId="6" borderId="52" xfId="0" applyFont="1" applyFill="1" applyBorder="1" applyAlignment="1">
      <alignment horizontal="left" vertical="top" wrapText="1"/>
    </xf>
    <xf numFmtId="0" fontId="2" fillId="6" borderId="20" xfId="0" applyFont="1" applyFill="1" applyBorder="1" applyAlignment="1">
      <alignment horizontal="left" vertical="top" wrapText="1"/>
    </xf>
    <xf numFmtId="0" fontId="2" fillId="6" borderId="29" xfId="0" applyFont="1" applyFill="1" applyBorder="1" applyAlignment="1">
      <alignment horizontal="left" vertical="top" wrapText="1"/>
    </xf>
    <xf numFmtId="0" fontId="19" fillId="6" borderId="1" xfId="0" applyFont="1" applyFill="1" applyBorder="1" applyAlignment="1" applyProtection="1">
      <alignment horizontal="left" vertical="top" wrapText="1"/>
      <protection locked="0"/>
    </xf>
    <xf numFmtId="0" fontId="2" fillId="6" borderId="32" xfId="0" applyFont="1" applyFill="1" applyBorder="1" applyAlignment="1">
      <alignment horizontal="left" vertical="top" wrapText="1"/>
    </xf>
    <xf numFmtId="0" fontId="2" fillId="6" borderId="42" xfId="0" applyFont="1" applyFill="1" applyBorder="1" applyAlignment="1" applyProtection="1">
      <alignment horizontal="left" vertical="top" wrapText="1"/>
      <protection locked="0"/>
    </xf>
    <xf numFmtId="0" fontId="2" fillId="6" borderId="51" xfId="0" applyFont="1" applyFill="1" applyBorder="1" applyAlignment="1" applyProtection="1">
      <alignment horizontal="left" vertical="top" wrapText="1"/>
      <protection locked="0"/>
    </xf>
    <xf numFmtId="0" fontId="2" fillId="6" borderId="41" xfId="0" applyFont="1" applyFill="1" applyBorder="1" applyAlignment="1" applyProtection="1">
      <alignment horizontal="left" vertical="top" wrapText="1"/>
      <protection locked="0"/>
    </xf>
    <xf numFmtId="0" fontId="2" fillId="6" borderId="53" xfId="0" applyFont="1" applyFill="1" applyBorder="1" applyAlignment="1">
      <alignment horizontal="left" vertical="top" wrapText="1"/>
    </xf>
    <xf numFmtId="0" fontId="2" fillId="0" borderId="41" xfId="0" applyFont="1" applyBorder="1" applyAlignment="1" applyProtection="1">
      <alignment horizontal="left" vertical="top" wrapText="1"/>
      <protection locked="0"/>
    </xf>
    <xf numFmtId="10" fontId="2" fillId="6" borderId="32" xfId="0" applyNumberFormat="1" applyFont="1" applyFill="1" applyBorder="1" applyAlignment="1">
      <alignment horizontal="left" vertical="top" wrapText="1"/>
    </xf>
    <xf numFmtId="0" fontId="2" fillId="6" borderId="49" xfId="0" applyFont="1" applyFill="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6" borderId="45" xfId="0" applyFont="1" applyFill="1" applyBorder="1" applyAlignment="1" applyProtection="1">
      <alignment horizontal="left" vertical="top" wrapText="1"/>
      <protection locked="0"/>
    </xf>
    <xf numFmtId="0" fontId="2" fillId="6" borderId="32" xfId="0" applyFont="1" applyFill="1" applyBorder="1" applyAlignment="1" applyProtection="1">
      <alignment horizontal="left" vertical="top" wrapText="1"/>
      <protection locked="0"/>
    </xf>
    <xf numFmtId="10" fontId="2" fillId="6" borderId="1" xfId="0" applyNumberFormat="1" applyFont="1" applyFill="1" applyBorder="1" applyAlignment="1">
      <alignment horizontal="left" vertical="top" wrapText="1"/>
    </xf>
    <xf numFmtId="0" fontId="21" fillId="0" borderId="1" xfId="0" applyFont="1" applyBorder="1" applyAlignment="1">
      <alignment horizontal="left" vertical="top" wrapText="1"/>
    </xf>
    <xf numFmtId="0" fontId="2" fillId="6" borderId="9" xfId="0" applyFont="1" applyFill="1" applyBorder="1" applyAlignment="1" applyProtection="1">
      <alignment horizontal="left" vertical="top" wrapText="1"/>
      <protection locked="0"/>
    </xf>
    <xf numFmtId="0" fontId="25" fillId="0" borderId="1" xfId="0" applyFont="1" applyBorder="1" applyAlignment="1">
      <alignment horizontal="left" vertical="top" wrapText="1"/>
    </xf>
    <xf numFmtId="0" fontId="2" fillId="17" borderId="1" xfId="0" applyFont="1" applyFill="1" applyBorder="1" applyAlignment="1">
      <alignment horizontal="left" vertical="top" wrapText="1"/>
    </xf>
    <xf numFmtId="0" fontId="19" fillId="7" borderId="1" xfId="0" applyFont="1" applyFill="1" applyBorder="1" applyAlignment="1">
      <alignment horizontal="left" vertical="top" wrapText="1"/>
    </xf>
    <xf numFmtId="0" fontId="19" fillId="7" borderId="1" xfId="0" applyFont="1" applyFill="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7" borderId="11" xfId="0" applyFont="1" applyFill="1" applyBorder="1" applyAlignment="1" applyProtection="1">
      <alignment horizontal="left" vertical="top" wrapText="1"/>
      <protection locked="0"/>
    </xf>
    <xf numFmtId="10" fontId="26" fillId="6" borderId="1" xfId="0" applyNumberFormat="1" applyFont="1" applyFill="1" applyBorder="1" applyAlignment="1">
      <alignment horizontal="center"/>
    </xf>
    <xf numFmtId="0" fontId="9" fillId="19" borderId="1" xfId="0" applyFont="1" applyFill="1" applyBorder="1" applyAlignment="1">
      <alignment horizontal="center"/>
    </xf>
    <xf numFmtId="10" fontId="9" fillId="19" borderId="0" xfId="0" applyNumberFormat="1" applyFont="1" applyFill="1" applyAlignment="1">
      <alignment horizontal="center"/>
    </xf>
    <xf numFmtId="0" fontId="8" fillId="0" borderId="45" xfId="0" applyFont="1" applyBorder="1" applyAlignment="1" applyProtection="1">
      <alignment horizontal="left" vertical="top" wrapText="1"/>
      <protection locked="0"/>
    </xf>
    <xf numFmtId="0" fontId="8" fillId="0" borderId="32" xfId="0" applyFont="1" applyBorder="1" applyAlignment="1" applyProtection="1">
      <alignment horizontal="left" vertical="top" wrapText="1"/>
      <protection locked="0"/>
    </xf>
    <xf numFmtId="0" fontId="8" fillId="0" borderId="39" xfId="0" applyFont="1" applyBorder="1" applyAlignment="1" applyProtection="1">
      <alignment horizontal="left" vertical="top" wrapText="1"/>
      <protection locked="0"/>
    </xf>
    <xf numFmtId="0" fontId="27" fillId="0" borderId="0" xfId="0" applyFont="1" applyAlignment="1">
      <alignment horizontal="center" vertical="top" wrapText="1"/>
    </xf>
    <xf numFmtId="0" fontId="26" fillId="6" borderId="1" xfId="0" applyFont="1" applyFill="1" applyBorder="1" applyAlignment="1">
      <alignment horizontal="left" wrapText="1"/>
    </xf>
    <xf numFmtId="0" fontId="26" fillId="6" borderId="1" xfId="0" applyFont="1" applyFill="1" applyBorder="1" applyAlignment="1">
      <alignment horizontal="left"/>
    </xf>
    <xf numFmtId="0" fontId="9" fillId="19" borderId="5" xfId="0" applyFont="1" applyFill="1" applyBorder="1" applyAlignment="1">
      <alignment horizontal="center"/>
    </xf>
    <xf numFmtId="0" fontId="9" fillId="19" borderId="1" xfId="0" applyFont="1" applyFill="1" applyBorder="1" applyAlignment="1">
      <alignment horizontal="center"/>
    </xf>
    <xf numFmtId="0" fontId="9" fillId="2" borderId="0" xfId="0" applyFont="1" applyFill="1" applyAlignment="1">
      <alignment horizontal="center"/>
    </xf>
    <xf numFmtId="0" fontId="9" fillId="2" borderId="0" xfId="0" applyFont="1" applyFill="1" applyAlignment="1">
      <alignment horizontal="justify" vertical="center" wrapText="1"/>
    </xf>
    <xf numFmtId="14"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wrapText="1" indent="1"/>
    </xf>
    <xf numFmtId="0" fontId="8" fillId="0" borderId="11" xfId="0" applyFont="1" applyBorder="1" applyAlignment="1">
      <alignment horizontal="left" vertical="center" wrapText="1" indent="1"/>
    </xf>
    <xf numFmtId="0" fontId="8" fillId="0" borderId="29"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8" fillId="0" borderId="8" xfId="0" applyFont="1" applyBorder="1" applyAlignment="1">
      <alignment horizontal="left" vertical="center" indent="2"/>
    </xf>
    <xf numFmtId="0" fontId="8" fillId="0" borderId="8" xfId="0" applyFont="1" applyBorder="1" applyAlignment="1">
      <alignment horizontal="left" vertical="center" wrapText="1" indent="2"/>
    </xf>
    <xf numFmtId="0" fontId="8" fillId="0" borderId="9" xfId="0" applyFont="1" applyBorder="1" applyAlignment="1">
      <alignment horizontal="left" vertical="center" wrapText="1" indent="2"/>
    </xf>
    <xf numFmtId="0" fontId="8" fillId="0" borderId="22" xfId="0" applyFont="1" applyBorder="1" applyAlignment="1">
      <alignment horizontal="left" vertical="center" wrapText="1" indent="2"/>
    </xf>
    <xf numFmtId="0" fontId="8" fillId="0" borderId="23" xfId="0" applyFont="1" applyBorder="1" applyAlignment="1">
      <alignment horizontal="left" vertical="center" wrapText="1" indent="2"/>
    </xf>
    <xf numFmtId="0" fontId="6" fillId="0" borderId="20" xfId="0" applyFont="1" applyBorder="1" applyAlignment="1">
      <alignment horizontal="center" vertical="center"/>
    </xf>
    <xf numFmtId="0" fontId="6" fillId="0" borderId="8" xfId="0" applyFont="1" applyBorder="1" applyAlignment="1">
      <alignment horizontal="center" vertical="center"/>
    </xf>
    <xf numFmtId="0" fontId="8" fillId="0" borderId="1" xfId="0" applyFont="1" applyBorder="1" applyAlignment="1">
      <alignment horizontal="justify" vertical="center" wrapText="1"/>
    </xf>
    <xf numFmtId="0" fontId="8" fillId="0" borderId="11" xfId="0" applyFont="1" applyBorder="1" applyAlignment="1">
      <alignment horizontal="justify" vertical="center" wrapText="1"/>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2"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8" fillId="0" borderId="22" xfId="0" applyFont="1" applyBorder="1" applyAlignment="1">
      <alignment horizontal="justify" vertical="top" wrapText="1"/>
    </xf>
    <xf numFmtId="0" fontId="8" fillId="0" borderId="23" xfId="0" applyFont="1" applyBorder="1" applyAlignment="1">
      <alignment horizontal="justify" vertical="top" wrapText="1"/>
    </xf>
    <xf numFmtId="0" fontId="11" fillId="0" borderId="0" xfId="2" applyFont="1" applyAlignment="1">
      <alignment horizontal="justify" vertical="center" wrapText="1"/>
    </xf>
    <xf numFmtId="0" fontId="11" fillId="0" borderId="0" xfId="2" applyFont="1" applyAlignment="1">
      <alignment horizontal="left" vertical="center" wrapText="1"/>
    </xf>
    <xf numFmtId="0" fontId="9" fillId="2" borderId="2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8" xfId="0" applyFont="1" applyFill="1" applyBorder="1" applyAlignment="1">
      <alignment horizontal="justify" vertical="center" wrapText="1"/>
    </xf>
    <xf numFmtId="0" fontId="9" fillId="2" borderId="9"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justify" vertical="center" wrapText="1"/>
    </xf>
    <xf numFmtId="0" fontId="9" fillId="2" borderId="11"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0" xfId="0" applyFont="1" applyFill="1" applyAlignment="1">
      <alignment horizontal="center" vertical="center" wrapText="1"/>
    </xf>
    <xf numFmtId="0" fontId="3" fillId="0" borderId="0" xfId="2" applyAlignment="1">
      <alignment horizontal="center" vertical="center"/>
    </xf>
    <xf numFmtId="0" fontId="11" fillId="0" borderId="24" xfId="2" applyFont="1" applyFill="1" applyBorder="1" applyAlignment="1">
      <alignment horizontal="center" vertical="center" wrapText="1"/>
    </xf>
    <xf numFmtId="0" fontId="11" fillId="0" borderId="4" xfId="2" applyFont="1" applyFill="1" applyBorder="1" applyAlignment="1">
      <alignment horizontal="center" vertical="center" wrapText="1"/>
    </xf>
    <xf numFmtId="0" fontId="11" fillId="0" borderId="25" xfId="2"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 xfId="0" applyFont="1" applyBorder="1" applyAlignment="1">
      <alignment horizontal="center" vertical="center" wrapText="1"/>
    </xf>
    <xf numFmtId="0" fontId="7" fillId="4" borderId="8" xfId="0" applyFont="1" applyFill="1" applyBorder="1" applyAlignment="1">
      <alignment horizontal="center" vertical="center"/>
    </xf>
    <xf numFmtId="0" fontId="7" fillId="4" borderId="1" xfId="0" applyFont="1" applyFill="1" applyBorder="1" applyAlignment="1">
      <alignment horizontal="center" vertical="center"/>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1" xfId="0" applyFont="1" applyBorder="1" applyAlignment="1">
      <alignment horizontal="center" vertical="center"/>
    </xf>
    <xf numFmtId="14" fontId="8" fillId="0" borderId="1" xfId="0" applyNumberFormat="1" applyFont="1" applyBorder="1" applyAlignment="1">
      <alignment horizontal="center" vertical="center"/>
    </xf>
    <xf numFmtId="14" fontId="8" fillId="0" borderId="11" xfId="0" applyNumberFormat="1" applyFont="1" applyBorder="1" applyAlignment="1">
      <alignment horizontal="center" vertical="center"/>
    </xf>
    <xf numFmtId="0" fontId="6" fillId="0" borderId="1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4" xfId="0" applyFont="1" applyBorder="1" applyAlignment="1">
      <alignment horizontal="center" vertical="center" wrapText="1"/>
    </xf>
    <xf numFmtId="0" fontId="9" fillId="2" borderId="15" xfId="0" applyFont="1" applyFill="1" applyBorder="1" applyAlignment="1">
      <alignment horizontal="center" vertical="center" wrapText="1"/>
    </xf>
    <xf numFmtId="0" fontId="8" fillId="0" borderId="21" xfId="0" applyFont="1" applyBorder="1" applyAlignment="1">
      <alignment horizontal="justify" vertical="center" wrapText="1"/>
    </xf>
    <xf numFmtId="0" fontId="8" fillId="0" borderId="22" xfId="0" applyFont="1" applyBorder="1" applyAlignment="1">
      <alignment horizontal="justify" vertical="center" wrapText="1"/>
    </xf>
    <xf numFmtId="0" fontId="8" fillId="0" borderId="23" xfId="0" applyFont="1" applyBorder="1" applyAlignment="1">
      <alignment horizontal="justify" vertical="center" wrapText="1"/>
    </xf>
    <xf numFmtId="0" fontId="8" fillId="0" borderId="21" xfId="0" applyFont="1" applyBorder="1" applyAlignment="1">
      <alignment horizontal="left" vertical="center" wrapText="1" indent="8"/>
    </xf>
    <xf numFmtId="0" fontId="8" fillId="0" borderId="22" xfId="0" applyFont="1" applyBorder="1" applyAlignment="1">
      <alignment horizontal="left" vertical="center" wrapText="1" indent="8"/>
    </xf>
    <xf numFmtId="0" fontId="8" fillId="0" borderId="23" xfId="0" applyFont="1" applyBorder="1" applyAlignment="1">
      <alignment horizontal="left" vertical="center" wrapText="1" indent="8"/>
    </xf>
    <xf numFmtId="0" fontId="8" fillId="0" borderId="10" xfId="0" applyFont="1" applyBorder="1" applyAlignment="1">
      <alignment horizontal="center" vertical="center" wrapText="1"/>
    </xf>
    <xf numFmtId="0" fontId="8" fillId="0" borderId="0" xfId="0" applyFont="1" applyAlignment="1">
      <alignment horizontal="center" vertical="center" wrapText="1"/>
    </xf>
    <xf numFmtId="0" fontId="8" fillId="0" borderId="15" xfId="0" applyFont="1" applyBorder="1" applyAlignment="1">
      <alignment horizontal="center" vertical="center" wrapText="1"/>
    </xf>
    <xf numFmtId="0" fontId="9" fillId="2" borderId="17" xfId="0" applyFont="1" applyFill="1" applyBorder="1" applyAlignment="1">
      <alignment horizontal="left" vertical="center" wrapText="1"/>
    </xf>
    <xf numFmtId="0" fontId="9" fillId="2" borderId="27" xfId="0" applyFont="1" applyFill="1" applyBorder="1" applyAlignment="1">
      <alignment horizontal="left" vertical="center" wrapText="1"/>
    </xf>
    <xf numFmtId="0" fontId="9" fillId="2" borderId="28" xfId="0" applyFont="1" applyFill="1" applyBorder="1" applyAlignment="1">
      <alignment horizontal="left" vertical="center" wrapText="1"/>
    </xf>
    <xf numFmtId="0" fontId="10" fillId="6" borderId="29"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2" fillId="6" borderId="22" xfId="0" applyFont="1" applyFill="1" applyBorder="1" applyAlignment="1">
      <alignment horizontal="justify" vertical="center" wrapText="1"/>
    </xf>
    <xf numFmtId="0" fontId="2" fillId="6" borderId="22" xfId="0" applyFont="1" applyFill="1" applyBorder="1" applyAlignment="1">
      <alignment horizontal="center" vertical="center" wrapText="1"/>
    </xf>
    <xf numFmtId="14" fontId="2" fillId="6" borderId="22" xfId="0" applyNumberFormat="1" applyFont="1" applyFill="1" applyBorder="1" applyAlignment="1">
      <alignment horizontal="center" vertical="center" wrapText="1"/>
    </xf>
    <xf numFmtId="0" fontId="2" fillId="6" borderId="1" xfId="0" applyFont="1" applyFill="1" applyBorder="1" applyAlignment="1">
      <alignment horizontal="justify" vertical="center" wrapText="1"/>
    </xf>
    <xf numFmtId="0" fontId="2" fillId="6" borderId="1" xfId="0" applyFont="1" applyFill="1" applyBorder="1" applyAlignment="1">
      <alignment horizontal="center" vertical="center" wrapText="1"/>
    </xf>
    <xf numFmtId="14" fontId="2" fillId="6" borderId="1" xfId="0" applyNumberFormat="1" applyFont="1" applyFill="1" applyBorder="1" applyAlignment="1">
      <alignment horizontal="center" vertical="center" wrapText="1"/>
    </xf>
    <xf numFmtId="0" fontId="6" fillId="3" borderId="32"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8" xfId="0" applyFont="1" applyFill="1" applyBorder="1" applyAlignment="1">
      <alignment horizontal="justify" vertical="center" wrapText="1"/>
    </xf>
    <xf numFmtId="0" fontId="9" fillId="11" borderId="1" xfId="0" applyFont="1" applyFill="1" applyBorder="1" applyAlignment="1">
      <alignment horizontal="left" vertical="top" wrapText="1"/>
    </xf>
    <xf numFmtId="0" fontId="9" fillId="11" borderId="1" xfId="0" applyFont="1" applyFill="1" applyBorder="1" applyAlignment="1" applyProtection="1">
      <alignment horizontal="left" vertical="top" wrapText="1"/>
      <protection locked="0"/>
    </xf>
    <xf numFmtId="14" fontId="2" fillId="6" borderId="8" xfId="0" applyNumberFormat="1" applyFont="1" applyFill="1" applyBorder="1" applyAlignment="1">
      <alignment horizontal="center" vertical="center" wrapText="1"/>
    </xf>
    <xf numFmtId="0" fontId="6" fillId="0" borderId="20" xfId="0" applyFont="1" applyBorder="1" applyAlignment="1">
      <alignment horizontal="center" vertical="center" wrapText="1"/>
    </xf>
    <xf numFmtId="0" fontId="6" fillId="0" borderId="29" xfId="0" applyFont="1" applyBorder="1" applyAlignment="1">
      <alignment horizontal="center" vertical="center" wrapText="1"/>
    </xf>
    <xf numFmtId="0" fontId="10" fillId="6" borderId="20" xfId="0" applyFont="1" applyFill="1" applyBorder="1" applyAlignment="1">
      <alignment horizontal="center" vertical="center" wrapText="1"/>
    </xf>
    <xf numFmtId="0" fontId="9" fillId="2" borderId="42" xfId="0" applyFont="1" applyFill="1" applyBorder="1" applyAlignment="1">
      <alignment horizontal="left" vertical="center" wrapText="1"/>
    </xf>
    <xf numFmtId="0" fontId="9" fillId="2" borderId="12" xfId="0" applyFont="1" applyFill="1" applyBorder="1" applyAlignment="1">
      <alignment horizontal="center" vertical="center"/>
    </xf>
    <xf numFmtId="0" fontId="9" fillId="2" borderId="38" xfId="0" applyFont="1" applyFill="1" applyBorder="1" applyAlignment="1">
      <alignment horizontal="center" vertical="center"/>
    </xf>
    <xf numFmtId="0" fontId="9" fillId="2" borderId="2" xfId="0" applyFont="1" applyFill="1" applyBorder="1" applyAlignment="1">
      <alignment horizontal="center" vertical="center"/>
    </xf>
    <xf numFmtId="0" fontId="9" fillId="8" borderId="34"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9" fillId="9" borderId="34" xfId="0" applyFont="1" applyFill="1" applyBorder="1" applyAlignment="1" applyProtection="1">
      <alignment horizontal="center" vertical="center" wrapText="1"/>
      <protection locked="0"/>
    </xf>
    <xf numFmtId="0" fontId="9" fillId="9" borderId="35" xfId="0" applyFont="1" applyFill="1" applyBorder="1" applyAlignment="1" applyProtection="1">
      <alignment horizontal="center" vertical="center" wrapText="1"/>
      <protection locked="0"/>
    </xf>
    <xf numFmtId="0" fontId="9" fillId="9" borderId="36" xfId="0" applyFont="1" applyFill="1" applyBorder="1" applyAlignment="1" applyProtection="1">
      <alignment horizontal="center" vertical="center" wrapText="1"/>
      <protection locked="0"/>
    </xf>
    <xf numFmtId="0" fontId="9" fillId="9" borderId="37" xfId="0" applyFont="1" applyFill="1" applyBorder="1" applyAlignment="1" applyProtection="1">
      <alignment horizontal="center" vertical="center" wrapText="1"/>
      <protection locked="0"/>
    </xf>
    <xf numFmtId="0" fontId="9" fillId="9" borderId="40" xfId="0" applyFont="1" applyFill="1" applyBorder="1" applyAlignment="1" applyProtection="1">
      <alignment horizontal="center" vertical="center" wrapText="1"/>
      <protection locked="0"/>
    </xf>
    <xf numFmtId="0" fontId="9" fillId="9" borderId="13" xfId="0" applyFont="1" applyFill="1" applyBorder="1" applyAlignment="1" applyProtection="1">
      <alignment horizontal="center" vertical="center" wrapText="1"/>
      <protection locked="0"/>
    </xf>
    <xf numFmtId="0" fontId="9" fillId="9" borderId="5" xfId="0" applyFont="1" applyFill="1" applyBorder="1" applyAlignment="1" applyProtection="1">
      <alignment horizontal="center" vertical="center" wrapText="1"/>
      <protection locked="0"/>
    </xf>
    <xf numFmtId="0" fontId="9" fillId="9" borderId="12" xfId="0" applyFont="1" applyFill="1" applyBorder="1" applyAlignment="1" applyProtection="1">
      <alignment horizontal="center" vertical="center" wrapText="1"/>
      <protection locked="0"/>
    </xf>
    <xf numFmtId="0" fontId="9" fillId="9" borderId="38" xfId="0" applyFont="1" applyFill="1" applyBorder="1" applyAlignment="1" applyProtection="1">
      <alignment horizontal="center" vertical="center" wrapText="1"/>
      <protection locked="0"/>
    </xf>
    <xf numFmtId="0" fontId="8" fillId="0" borderId="0" xfId="0" applyFont="1" applyAlignment="1">
      <alignment horizontal="left" wrapText="1"/>
    </xf>
    <xf numFmtId="0" fontId="6" fillId="5" borderId="6" xfId="0" applyFont="1" applyFill="1" applyBorder="1" applyAlignment="1">
      <alignment horizontal="center" vertical="center"/>
    </xf>
    <xf numFmtId="0" fontId="6" fillId="5" borderId="18" xfId="0" applyFont="1" applyFill="1" applyBorder="1" applyAlignment="1">
      <alignment horizontal="center" vertical="center"/>
    </xf>
    <xf numFmtId="0" fontId="6" fillId="5" borderId="19" xfId="0" applyFont="1" applyFill="1" applyBorder="1" applyAlignment="1">
      <alignment horizontal="center" vertical="center"/>
    </xf>
    <xf numFmtId="0" fontId="6" fillId="5" borderId="24" xfId="0" applyFont="1" applyFill="1" applyBorder="1" applyAlignment="1">
      <alignment horizontal="center"/>
    </xf>
    <xf numFmtId="0" fontId="6" fillId="5" borderId="25" xfId="0" applyFont="1" applyFill="1" applyBorder="1" applyAlignment="1">
      <alignment horizontal="center"/>
    </xf>
    <xf numFmtId="0" fontId="6" fillId="5" borderId="24" xfId="0" applyFont="1" applyFill="1" applyBorder="1" applyAlignment="1">
      <alignment horizontal="left" vertical="center" wrapText="1"/>
    </xf>
    <xf numFmtId="0" fontId="6" fillId="5" borderId="25" xfId="0" applyFont="1" applyFill="1" applyBorder="1" applyAlignment="1">
      <alignment horizontal="left" vertical="center" wrapText="1"/>
    </xf>
    <xf numFmtId="22" fontId="8" fillId="0" borderId="10" xfId="0" applyNumberFormat="1" applyFont="1" applyBorder="1" applyAlignment="1">
      <alignment horizontal="center"/>
    </xf>
    <xf numFmtId="22" fontId="8" fillId="0" borderId="0" xfId="0" applyNumberFormat="1" applyFont="1" applyAlignment="1">
      <alignment horizontal="center"/>
    </xf>
    <xf numFmtId="0" fontId="8" fillId="0" borderId="10" xfId="0" applyFont="1" applyBorder="1" applyAlignment="1">
      <alignment horizontal="left" vertical="center" wrapText="1"/>
    </xf>
    <xf numFmtId="0" fontId="8" fillId="0" borderId="0" xfId="0" applyFont="1" applyAlignment="1">
      <alignment horizontal="left" vertical="center" wrapText="1"/>
    </xf>
    <xf numFmtId="0" fontId="2" fillId="6" borderId="29" xfId="0" applyFont="1" applyFill="1" applyBorder="1" applyAlignment="1">
      <alignment horizontal="center" vertical="center" wrapText="1"/>
    </xf>
    <xf numFmtId="0" fontId="2" fillId="6" borderId="21" xfId="0" applyFont="1" applyFill="1" applyBorder="1" applyAlignment="1">
      <alignment horizontal="center" vertical="center" wrapText="1"/>
    </xf>
    <xf numFmtId="0" fontId="2" fillId="6" borderId="20"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2" borderId="13"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45" xfId="0" applyFont="1" applyFill="1" applyBorder="1" applyAlignment="1">
      <alignment horizontal="center" vertical="center"/>
    </xf>
    <xf numFmtId="0" fontId="9" fillId="9" borderId="34" xfId="0" applyFont="1" applyFill="1" applyBorder="1" applyAlignment="1">
      <alignment horizontal="center" vertical="center" wrapText="1"/>
    </xf>
    <xf numFmtId="0" fontId="9" fillId="9" borderId="35" xfId="0" applyFont="1" applyFill="1" applyBorder="1" applyAlignment="1">
      <alignment horizontal="center" vertical="center" wrapText="1"/>
    </xf>
    <xf numFmtId="0" fontId="9" fillId="9" borderId="43" xfId="0" applyFont="1" applyFill="1" applyBorder="1" applyAlignment="1" applyProtection="1">
      <alignment horizontal="center" vertical="center" wrapText="1"/>
      <protection locked="0"/>
    </xf>
    <xf numFmtId="0" fontId="9" fillId="9" borderId="6" xfId="0" applyFont="1" applyFill="1" applyBorder="1" applyAlignment="1" applyProtection="1">
      <alignment horizontal="center" vertical="center" wrapText="1"/>
      <protection locked="0"/>
    </xf>
    <xf numFmtId="0" fontId="9" fillId="9" borderId="19" xfId="0" applyFont="1" applyFill="1" applyBorder="1" applyAlignment="1" applyProtection="1">
      <alignment horizontal="center" vertical="center" wrapText="1"/>
      <protection locked="0"/>
    </xf>
    <xf numFmtId="0" fontId="9" fillId="9" borderId="44" xfId="0" applyFont="1" applyFill="1" applyBorder="1" applyAlignment="1" applyProtection="1">
      <alignment horizontal="center" vertical="center" wrapText="1"/>
      <protection locked="0"/>
    </xf>
    <xf numFmtId="0" fontId="6" fillId="3" borderId="26"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9" fillId="2" borderId="21"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2" fillId="6" borderId="32" xfId="0" applyFont="1" applyFill="1" applyBorder="1" applyAlignment="1">
      <alignment horizontal="justify" vertical="center" wrapText="1"/>
    </xf>
    <xf numFmtId="0" fontId="2" fillId="6" borderId="32" xfId="0" applyFont="1" applyFill="1" applyBorder="1" applyAlignment="1">
      <alignment horizontal="center" vertical="center" wrapText="1"/>
    </xf>
    <xf numFmtId="14" fontId="2" fillId="6" borderId="32" xfId="0" applyNumberFormat="1" applyFont="1" applyFill="1" applyBorder="1" applyAlignment="1">
      <alignment horizontal="center" vertical="center" wrapText="1"/>
    </xf>
    <xf numFmtId="0" fontId="8" fillId="0" borderId="29" xfId="0" applyFont="1" applyBorder="1" applyAlignment="1">
      <alignment horizontal="center" vertical="center" wrapText="1"/>
    </xf>
    <xf numFmtId="0" fontId="9" fillId="9" borderId="45"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9" fillId="9" borderId="48" xfId="0" applyFont="1" applyFill="1" applyBorder="1" applyAlignment="1">
      <alignment horizontal="center" vertical="center" wrapText="1"/>
    </xf>
    <xf numFmtId="0" fontId="9" fillId="9" borderId="16"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11" borderId="1" xfId="0" applyFont="1" applyFill="1" applyBorder="1" applyAlignment="1" applyProtection="1">
      <alignment horizontal="center" vertical="center" wrapText="1"/>
      <protection locked="0"/>
    </xf>
    <xf numFmtId="0" fontId="2" fillId="7" borderId="1" xfId="0" applyFont="1" applyFill="1" applyBorder="1" applyAlignment="1">
      <alignment horizontal="justify" vertical="center" wrapText="1"/>
    </xf>
    <xf numFmtId="0" fontId="2" fillId="7" borderId="1" xfId="0" applyFont="1" applyFill="1" applyBorder="1" applyAlignment="1">
      <alignment horizontal="center" vertical="center" wrapText="1"/>
    </xf>
    <xf numFmtId="14" fontId="2" fillId="6" borderId="1" xfId="0" applyNumberFormat="1" applyFont="1" applyFill="1" applyBorder="1" applyAlignment="1">
      <alignment horizontal="center" vertical="center"/>
    </xf>
    <xf numFmtId="14" fontId="2" fillId="0" borderId="1" xfId="0" applyNumberFormat="1" applyFont="1" applyBorder="1" applyAlignment="1">
      <alignment horizontal="center" vertical="center" wrapText="1"/>
    </xf>
    <xf numFmtId="0" fontId="10" fillId="6" borderId="1" xfId="0" applyFont="1" applyFill="1" applyBorder="1" applyAlignment="1">
      <alignment horizontal="center" vertical="center" wrapText="1"/>
    </xf>
    <xf numFmtId="0" fontId="10" fillId="6" borderId="1" xfId="0" applyFont="1" applyFill="1" applyBorder="1" applyAlignment="1">
      <alignment horizontal="justify" vertical="center" wrapText="1"/>
    </xf>
    <xf numFmtId="14" fontId="2" fillId="7" borderId="1" xfId="0" applyNumberFormat="1" applyFont="1" applyFill="1" applyBorder="1" applyAlignment="1">
      <alignment horizontal="center" vertical="center" wrapText="1"/>
    </xf>
    <xf numFmtId="14" fontId="2" fillId="0" borderId="1" xfId="0" applyNumberFormat="1" applyFont="1" applyBorder="1" applyAlignment="1">
      <alignment horizontal="center" vertical="center"/>
    </xf>
    <xf numFmtId="14" fontId="2" fillId="6" borderId="8" xfId="0" applyNumberFormat="1" applyFont="1" applyFill="1" applyBorder="1" applyAlignment="1">
      <alignment horizontal="center" vertical="center"/>
    </xf>
    <xf numFmtId="0" fontId="9" fillId="9" borderId="50" xfId="0" applyFont="1" applyFill="1" applyBorder="1" applyAlignment="1">
      <alignment horizontal="center" vertical="center" wrapText="1"/>
    </xf>
    <xf numFmtId="0" fontId="9" fillId="2" borderId="59" xfId="0" applyFont="1" applyFill="1" applyBorder="1" applyAlignment="1">
      <alignment horizontal="left" vertical="center" wrapText="1"/>
    </xf>
    <xf numFmtId="0" fontId="9" fillId="2" borderId="55" xfId="0" applyFont="1" applyFill="1" applyBorder="1" applyAlignment="1">
      <alignment horizontal="left" vertical="center" wrapText="1"/>
    </xf>
    <xf numFmtId="0" fontId="9" fillId="2" borderId="33" xfId="0" applyFont="1" applyFill="1" applyBorder="1" applyAlignment="1">
      <alignment horizontal="left" vertical="center" wrapText="1"/>
    </xf>
  </cellXfs>
  <cellStyles count="4">
    <cellStyle name="Hipervínculo" xfId="2" builtinId="8"/>
    <cellStyle name="Normal" xfId="0" builtinId="0"/>
    <cellStyle name="Normal 2" xfId="1" xr:uid="{00000000-0005-0000-0000-000002000000}"/>
    <cellStyle name="Porcentaje" xfId="3" builtinId="5"/>
  </cellStyles>
  <dxfs count="0"/>
  <tableStyles count="0" defaultTableStyle="TableStyleMedium2" defaultPivotStyle="PivotStyleLight16"/>
  <colors>
    <mruColors>
      <color rgb="FFFF99FF"/>
      <color rgb="FFFFCC99"/>
      <color rgb="FFFF1542"/>
      <color rgb="FFFF6582"/>
      <color rgb="FFFFFFCC"/>
      <color rgb="FFFFFFE7"/>
      <color rgb="FF00FF00"/>
      <color rgb="FFFFFF9B"/>
      <color rgb="FF99FF99"/>
      <color rgb="FFFFFF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a:t>% DE AVANCE POR COMPONENTE</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barChart>
        <c:barDir val="bar"/>
        <c:grouping val="clustered"/>
        <c:varyColors val="0"/>
        <c:ser>
          <c:idx val="4"/>
          <c:order val="4"/>
          <c:spPr>
            <a:solidFill>
              <a:srgbClr val="CC0066"/>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RESUMEN!$C$22:$C$27</c:f>
              <c:strCache>
                <c:ptCount val="6"/>
                <c:pt idx="0">
                  <c:v>COMPONENTE 1. GESTIÓN DEL RIESGO DE CORRUPCIÓN</c:v>
                </c:pt>
                <c:pt idx="1">
                  <c:v>COMPONENTE 2. RACIONALIZACIÓN DE TRÁMITES</c:v>
                </c:pt>
                <c:pt idx="2">
                  <c:v>COMPONENTE 3. RENDICIÓN DE CUENTAS</c:v>
                </c:pt>
                <c:pt idx="3">
                  <c:v>COMPONENTE 4.  MECANISMOS PARA MEJORAR LA ATENCIÓN AL CIUDADANO</c:v>
                </c:pt>
                <c:pt idx="4">
                  <c:v>COMPONENTE 5. MECANISMOS PARA LA TRANSPARENCIA Y ACCESO A LA INFORMACIÓN PÚBLICA</c:v>
                </c:pt>
                <c:pt idx="5">
                  <c:v>COMPONENTE 6. INICIATIVAS ADICIONALES</c:v>
                </c:pt>
              </c:strCache>
            </c:strRef>
          </c:cat>
          <c:val>
            <c:numRef>
              <c:f>RESUMEN!$H$22:$H$27</c:f>
              <c:numCache>
                <c:formatCode>0.00%</c:formatCode>
                <c:ptCount val="6"/>
                <c:pt idx="0">
                  <c:v>0.12672176308539948</c:v>
                </c:pt>
                <c:pt idx="1">
                  <c:v>0</c:v>
                </c:pt>
                <c:pt idx="2">
                  <c:v>0.11416666666666667</c:v>
                </c:pt>
                <c:pt idx="3">
                  <c:v>7.6777777777777792E-2</c:v>
                </c:pt>
                <c:pt idx="4">
                  <c:v>8.9774967061923588E-2</c:v>
                </c:pt>
                <c:pt idx="5">
                  <c:v>0.12461038961038963</c:v>
                </c:pt>
              </c:numCache>
            </c:numRef>
          </c:val>
          <c:extLst>
            <c:ext xmlns:c16="http://schemas.microsoft.com/office/drawing/2014/chart" uri="{C3380CC4-5D6E-409C-BE32-E72D297353CC}">
              <c16:uniqueId val="{00000000-68A4-489B-B4E5-3F2C4EBB0BA5}"/>
            </c:ext>
          </c:extLst>
        </c:ser>
        <c:dLbls>
          <c:dLblPos val="inEnd"/>
          <c:showLegendKey val="0"/>
          <c:showVal val="1"/>
          <c:showCatName val="0"/>
          <c:showSerName val="0"/>
          <c:showPercent val="0"/>
          <c:showBubbleSize val="0"/>
        </c:dLbls>
        <c:gapWidth val="65"/>
        <c:axId val="869900495"/>
        <c:axId val="869908399"/>
        <c:extLst>
          <c:ext xmlns:c15="http://schemas.microsoft.com/office/drawing/2012/chart" uri="{02D57815-91ED-43cb-92C2-25804820EDAC}">
            <c15:filteredBarSeries>
              <c15: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RESUMEN!$C$22:$C$27</c15:sqref>
                        </c15:formulaRef>
                      </c:ext>
                    </c:extLst>
                    <c:strCache>
                      <c:ptCount val="6"/>
                      <c:pt idx="0">
                        <c:v>COMPONENTE 1. GESTIÓN DEL RIESGO DE CORRUPCIÓN</c:v>
                      </c:pt>
                      <c:pt idx="1">
                        <c:v>COMPONENTE 2. RACIONALIZACIÓN DE TRÁMITES</c:v>
                      </c:pt>
                      <c:pt idx="2">
                        <c:v>COMPONENTE 3. RENDICIÓN DE CUENTAS</c:v>
                      </c:pt>
                      <c:pt idx="3">
                        <c:v>COMPONENTE 4.  MECANISMOS PARA MEJORAR LA ATENCIÓN AL CIUDADANO</c:v>
                      </c:pt>
                      <c:pt idx="4">
                        <c:v>COMPONENTE 5. MECANISMOS PARA LA TRANSPARENCIA Y ACCESO A LA INFORMACIÓN PÚBLICA</c:v>
                      </c:pt>
                      <c:pt idx="5">
                        <c:v>COMPONENTE 6. INICIATIVAS ADICIONALES</c:v>
                      </c:pt>
                    </c:strCache>
                  </c:strRef>
                </c:cat>
                <c:val>
                  <c:numRef>
                    <c:extLst>
                      <c:ext uri="{02D57815-91ED-43cb-92C2-25804820EDAC}">
                        <c15:formulaRef>
                          <c15:sqref>RESUMEN!$D$22:$D$27</c15:sqref>
                        </c15:formulaRef>
                      </c:ext>
                    </c:extLst>
                    <c:numCache>
                      <c:formatCode>General</c:formatCode>
                      <c:ptCount val="6"/>
                    </c:numCache>
                  </c:numRef>
                </c:val>
                <c:extLst>
                  <c:ext xmlns:c16="http://schemas.microsoft.com/office/drawing/2014/chart" uri="{C3380CC4-5D6E-409C-BE32-E72D297353CC}">
                    <c16:uniqueId val="{00000001-68A4-489B-B4E5-3F2C4EBB0BA5}"/>
                  </c:ext>
                </c:extLst>
              </c15:ser>
            </c15:filteredBarSeries>
            <c15:filteredBarSeries>
              <c15:ser>
                <c:idx val="1"/>
                <c:order val="1"/>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RESUMEN!$C$22:$C$27</c15:sqref>
                        </c15:formulaRef>
                      </c:ext>
                    </c:extLst>
                    <c:strCache>
                      <c:ptCount val="6"/>
                      <c:pt idx="0">
                        <c:v>COMPONENTE 1. GESTIÓN DEL RIESGO DE CORRUPCIÓN</c:v>
                      </c:pt>
                      <c:pt idx="1">
                        <c:v>COMPONENTE 2. RACIONALIZACIÓN DE TRÁMITES</c:v>
                      </c:pt>
                      <c:pt idx="2">
                        <c:v>COMPONENTE 3. RENDICIÓN DE CUENTAS</c:v>
                      </c:pt>
                      <c:pt idx="3">
                        <c:v>COMPONENTE 4.  MECANISMOS PARA MEJORAR LA ATENCIÓN AL CIUDADANO</c:v>
                      </c:pt>
                      <c:pt idx="4">
                        <c:v>COMPONENTE 5. MECANISMOS PARA LA TRANSPARENCIA Y ACCESO A LA INFORMACIÓN PÚBLICA</c:v>
                      </c:pt>
                      <c:pt idx="5">
                        <c:v>COMPONENTE 6. INICIATIVAS ADICIONALES</c:v>
                      </c:pt>
                    </c:strCache>
                  </c:strRef>
                </c:cat>
                <c:val>
                  <c:numRef>
                    <c:extLst xmlns:c15="http://schemas.microsoft.com/office/drawing/2012/chart">
                      <c:ext xmlns:c15="http://schemas.microsoft.com/office/drawing/2012/chart" uri="{02D57815-91ED-43cb-92C2-25804820EDAC}">
                        <c15:formulaRef>
                          <c15:sqref>RESUMEN!$E$22:$E$27</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68A4-489B-B4E5-3F2C4EBB0BA5}"/>
                  </c:ext>
                </c:extLst>
              </c15:ser>
            </c15:filteredBarSeries>
            <c15:filteredBarSeries>
              <c15:ser>
                <c:idx val="2"/>
                <c:order val="2"/>
                <c:spPr>
                  <a:solidFill>
                    <a:schemeClr val="accent6">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RESUMEN!$C$22:$C$27</c15:sqref>
                        </c15:formulaRef>
                      </c:ext>
                    </c:extLst>
                    <c:strCache>
                      <c:ptCount val="6"/>
                      <c:pt idx="0">
                        <c:v>COMPONENTE 1. GESTIÓN DEL RIESGO DE CORRUPCIÓN</c:v>
                      </c:pt>
                      <c:pt idx="1">
                        <c:v>COMPONENTE 2. RACIONALIZACIÓN DE TRÁMITES</c:v>
                      </c:pt>
                      <c:pt idx="2">
                        <c:v>COMPONENTE 3. RENDICIÓN DE CUENTAS</c:v>
                      </c:pt>
                      <c:pt idx="3">
                        <c:v>COMPONENTE 4.  MECANISMOS PARA MEJORAR LA ATENCIÓN AL CIUDADANO</c:v>
                      </c:pt>
                      <c:pt idx="4">
                        <c:v>COMPONENTE 5. MECANISMOS PARA LA TRANSPARENCIA Y ACCESO A LA INFORMACIÓN PÚBLICA</c:v>
                      </c:pt>
                      <c:pt idx="5">
                        <c:v>COMPONENTE 6. INICIATIVAS ADICIONALES</c:v>
                      </c:pt>
                    </c:strCache>
                  </c:strRef>
                </c:cat>
                <c:val>
                  <c:numRef>
                    <c:extLst xmlns:c15="http://schemas.microsoft.com/office/drawing/2012/chart">
                      <c:ext xmlns:c15="http://schemas.microsoft.com/office/drawing/2012/chart" uri="{02D57815-91ED-43cb-92C2-25804820EDAC}">
                        <c15:formulaRef>
                          <c15:sqref>RESUMEN!$F$22:$F$27</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3-68A4-489B-B4E5-3F2C4EBB0BA5}"/>
                  </c:ext>
                </c:extLst>
              </c15:ser>
            </c15:filteredBarSeries>
            <c15:filteredBarSeries>
              <c15:ser>
                <c:idx val="3"/>
                <c:order val="3"/>
                <c:spPr>
                  <a:solidFill>
                    <a:schemeClr val="accent2">
                      <a:lumMod val="60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RESUMEN!$C$22:$C$27</c15:sqref>
                        </c15:formulaRef>
                      </c:ext>
                    </c:extLst>
                    <c:strCache>
                      <c:ptCount val="6"/>
                      <c:pt idx="0">
                        <c:v>COMPONENTE 1. GESTIÓN DEL RIESGO DE CORRUPCIÓN</c:v>
                      </c:pt>
                      <c:pt idx="1">
                        <c:v>COMPONENTE 2. RACIONALIZACIÓN DE TRÁMITES</c:v>
                      </c:pt>
                      <c:pt idx="2">
                        <c:v>COMPONENTE 3. RENDICIÓN DE CUENTAS</c:v>
                      </c:pt>
                      <c:pt idx="3">
                        <c:v>COMPONENTE 4.  MECANISMOS PARA MEJORAR LA ATENCIÓN AL CIUDADANO</c:v>
                      </c:pt>
                      <c:pt idx="4">
                        <c:v>COMPONENTE 5. MECANISMOS PARA LA TRANSPARENCIA Y ACCESO A LA INFORMACIÓN PÚBLICA</c:v>
                      </c:pt>
                      <c:pt idx="5">
                        <c:v>COMPONENTE 6. INICIATIVAS ADICIONALES</c:v>
                      </c:pt>
                    </c:strCache>
                  </c:strRef>
                </c:cat>
                <c:val>
                  <c:numRef>
                    <c:extLst xmlns:c15="http://schemas.microsoft.com/office/drawing/2012/chart">
                      <c:ext xmlns:c15="http://schemas.microsoft.com/office/drawing/2012/chart" uri="{02D57815-91ED-43cb-92C2-25804820EDAC}">
                        <c15:formulaRef>
                          <c15:sqref>RESUMEN!$G$22:$G$27</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4-68A4-489B-B4E5-3F2C4EBB0BA5}"/>
                  </c:ext>
                </c:extLst>
              </c15:ser>
            </c15:filteredBarSeries>
          </c:ext>
        </c:extLst>
      </c:barChart>
      <c:catAx>
        <c:axId val="869900495"/>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869908399"/>
        <c:crosses val="autoZero"/>
        <c:auto val="1"/>
        <c:lblAlgn val="ctr"/>
        <c:lblOffset val="100"/>
        <c:noMultiLvlLbl val="0"/>
      </c:catAx>
      <c:valAx>
        <c:axId val="869908399"/>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none"/>
        <c:minorTickMark val="none"/>
        <c:tickLblPos val="nextTo"/>
        <c:crossAx val="86990049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8.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9.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0.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s>
</file>

<file path=xl/drawings/_rels/vmlDrawing10.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s>
</file>

<file path=xl/drawings/_rels/vmlDrawing12.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s>
</file>

<file path=xl/drawings/_rels/vmlDrawing3.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s>
</file>

<file path=xl/drawings/_rels/vmlDrawing4.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s>
</file>

<file path=xl/drawings/_rels/vmlDrawing6.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s>
</file>

<file path=xl/drawings/_rels/vmlDrawing8.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409700" cy="1607820"/>
    <xdr:pic>
      <xdr:nvPicPr>
        <xdr:cNvPr id="2" name="Imagen 1">
          <a:extLst>
            <a:ext uri="{FF2B5EF4-FFF2-40B4-BE49-F238E27FC236}">
              <a16:creationId xmlns:a16="http://schemas.microsoft.com/office/drawing/2014/main" id="{A588EA92-33CE-4BA6-88F0-7B457607BE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3597" t="3812" r="43393" b="85611"/>
        <a:stretch>
          <a:fillRect/>
        </a:stretch>
      </xdr:blipFill>
      <xdr:spPr bwMode="auto">
        <a:xfrm>
          <a:off x="0" y="0"/>
          <a:ext cx="1409700" cy="160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xdr:col>
      <xdr:colOff>68580</xdr:colOff>
      <xdr:row>1</xdr:row>
      <xdr:rowOff>175260</xdr:rowOff>
    </xdr:from>
    <xdr:to>
      <xdr:col>7</xdr:col>
      <xdr:colOff>1379220</xdr:colOff>
      <xdr:row>17</xdr:row>
      <xdr:rowOff>15240</xdr:rowOff>
    </xdr:to>
    <xdr:graphicFrame macro="">
      <xdr:nvGraphicFramePr>
        <xdr:cNvPr id="3" name="Gráfico 2">
          <a:extLst>
            <a:ext uri="{FF2B5EF4-FFF2-40B4-BE49-F238E27FC236}">
              <a16:creationId xmlns:a16="http://schemas.microsoft.com/office/drawing/2014/main" id="{DE7F39CE-A97E-36B3-6CBA-0253EED80E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226293</xdr:colOff>
      <xdr:row>0</xdr:row>
      <xdr:rowOff>0</xdr:rowOff>
    </xdr:from>
    <xdr:to>
      <xdr:col>1</xdr:col>
      <xdr:colOff>866775</xdr:colOff>
      <xdr:row>7</xdr:row>
      <xdr:rowOff>4762</xdr:rowOff>
    </xdr:to>
    <xdr:pic>
      <xdr:nvPicPr>
        <xdr:cNvPr id="2" name="Imagen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226293" y="0"/>
          <a:ext cx="1402482" cy="1609724"/>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0</xdr:colOff>
      <xdr:row>35</xdr:row>
      <xdr:rowOff>23811</xdr:rowOff>
    </xdr:from>
    <xdr:to>
      <xdr:col>13</xdr:col>
      <xdr:colOff>642936</xdr:colOff>
      <xdr:row>41</xdr:row>
      <xdr:rowOff>83343</xdr:rowOff>
    </xdr:to>
    <xdr:grpSp>
      <xdr:nvGrpSpPr>
        <xdr:cNvPr id="3" name="Grupo 2">
          <a:extLst>
            <a:ext uri="{FF2B5EF4-FFF2-40B4-BE49-F238E27FC236}">
              <a16:creationId xmlns:a16="http://schemas.microsoft.com/office/drawing/2014/main" id="{00000000-0008-0000-0000-000003000000}"/>
            </a:ext>
          </a:extLst>
        </xdr:cNvPr>
        <xdr:cNvGrpSpPr/>
      </xdr:nvGrpSpPr>
      <xdr:grpSpPr>
        <a:xfrm>
          <a:off x="0" y="11220978"/>
          <a:ext cx="14492992" cy="1033198"/>
          <a:chOff x="0" y="103910"/>
          <a:chExt cx="7477280" cy="888365"/>
        </a:xfrm>
      </xdr:grpSpPr>
      <xdr:pic>
        <xdr:nvPicPr>
          <xdr:cNvPr id="4" name="Imagen 3" descr="Imagen que contiene parada, dibujo, señal, hombre&#10;&#10;Descripción generada automáticamente">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twoCellAnchor editAs="oneCell">
    <xdr:from>
      <xdr:col>5</xdr:col>
      <xdr:colOff>23813</xdr:colOff>
      <xdr:row>36</xdr:row>
      <xdr:rowOff>107157</xdr:rowOff>
    </xdr:from>
    <xdr:to>
      <xdr:col>8</xdr:col>
      <xdr:colOff>12383</xdr:colOff>
      <xdr:row>41</xdr:row>
      <xdr:rowOff>71439</xdr:rowOff>
    </xdr:to>
    <xdr:pic>
      <xdr:nvPicPr>
        <xdr:cNvPr id="6" name="Imagen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48376" y="8501063"/>
          <a:ext cx="2703195" cy="797719"/>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504058</xdr:colOff>
      <xdr:row>3</xdr:row>
      <xdr:rowOff>112568</xdr:rowOff>
    </xdr:from>
    <xdr:ext cx="1037260" cy="614794"/>
    <xdr:pic>
      <xdr:nvPicPr>
        <xdr:cNvPr id="2" name="Imagen 1">
          <a:extLst>
            <a:ext uri="{FF2B5EF4-FFF2-40B4-BE49-F238E27FC236}">
              <a16:creationId xmlns:a16="http://schemas.microsoft.com/office/drawing/2014/main" id="{00000000-0008-0000-01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815785" y="112568"/>
          <a:ext cx="1037260" cy="614794"/>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17</xdr:row>
      <xdr:rowOff>0</xdr:rowOff>
    </xdr:from>
    <xdr:to>
      <xdr:col>11</xdr:col>
      <xdr:colOff>558892</xdr:colOff>
      <xdr:row>23</xdr:row>
      <xdr:rowOff>118363</xdr:rowOff>
    </xdr:to>
    <xdr:grpSp>
      <xdr:nvGrpSpPr>
        <xdr:cNvPr id="3" name="Grupo 2">
          <a:extLst>
            <a:ext uri="{FF2B5EF4-FFF2-40B4-BE49-F238E27FC236}">
              <a16:creationId xmlns:a16="http://schemas.microsoft.com/office/drawing/2014/main" id="{00000000-0008-0000-0100-000003000000}"/>
            </a:ext>
          </a:extLst>
        </xdr:cNvPr>
        <xdr:cNvGrpSpPr/>
      </xdr:nvGrpSpPr>
      <xdr:grpSpPr>
        <a:xfrm>
          <a:off x="333375" y="21320125"/>
          <a:ext cx="14489205" cy="1070863"/>
          <a:chOff x="0" y="103910"/>
          <a:chExt cx="7477280" cy="888365"/>
        </a:xfrm>
      </xdr:grpSpPr>
      <xdr:pic>
        <xdr:nvPicPr>
          <xdr:cNvPr id="4" name="Imagen 3" descr="Imagen que contiene parada, dibujo, señal, hombre&#10;&#10;Descripción generada automáticamente">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twoCellAnchor editAs="oneCell">
    <xdr:from>
      <xdr:col>5</xdr:col>
      <xdr:colOff>201706</xdr:colOff>
      <xdr:row>17</xdr:row>
      <xdr:rowOff>134470</xdr:rowOff>
    </xdr:from>
    <xdr:to>
      <xdr:col>6</xdr:col>
      <xdr:colOff>1582607</xdr:colOff>
      <xdr:row>22</xdr:row>
      <xdr:rowOff>147777</xdr:rowOff>
    </xdr:to>
    <xdr:pic>
      <xdr:nvPicPr>
        <xdr:cNvPr id="6" name="Imagen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440706" y="18321617"/>
          <a:ext cx="2703195" cy="797719"/>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460762</xdr:colOff>
      <xdr:row>4</xdr:row>
      <xdr:rowOff>17318</xdr:rowOff>
    </xdr:from>
    <xdr:ext cx="1396132" cy="708394"/>
    <xdr:pic>
      <xdr:nvPicPr>
        <xdr:cNvPr id="2" name="Imagen 3">
          <a:extLst>
            <a:ext uri="{FF2B5EF4-FFF2-40B4-BE49-F238E27FC236}">
              <a16:creationId xmlns:a16="http://schemas.microsoft.com/office/drawing/2014/main" id="{00000000-0008-0000-03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772489" y="17318"/>
          <a:ext cx="1396132" cy="708394"/>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27</xdr:row>
      <xdr:rowOff>0</xdr:rowOff>
    </xdr:from>
    <xdr:to>
      <xdr:col>11</xdr:col>
      <xdr:colOff>221114</xdr:colOff>
      <xdr:row>30</xdr:row>
      <xdr:rowOff>0</xdr:rowOff>
    </xdr:to>
    <xdr:grpSp>
      <xdr:nvGrpSpPr>
        <xdr:cNvPr id="3" name="Grupo 2">
          <a:extLst>
            <a:ext uri="{FF2B5EF4-FFF2-40B4-BE49-F238E27FC236}">
              <a16:creationId xmlns:a16="http://schemas.microsoft.com/office/drawing/2014/main" id="{00000000-0008-0000-0300-000003000000}"/>
            </a:ext>
          </a:extLst>
        </xdr:cNvPr>
        <xdr:cNvGrpSpPr/>
      </xdr:nvGrpSpPr>
      <xdr:grpSpPr>
        <a:xfrm>
          <a:off x="333375" y="40925750"/>
          <a:ext cx="14500677" cy="1008063"/>
          <a:chOff x="0" y="103910"/>
          <a:chExt cx="7477280" cy="888365"/>
        </a:xfrm>
      </xdr:grpSpPr>
      <xdr:pic>
        <xdr:nvPicPr>
          <xdr:cNvPr id="5" name="Imagen 4" descr="Imagen que contiene parada, dibujo, señal, hombre&#10;&#10;Descripción generada automáticamente">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twoCellAnchor editAs="oneCell">
    <xdr:from>
      <xdr:col>15</xdr:col>
      <xdr:colOff>0</xdr:colOff>
      <xdr:row>29</xdr:row>
      <xdr:rowOff>0</xdr:rowOff>
    </xdr:from>
    <xdr:to>
      <xdr:col>20</xdr:col>
      <xdr:colOff>147328</xdr:colOff>
      <xdr:row>30</xdr:row>
      <xdr:rowOff>103756</xdr:rowOff>
    </xdr:to>
    <xdr:pic>
      <xdr:nvPicPr>
        <xdr:cNvPr id="7" name="Imagen 6">
          <a:extLst>
            <a:ext uri="{FF2B5EF4-FFF2-40B4-BE49-F238E27FC236}">
              <a16:creationId xmlns:a16="http://schemas.microsoft.com/office/drawing/2014/main" id="{00000000-0008-0000-0300-000007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0115107" y="36752893"/>
          <a:ext cx="2703195" cy="797719"/>
        </a:xfrm>
        <a:prstGeom prst="rect">
          <a:avLst/>
        </a:prstGeom>
        <a:noFill/>
      </xdr:spPr>
    </xdr:pic>
    <xdr:clientData/>
  </xdr:twoCellAnchor>
  <xdr:twoCellAnchor editAs="oneCell">
    <xdr:from>
      <xdr:col>6</xdr:col>
      <xdr:colOff>0</xdr:colOff>
      <xdr:row>29</xdr:row>
      <xdr:rowOff>0</xdr:rowOff>
    </xdr:from>
    <xdr:to>
      <xdr:col>7</xdr:col>
      <xdr:colOff>308338</xdr:colOff>
      <xdr:row>30</xdr:row>
      <xdr:rowOff>103756</xdr:rowOff>
    </xdr:to>
    <xdr:pic>
      <xdr:nvPicPr>
        <xdr:cNvPr id="8" name="Imagen 7">
          <a:extLst>
            <a:ext uri="{FF2B5EF4-FFF2-40B4-BE49-F238E27FC236}">
              <a16:creationId xmlns:a16="http://schemas.microsoft.com/office/drawing/2014/main" id="{00000000-0008-0000-0300-000008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789964" y="36752893"/>
          <a:ext cx="2703195" cy="797719"/>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434785</xdr:colOff>
      <xdr:row>4</xdr:row>
      <xdr:rowOff>8659</xdr:rowOff>
    </xdr:from>
    <xdr:ext cx="962215" cy="777154"/>
    <xdr:pic>
      <xdr:nvPicPr>
        <xdr:cNvPr id="4" name="Imagen 3">
          <a:extLst>
            <a:ext uri="{FF2B5EF4-FFF2-40B4-BE49-F238E27FC236}">
              <a16:creationId xmlns:a16="http://schemas.microsoft.com/office/drawing/2014/main" id="{00000000-0008-0000-04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752285" y="8659"/>
          <a:ext cx="962215" cy="777154"/>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21</xdr:row>
      <xdr:rowOff>0</xdr:rowOff>
    </xdr:from>
    <xdr:to>
      <xdr:col>11</xdr:col>
      <xdr:colOff>801686</xdr:colOff>
      <xdr:row>21</xdr:row>
      <xdr:rowOff>1059657</xdr:rowOff>
    </xdr:to>
    <xdr:grpSp>
      <xdr:nvGrpSpPr>
        <xdr:cNvPr id="3" name="Grupo 2">
          <a:extLst>
            <a:ext uri="{FF2B5EF4-FFF2-40B4-BE49-F238E27FC236}">
              <a16:creationId xmlns:a16="http://schemas.microsoft.com/office/drawing/2014/main" id="{00000000-0008-0000-0400-000003000000}"/>
            </a:ext>
          </a:extLst>
        </xdr:cNvPr>
        <xdr:cNvGrpSpPr/>
      </xdr:nvGrpSpPr>
      <xdr:grpSpPr>
        <a:xfrm>
          <a:off x="333375" y="35298063"/>
          <a:ext cx="14485936" cy="1059657"/>
          <a:chOff x="0" y="103910"/>
          <a:chExt cx="7477280" cy="888365"/>
        </a:xfrm>
      </xdr:grpSpPr>
      <xdr:pic>
        <xdr:nvPicPr>
          <xdr:cNvPr id="5" name="Imagen 4" descr="Imagen que contiene parada, dibujo, señal, hombre&#10;&#10;Descripción generada automáticamente">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twoCellAnchor editAs="oneCell">
    <xdr:from>
      <xdr:col>5</xdr:col>
      <xdr:colOff>698500</xdr:colOff>
      <xdr:row>21</xdr:row>
      <xdr:rowOff>190500</xdr:rowOff>
    </xdr:from>
    <xdr:to>
      <xdr:col>7</xdr:col>
      <xdr:colOff>152612</xdr:colOff>
      <xdr:row>21</xdr:row>
      <xdr:rowOff>995146</xdr:rowOff>
    </xdr:to>
    <xdr:pic>
      <xdr:nvPicPr>
        <xdr:cNvPr id="7" name="Imagen 6">
          <a:extLst>
            <a:ext uri="{FF2B5EF4-FFF2-40B4-BE49-F238E27FC236}">
              <a16:creationId xmlns:a16="http://schemas.microsoft.com/office/drawing/2014/main" id="{00000000-0008-0000-0400-000007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699250" y="24309917"/>
          <a:ext cx="2703195" cy="797719"/>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904875" cy="468313"/>
    <xdr:pic>
      <xdr:nvPicPr>
        <xdr:cNvPr id="8" name="Imagen 2">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0" y="0"/>
          <a:ext cx="904875" cy="468313"/>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34</xdr:row>
      <xdr:rowOff>0</xdr:rowOff>
    </xdr:from>
    <xdr:to>
      <xdr:col>10</xdr:col>
      <xdr:colOff>177269</xdr:colOff>
      <xdr:row>40</xdr:row>
      <xdr:rowOff>107157</xdr:rowOff>
    </xdr:to>
    <xdr:grpSp>
      <xdr:nvGrpSpPr>
        <xdr:cNvPr id="4" name="Grupo 3">
          <a:extLst>
            <a:ext uri="{FF2B5EF4-FFF2-40B4-BE49-F238E27FC236}">
              <a16:creationId xmlns:a16="http://schemas.microsoft.com/office/drawing/2014/main" id="{00000000-0008-0000-0500-000004000000}"/>
            </a:ext>
          </a:extLst>
        </xdr:cNvPr>
        <xdr:cNvGrpSpPr/>
      </xdr:nvGrpSpPr>
      <xdr:grpSpPr>
        <a:xfrm>
          <a:off x="119944" y="52211111"/>
          <a:ext cx="13476992" cy="1080824"/>
          <a:chOff x="0" y="103910"/>
          <a:chExt cx="7477280" cy="888365"/>
        </a:xfrm>
      </xdr:grpSpPr>
      <xdr:pic>
        <xdr:nvPicPr>
          <xdr:cNvPr id="5" name="Imagen 4" descr="Imagen que contiene parada, dibujo, señal, hombre&#10;&#10;Descripción generada automáticamente">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6" name="Imagen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twoCellAnchor editAs="oneCell">
    <xdr:from>
      <xdr:col>6</xdr:col>
      <xdr:colOff>0</xdr:colOff>
      <xdr:row>36</xdr:row>
      <xdr:rowOff>0</xdr:rowOff>
    </xdr:from>
    <xdr:to>
      <xdr:col>7</xdr:col>
      <xdr:colOff>311362</xdr:colOff>
      <xdr:row>40</xdr:row>
      <xdr:rowOff>170657</xdr:rowOff>
    </xdr:to>
    <xdr:pic>
      <xdr:nvPicPr>
        <xdr:cNvPr id="7" name="Imagen 6">
          <a:extLst>
            <a:ext uri="{FF2B5EF4-FFF2-40B4-BE49-F238E27FC236}">
              <a16:creationId xmlns:a16="http://schemas.microsoft.com/office/drawing/2014/main" id="{00000000-0008-0000-0500-000007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556500" y="6582833"/>
          <a:ext cx="2703195" cy="797719"/>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149035</xdr:colOff>
      <xdr:row>0</xdr:row>
      <xdr:rowOff>56080</xdr:rowOff>
    </xdr:from>
    <xdr:ext cx="1396132" cy="1353016"/>
    <xdr:pic>
      <xdr:nvPicPr>
        <xdr:cNvPr id="3" name="Imagen 2">
          <a:extLst>
            <a:ext uri="{FF2B5EF4-FFF2-40B4-BE49-F238E27FC236}">
              <a16:creationId xmlns:a16="http://schemas.microsoft.com/office/drawing/2014/main" id="{00000000-0008-0000-06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463360" y="56080"/>
          <a:ext cx="1396132" cy="1353016"/>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23</xdr:row>
      <xdr:rowOff>0</xdr:rowOff>
    </xdr:from>
    <xdr:to>
      <xdr:col>12</xdr:col>
      <xdr:colOff>273843</xdr:colOff>
      <xdr:row>26</xdr:row>
      <xdr:rowOff>452438</xdr:rowOff>
    </xdr:to>
    <xdr:grpSp>
      <xdr:nvGrpSpPr>
        <xdr:cNvPr id="4" name="Grupo 3">
          <a:extLst>
            <a:ext uri="{FF2B5EF4-FFF2-40B4-BE49-F238E27FC236}">
              <a16:creationId xmlns:a16="http://schemas.microsoft.com/office/drawing/2014/main" id="{00000000-0008-0000-0600-000004000000}"/>
            </a:ext>
          </a:extLst>
        </xdr:cNvPr>
        <xdr:cNvGrpSpPr/>
      </xdr:nvGrpSpPr>
      <xdr:grpSpPr>
        <a:xfrm>
          <a:off x="333375" y="36258500"/>
          <a:ext cx="12362656" cy="636588"/>
          <a:chOff x="0" y="103910"/>
          <a:chExt cx="7477280" cy="888365"/>
        </a:xfrm>
      </xdr:grpSpPr>
      <xdr:pic>
        <xdr:nvPicPr>
          <xdr:cNvPr id="5" name="Imagen 4" descr="Imagen que contiene parada, dibujo, señal, hombre&#10;&#10;Descripción generada automáticamente">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6" name="Imagen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twoCellAnchor editAs="oneCell">
    <xdr:from>
      <xdr:col>5</xdr:col>
      <xdr:colOff>452438</xdr:colOff>
      <xdr:row>23</xdr:row>
      <xdr:rowOff>35719</xdr:rowOff>
    </xdr:from>
    <xdr:to>
      <xdr:col>8</xdr:col>
      <xdr:colOff>68667</xdr:colOff>
      <xdr:row>28</xdr:row>
      <xdr:rowOff>0</xdr:rowOff>
    </xdr:to>
    <xdr:pic>
      <xdr:nvPicPr>
        <xdr:cNvPr id="7" name="Imagen 6">
          <a:extLst>
            <a:ext uri="{FF2B5EF4-FFF2-40B4-BE49-F238E27FC236}">
              <a16:creationId xmlns:a16="http://schemas.microsoft.com/office/drawing/2014/main" id="{00000000-0008-0000-0600-000007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155532" y="20359688"/>
          <a:ext cx="2703195" cy="797719"/>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cj.gov.co/es/transparencia/planeacion/pol%C3%ADticas-lineamientos-y-manuales/plan-anticorrupci%C3%B3n-y-atenci%C3%B3n-al-13" TargetMode="External"/><Relationship Id="rId1" Type="http://schemas.openxmlformats.org/officeDocument/2006/relationships/hyperlink" Target="https://scj.gov.co/es/transparencia/tramites-y-servicios" TargetMode="Externa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comments" Target="../comments3.xml"/><Relationship Id="rId4" Type="http://schemas.openxmlformats.org/officeDocument/2006/relationships/vmlDrawing" Target="../drawings/vmlDrawing8.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vmlDrawing" Target="../drawings/vmlDrawing10.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7.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vmlDrawing" Target="../drawings/vmlDrawing1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M34"/>
  <sheetViews>
    <sheetView showGridLines="0" tabSelected="1" view="pageBreakPreview" zoomScaleNormal="100" zoomScaleSheetLayoutView="100" workbookViewId="0">
      <selection activeCell="A11" sqref="A11"/>
    </sheetView>
  </sheetViews>
  <sheetFormatPr baseColWidth="10" defaultRowHeight="14.5" x14ac:dyDescent="0.35"/>
  <cols>
    <col min="7" max="7" width="31.81640625" customWidth="1"/>
    <col min="8" max="8" width="20.7265625" customWidth="1"/>
  </cols>
  <sheetData>
    <row r="1" spans="10:13" x14ac:dyDescent="0.35">
      <c r="J1" s="336" t="s">
        <v>844</v>
      </c>
      <c r="K1" s="336"/>
      <c r="L1" s="336"/>
      <c r="M1" s="336"/>
    </row>
    <row r="2" spans="10:13" x14ac:dyDescent="0.35">
      <c r="J2" s="336"/>
      <c r="K2" s="336"/>
      <c r="L2" s="336"/>
      <c r="M2" s="336"/>
    </row>
    <row r="3" spans="10:13" x14ac:dyDescent="0.35">
      <c r="J3" s="336"/>
      <c r="K3" s="336"/>
      <c r="L3" s="336"/>
      <c r="M3" s="336"/>
    </row>
    <row r="4" spans="10:13" x14ac:dyDescent="0.35">
      <c r="J4" s="336"/>
      <c r="K4" s="336"/>
      <c r="L4" s="336"/>
      <c r="M4" s="336"/>
    </row>
    <row r="5" spans="10:13" x14ac:dyDescent="0.35">
      <c r="J5" s="336"/>
      <c r="K5" s="336"/>
      <c r="L5" s="336"/>
      <c r="M5" s="336"/>
    </row>
    <row r="6" spans="10:13" x14ac:dyDescent="0.35">
      <c r="J6" s="336"/>
      <c r="K6" s="336"/>
      <c r="L6" s="336"/>
      <c r="M6" s="336"/>
    </row>
    <row r="7" spans="10:13" x14ac:dyDescent="0.35">
      <c r="J7" s="336"/>
      <c r="K7" s="336"/>
      <c r="L7" s="336"/>
      <c r="M7" s="336"/>
    </row>
    <row r="8" spans="10:13" x14ac:dyDescent="0.35">
      <c r="J8" s="336"/>
      <c r="K8" s="336"/>
      <c r="L8" s="336"/>
      <c r="M8" s="336"/>
    </row>
    <row r="9" spans="10:13" x14ac:dyDescent="0.35">
      <c r="J9" s="336"/>
      <c r="K9" s="336"/>
      <c r="L9" s="336"/>
      <c r="M9" s="336"/>
    </row>
    <row r="10" spans="10:13" x14ac:dyDescent="0.35">
      <c r="J10" s="336"/>
      <c r="K10" s="336"/>
      <c r="L10" s="336"/>
      <c r="M10" s="336"/>
    </row>
    <row r="11" spans="10:13" x14ac:dyDescent="0.35">
      <c r="J11" s="336"/>
      <c r="K11" s="336"/>
      <c r="L11" s="336"/>
      <c r="M11" s="336"/>
    </row>
    <row r="12" spans="10:13" x14ac:dyDescent="0.35">
      <c r="J12" s="336"/>
      <c r="K12" s="336"/>
      <c r="L12" s="336"/>
      <c r="M12" s="336"/>
    </row>
    <row r="13" spans="10:13" x14ac:dyDescent="0.35">
      <c r="J13" s="336"/>
      <c r="K13" s="336"/>
      <c r="L13" s="336"/>
      <c r="M13" s="336"/>
    </row>
    <row r="14" spans="10:13" x14ac:dyDescent="0.35">
      <c r="J14" s="336"/>
      <c r="K14" s="336"/>
      <c r="L14" s="336"/>
      <c r="M14" s="336"/>
    </row>
    <row r="15" spans="10:13" x14ac:dyDescent="0.35">
      <c r="J15" s="336"/>
      <c r="K15" s="336"/>
      <c r="L15" s="336"/>
      <c r="M15" s="336"/>
    </row>
    <row r="16" spans="10:13" x14ac:dyDescent="0.35">
      <c r="J16" s="336"/>
      <c r="K16" s="336"/>
      <c r="L16" s="336"/>
      <c r="M16" s="336"/>
    </row>
    <row r="17" spans="3:13" x14ac:dyDescent="0.35">
      <c r="J17" s="336"/>
      <c r="K17" s="336"/>
      <c r="L17" s="336"/>
      <c r="M17" s="336"/>
    </row>
    <row r="18" spans="3:13" x14ac:dyDescent="0.35">
      <c r="J18" s="336"/>
      <c r="K18" s="336"/>
      <c r="L18" s="336"/>
      <c r="M18" s="336"/>
    </row>
    <row r="19" spans="3:13" x14ac:dyDescent="0.35">
      <c r="J19" s="336"/>
      <c r="K19" s="336"/>
      <c r="L19" s="336"/>
      <c r="M19" s="336"/>
    </row>
    <row r="20" spans="3:13" x14ac:dyDescent="0.35">
      <c r="C20" s="339" t="s">
        <v>830</v>
      </c>
      <c r="D20" s="339"/>
      <c r="E20" s="339"/>
      <c r="F20" s="339"/>
      <c r="G20" s="339"/>
      <c r="H20" s="332">
        <f>H22+H24+H25+H26+H27</f>
        <v>0.53205156420215716</v>
      </c>
      <c r="J20" s="336"/>
      <c r="K20" s="336"/>
      <c r="L20" s="336"/>
      <c r="M20" s="336"/>
    </row>
    <row r="21" spans="3:13" x14ac:dyDescent="0.35">
      <c r="C21" s="340" t="s">
        <v>829</v>
      </c>
      <c r="D21" s="340"/>
      <c r="E21" s="340"/>
      <c r="F21" s="340"/>
      <c r="G21" s="340"/>
      <c r="H21" s="331" t="s">
        <v>828</v>
      </c>
      <c r="J21" s="336"/>
      <c r="K21" s="336"/>
      <c r="L21" s="336"/>
      <c r="M21" s="336"/>
    </row>
    <row r="22" spans="3:13" x14ac:dyDescent="0.35">
      <c r="C22" s="338" t="s">
        <v>827</v>
      </c>
      <c r="D22" s="338"/>
      <c r="E22" s="338"/>
      <c r="F22" s="338"/>
      <c r="G22" s="338"/>
      <c r="H22" s="330">
        <f>+'C 1. Riesgos Corrupción'!BX18</f>
        <v>0.12672176308539948</v>
      </c>
      <c r="J22" s="336"/>
      <c r="K22" s="336"/>
      <c r="L22" s="336"/>
      <c r="M22" s="336"/>
    </row>
    <row r="23" spans="3:13" x14ac:dyDescent="0.35">
      <c r="C23" s="338" t="s">
        <v>18</v>
      </c>
      <c r="D23" s="338"/>
      <c r="E23" s="338"/>
      <c r="F23" s="338"/>
      <c r="G23" s="338"/>
      <c r="H23" s="330">
        <v>0</v>
      </c>
      <c r="J23" s="336"/>
      <c r="K23" s="336"/>
      <c r="L23" s="336"/>
      <c r="M23" s="336"/>
    </row>
    <row r="24" spans="3:13" x14ac:dyDescent="0.35">
      <c r="C24" s="338" t="s">
        <v>19</v>
      </c>
      <c r="D24" s="338"/>
      <c r="E24" s="338"/>
      <c r="F24" s="338"/>
      <c r="G24" s="338"/>
      <c r="H24" s="330">
        <f>+'C 3. Rendición Cuentas'!BX27</f>
        <v>0.11416666666666667</v>
      </c>
      <c r="J24" s="336"/>
      <c r="K24" s="336"/>
      <c r="L24" s="336"/>
      <c r="M24" s="336"/>
    </row>
    <row r="25" spans="3:13" x14ac:dyDescent="0.35">
      <c r="C25" s="338" t="s">
        <v>20</v>
      </c>
      <c r="D25" s="338"/>
      <c r="E25" s="338"/>
      <c r="F25" s="338"/>
      <c r="G25" s="338"/>
      <c r="H25" s="330">
        <f>+'C 4. Atención Ciudadano'!BX22</f>
        <v>7.6777777777777792E-2</v>
      </c>
      <c r="J25" s="336"/>
      <c r="K25" s="336"/>
      <c r="L25" s="336"/>
      <c r="M25" s="336"/>
    </row>
    <row r="26" spans="3:13" ht="27.75" customHeight="1" x14ac:dyDescent="0.35">
      <c r="C26" s="337" t="s">
        <v>21</v>
      </c>
      <c r="D26" s="337"/>
      <c r="E26" s="337"/>
      <c r="F26" s="337"/>
      <c r="G26" s="337"/>
      <c r="H26" s="330">
        <f>+'C 5. Transparencia Acceso'!BX33</f>
        <v>8.9774967061923588E-2</v>
      </c>
      <c r="J26" s="336"/>
      <c r="K26" s="336"/>
      <c r="L26" s="336"/>
      <c r="M26" s="336"/>
    </row>
    <row r="27" spans="3:13" x14ac:dyDescent="0.35">
      <c r="C27" s="338" t="s">
        <v>826</v>
      </c>
      <c r="D27" s="338"/>
      <c r="E27" s="338"/>
      <c r="F27" s="338"/>
      <c r="G27" s="338"/>
      <c r="H27" s="330">
        <f>+'C 6. Iniciativas Adicionales'!BX22</f>
        <v>0.12461038961038963</v>
      </c>
      <c r="J27" s="336"/>
      <c r="K27" s="336"/>
      <c r="L27" s="336"/>
      <c r="M27" s="336"/>
    </row>
    <row r="28" spans="3:13" x14ac:dyDescent="0.35">
      <c r="J28" s="336"/>
      <c r="K28" s="336"/>
      <c r="L28" s="336"/>
      <c r="M28" s="336"/>
    </row>
    <row r="29" spans="3:13" x14ac:dyDescent="0.35">
      <c r="J29" s="336"/>
      <c r="K29" s="336"/>
      <c r="L29" s="336"/>
      <c r="M29" s="336"/>
    </row>
    <row r="30" spans="3:13" x14ac:dyDescent="0.35">
      <c r="J30" s="336"/>
      <c r="K30" s="336"/>
      <c r="L30" s="336"/>
      <c r="M30" s="336"/>
    </row>
    <row r="31" spans="3:13" x14ac:dyDescent="0.35">
      <c r="J31" s="336"/>
      <c r="K31" s="336"/>
      <c r="L31" s="336"/>
      <c r="M31" s="336"/>
    </row>
    <row r="32" spans="3:13" x14ac:dyDescent="0.35">
      <c r="J32" s="336"/>
      <c r="K32" s="336"/>
      <c r="L32" s="336"/>
      <c r="M32" s="336"/>
    </row>
    <row r="33" spans="10:13" x14ac:dyDescent="0.35">
      <c r="J33" s="336"/>
      <c r="K33" s="336"/>
      <c r="L33" s="336"/>
      <c r="M33" s="336"/>
    </row>
    <row r="34" spans="10:13" x14ac:dyDescent="0.35">
      <c r="J34" s="336"/>
      <c r="K34" s="336"/>
      <c r="L34" s="336"/>
      <c r="M34" s="336"/>
    </row>
  </sheetData>
  <mergeCells count="9">
    <mergeCell ref="J1:M34"/>
    <mergeCell ref="C26:G26"/>
    <mergeCell ref="C27:G27"/>
    <mergeCell ref="C20:G20"/>
    <mergeCell ref="C21:G21"/>
    <mergeCell ref="C22:G22"/>
    <mergeCell ref="C23:G23"/>
    <mergeCell ref="C24:G24"/>
    <mergeCell ref="C25:G25"/>
  </mergeCells>
  <hyperlinks>
    <hyperlink ref="E24:H24" location="'C 6. Iniciativas adicionales'!A1" display="COMPONENTE 6. INICIATIVAS ADICIONALES /PLAN DE GESTIÓN DE LA INTEGRIDAD (EN CUMPLIMIENTO AL ARTÍCULO 2° DEL DECRETO 118 DE 2018)" xr:uid="{00000000-0004-0000-0000-000000000000}"/>
    <hyperlink ref="E21:H21" location="'C 3. Rendición Cuentas'!Área_de_impresión" display="COMPONENTE 3. RENDICIÓN DE CUENTAS" xr:uid="{00000000-0004-0000-0000-000001000000}"/>
    <hyperlink ref="E20:H20" location="'C 2. Racionalización Trámite'!A1" display="COMPONENTE 2. RACIONALIZACIÓN DE TRÁMITES" xr:uid="{00000000-0004-0000-0000-000002000000}"/>
  </hyperlinks>
  <pageMargins left="0.7" right="0.7" top="0.75" bottom="0.75" header="0.3" footer="0.3"/>
  <pageSetup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50F2E"/>
  </sheetPr>
  <dimension ref="A1:N52"/>
  <sheetViews>
    <sheetView showGridLines="0" topLeftCell="A20" zoomScale="90" zoomScaleNormal="90" zoomScaleSheetLayoutView="100" workbookViewId="0">
      <selection activeCell="E43" sqref="E43"/>
    </sheetView>
  </sheetViews>
  <sheetFormatPr baseColWidth="10" defaultColWidth="11.453125" defaultRowHeight="12.5" x14ac:dyDescent="0.25"/>
  <cols>
    <col min="1" max="1" width="11.453125" style="5"/>
    <col min="2" max="2" width="15.81640625" style="5" customWidth="1"/>
    <col min="3" max="3" width="9.81640625" style="5" customWidth="1"/>
    <col min="4" max="4" width="35.453125" style="5" customWidth="1"/>
    <col min="5" max="6" width="17.81640625" style="5" customWidth="1"/>
    <col min="7" max="11" width="11.453125" style="5"/>
    <col min="12" max="12" width="21.7265625" style="5" customWidth="1"/>
    <col min="13" max="16384" width="11.453125" style="5"/>
  </cols>
  <sheetData>
    <row r="1" spans="1:14" ht="20.25" customHeight="1" x14ac:dyDescent="0.25">
      <c r="A1" s="382"/>
      <c r="B1" s="383"/>
      <c r="C1" s="388" t="s">
        <v>0</v>
      </c>
      <c r="D1" s="388"/>
      <c r="E1" s="390" t="s">
        <v>1</v>
      </c>
      <c r="F1" s="390"/>
      <c r="G1" s="390"/>
      <c r="H1" s="390"/>
      <c r="I1" s="390"/>
      <c r="J1" s="390"/>
      <c r="K1" s="390"/>
      <c r="L1" s="38" t="s">
        <v>2</v>
      </c>
      <c r="M1" s="392" t="s">
        <v>3</v>
      </c>
      <c r="N1" s="393"/>
    </row>
    <row r="2" spans="1:14" ht="20.25" customHeight="1" x14ac:dyDescent="0.25">
      <c r="A2" s="384"/>
      <c r="B2" s="385"/>
      <c r="C2" s="389"/>
      <c r="D2" s="389"/>
      <c r="E2" s="391"/>
      <c r="F2" s="391"/>
      <c r="G2" s="391"/>
      <c r="H2" s="391"/>
      <c r="I2" s="391"/>
      <c r="J2" s="391"/>
      <c r="K2" s="391"/>
      <c r="L2" s="39" t="s">
        <v>4</v>
      </c>
      <c r="M2" s="345">
        <v>2</v>
      </c>
      <c r="N2" s="394"/>
    </row>
    <row r="3" spans="1:14" ht="20.25" customHeight="1" x14ac:dyDescent="0.25">
      <c r="A3" s="384"/>
      <c r="B3" s="385"/>
      <c r="C3" s="389" t="s">
        <v>5</v>
      </c>
      <c r="D3" s="389"/>
      <c r="E3" s="391" t="s">
        <v>6</v>
      </c>
      <c r="F3" s="391"/>
      <c r="G3" s="391"/>
      <c r="H3" s="391"/>
      <c r="I3" s="391"/>
      <c r="J3" s="391"/>
      <c r="K3" s="391"/>
      <c r="L3" s="39" t="s">
        <v>7</v>
      </c>
      <c r="M3" s="395">
        <v>43346</v>
      </c>
      <c r="N3" s="396"/>
    </row>
    <row r="4" spans="1:14" ht="28.5" customHeight="1" x14ac:dyDescent="0.25">
      <c r="A4" s="386"/>
      <c r="B4" s="387"/>
      <c r="C4" s="389"/>
      <c r="D4" s="389"/>
      <c r="E4" s="391"/>
      <c r="F4" s="391"/>
      <c r="G4" s="391"/>
      <c r="H4" s="391"/>
      <c r="I4" s="391"/>
      <c r="J4" s="391"/>
      <c r="K4" s="391"/>
      <c r="L4" s="39" t="s">
        <v>8</v>
      </c>
      <c r="M4" s="345" t="s">
        <v>9</v>
      </c>
      <c r="N4" s="394"/>
    </row>
    <row r="5" spans="1:14" ht="15" customHeight="1" x14ac:dyDescent="0.25">
      <c r="A5" s="397"/>
      <c r="B5" s="398"/>
      <c r="C5" s="398"/>
      <c r="D5" s="398"/>
      <c r="E5" s="398"/>
      <c r="F5" s="398"/>
      <c r="G5" s="398"/>
      <c r="H5" s="398"/>
      <c r="I5" s="398"/>
      <c r="J5" s="398"/>
      <c r="K5" s="398"/>
      <c r="L5" s="398"/>
      <c r="M5" s="398"/>
      <c r="N5" s="399"/>
    </row>
    <row r="6" spans="1:14" ht="13" x14ac:dyDescent="0.25">
      <c r="A6" s="376" t="s">
        <v>10</v>
      </c>
      <c r="B6" s="377"/>
      <c r="C6" s="377"/>
      <c r="D6" s="377"/>
      <c r="E6" s="377"/>
      <c r="F6" s="377"/>
      <c r="G6" s="377"/>
      <c r="H6" s="377"/>
      <c r="I6" s="377"/>
      <c r="J6" s="377"/>
      <c r="K6" s="377"/>
      <c r="L6" s="377"/>
      <c r="M6" s="377"/>
      <c r="N6" s="400"/>
    </row>
    <row r="7" spans="1:14" ht="9.75" customHeight="1" thickBot="1" x14ac:dyDescent="0.3">
      <c r="A7" s="21"/>
      <c r="B7" s="22"/>
      <c r="C7" s="22"/>
      <c r="D7" s="22"/>
      <c r="E7" s="22"/>
      <c r="F7" s="22"/>
      <c r="G7" s="22"/>
      <c r="H7" s="22"/>
      <c r="I7" s="22"/>
      <c r="J7" s="22"/>
      <c r="K7" s="22"/>
      <c r="L7" s="22"/>
      <c r="M7" s="22"/>
      <c r="N7" s="23"/>
    </row>
    <row r="8" spans="1:14" ht="20.25" customHeight="1" x14ac:dyDescent="0.25">
      <c r="A8" s="410" t="s">
        <v>11</v>
      </c>
      <c r="B8" s="411"/>
      <c r="C8" s="411"/>
      <c r="D8" s="411"/>
      <c r="E8" s="411"/>
      <c r="F8" s="411"/>
      <c r="G8" s="411"/>
      <c r="H8" s="411"/>
      <c r="I8" s="411"/>
      <c r="J8" s="411"/>
      <c r="K8" s="411"/>
      <c r="L8" s="411"/>
      <c r="M8" s="411"/>
      <c r="N8" s="412"/>
    </row>
    <row r="9" spans="1:14" ht="39.75" customHeight="1" thickBot="1" x14ac:dyDescent="0.3">
      <c r="A9" s="401" t="s">
        <v>12</v>
      </c>
      <c r="B9" s="402"/>
      <c r="C9" s="402"/>
      <c r="D9" s="402"/>
      <c r="E9" s="402"/>
      <c r="F9" s="402"/>
      <c r="G9" s="402"/>
      <c r="H9" s="402"/>
      <c r="I9" s="402"/>
      <c r="J9" s="402"/>
      <c r="K9" s="402"/>
      <c r="L9" s="402"/>
      <c r="M9" s="402"/>
      <c r="N9" s="403"/>
    </row>
    <row r="10" spans="1:14" ht="8.25" customHeight="1" thickBot="1" x14ac:dyDescent="0.3">
      <c r="A10" s="407"/>
      <c r="B10" s="408"/>
      <c r="C10" s="408"/>
      <c r="D10" s="408"/>
      <c r="E10" s="408"/>
      <c r="F10" s="408"/>
      <c r="G10" s="408"/>
      <c r="H10" s="408"/>
      <c r="I10" s="408"/>
      <c r="J10" s="408"/>
      <c r="K10" s="408"/>
      <c r="L10" s="408"/>
      <c r="M10" s="408"/>
      <c r="N10" s="409"/>
    </row>
    <row r="11" spans="1:14" ht="18.75" customHeight="1" x14ac:dyDescent="0.25">
      <c r="A11" s="410" t="s">
        <v>13</v>
      </c>
      <c r="B11" s="411"/>
      <c r="C11" s="411"/>
      <c r="D11" s="411"/>
      <c r="E11" s="411"/>
      <c r="F11" s="411"/>
      <c r="G11" s="411"/>
      <c r="H11" s="411"/>
      <c r="I11" s="411"/>
      <c r="J11" s="411"/>
      <c r="K11" s="411"/>
      <c r="L11" s="411"/>
      <c r="M11" s="411"/>
      <c r="N11" s="412"/>
    </row>
    <row r="12" spans="1:14" s="10" customFormat="1" ht="91.5" customHeight="1" thickBot="1" x14ac:dyDescent="0.4">
      <c r="A12" s="404" t="s">
        <v>14</v>
      </c>
      <c r="B12" s="405"/>
      <c r="C12" s="405"/>
      <c r="D12" s="405"/>
      <c r="E12" s="405"/>
      <c r="F12" s="405"/>
      <c r="G12" s="405"/>
      <c r="H12" s="405"/>
      <c r="I12" s="405"/>
      <c r="J12" s="405"/>
      <c r="K12" s="405"/>
      <c r="L12" s="405"/>
      <c r="M12" s="405"/>
      <c r="N12" s="406"/>
    </row>
    <row r="13" spans="1:14" ht="10.5" customHeight="1" x14ac:dyDescent="0.25">
      <c r="A13" s="24"/>
      <c r="B13" s="4"/>
      <c r="C13" s="4"/>
      <c r="D13" s="4"/>
      <c r="E13" s="4"/>
      <c r="F13" s="4"/>
      <c r="G13" s="4"/>
      <c r="H13" s="4"/>
      <c r="I13" s="4"/>
      <c r="J13" s="4"/>
      <c r="K13" s="4"/>
      <c r="L13" s="4"/>
      <c r="M13" s="4"/>
      <c r="N13" s="4"/>
    </row>
    <row r="14" spans="1:14" ht="13" x14ac:dyDescent="0.3">
      <c r="B14" s="25"/>
      <c r="C14" s="341" t="s">
        <v>15</v>
      </c>
      <c r="D14" s="342"/>
      <c r="E14" s="342"/>
      <c r="F14" s="342"/>
      <c r="G14" s="342"/>
      <c r="H14" s="341"/>
      <c r="I14" s="341"/>
      <c r="J14" s="341"/>
    </row>
    <row r="15" spans="1:14" ht="27" customHeight="1" x14ac:dyDescent="0.25">
      <c r="B15" s="35" t="s">
        <v>16</v>
      </c>
      <c r="C15" s="6"/>
      <c r="D15" s="4"/>
      <c r="E15" s="4"/>
      <c r="F15" s="4"/>
      <c r="G15" s="4"/>
      <c r="H15" s="6"/>
      <c r="I15" s="6"/>
      <c r="J15" s="6"/>
    </row>
    <row r="16" spans="1:14" ht="13.5" customHeight="1" x14ac:dyDescent="0.25">
      <c r="B16" s="26">
        <v>11</v>
      </c>
      <c r="C16" s="6"/>
      <c r="D16" s="366" t="s">
        <v>17</v>
      </c>
      <c r="E16" s="366"/>
      <c r="F16" s="366"/>
      <c r="G16" s="366"/>
      <c r="H16" s="367"/>
      <c r="I16" s="367"/>
      <c r="J16" s="367"/>
    </row>
    <row r="17" spans="1:14" ht="13.5" customHeight="1" x14ac:dyDescent="0.25">
      <c r="B17" s="26">
        <v>0</v>
      </c>
      <c r="C17" s="6"/>
      <c r="D17" s="366" t="s">
        <v>18</v>
      </c>
      <c r="E17" s="366"/>
      <c r="F17" s="366"/>
      <c r="G17" s="366"/>
      <c r="H17" s="367"/>
      <c r="I17" s="367"/>
      <c r="J17" s="367"/>
    </row>
    <row r="18" spans="1:14" ht="13.5" customHeight="1" x14ac:dyDescent="0.25">
      <c r="B18" s="26">
        <v>20</v>
      </c>
      <c r="C18" s="6"/>
      <c r="D18" s="366" t="s">
        <v>19</v>
      </c>
      <c r="E18" s="366"/>
      <c r="F18" s="366"/>
      <c r="G18" s="366"/>
      <c r="H18" s="367"/>
      <c r="I18" s="367"/>
      <c r="J18" s="367"/>
    </row>
    <row r="19" spans="1:14" ht="13.5" customHeight="1" x14ac:dyDescent="0.25">
      <c r="B19" s="26">
        <v>15</v>
      </c>
      <c r="C19" s="6"/>
      <c r="D19" s="366" t="s">
        <v>20</v>
      </c>
      <c r="E19" s="366"/>
      <c r="F19" s="366"/>
      <c r="G19" s="366"/>
      <c r="H19" s="367"/>
      <c r="I19" s="367"/>
      <c r="J19" s="367"/>
    </row>
    <row r="20" spans="1:14" ht="13.5" customHeight="1" x14ac:dyDescent="0.25">
      <c r="B20" s="26">
        <v>24</v>
      </c>
      <c r="C20" s="6"/>
      <c r="D20" s="366" t="s">
        <v>21</v>
      </c>
      <c r="E20" s="366"/>
      <c r="F20" s="366"/>
      <c r="G20" s="366"/>
      <c r="H20" s="367"/>
      <c r="I20" s="367"/>
      <c r="J20" s="367"/>
    </row>
    <row r="21" spans="1:14" ht="27.75" customHeight="1" x14ac:dyDescent="0.25">
      <c r="B21" s="26">
        <v>14</v>
      </c>
      <c r="C21" s="6"/>
      <c r="D21" s="366" t="s">
        <v>22</v>
      </c>
      <c r="E21" s="366"/>
      <c r="F21" s="366"/>
      <c r="G21" s="366"/>
      <c r="H21" s="367"/>
      <c r="I21" s="367"/>
      <c r="J21" s="367"/>
    </row>
    <row r="22" spans="1:14" ht="13.5" customHeight="1" x14ac:dyDescent="0.25">
      <c r="B22" s="27">
        <f>SUM(B16:B21)</f>
        <v>84</v>
      </c>
      <c r="C22" s="6"/>
      <c r="D22" s="36" t="s">
        <v>23</v>
      </c>
      <c r="E22" s="36"/>
      <c r="F22" s="36"/>
      <c r="G22" s="36"/>
      <c r="H22" s="37"/>
      <c r="I22" s="37"/>
      <c r="J22" s="37"/>
    </row>
    <row r="23" spans="1:14" x14ac:dyDescent="0.25">
      <c r="A23" s="24"/>
      <c r="B23" s="4"/>
      <c r="C23" s="4"/>
      <c r="D23" s="4"/>
      <c r="E23" s="4"/>
      <c r="F23" s="4"/>
      <c r="G23" s="4"/>
      <c r="H23" s="4"/>
      <c r="I23" s="4"/>
      <c r="J23" s="4"/>
      <c r="K23" s="4"/>
      <c r="L23" s="4"/>
      <c r="M23" s="4"/>
      <c r="N23" s="4"/>
    </row>
    <row r="24" spans="1:14" ht="13.5" thickBot="1" x14ac:dyDescent="0.3">
      <c r="A24" s="376" t="s">
        <v>24</v>
      </c>
      <c r="B24" s="377"/>
      <c r="C24" s="377"/>
      <c r="D24" s="342"/>
      <c r="E24" s="342"/>
      <c r="F24" s="342"/>
      <c r="G24" s="342"/>
      <c r="H24" s="376" t="s">
        <v>25</v>
      </c>
      <c r="I24" s="377"/>
      <c r="J24" s="377"/>
      <c r="K24" s="377"/>
      <c r="L24" s="377"/>
      <c r="M24" s="377"/>
      <c r="N24" s="377"/>
    </row>
    <row r="25" spans="1:14" ht="15" thickBot="1" x14ac:dyDescent="0.3">
      <c r="A25" s="378" t="s">
        <v>26</v>
      </c>
      <c r="B25" s="378"/>
      <c r="C25" s="378"/>
      <c r="D25" s="378"/>
      <c r="E25" s="378"/>
      <c r="F25" s="378"/>
      <c r="G25" s="378"/>
      <c r="H25" s="379" t="s">
        <v>27</v>
      </c>
      <c r="I25" s="380"/>
      <c r="J25" s="380"/>
      <c r="K25" s="380"/>
      <c r="L25" s="380"/>
      <c r="M25" s="380"/>
      <c r="N25" s="381"/>
    </row>
    <row r="26" spans="1:14" ht="13" thickBot="1" x14ac:dyDescent="0.3">
      <c r="A26" s="28"/>
      <c r="B26" s="29"/>
      <c r="C26" s="29"/>
      <c r="D26" s="30"/>
      <c r="E26" s="30"/>
      <c r="F26" s="30"/>
      <c r="G26" s="30"/>
      <c r="H26" s="29"/>
      <c r="I26" s="29"/>
      <c r="J26" s="29"/>
      <c r="K26" s="29"/>
      <c r="L26" s="29"/>
      <c r="M26" s="29"/>
      <c r="N26" s="31"/>
    </row>
    <row r="27" spans="1:14" ht="13" x14ac:dyDescent="0.25">
      <c r="A27" s="368" t="s">
        <v>28</v>
      </c>
      <c r="B27" s="369"/>
      <c r="C27" s="369"/>
      <c r="D27" s="370"/>
      <c r="E27" s="370"/>
      <c r="F27" s="370"/>
      <c r="G27" s="370"/>
      <c r="H27" s="369"/>
      <c r="I27" s="369"/>
      <c r="J27" s="369"/>
      <c r="K27" s="369"/>
      <c r="L27" s="369"/>
      <c r="M27" s="369"/>
      <c r="N27" s="371"/>
    </row>
    <row r="28" spans="1:14" ht="13" x14ac:dyDescent="0.25">
      <c r="A28" s="372" t="s">
        <v>29</v>
      </c>
      <c r="B28" s="373"/>
      <c r="C28" s="373"/>
      <c r="D28" s="374"/>
      <c r="E28" s="374" t="s">
        <v>30</v>
      </c>
      <c r="F28" s="374"/>
      <c r="G28" s="374"/>
      <c r="H28" s="373"/>
      <c r="I28" s="373" t="s">
        <v>31</v>
      </c>
      <c r="J28" s="373"/>
      <c r="K28" s="373"/>
      <c r="L28" s="373"/>
      <c r="M28" s="373"/>
      <c r="N28" s="375"/>
    </row>
    <row r="29" spans="1:14" x14ac:dyDescent="0.25">
      <c r="A29" s="348">
        <v>1</v>
      </c>
      <c r="B29" s="345"/>
      <c r="C29" s="345"/>
      <c r="D29" s="344"/>
      <c r="E29" s="343">
        <v>44592</v>
      </c>
      <c r="F29" s="344"/>
      <c r="G29" s="344"/>
      <c r="H29" s="345"/>
      <c r="I29" s="346" t="s">
        <v>32</v>
      </c>
      <c r="J29" s="346"/>
      <c r="K29" s="346"/>
      <c r="L29" s="346"/>
      <c r="M29" s="346"/>
      <c r="N29" s="347"/>
    </row>
    <row r="30" spans="1:14" ht="151.5" customHeight="1" x14ac:dyDescent="0.25">
      <c r="A30" s="348">
        <v>2</v>
      </c>
      <c r="B30" s="345"/>
      <c r="C30" s="345"/>
      <c r="D30" s="344"/>
      <c r="E30" s="343" t="s">
        <v>33</v>
      </c>
      <c r="F30" s="344"/>
      <c r="G30" s="344"/>
      <c r="H30" s="345"/>
      <c r="I30" s="358" t="s">
        <v>34</v>
      </c>
      <c r="J30" s="358"/>
      <c r="K30" s="358"/>
      <c r="L30" s="358"/>
      <c r="M30" s="358"/>
      <c r="N30" s="359"/>
    </row>
    <row r="31" spans="1:14" ht="129.75" customHeight="1" thickBot="1" x14ac:dyDescent="0.3">
      <c r="A31" s="360">
        <v>3</v>
      </c>
      <c r="B31" s="361"/>
      <c r="C31" s="361"/>
      <c r="D31" s="362"/>
      <c r="E31" s="363">
        <v>44802</v>
      </c>
      <c r="F31" s="362"/>
      <c r="G31" s="362"/>
      <c r="H31" s="361"/>
      <c r="I31" s="364" t="s">
        <v>35</v>
      </c>
      <c r="J31" s="364"/>
      <c r="K31" s="364"/>
      <c r="L31" s="364"/>
      <c r="M31" s="364"/>
      <c r="N31" s="365"/>
    </row>
    <row r="32" spans="1:14" ht="10.5" customHeight="1" x14ac:dyDescent="0.25">
      <c r="A32" s="32"/>
      <c r="D32" s="4"/>
      <c r="E32" s="4"/>
      <c r="F32" s="4"/>
      <c r="G32" s="4"/>
      <c r="N32" s="33"/>
    </row>
    <row r="33" spans="1:14" ht="10.5" customHeight="1" thickBot="1" x14ac:dyDescent="0.3">
      <c r="A33" s="32"/>
      <c r="D33" s="4"/>
      <c r="E33" s="4"/>
      <c r="F33" s="4"/>
      <c r="G33" s="4"/>
      <c r="N33" s="33"/>
    </row>
    <row r="34" spans="1:14" ht="13" x14ac:dyDescent="0.25">
      <c r="A34" s="356" t="s">
        <v>36</v>
      </c>
      <c r="B34" s="357"/>
      <c r="C34" s="351" t="s">
        <v>37</v>
      </c>
      <c r="D34" s="352"/>
      <c r="E34" s="352"/>
      <c r="F34" s="352"/>
      <c r="G34" s="353"/>
      <c r="N34" s="33"/>
    </row>
    <row r="35" spans="1:14" ht="13.5" thickBot="1" x14ac:dyDescent="0.3">
      <c r="A35" s="349" t="s">
        <v>38</v>
      </c>
      <c r="B35" s="350"/>
      <c r="C35" s="354" t="s">
        <v>39</v>
      </c>
      <c r="D35" s="354"/>
      <c r="E35" s="354"/>
      <c r="F35" s="354"/>
      <c r="G35" s="355"/>
      <c r="N35" s="33"/>
    </row>
    <row r="36" spans="1:14" x14ac:dyDescent="0.25">
      <c r="A36" s="32"/>
      <c r="D36" s="4"/>
      <c r="E36" s="4"/>
      <c r="F36" s="4"/>
      <c r="G36" s="4"/>
      <c r="N36" s="33"/>
    </row>
    <row r="37" spans="1:14" x14ac:dyDescent="0.25">
      <c r="A37" s="32"/>
      <c r="D37" s="4"/>
      <c r="E37" s="4"/>
      <c r="F37" s="4"/>
      <c r="G37" s="4"/>
      <c r="N37" s="33"/>
    </row>
    <row r="38" spans="1:14" x14ac:dyDescent="0.25">
      <c r="A38" s="32"/>
      <c r="D38" s="4"/>
      <c r="E38" s="4"/>
      <c r="F38" s="4"/>
      <c r="G38" s="4"/>
      <c r="N38" s="33"/>
    </row>
    <row r="39" spans="1:14" x14ac:dyDescent="0.25">
      <c r="D39" s="4"/>
      <c r="E39" s="4"/>
      <c r="F39" s="4"/>
      <c r="G39" s="4"/>
    </row>
    <row r="40" spans="1:14" x14ac:dyDescent="0.25">
      <c r="D40" s="4"/>
      <c r="E40" s="4"/>
      <c r="F40" s="4"/>
      <c r="G40" s="4"/>
    </row>
    <row r="41" spans="1:14" x14ac:dyDescent="0.25">
      <c r="D41" s="4"/>
      <c r="E41" s="4"/>
      <c r="F41" s="4"/>
      <c r="G41" s="4"/>
    </row>
    <row r="42" spans="1:14" x14ac:dyDescent="0.25">
      <c r="D42" s="4"/>
      <c r="E42" s="4"/>
      <c r="F42" s="4"/>
      <c r="G42" s="4"/>
    </row>
    <row r="43" spans="1:14" x14ac:dyDescent="0.25">
      <c r="D43" s="4"/>
      <c r="E43" s="4"/>
      <c r="F43" s="4"/>
      <c r="G43" s="4"/>
    </row>
    <row r="44" spans="1:14" x14ac:dyDescent="0.25">
      <c r="D44" s="4"/>
      <c r="E44" s="4"/>
      <c r="F44" s="4"/>
      <c r="G44" s="4"/>
    </row>
    <row r="45" spans="1:14" x14ac:dyDescent="0.25">
      <c r="D45" s="4"/>
      <c r="E45" s="4"/>
      <c r="F45" s="4"/>
      <c r="G45" s="4"/>
    </row>
    <row r="46" spans="1:14" x14ac:dyDescent="0.25">
      <c r="D46" s="4"/>
      <c r="E46" s="4"/>
      <c r="F46" s="4"/>
      <c r="G46" s="4"/>
    </row>
    <row r="47" spans="1:14" x14ac:dyDescent="0.25">
      <c r="D47" s="4"/>
      <c r="E47" s="4"/>
      <c r="F47" s="4"/>
      <c r="G47" s="4"/>
    </row>
    <row r="48" spans="1:14" x14ac:dyDescent="0.25">
      <c r="D48" s="4"/>
      <c r="E48" s="4"/>
      <c r="F48" s="4"/>
      <c r="G48" s="4"/>
    </row>
    <row r="49" spans="4:7" x14ac:dyDescent="0.25">
      <c r="D49" s="4"/>
      <c r="E49" s="4"/>
      <c r="F49" s="4"/>
      <c r="G49" s="4"/>
    </row>
    <row r="50" spans="4:7" x14ac:dyDescent="0.25">
      <c r="D50" s="4"/>
      <c r="E50" s="4"/>
      <c r="F50" s="4"/>
      <c r="G50" s="4"/>
    </row>
    <row r="51" spans="4:7" x14ac:dyDescent="0.25">
      <c r="D51" s="4"/>
      <c r="E51" s="4"/>
      <c r="F51" s="4"/>
      <c r="G51" s="4"/>
    </row>
    <row r="52" spans="4:7" x14ac:dyDescent="0.25">
      <c r="D52" s="4"/>
      <c r="E52" s="4"/>
      <c r="F52" s="4"/>
      <c r="G52" s="4"/>
    </row>
  </sheetData>
  <mergeCells count="44">
    <mergeCell ref="A5:N5"/>
    <mergeCell ref="A6:N6"/>
    <mergeCell ref="A9:N9"/>
    <mergeCell ref="A12:N12"/>
    <mergeCell ref="A10:N10"/>
    <mergeCell ref="A8:N8"/>
    <mergeCell ref="A11:N11"/>
    <mergeCell ref="A1:B4"/>
    <mergeCell ref="C1:D2"/>
    <mergeCell ref="E1:K2"/>
    <mergeCell ref="M1:N1"/>
    <mergeCell ref="M2:N2"/>
    <mergeCell ref="C3:D4"/>
    <mergeCell ref="E3:K4"/>
    <mergeCell ref="M3:N3"/>
    <mergeCell ref="M4:N4"/>
    <mergeCell ref="A28:D28"/>
    <mergeCell ref="I28:N28"/>
    <mergeCell ref="E28:H28"/>
    <mergeCell ref="A24:G24"/>
    <mergeCell ref="H24:N24"/>
    <mergeCell ref="A25:G25"/>
    <mergeCell ref="H25:N25"/>
    <mergeCell ref="D17:J17"/>
    <mergeCell ref="D18:J18"/>
    <mergeCell ref="D19:J19"/>
    <mergeCell ref="D20:J20"/>
    <mergeCell ref="A27:N27"/>
    <mergeCell ref="C14:J14"/>
    <mergeCell ref="E29:H29"/>
    <mergeCell ref="I29:N29"/>
    <mergeCell ref="A29:D29"/>
    <mergeCell ref="A35:B35"/>
    <mergeCell ref="C34:G34"/>
    <mergeCell ref="C35:G35"/>
    <mergeCell ref="A34:B34"/>
    <mergeCell ref="A30:D30"/>
    <mergeCell ref="E30:H30"/>
    <mergeCell ref="I30:N30"/>
    <mergeCell ref="A31:D31"/>
    <mergeCell ref="E31:H31"/>
    <mergeCell ref="I31:N31"/>
    <mergeCell ref="D21:J21"/>
    <mergeCell ref="D16:J16"/>
  </mergeCells>
  <phoneticPr fontId="1" type="noConversion"/>
  <hyperlinks>
    <hyperlink ref="H25:N25" r:id="rId1" display="Ver " xr:uid="{00000000-0004-0000-0100-000000000000}"/>
    <hyperlink ref="D19:J19" location="'C 4. Atención Ciudadano'!Área_de_impresión" display="COMPONENTE 4.  MECANISMOS PARA MEJORAR LA ATENCIÓN AL CIUDADANO" xr:uid="{00000000-0004-0000-0100-000001000000}"/>
    <hyperlink ref="D20:J20" location="'C 5. Transparencia Acceso'!Área_de_impresión" display="COMPONENTE 5. MECANISMOS PARA LA TRANSPARENCIA Y ACCESO A LA INFORMACIÓN PÚBLICA" xr:uid="{00000000-0004-0000-0100-000002000000}"/>
    <hyperlink ref="D21:J21" location="'C 6. Iniciativas adicionales'!A1" display="COMPONENTE 6. INICIATIVAS ADICIONALES /PLAN DE GESTIÓN DE LA INTEGRIDAD (EN CUMPLIMIENTO AL ARTÍCULO 2° DEL DECRETO 118 DE 2018)" xr:uid="{00000000-0004-0000-0100-000003000000}"/>
    <hyperlink ref="D18:J18" location="'C 3. Rendición Cuentas'!Área_de_impresión" display="COMPONENTE 3. RENDICIÓN DE CUENTAS" xr:uid="{00000000-0004-0000-0100-000004000000}"/>
    <hyperlink ref="D17:J17" location="'C 2. Racionalización Trámite'!A1" display="COMPONENTE 2. RACIONALIZACIÓN DE TRÁMITES" xr:uid="{00000000-0004-0000-0100-000005000000}"/>
    <hyperlink ref="D16:J16" location="'C 1. Riesgos Corrupción'!A1" display="COMPONENTE 1. GESTIÓN DEL RIESGO DE CORRUPCIÓN – MAPA DE RIESGOS DE CORRUPCIÓN" xr:uid="{00000000-0004-0000-0100-000006000000}"/>
    <hyperlink ref="A25:G25" r:id="rId2" tooltip="https://scj.gov.co/es/transparencia/planeacion-presupuesto-ingresos/plan-accion" display="Ver" xr:uid="{00000000-0004-0000-0100-000007000000}"/>
  </hyperlinks>
  <printOptions horizontalCentered="1"/>
  <pageMargins left="0.70866141732283472" right="0.70866141732283472" top="0.74803149606299213" bottom="0.74803149606299213" header="0.31496062992125984" footer="0.31496062992125984"/>
  <pageSetup scale="52" orientation="landscape" r:id="rId3"/>
  <headerFooter>
    <oddFooter>&amp;L&amp;G&amp;COficina Asesora de Planeación – OAP
Comité Institucional de Gestión y Desempeño de la SDSCJ del 31 de enero de 2022
&amp;G
&amp;R&amp;G</oddFooter>
  </headerFooter>
  <drawing r:id="rId4"/>
  <legacyDrawingHF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C0015"/>
  </sheetPr>
  <dimension ref="B1:BX19"/>
  <sheetViews>
    <sheetView showGridLines="0" zoomScale="80" zoomScaleNormal="80" zoomScaleSheetLayoutView="70" workbookViewId="0">
      <pane xSplit="3" ySplit="6" topLeftCell="BT14" activePane="bottomRight" state="frozen"/>
      <selection pane="topRight"/>
      <selection pane="bottomLeft"/>
      <selection pane="bottomRight" activeCell="BU1" sqref="BU1"/>
    </sheetView>
  </sheetViews>
  <sheetFormatPr baseColWidth="10" defaultColWidth="11.453125" defaultRowHeight="12.5" x14ac:dyDescent="0.25"/>
  <cols>
    <col min="1" max="1" width="4.7265625" style="20" customWidth="1"/>
    <col min="2" max="2" width="19.81640625" style="1" customWidth="1"/>
    <col min="3" max="3" width="12.26953125" style="1" customWidth="1"/>
    <col min="4" max="4" width="53.81640625" style="3" customWidth="1"/>
    <col min="5" max="5" width="18" style="3" customWidth="1"/>
    <col min="6" max="6" width="19.81640625" style="3" customWidth="1"/>
    <col min="7" max="7" width="35.81640625" style="4" customWidth="1"/>
    <col min="8" max="11" width="10" style="1" customWidth="1"/>
    <col min="12" max="13" width="8.54296875" style="1" customWidth="1"/>
    <col min="14" max="15" width="12" style="1" customWidth="1"/>
    <col min="16" max="16" width="15.7265625" style="20" customWidth="1"/>
    <col min="17" max="17" width="9.1796875" style="20" customWidth="1"/>
    <col min="18" max="18" width="7.81640625" style="20" customWidth="1"/>
    <col min="19" max="19" width="11.453125" style="20"/>
    <col min="20" max="21" width="7.81640625" style="20" customWidth="1"/>
    <col min="22" max="22" width="11.453125" style="20"/>
    <col min="23" max="24" width="8.54296875" style="20" customWidth="1"/>
    <col min="25" max="31" width="11.453125" style="20"/>
    <col min="32" max="55" width="8.54296875" style="20" customWidth="1"/>
    <col min="56" max="58" width="8.81640625" style="20" customWidth="1"/>
    <col min="59" max="59" width="11.453125" style="20"/>
    <col min="60" max="60" width="29.81640625" style="260" customWidth="1"/>
    <col min="61" max="61" width="42.54296875" style="260" customWidth="1"/>
    <col min="62" max="62" width="29.81640625" style="260" customWidth="1"/>
    <col min="63" max="63" width="27.81640625" style="260" customWidth="1"/>
    <col min="64" max="64" width="72" style="260" customWidth="1"/>
    <col min="65" max="65" width="39.7265625" style="260" customWidth="1"/>
    <col min="66" max="66" width="43.1796875" style="260" customWidth="1"/>
    <col min="67" max="67" width="27.81640625" style="260" customWidth="1"/>
    <col min="68" max="71" width="14.81640625" style="260" hidden="1" customWidth="1"/>
    <col min="72" max="72" width="63" style="260" customWidth="1"/>
    <col min="73" max="73" width="60.1796875" style="260" customWidth="1"/>
    <col min="74" max="74" width="2.7265625" style="20" hidden="1" customWidth="1"/>
    <col min="75" max="75" width="18.1796875" style="20" customWidth="1"/>
    <col min="76" max="76" width="17.81640625" style="20" customWidth="1"/>
    <col min="77" max="16384" width="11.453125" style="20"/>
  </cols>
  <sheetData>
    <row r="1" spans="2:76" s="19" customFormat="1" ht="23.25" hidden="1" customHeight="1" x14ac:dyDescent="0.35">
      <c r="B1" s="429"/>
      <c r="C1" s="390"/>
      <c r="D1" s="388" t="s">
        <v>0</v>
      </c>
      <c r="E1" s="388"/>
      <c r="F1" s="390" t="s">
        <v>1</v>
      </c>
      <c r="G1" s="390"/>
      <c r="H1" s="390"/>
      <c r="I1" s="390"/>
      <c r="J1" s="390"/>
      <c r="K1" s="390"/>
      <c r="L1" s="422" t="s">
        <v>2</v>
      </c>
      <c r="M1" s="422"/>
      <c r="N1" s="392" t="s">
        <v>3</v>
      </c>
      <c r="O1" s="392"/>
      <c r="BH1" s="260"/>
      <c r="BI1" s="260"/>
      <c r="BJ1" s="260"/>
      <c r="BK1" s="260"/>
      <c r="BL1" s="260"/>
      <c r="BM1" s="260"/>
      <c r="BN1" s="260"/>
      <c r="BO1" s="260"/>
      <c r="BP1" s="260"/>
      <c r="BQ1" s="260"/>
      <c r="BR1" s="260"/>
      <c r="BS1" s="260"/>
      <c r="BT1" s="260"/>
      <c r="BU1" s="260"/>
    </row>
    <row r="2" spans="2:76" s="19" customFormat="1" ht="23.25" hidden="1" customHeight="1" x14ac:dyDescent="0.35">
      <c r="B2" s="430"/>
      <c r="C2" s="391"/>
      <c r="D2" s="389"/>
      <c r="E2" s="389"/>
      <c r="F2" s="391"/>
      <c r="G2" s="391"/>
      <c r="H2" s="391"/>
      <c r="I2" s="391"/>
      <c r="J2" s="391"/>
      <c r="K2" s="391"/>
      <c r="L2" s="423" t="s">
        <v>4</v>
      </c>
      <c r="M2" s="423"/>
      <c r="N2" s="345">
        <v>2</v>
      </c>
      <c r="O2" s="345"/>
      <c r="BH2" s="260"/>
      <c r="BI2" s="260"/>
      <c r="BJ2" s="260"/>
      <c r="BK2" s="260"/>
      <c r="BL2" s="260"/>
      <c r="BM2" s="260"/>
      <c r="BN2" s="260"/>
      <c r="BO2" s="260"/>
      <c r="BP2" s="260"/>
      <c r="BQ2" s="260"/>
      <c r="BR2" s="260"/>
      <c r="BS2" s="260"/>
      <c r="BT2" s="260"/>
      <c r="BU2" s="260"/>
    </row>
    <row r="3" spans="2:76" s="19" customFormat="1" ht="23.25" hidden="1" customHeight="1" x14ac:dyDescent="0.35">
      <c r="B3" s="430"/>
      <c r="C3" s="391"/>
      <c r="D3" s="389" t="s">
        <v>5</v>
      </c>
      <c r="E3" s="389"/>
      <c r="F3" s="391" t="s">
        <v>40</v>
      </c>
      <c r="G3" s="391"/>
      <c r="H3" s="391"/>
      <c r="I3" s="391"/>
      <c r="J3" s="391"/>
      <c r="K3" s="391"/>
      <c r="L3" s="423" t="s">
        <v>7</v>
      </c>
      <c r="M3" s="423"/>
      <c r="N3" s="395">
        <v>43346</v>
      </c>
      <c r="O3" s="395"/>
      <c r="BH3" s="260"/>
      <c r="BI3" s="260"/>
      <c r="BJ3" s="260"/>
      <c r="BK3" s="260"/>
      <c r="BL3" s="260"/>
      <c r="BM3" s="260"/>
      <c r="BN3" s="260"/>
      <c r="BO3" s="260"/>
      <c r="BP3" s="260"/>
      <c r="BQ3" s="260"/>
      <c r="BR3" s="260"/>
      <c r="BS3" s="260"/>
      <c r="BT3" s="260"/>
      <c r="BU3" s="260"/>
    </row>
    <row r="4" spans="2:76" s="19" customFormat="1" ht="63" customHeight="1" x14ac:dyDescent="0.35">
      <c r="B4" s="430"/>
      <c r="C4" s="391"/>
      <c r="D4" s="389"/>
      <c r="E4" s="389"/>
      <c r="F4" s="391"/>
      <c r="G4" s="391"/>
      <c r="H4" s="391"/>
      <c r="I4" s="391"/>
      <c r="J4" s="391"/>
      <c r="K4" s="391"/>
      <c r="L4" s="423" t="s">
        <v>8</v>
      </c>
      <c r="M4" s="423"/>
      <c r="N4" s="345" t="s">
        <v>9</v>
      </c>
      <c r="O4" s="345"/>
      <c r="P4" s="115" t="s">
        <v>41</v>
      </c>
      <c r="Q4" s="436" t="s">
        <v>42</v>
      </c>
      <c r="R4" s="436"/>
      <c r="S4" s="436"/>
      <c r="T4" s="436" t="s">
        <v>43</v>
      </c>
      <c r="U4" s="436"/>
      <c r="V4" s="436"/>
      <c r="W4" s="436" t="s">
        <v>44</v>
      </c>
      <c r="X4" s="436"/>
      <c r="Y4" s="436"/>
      <c r="Z4" s="436" t="s">
        <v>45</v>
      </c>
      <c r="AA4" s="436"/>
      <c r="AB4" s="436"/>
      <c r="AC4" s="436" t="s">
        <v>46</v>
      </c>
      <c r="AD4" s="436"/>
      <c r="AE4" s="436"/>
      <c r="AF4" s="436" t="s">
        <v>47</v>
      </c>
      <c r="AG4" s="436"/>
      <c r="AH4" s="436"/>
      <c r="AI4" s="436" t="s">
        <v>48</v>
      </c>
      <c r="AJ4" s="436"/>
      <c r="AK4" s="436"/>
      <c r="AL4" s="436" t="s">
        <v>49</v>
      </c>
      <c r="AM4" s="436"/>
      <c r="AN4" s="436"/>
      <c r="AO4" s="436" t="s">
        <v>50</v>
      </c>
      <c r="AP4" s="436"/>
      <c r="AQ4" s="436"/>
      <c r="AR4" s="436" t="s">
        <v>51</v>
      </c>
      <c r="AS4" s="436"/>
      <c r="AT4" s="436"/>
      <c r="AU4" s="436" t="s">
        <v>52</v>
      </c>
      <c r="AV4" s="436"/>
      <c r="AW4" s="436"/>
      <c r="AX4" s="436" t="s">
        <v>53</v>
      </c>
      <c r="AY4" s="436"/>
      <c r="AZ4" s="436"/>
      <c r="BA4" s="436" t="s">
        <v>54</v>
      </c>
      <c r="BB4" s="436"/>
      <c r="BC4" s="436"/>
      <c r="BD4" s="436" t="s">
        <v>55</v>
      </c>
      <c r="BE4" s="436"/>
      <c r="BF4" s="436"/>
      <c r="BG4" s="62" t="s">
        <v>56</v>
      </c>
      <c r="BH4" s="438" t="s">
        <v>57</v>
      </c>
      <c r="BI4" s="438"/>
      <c r="BJ4" s="438"/>
      <c r="BK4" s="438"/>
      <c r="BL4" s="438"/>
      <c r="BM4" s="438"/>
      <c r="BN4" s="438"/>
      <c r="BO4" s="438"/>
      <c r="BP4" s="438"/>
      <c r="BQ4" s="438"/>
      <c r="BR4" s="438"/>
      <c r="BS4" s="439"/>
      <c r="BT4" s="440" t="s">
        <v>58</v>
      </c>
      <c r="BU4" s="440" t="s">
        <v>59</v>
      </c>
      <c r="BV4" s="440" t="s">
        <v>60</v>
      </c>
      <c r="BW4" s="443" t="s">
        <v>61</v>
      </c>
      <c r="BX4" s="444"/>
    </row>
    <row r="5" spans="2:76" s="19" customFormat="1" ht="42.75" customHeight="1" x14ac:dyDescent="0.35">
      <c r="B5" s="433" t="s">
        <v>17</v>
      </c>
      <c r="C5" s="434"/>
      <c r="D5" s="434"/>
      <c r="E5" s="434"/>
      <c r="F5" s="434"/>
      <c r="G5" s="434"/>
      <c r="H5" s="434"/>
      <c r="I5" s="434"/>
      <c r="J5" s="434"/>
      <c r="K5" s="434"/>
      <c r="L5" s="434"/>
      <c r="M5" s="434"/>
      <c r="N5" s="434"/>
      <c r="O5" s="434"/>
      <c r="P5" s="435"/>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7"/>
      <c r="BA5" s="437"/>
      <c r="BB5" s="437"/>
      <c r="BC5" s="437"/>
      <c r="BD5" s="437"/>
      <c r="BE5" s="437"/>
      <c r="BF5" s="437"/>
      <c r="BG5" s="63">
        <v>0.2</v>
      </c>
      <c r="BH5" s="426" t="s">
        <v>62</v>
      </c>
      <c r="BI5" s="426"/>
      <c r="BJ5" s="426" t="s">
        <v>63</v>
      </c>
      <c r="BK5" s="426"/>
      <c r="BL5" s="427" t="s">
        <v>64</v>
      </c>
      <c r="BM5" s="427"/>
      <c r="BN5" s="427" t="s">
        <v>65</v>
      </c>
      <c r="BO5" s="427"/>
      <c r="BP5" s="427" t="s">
        <v>66</v>
      </c>
      <c r="BQ5" s="427"/>
      <c r="BR5" s="427" t="s">
        <v>67</v>
      </c>
      <c r="BS5" s="427"/>
      <c r="BT5" s="441"/>
      <c r="BU5" s="441"/>
      <c r="BV5" s="441"/>
      <c r="BW5" s="445"/>
      <c r="BX5" s="446"/>
    </row>
    <row r="6" spans="2:76" s="19" customFormat="1" ht="57.75" customHeight="1" thickBot="1" x14ac:dyDescent="0.4">
      <c r="B6" s="2" t="s">
        <v>68</v>
      </c>
      <c r="C6" s="54" t="s">
        <v>69</v>
      </c>
      <c r="D6" s="54" t="s">
        <v>70</v>
      </c>
      <c r="E6" s="421" t="s">
        <v>71</v>
      </c>
      <c r="F6" s="421"/>
      <c r="G6" s="54" t="s">
        <v>72</v>
      </c>
      <c r="H6" s="421" t="s">
        <v>73</v>
      </c>
      <c r="I6" s="421"/>
      <c r="J6" s="421" t="s">
        <v>74</v>
      </c>
      <c r="K6" s="421"/>
      <c r="L6" s="421" t="s">
        <v>75</v>
      </c>
      <c r="M6" s="421"/>
      <c r="N6" s="421" t="s">
        <v>76</v>
      </c>
      <c r="O6" s="421"/>
      <c r="P6" s="98">
        <f>SUM(P7:P17)</f>
        <v>0.20000000000000004</v>
      </c>
      <c r="Q6" s="64" t="s">
        <v>77</v>
      </c>
      <c r="R6" s="65" t="s">
        <v>78</v>
      </c>
      <c r="S6" s="66" t="s">
        <v>79</v>
      </c>
      <c r="T6" s="64" t="s">
        <v>77</v>
      </c>
      <c r="U6" s="65" t="s">
        <v>78</v>
      </c>
      <c r="V6" s="66" t="s">
        <v>79</v>
      </c>
      <c r="W6" s="64" t="s">
        <v>77</v>
      </c>
      <c r="X6" s="65" t="s">
        <v>78</v>
      </c>
      <c r="Y6" s="67" t="s">
        <v>79</v>
      </c>
      <c r="Z6" s="64" t="s">
        <v>77</v>
      </c>
      <c r="AA6" s="65" t="s">
        <v>78</v>
      </c>
      <c r="AB6" s="67" t="s">
        <v>79</v>
      </c>
      <c r="AC6" s="64" t="s">
        <v>77</v>
      </c>
      <c r="AD6" s="68" t="s">
        <v>78</v>
      </c>
      <c r="AE6" s="69" t="s">
        <v>79</v>
      </c>
      <c r="AF6" s="64" t="s">
        <v>77</v>
      </c>
      <c r="AG6" s="68" t="s">
        <v>78</v>
      </c>
      <c r="AH6" s="69" t="s">
        <v>79</v>
      </c>
      <c r="AI6" s="64" t="s">
        <v>77</v>
      </c>
      <c r="AJ6" s="68" t="s">
        <v>78</v>
      </c>
      <c r="AK6" s="69" t="s">
        <v>79</v>
      </c>
      <c r="AL6" s="64" t="s">
        <v>77</v>
      </c>
      <c r="AM6" s="68" t="s">
        <v>78</v>
      </c>
      <c r="AN6" s="69" t="s">
        <v>79</v>
      </c>
      <c r="AO6" s="64" t="s">
        <v>77</v>
      </c>
      <c r="AP6" s="68" t="s">
        <v>78</v>
      </c>
      <c r="AQ6" s="69" t="s">
        <v>79</v>
      </c>
      <c r="AR6" s="64" t="s">
        <v>77</v>
      </c>
      <c r="AS6" s="68" t="s">
        <v>78</v>
      </c>
      <c r="AT6" s="69" t="s">
        <v>79</v>
      </c>
      <c r="AU6" s="64" t="s">
        <v>77</v>
      </c>
      <c r="AV6" s="68" t="s">
        <v>78</v>
      </c>
      <c r="AW6" s="69" t="s">
        <v>79</v>
      </c>
      <c r="AX6" s="64" t="s">
        <v>77</v>
      </c>
      <c r="AY6" s="68" t="s">
        <v>78</v>
      </c>
      <c r="AZ6" s="69" t="s">
        <v>79</v>
      </c>
      <c r="BA6" s="64" t="s">
        <v>77</v>
      </c>
      <c r="BB6" s="68" t="s">
        <v>78</v>
      </c>
      <c r="BC6" s="69" t="s">
        <v>79</v>
      </c>
      <c r="BD6" s="64" t="s">
        <v>77</v>
      </c>
      <c r="BE6" s="65" t="s">
        <v>78</v>
      </c>
      <c r="BF6" s="67" t="s">
        <v>79</v>
      </c>
      <c r="BG6" s="70">
        <f>SUM(BG7:BG17)</f>
        <v>0.12672176308539948</v>
      </c>
      <c r="BH6" s="261" t="s">
        <v>80</v>
      </c>
      <c r="BI6" s="261" t="s">
        <v>81</v>
      </c>
      <c r="BJ6" s="261" t="s">
        <v>80</v>
      </c>
      <c r="BK6" s="261" t="s">
        <v>81</v>
      </c>
      <c r="BL6" s="262" t="s">
        <v>80</v>
      </c>
      <c r="BM6" s="262" t="s">
        <v>81</v>
      </c>
      <c r="BN6" s="262" t="s">
        <v>80</v>
      </c>
      <c r="BO6" s="262" t="s">
        <v>81</v>
      </c>
      <c r="BP6" s="262" t="s">
        <v>80</v>
      </c>
      <c r="BQ6" s="262" t="s">
        <v>81</v>
      </c>
      <c r="BR6" s="262" t="s">
        <v>80</v>
      </c>
      <c r="BS6" s="263" t="s">
        <v>81</v>
      </c>
      <c r="BT6" s="442"/>
      <c r="BU6" s="442"/>
      <c r="BV6" s="442"/>
      <c r="BW6" s="73" t="s">
        <v>82</v>
      </c>
      <c r="BX6" s="73" t="s">
        <v>83</v>
      </c>
    </row>
    <row r="7" spans="2:76" s="42" customFormat="1" ht="261" customHeight="1" thickBot="1" x14ac:dyDescent="0.3">
      <c r="B7" s="431" t="s">
        <v>84</v>
      </c>
      <c r="C7" s="53" t="s">
        <v>85</v>
      </c>
      <c r="D7" s="58" t="s">
        <v>86</v>
      </c>
      <c r="E7" s="425" t="s">
        <v>87</v>
      </c>
      <c r="F7" s="425"/>
      <c r="G7" s="233" t="s">
        <v>88</v>
      </c>
      <c r="H7" s="424" t="s">
        <v>89</v>
      </c>
      <c r="I7" s="424"/>
      <c r="J7" s="424"/>
      <c r="K7" s="424"/>
      <c r="L7" s="424" t="s">
        <v>90</v>
      </c>
      <c r="M7" s="424"/>
      <c r="N7" s="428">
        <v>44926</v>
      </c>
      <c r="O7" s="428"/>
      <c r="P7" s="78">
        <v>1.8181818181818184E-2</v>
      </c>
      <c r="Q7" s="74"/>
      <c r="R7" s="74"/>
      <c r="S7" s="75"/>
      <c r="T7" s="178">
        <v>1</v>
      </c>
      <c r="U7" s="178">
        <v>1</v>
      </c>
      <c r="V7" s="179">
        <f>U7/T7</f>
        <v>1</v>
      </c>
      <c r="W7" s="178">
        <v>1</v>
      </c>
      <c r="X7" s="178">
        <v>1</v>
      </c>
      <c r="Y7" s="179">
        <f>X7/W7</f>
        <v>1</v>
      </c>
      <c r="Z7" s="178">
        <v>1</v>
      </c>
      <c r="AA7" s="178">
        <v>1</v>
      </c>
      <c r="AB7" s="179">
        <f>AA7/Z7</f>
        <v>1</v>
      </c>
      <c r="AC7" s="178">
        <v>1</v>
      </c>
      <c r="AD7" s="186">
        <v>1</v>
      </c>
      <c r="AE7" s="187">
        <f>AD7/AC7</f>
        <v>1</v>
      </c>
      <c r="AF7" s="178">
        <v>1</v>
      </c>
      <c r="AG7" s="186">
        <v>1</v>
      </c>
      <c r="AH7" s="187">
        <f>AG7/AF7</f>
        <v>1</v>
      </c>
      <c r="AI7" s="178">
        <v>1</v>
      </c>
      <c r="AJ7" s="186">
        <v>1</v>
      </c>
      <c r="AK7" s="187">
        <f>AJ7/AI7</f>
        <v>1</v>
      </c>
      <c r="AL7" s="178">
        <v>1</v>
      </c>
      <c r="AM7" s="186">
        <v>1</v>
      </c>
      <c r="AN7" s="187">
        <f>AM7/AL7</f>
        <v>1</v>
      </c>
      <c r="AO7" s="74">
        <v>1</v>
      </c>
      <c r="AP7" s="77"/>
      <c r="AQ7" s="77"/>
      <c r="AR7" s="167">
        <v>1</v>
      </c>
      <c r="AS7" s="77"/>
      <c r="AT7" s="77"/>
      <c r="AU7" s="74">
        <v>1</v>
      </c>
      <c r="AV7" s="77"/>
      <c r="AW7" s="77"/>
      <c r="AX7" s="74">
        <v>1</v>
      </c>
      <c r="AY7" s="77"/>
      <c r="AZ7" s="77"/>
      <c r="BA7" s="74"/>
      <c r="BB7" s="77"/>
      <c r="BC7" s="77"/>
      <c r="BD7" s="167">
        <f>Q7+T7+W7+Z7+AC7++AF7+AI7+AL7+AO7+AR7+AU7+AX7+BA7</f>
        <v>11</v>
      </c>
      <c r="BE7" s="167">
        <f>R7+U7+X7+AA7+AD7+AG7+AJ7+AM7+AP7+AS7+AV7+AY7+BB7</f>
        <v>7</v>
      </c>
      <c r="BF7" s="191">
        <f>BE7/BD7</f>
        <v>0.63636363636363635</v>
      </c>
      <c r="BG7" s="79">
        <f>BF7*P7</f>
        <v>1.1570247933884299E-2</v>
      </c>
      <c r="BH7" s="247" t="s">
        <v>91</v>
      </c>
      <c r="BI7" s="247" t="s">
        <v>92</v>
      </c>
      <c r="BJ7" s="267" t="s">
        <v>93</v>
      </c>
      <c r="BK7" s="267" t="s">
        <v>94</v>
      </c>
      <c r="BL7" s="247" t="s">
        <v>95</v>
      </c>
      <c r="BM7" s="248" t="s">
        <v>760</v>
      </c>
      <c r="BN7" s="256" t="s">
        <v>761</v>
      </c>
      <c r="BO7" s="248" t="s">
        <v>762</v>
      </c>
      <c r="BP7" s="268"/>
      <c r="BQ7" s="268"/>
      <c r="BR7" s="268"/>
      <c r="BS7" s="269"/>
      <c r="BT7" s="246" t="s">
        <v>96</v>
      </c>
      <c r="BU7" s="249" t="s">
        <v>739</v>
      </c>
      <c r="BV7" s="80"/>
      <c r="BW7" s="81">
        <f>BF7</f>
        <v>0.63636363636363635</v>
      </c>
      <c r="BX7" s="82">
        <f>BG7</f>
        <v>1.1570247933884299E-2</v>
      </c>
    </row>
    <row r="8" spans="2:76" s="42" customFormat="1" ht="109.5" customHeight="1" thickBot="1" x14ac:dyDescent="0.3">
      <c r="B8" s="413"/>
      <c r="C8" s="52" t="s">
        <v>97</v>
      </c>
      <c r="D8" s="55" t="s">
        <v>98</v>
      </c>
      <c r="E8" s="418" t="s">
        <v>99</v>
      </c>
      <c r="F8" s="418"/>
      <c r="G8" s="55" t="s">
        <v>100</v>
      </c>
      <c r="H8" s="419" t="s">
        <v>89</v>
      </c>
      <c r="I8" s="419"/>
      <c r="J8" s="419"/>
      <c r="K8" s="419"/>
      <c r="L8" s="419" t="s">
        <v>101</v>
      </c>
      <c r="M8" s="419"/>
      <c r="N8" s="420">
        <v>44865</v>
      </c>
      <c r="O8" s="420"/>
      <c r="P8" s="99">
        <v>1.8181818181818184E-2</v>
      </c>
      <c r="Q8" s="83"/>
      <c r="R8" s="83"/>
      <c r="S8" s="84"/>
      <c r="T8" s="83"/>
      <c r="U8" s="83"/>
      <c r="V8" s="84"/>
      <c r="W8" s="83"/>
      <c r="X8" s="83"/>
      <c r="Y8" s="83"/>
      <c r="Z8" s="83"/>
      <c r="AA8" s="83"/>
      <c r="AB8" s="83"/>
      <c r="AC8" s="83"/>
      <c r="AD8" s="85"/>
      <c r="AE8" s="85"/>
      <c r="AF8" s="83"/>
      <c r="AG8" s="85"/>
      <c r="AH8" s="85"/>
      <c r="AI8" s="83"/>
      <c r="AJ8" s="170">
        <v>1</v>
      </c>
      <c r="AK8" s="85"/>
      <c r="AL8" s="83"/>
      <c r="AM8" s="85"/>
      <c r="AN8" s="85"/>
      <c r="AO8" s="83"/>
      <c r="AP8" s="85"/>
      <c r="AQ8" s="85"/>
      <c r="AR8" s="165">
        <v>1</v>
      </c>
      <c r="AS8" s="85"/>
      <c r="AT8" s="85"/>
      <c r="AU8" s="83"/>
      <c r="AV8" s="85"/>
      <c r="AW8" s="85"/>
      <c r="AX8" s="83"/>
      <c r="AY8" s="85"/>
      <c r="AZ8" s="85"/>
      <c r="BA8" s="83"/>
      <c r="BB8" s="85"/>
      <c r="BC8" s="85"/>
      <c r="BD8" s="165">
        <f t="shared" ref="BD8:BD17" si="0">Q8+T8+W8+Z8+AC8++AF8+AI8+AL8+AO8+AR8+AU8+AX8+BA8</f>
        <v>1</v>
      </c>
      <c r="BE8" s="165">
        <f t="shared" ref="BE8:BE17" si="1">R8+U8+X8+AA8+AD8+AG8+AJ8+AM8+AP8+AS8+AV8+AY8+BB8</f>
        <v>1</v>
      </c>
      <c r="BF8" s="181">
        <f>BE8/BD8</f>
        <v>1</v>
      </c>
      <c r="BG8" s="79">
        <f t="shared" ref="BG8:BG17" si="2">BF8*P8</f>
        <v>1.8181818181818184E-2</v>
      </c>
      <c r="BH8" s="252"/>
      <c r="BI8" s="252"/>
      <c r="BJ8" s="270"/>
      <c r="BK8" s="270"/>
      <c r="BL8" s="250" t="s">
        <v>102</v>
      </c>
      <c r="BM8" s="250" t="s">
        <v>102</v>
      </c>
      <c r="BN8" s="257" t="s">
        <v>763</v>
      </c>
      <c r="BO8" s="255" t="s">
        <v>764</v>
      </c>
      <c r="BP8" s="255"/>
      <c r="BQ8" s="255"/>
      <c r="BR8" s="255"/>
      <c r="BS8" s="271"/>
      <c r="BT8" s="230" t="s">
        <v>103</v>
      </c>
      <c r="BU8" s="272" t="s">
        <v>737</v>
      </c>
      <c r="BV8" s="86"/>
      <c r="BW8" s="81">
        <f t="shared" ref="BW8:BX17" si="3">BF8</f>
        <v>1</v>
      </c>
      <c r="BX8" s="82">
        <f t="shared" si="3"/>
        <v>1.8181818181818184E-2</v>
      </c>
    </row>
    <row r="9" spans="2:76" s="42" customFormat="1" ht="93.65" customHeight="1" thickBot="1" x14ac:dyDescent="0.3">
      <c r="B9" s="413"/>
      <c r="C9" s="52" t="s">
        <v>104</v>
      </c>
      <c r="D9" s="55" t="s">
        <v>105</v>
      </c>
      <c r="E9" s="418" t="s">
        <v>106</v>
      </c>
      <c r="F9" s="418"/>
      <c r="G9" s="55" t="s">
        <v>107</v>
      </c>
      <c r="H9" s="419" t="s">
        <v>89</v>
      </c>
      <c r="I9" s="419"/>
      <c r="J9" s="419"/>
      <c r="K9" s="419"/>
      <c r="L9" s="419" t="s">
        <v>101</v>
      </c>
      <c r="M9" s="419"/>
      <c r="N9" s="420">
        <v>44880</v>
      </c>
      <c r="O9" s="420"/>
      <c r="P9" s="99">
        <v>1.8181818181818184E-2</v>
      </c>
      <c r="Q9" s="83"/>
      <c r="R9" s="83"/>
      <c r="S9" s="84"/>
      <c r="T9" s="83"/>
      <c r="U9" s="83"/>
      <c r="V9" s="84"/>
      <c r="W9" s="83"/>
      <c r="X9" s="83"/>
      <c r="Y9" s="83"/>
      <c r="Z9" s="83"/>
      <c r="AA9" s="83"/>
      <c r="AB9" s="83"/>
      <c r="AC9" s="83"/>
      <c r="AD9" s="85"/>
      <c r="AE9" s="85"/>
      <c r="AF9" s="83"/>
      <c r="AG9" s="85"/>
      <c r="AH9" s="85"/>
      <c r="AI9" s="83"/>
      <c r="AJ9" s="85"/>
      <c r="AK9" s="85"/>
      <c r="AL9" s="83"/>
      <c r="AM9" s="85"/>
      <c r="AN9" s="85"/>
      <c r="AO9" s="83"/>
      <c r="AP9" s="85"/>
      <c r="AQ9" s="85"/>
      <c r="AR9" s="83"/>
      <c r="AS9" s="85"/>
      <c r="AT9" s="85"/>
      <c r="AU9" s="165">
        <v>1</v>
      </c>
      <c r="AV9" s="85"/>
      <c r="AW9" s="85"/>
      <c r="AX9" s="83"/>
      <c r="AY9" s="85"/>
      <c r="AZ9" s="85"/>
      <c r="BA9" s="83"/>
      <c r="BB9" s="85"/>
      <c r="BC9" s="85"/>
      <c r="BD9" s="165">
        <f t="shared" si="0"/>
        <v>1</v>
      </c>
      <c r="BE9" s="165">
        <f t="shared" si="1"/>
        <v>0</v>
      </c>
      <c r="BF9" s="183">
        <f t="shared" ref="BF9:BF17" si="4">BE9/BD9</f>
        <v>0</v>
      </c>
      <c r="BG9" s="79">
        <f t="shared" si="2"/>
        <v>0</v>
      </c>
      <c r="BH9" s="252"/>
      <c r="BI9" s="252"/>
      <c r="BJ9" s="270"/>
      <c r="BK9" s="270"/>
      <c r="BL9" s="250" t="s">
        <v>102</v>
      </c>
      <c r="BM9" s="250" t="s">
        <v>102</v>
      </c>
      <c r="BN9" s="257" t="s">
        <v>765</v>
      </c>
      <c r="BO9" s="255" t="s">
        <v>766</v>
      </c>
      <c r="BP9" s="255"/>
      <c r="BQ9" s="255"/>
      <c r="BR9" s="255"/>
      <c r="BS9" s="271"/>
      <c r="BT9" s="230" t="s">
        <v>103</v>
      </c>
      <c r="BU9" s="251" t="s">
        <v>738</v>
      </c>
      <c r="BV9" s="87"/>
      <c r="BW9" s="81">
        <f t="shared" si="3"/>
        <v>0</v>
      </c>
      <c r="BX9" s="82">
        <f t="shared" si="3"/>
        <v>0</v>
      </c>
    </row>
    <row r="10" spans="2:76" s="42" customFormat="1" ht="159.75" customHeight="1" thickBot="1" x14ac:dyDescent="0.3">
      <c r="B10" s="413" t="s">
        <v>108</v>
      </c>
      <c r="C10" s="52" t="s">
        <v>109</v>
      </c>
      <c r="D10" s="55" t="s">
        <v>110</v>
      </c>
      <c r="E10" s="418" t="s">
        <v>111</v>
      </c>
      <c r="F10" s="418"/>
      <c r="G10" s="55" t="s">
        <v>112</v>
      </c>
      <c r="H10" s="419" t="s">
        <v>89</v>
      </c>
      <c r="I10" s="419"/>
      <c r="J10" s="419"/>
      <c r="K10" s="419"/>
      <c r="L10" s="419" t="s">
        <v>101</v>
      </c>
      <c r="M10" s="419"/>
      <c r="N10" s="420">
        <v>44592</v>
      </c>
      <c r="O10" s="420"/>
      <c r="P10" s="100">
        <v>1.8181818181818184E-2</v>
      </c>
      <c r="Q10" s="169">
        <v>1</v>
      </c>
      <c r="R10" s="169">
        <v>1</v>
      </c>
      <c r="S10" s="175">
        <f>R10/Q10</f>
        <v>1</v>
      </c>
      <c r="T10" s="83"/>
      <c r="U10" s="83"/>
      <c r="V10" s="84"/>
      <c r="W10" s="83"/>
      <c r="X10" s="83"/>
      <c r="Y10" s="83"/>
      <c r="Z10" s="83"/>
      <c r="AA10" s="83"/>
      <c r="AB10" s="83"/>
      <c r="AC10" s="83"/>
      <c r="AD10" s="85"/>
      <c r="AE10" s="85"/>
      <c r="AF10" s="83"/>
      <c r="AG10" s="85"/>
      <c r="AH10" s="85"/>
      <c r="AI10" s="83"/>
      <c r="AJ10" s="85"/>
      <c r="AK10" s="85"/>
      <c r="AL10" s="83"/>
      <c r="AM10" s="85"/>
      <c r="AN10" s="85"/>
      <c r="AO10" s="83"/>
      <c r="AP10" s="85"/>
      <c r="AQ10" s="85"/>
      <c r="AR10" s="83"/>
      <c r="AS10" s="85"/>
      <c r="AT10" s="85"/>
      <c r="AU10" s="83"/>
      <c r="AV10" s="85"/>
      <c r="AW10" s="85"/>
      <c r="AX10" s="83"/>
      <c r="AY10" s="85"/>
      <c r="AZ10" s="85"/>
      <c r="BA10" s="83"/>
      <c r="BB10" s="85"/>
      <c r="BC10" s="85"/>
      <c r="BD10" s="165">
        <f t="shared" si="0"/>
        <v>1</v>
      </c>
      <c r="BE10" s="165">
        <f t="shared" si="1"/>
        <v>1</v>
      </c>
      <c r="BF10" s="181">
        <f t="shared" si="4"/>
        <v>1</v>
      </c>
      <c r="BG10" s="79">
        <f t="shared" si="2"/>
        <v>1.8181818181818184E-2</v>
      </c>
      <c r="BH10" s="252" t="s">
        <v>113</v>
      </c>
      <c r="BI10" s="252" t="s">
        <v>114</v>
      </c>
      <c r="BJ10" s="270"/>
      <c r="BK10" s="270"/>
      <c r="BL10" s="250" t="s">
        <v>102</v>
      </c>
      <c r="BM10" s="250" t="s">
        <v>102</v>
      </c>
      <c r="BN10" s="250" t="s">
        <v>102</v>
      </c>
      <c r="BO10" s="255" t="s">
        <v>115</v>
      </c>
      <c r="BP10" s="255"/>
      <c r="BQ10" s="255"/>
      <c r="BR10" s="255"/>
      <c r="BS10" s="271"/>
      <c r="BT10" s="230" t="s">
        <v>116</v>
      </c>
      <c r="BU10" s="272" t="s">
        <v>740</v>
      </c>
      <c r="BV10" s="89"/>
      <c r="BW10" s="81">
        <f t="shared" si="3"/>
        <v>1</v>
      </c>
      <c r="BX10" s="82">
        <f t="shared" si="3"/>
        <v>1.8181818181818184E-2</v>
      </c>
    </row>
    <row r="11" spans="2:76" s="42" customFormat="1" ht="156" customHeight="1" thickBot="1" x14ac:dyDescent="0.3">
      <c r="B11" s="413"/>
      <c r="C11" s="52" t="s">
        <v>118</v>
      </c>
      <c r="D11" s="55" t="s">
        <v>119</v>
      </c>
      <c r="E11" s="418" t="s">
        <v>120</v>
      </c>
      <c r="F11" s="418"/>
      <c r="G11" s="55" t="s">
        <v>121</v>
      </c>
      <c r="H11" s="419" t="s">
        <v>89</v>
      </c>
      <c r="I11" s="419"/>
      <c r="J11" s="419"/>
      <c r="K11" s="419"/>
      <c r="L11" s="419" t="s">
        <v>101</v>
      </c>
      <c r="M11" s="419"/>
      <c r="N11" s="420" t="s">
        <v>122</v>
      </c>
      <c r="O11" s="420"/>
      <c r="P11" s="99">
        <v>1.8181818181818184E-2</v>
      </c>
      <c r="Q11" s="83"/>
      <c r="R11" s="83"/>
      <c r="S11" s="84"/>
      <c r="T11" s="83"/>
      <c r="U11" s="83"/>
      <c r="V11" s="84"/>
      <c r="W11" s="83"/>
      <c r="X11" s="83"/>
      <c r="Y11" s="83"/>
      <c r="Z11" s="83"/>
      <c r="AA11" s="83"/>
      <c r="AB11" s="83"/>
      <c r="AC11" s="83"/>
      <c r="AD11" s="85"/>
      <c r="AE11" s="85"/>
      <c r="AF11" s="169">
        <v>1</v>
      </c>
      <c r="AG11" s="170">
        <v>1</v>
      </c>
      <c r="AH11" s="171">
        <f>AG11/AF11</f>
        <v>1</v>
      </c>
      <c r="AI11" s="83"/>
      <c r="AJ11" s="85"/>
      <c r="AK11" s="85"/>
      <c r="AL11" s="83"/>
      <c r="AM11" s="85"/>
      <c r="AN11" s="85"/>
      <c r="AO11" s="83"/>
      <c r="AP11" s="85"/>
      <c r="AQ11" s="85"/>
      <c r="AR11" s="83"/>
      <c r="AS11" s="85"/>
      <c r="AT11" s="85"/>
      <c r="AU11" s="83"/>
      <c r="AV11" s="85"/>
      <c r="AW11" s="85"/>
      <c r="AX11" s="165">
        <v>1</v>
      </c>
      <c r="AY11" s="85"/>
      <c r="AZ11" s="85"/>
      <c r="BA11" s="83"/>
      <c r="BB11" s="85"/>
      <c r="BC11" s="85"/>
      <c r="BD11" s="165">
        <f t="shared" si="0"/>
        <v>2</v>
      </c>
      <c r="BE11" s="165">
        <f t="shared" si="1"/>
        <v>1</v>
      </c>
      <c r="BF11" s="182">
        <f t="shared" si="4"/>
        <v>0.5</v>
      </c>
      <c r="BG11" s="79">
        <f t="shared" si="2"/>
        <v>9.0909090909090922E-3</v>
      </c>
      <c r="BH11" s="258"/>
      <c r="BI11" s="258"/>
      <c r="BJ11" s="273"/>
      <c r="BK11" s="273"/>
      <c r="BL11" s="250" t="s">
        <v>123</v>
      </c>
      <c r="BM11" s="250" t="s">
        <v>124</v>
      </c>
      <c r="BN11" s="250" t="s">
        <v>102</v>
      </c>
      <c r="BO11" s="250" t="s">
        <v>102</v>
      </c>
      <c r="BP11" s="255"/>
      <c r="BQ11" s="255"/>
      <c r="BR11" s="255"/>
      <c r="BS11" s="271"/>
      <c r="BT11" s="230" t="s">
        <v>103</v>
      </c>
      <c r="BU11" s="272" t="s">
        <v>767</v>
      </c>
      <c r="BV11" s="89"/>
      <c r="BW11" s="81">
        <f t="shared" si="3"/>
        <v>0.5</v>
      </c>
      <c r="BX11" s="82">
        <f t="shared" si="3"/>
        <v>9.0909090909090922E-3</v>
      </c>
    </row>
    <row r="12" spans="2:76" s="42" customFormat="1" ht="138.75" customHeight="1" thickBot="1" x14ac:dyDescent="0.3">
      <c r="B12" s="413" t="s">
        <v>125</v>
      </c>
      <c r="C12" s="52" t="s">
        <v>126</v>
      </c>
      <c r="D12" s="55" t="s">
        <v>127</v>
      </c>
      <c r="E12" s="418" t="s">
        <v>128</v>
      </c>
      <c r="F12" s="418"/>
      <c r="G12" s="55" t="s">
        <v>129</v>
      </c>
      <c r="H12" s="419" t="s">
        <v>89</v>
      </c>
      <c r="I12" s="419"/>
      <c r="J12" s="419"/>
      <c r="K12" s="419"/>
      <c r="L12" s="419" t="s">
        <v>101</v>
      </c>
      <c r="M12" s="419"/>
      <c r="N12" s="420">
        <v>44592</v>
      </c>
      <c r="O12" s="420"/>
      <c r="P12" s="100">
        <v>1.8181818181818184E-2</v>
      </c>
      <c r="Q12" s="169">
        <v>1</v>
      </c>
      <c r="R12" s="169">
        <v>1</v>
      </c>
      <c r="S12" s="175">
        <f>R12/Q12</f>
        <v>1</v>
      </c>
      <c r="T12" s="83"/>
      <c r="U12" s="83"/>
      <c r="V12" s="84"/>
      <c r="W12" s="83"/>
      <c r="X12" s="83"/>
      <c r="Y12" s="83"/>
      <c r="Z12" s="83"/>
      <c r="AA12" s="83"/>
      <c r="AB12" s="83"/>
      <c r="AC12" s="83"/>
      <c r="AD12" s="85"/>
      <c r="AE12" s="85"/>
      <c r="AF12" s="83"/>
      <c r="AG12" s="85"/>
      <c r="AH12" s="85"/>
      <c r="AI12" s="83"/>
      <c r="AJ12" s="85"/>
      <c r="AK12" s="85"/>
      <c r="AL12" s="83"/>
      <c r="AM12" s="85"/>
      <c r="AN12" s="85"/>
      <c r="AO12" s="83"/>
      <c r="AP12" s="85"/>
      <c r="AQ12" s="85"/>
      <c r="AR12" s="83"/>
      <c r="AS12" s="85"/>
      <c r="AT12" s="85"/>
      <c r="AU12" s="83"/>
      <c r="AV12" s="85"/>
      <c r="AW12" s="85"/>
      <c r="AX12" s="83"/>
      <c r="AY12" s="85"/>
      <c r="AZ12" s="85"/>
      <c r="BA12" s="83"/>
      <c r="BB12" s="85"/>
      <c r="BC12" s="85"/>
      <c r="BD12" s="165">
        <f t="shared" si="0"/>
        <v>1</v>
      </c>
      <c r="BE12" s="165">
        <f t="shared" si="1"/>
        <v>1</v>
      </c>
      <c r="BF12" s="181">
        <f t="shared" si="4"/>
        <v>1</v>
      </c>
      <c r="BG12" s="79">
        <f t="shared" si="2"/>
        <v>1.8181818181818184E-2</v>
      </c>
      <c r="BH12" s="252" t="s">
        <v>130</v>
      </c>
      <c r="BI12" s="252" t="s">
        <v>131</v>
      </c>
      <c r="BJ12" s="270"/>
      <c r="BK12" s="270"/>
      <c r="BL12" s="250" t="s">
        <v>102</v>
      </c>
      <c r="BM12" s="250" t="s">
        <v>102</v>
      </c>
      <c r="BN12" s="250" t="s">
        <v>102</v>
      </c>
      <c r="BO12" s="255" t="s">
        <v>115</v>
      </c>
      <c r="BP12" s="255"/>
      <c r="BQ12" s="255"/>
      <c r="BR12" s="255"/>
      <c r="BS12" s="271"/>
      <c r="BT12" s="230" t="s">
        <v>132</v>
      </c>
      <c r="BU12" s="272" t="s">
        <v>740</v>
      </c>
      <c r="BV12" s="87"/>
      <c r="BW12" s="81">
        <f t="shared" si="3"/>
        <v>1</v>
      </c>
      <c r="BX12" s="82">
        <f t="shared" si="3"/>
        <v>1.8181818181818184E-2</v>
      </c>
    </row>
    <row r="13" spans="2:76" s="42" customFormat="1" ht="160.5" customHeight="1" thickBot="1" x14ac:dyDescent="0.3">
      <c r="B13" s="413"/>
      <c r="C13" s="52" t="s">
        <v>133</v>
      </c>
      <c r="D13" s="55" t="s">
        <v>134</v>
      </c>
      <c r="E13" s="418" t="s">
        <v>135</v>
      </c>
      <c r="F13" s="418"/>
      <c r="G13" s="55" t="s">
        <v>136</v>
      </c>
      <c r="H13" s="419" t="s">
        <v>89</v>
      </c>
      <c r="I13" s="419"/>
      <c r="J13" s="419"/>
      <c r="K13" s="419"/>
      <c r="L13" s="419" t="s">
        <v>101</v>
      </c>
      <c r="M13" s="419"/>
      <c r="N13" s="420">
        <v>44592</v>
      </c>
      <c r="O13" s="420"/>
      <c r="P13" s="100">
        <v>1.8181818181818184E-2</v>
      </c>
      <c r="Q13" s="169">
        <v>1</v>
      </c>
      <c r="R13" s="169">
        <v>1</v>
      </c>
      <c r="S13" s="175">
        <f>R13/Q13</f>
        <v>1</v>
      </c>
      <c r="T13" s="83"/>
      <c r="U13" s="83"/>
      <c r="V13" s="84"/>
      <c r="W13" s="83"/>
      <c r="X13" s="83"/>
      <c r="Y13" s="83"/>
      <c r="Z13" s="83"/>
      <c r="AA13" s="83"/>
      <c r="AB13" s="83"/>
      <c r="AC13" s="83"/>
      <c r="AD13" s="85"/>
      <c r="AE13" s="85"/>
      <c r="AF13" s="83"/>
      <c r="AG13" s="85"/>
      <c r="AH13" s="85"/>
      <c r="AI13" s="83"/>
      <c r="AJ13" s="85"/>
      <c r="AK13" s="85"/>
      <c r="AL13" s="83"/>
      <c r="AM13" s="85"/>
      <c r="AN13" s="85"/>
      <c r="AO13" s="83"/>
      <c r="AP13" s="85"/>
      <c r="AQ13" s="85"/>
      <c r="AR13" s="83"/>
      <c r="AS13" s="85"/>
      <c r="AT13" s="85"/>
      <c r="AU13" s="83"/>
      <c r="AV13" s="85"/>
      <c r="AW13" s="85"/>
      <c r="AX13" s="83"/>
      <c r="AY13" s="85"/>
      <c r="AZ13" s="85"/>
      <c r="BA13" s="83"/>
      <c r="BB13" s="85"/>
      <c r="BC13" s="85"/>
      <c r="BD13" s="165">
        <f t="shared" si="0"/>
        <v>1</v>
      </c>
      <c r="BE13" s="165">
        <f t="shared" si="1"/>
        <v>1</v>
      </c>
      <c r="BF13" s="181">
        <f t="shared" si="4"/>
        <v>1</v>
      </c>
      <c r="BG13" s="79">
        <f t="shared" si="2"/>
        <v>1.8181818181818184E-2</v>
      </c>
      <c r="BH13" s="252" t="s">
        <v>741</v>
      </c>
      <c r="BI13" s="252" t="s">
        <v>768</v>
      </c>
      <c r="BJ13" s="270"/>
      <c r="BK13" s="270"/>
      <c r="BL13" s="250" t="s">
        <v>102</v>
      </c>
      <c r="BM13" s="250" t="s">
        <v>102</v>
      </c>
      <c r="BN13" s="250" t="s">
        <v>102</v>
      </c>
      <c r="BO13" s="255" t="s">
        <v>115</v>
      </c>
      <c r="BP13" s="255"/>
      <c r="BQ13" s="255"/>
      <c r="BR13" s="255"/>
      <c r="BS13" s="271"/>
      <c r="BT13" s="230" t="s">
        <v>137</v>
      </c>
      <c r="BU13" s="272" t="s">
        <v>740</v>
      </c>
      <c r="BV13" s="87"/>
      <c r="BW13" s="81">
        <f t="shared" si="3"/>
        <v>1</v>
      </c>
      <c r="BX13" s="82">
        <f t="shared" si="3"/>
        <v>1.8181818181818184E-2</v>
      </c>
    </row>
    <row r="14" spans="2:76" s="42" customFormat="1" ht="84.75" customHeight="1" thickBot="1" x14ac:dyDescent="0.3">
      <c r="B14" s="413" t="s">
        <v>138</v>
      </c>
      <c r="C14" s="52" t="s">
        <v>139</v>
      </c>
      <c r="D14" s="55" t="s">
        <v>140</v>
      </c>
      <c r="E14" s="418" t="s">
        <v>141</v>
      </c>
      <c r="F14" s="418"/>
      <c r="G14" s="55" t="s">
        <v>142</v>
      </c>
      <c r="H14" s="419" t="s">
        <v>89</v>
      </c>
      <c r="I14" s="419"/>
      <c r="J14" s="419" t="s">
        <v>143</v>
      </c>
      <c r="K14" s="419"/>
      <c r="L14" s="419" t="s">
        <v>101</v>
      </c>
      <c r="M14" s="419"/>
      <c r="N14" s="420" t="s">
        <v>144</v>
      </c>
      <c r="O14" s="420"/>
      <c r="P14" s="99">
        <v>1.8181818181818184E-2</v>
      </c>
      <c r="Q14" s="83"/>
      <c r="R14" s="83"/>
      <c r="S14" s="84"/>
      <c r="T14" s="83"/>
      <c r="U14" s="83"/>
      <c r="V14" s="84"/>
      <c r="W14" s="83"/>
      <c r="X14" s="83"/>
      <c r="Y14" s="83"/>
      <c r="Z14" s="83"/>
      <c r="AA14" s="83"/>
      <c r="AB14" s="83"/>
      <c r="AC14" s="169">
        <v>1</v>
      </c>
      <c r="AD14" s="170">
        <v>1</v>
      </c>
      <c r="AE14" s="171">
        <f>AD14/AC14</f>
        <v>1</v>
      </c>
      <c r="AF14" s="83"/>
      <c r="AG14" s="85"/>
      <c r="AH14" s="85"/>
      <c r="AI14" s="83"/>
      <c r="AJ14" s="85"/>
      <c r="AK14" s="85"/>
      <c r="AL14" s="83"/>
      <c r="AM14" s="85"/>
      <c r="AN14" s="85"/>
      <c r="AO14" s="165">
        <v>1</v>
      </c>
      <c r="AP14" s="85"/>
      <c r="AQ14" s="85"/>
      <c r="AR14" s="83"/>
      <c r="AS14" s="85"/>
      <c r="AT14" s="85"/>
      <c r="AU14" s="83"/>
      <c r="AV14" s="85"/>
      <c r="AW14" s="85"/>
      <c r="AX14" s="83"/>
      <c r="AY14" s="85"/>
      <c r="AZ14" s="85"/>
      <c r="BA14" s="83"/>
      <c r="BB14" s="85"/>
      <c r="BC14" s="85"/>
      <c r="BD14" s="165">
        <f t="shared" si="0"/>
        <v>2</v>
      </c>
      <c r="BE14" s="165">
        <f t="shared" si="1"/>
        <v>1</v>
      </c>
      <c r="BF14" s="183">
        <f t="shared" si="4"/>
        <v>0.5</v>
      </c>
      <c r="BG14" s="79">
        <f t="shared" si="2"/>
        <v>9.0909090909090922E-3</v>
      </c>
      <c r="BH14" s="252"/>
      <c r="BI14" s="252"/>
      <c r="BJ14" s="270"/>
      <c r="BK14" s="270"/>
      <c r="BL14" s="250" t="s">
        <v>145</v>
      </c>
      <c r="BM14" s="250" t="s">
        <v>146</v>
      </c>
      <c r="BN14" s="250" t="s">
        <v>102</v>
      </c>
      <c r="BO14" s="250" t="s">
        <v>102</v>
      </c>
      <c r="BP14" s="255"/>
      <c r="BQ14" s="255"/>
      <c r="BR14" s="255"/>
      <c r="BS14" s="271"/>
      <c r="BT14" s="230" t="s">
        <v>103</v>
      </c>
      <c r="BU14" s="272" t="s">
        <v>742</v>
      </c>
      <c r="BV14" s="90"/>
      <c r="BW14" s="81">
        <f t="shared" si="3"/>
        <v>0.5</v>
      </c>
      <c r="BX14" s="82">
        <f t="shared" si="3"/>
        <v>9.0909090909090922E-3</v>
      </c>
    </row>
    <row r="15" spans="2:76" s="42" customFormat="1" ht="108.75" customHeight="1" thickBot="1" x14ac:dyDescent="0.3">
      <c r="B15" s="413"/>
      <c r="C15" s="52" t="s">
        <v>147</v>
      </c>
      <c r="D15" s="55" t="s">
        <v>148</v>
      </c>
      <c r="E15" s="418" t="s">
        <v>149</v>
      </c>
      <c r="F15" s="418"/>
      <c r="G15" s="55" t="s">
        <v>150</v>
      </c>
      <c r="H15" s="419" t="s">
        <v>89</v>
      </c>
      <c r="I15" s="419"/>
      <c r="J15" s="419"/>
      <c r="K15" s="419"/>
      <c r="L15" s="419" t="s">
        <v>101</v>
      </c>
      <c r="M15" s="419"/>
      <c r="N15" s="420" t="s">
        <v>151</v>
      </c>
      <c r="O15" s="420"/>
      <c r="P15" s="99">
        <v>1.8181818181818184E-2</v>
      </c>
      <c r="Q15" s="83"/>
      <c r="R15" s="83"/>
      <c r="S15" s="84"/>
      <c r="T15" s="83"/>
      <c r="U15" s="83"/>
      <c r="V15" s="84"/>
      <c r="W15" s="83"/>
      <c r="X15" s="83"/>
      <c r="Y15" s="83"/>
      <c r="Z15" s="83"/>
      <c r="AA15" s="83"/>
      <c r="AB15" s="83"/>
      <c r="AC15" s="169">
        <v>1</v>
      </c>
      <c r="AD15" s="170">
        <v>1</v>
      </c>
      <c r="AE15" s="171">
        <f t="shared" ref="AE15:AE16" si="5">AD15/AC15</f>
        <v>1</v>
      </c>
      <c r="AF15" s="83"/>
      <c r="AG15" s="85"/>
      <c r="AH15" s="85"/>
      <c r="AI15" s="83"/>
      <c r="AJ15" s="85"/>
      <c r="AK15" s="85"/>
      <c r="AL15" s="83"/>
      <c r="AM15" s="85"/>
      <c r="AN15" s="85"/>
      <c r="AO15" s="165">
        <v>1</v>
      </c>
      <c r="AP15" s="85"/>
      <c r="AQ15" s="85"/>
      <c r="AR15" s="83"/>
      <c r="AS15" s="85"/>
      <c r="AT15" s="85"/>
      <c r="AU15" s="83"/>
      <c r="AV15" s="85"/>
      <c r="AW15" s="85"/>
      <c r="AX15" s="83"/>
      <c r="AY15" s="85"/>
      <c r="AZ15" s="85"/>
      <c r="BA15" s="83"/>
      <c r="BB15" s="85"/>
      <c r="BC15" s="85"/>
      <c r="BD15" s="165">
        <f t="shared" si="0"/>
        <v>2</v>
      </c>
      <c r="BE15" s="165">
        <f t="shared" si="1"/>
        <v>1</v>
      </c>
      <c r="BF15" s="183">
        <f t="shared" si="4"/>
        <v>0.5</v>
      </c>
      <c r="BG15" s="79">
        <f t="shared" si="2"/>
        <v>9.0909090909090922E-3</v>
      </c>
      <c r="BH15" s="252"/>
      <c r="BI15" s="252"/>
      <c r="BJ15" s="270"/>
      <c r="BK15" s="270"/>
      <c r="BL15" s="250" t="s">
        <v>769</v>
      </c>
      <c r="BM15" s="250" t="s">
        <v>152</v>
      </c>
      <c r="BN15" s="250" t="s">
        <v>102</v>
      </c>
      <c r="BO15" s="250" t="s">
        <v>102</v>
      </c>
      <c r="BP15" s="255"/>
      <c r="BQ15" s="255"/>
      <c r="BR15" s="255"/>
      <c r="BS15" s="271"/>
      <c r="BT15" s="230" t="s">
        <v>103</v>
      </c>
      <c r="BU15" s="251" t="s">
        <v>743</v>
      </c>
      <c r="BV15" s="87"/>
      <c r="BW15" s="81">
        <f t="shared" si="3"/>
        <v>0.5</v>
      </c>
      <c r="BX15" s="82">
        <f t="shared" si="3"/>
        <v>9.0909090909090922E-3</v>
      </c>
    </row>
    <row r="16" spans="2:76" s="42" customFormat="1" ht="133.5" customHeight="1" thickBot="1" x14ac:dyDescent="0.3">
      <c r="B16" s="413" t="s">
        <v>153</v>
      </c>
      <c r="C16" s="52" t="s">
        <v>154</v>
      </c>
      <c r="D16" s="55" t="s">
        <v>155</v>
      </c>
      <c r="E16" s="418" t="s">
        <v>156</v>
      </c>
      <c r="F16" s="418"/>
      <c r="G16" s="55" t="s">
        <v>157</v>
      </c>
      <c r="H16" s="419" t="s">
        <v>158</v>
      </c>
      <c r="I16" s="419"/>
      <c r="J16" s="419"/>
      <c r="K16" s="419"/>
      <c r="L16" s="419" t="s">
        <v>101</v>
      </c>
      <c r="M16" s="419"/>
      <c r="N16" s="420" t="s">
        <v>159</v>
      </c>
      <c r="O16" s="420"/>
      <c r="P16" s="99">
        <v>1.8181818181818184E-2</v>
      </c>
      <c r="Q16" s="83"/>
      <c r="R16" s="83"/>
      <c r="S16" s="84"/>
      <c r="T16" s="83"/>
      <c r="U16" s="83"/>
      <c r="V16" s="84"/>
      <c r="W16" s="83"/>
      <c r="X16" s="83"/>
      <c r="Y16" s="83"/>
      <c r="Z16" s="83"/>
      <c r="AA16" s="83"/>
      <c r="AB16" s="83"/>
      <c r="AC16" s="169">
        <v>1</v>
      </c>
      <c r="AD16" s="170">
        <v>1</v>
      </c>
      <c r="AE16" s="171">
        <f t="shared" si="5"/>
        <v>1</v>
      </c>
      <c r="AF16" s="83"/>
      <c r="AG16" s="85"/>
      <c r="AH16" s="85"/>
      <c r="AI16" s="83"/>
      <c r="AJ16" s="85"/>
      <c r="AK16" s="85"/>
      <c r="AL16" s="83"/>
      <c r="AM16" s="85"/>
      <c r="AN16" s="85"/>
      <c r="AO16" s="165">
        <v>1</v>
      </c>
      <c r="AP16" s="85"/>
      <c r="AQ16" s="85"/>
      <c r="AR16" s="83"/>
      <c r="AS16" s="85"/>
      <c r="AT16" s="85"/>
      <c r="AU16" s="83"/>
      <c r="AV16" s="85"/>
      <c r="AW16" s="85"/>
      <c r="AX16" s="83"/>
      <c r="AY16" s="85"/>
      <c r="AZ16" s="85"/>
      <c r="BA16" s="83">
        <v>1</v>
      </c>
      <c r="BB16" s="85"/>
      <c r="BC16" s="85"/>
      <c r="BD16" s="165">
        <f t="shared" si="0"/>
        <v>3</v>
      </c>
      <c r="BE16" s="165">
        <f t="shared" si="1"/>
        <v>1</v>
      </c>
      <c r="BF16" s="183">
        <f t="shared" si="4"/>
        <v>0.33333333333333331</v>
      </c>
      <c r="BG16" s="79">
        <f t="shared" si="2"/>
        <v>6.0606060606060615E-3</v>
      </c>
      <c r="BH16" s="252"/>
      <c r="BI16" s="252"/>
      <c r="BJ16" s="270"/>
      <c r="BK16" s="270"/>
      <c r="BL16" s="250" t="s">
        <v>160</v>
      </c>
      <c r="BM16" s="250" t="s">
        <v>161</v>
      </c>
      <c r="BN16" s="250" t="s">
        <v>102</v>
      </c>
      <c r="BO16" s="250" t="s">
        <v>102</v>
      </c>
      <c r="BP16" s="255"/>
      <c r="BQ16" s="255"/>
      <c r="BR16" s="255"/>
      <c r="BS16" s="271"/>
      <c r="BT16" s="230" t="s">
        <v>103</v>
      </c>
      <c r="BU16" s="253" t="s">
        <v>744</v>
      </c>
      <c r="BV16" s="90"/>
      <c r="BW16" s="81">
        <f t="shared" si="3"/>
        <v>0.33333333333333331</v>
      </c>
      <c r="BX16" s="82">
        <f t="shared" si="3"/>
        <v>6.0606060606060615E-3</v>
      </c>
    </row>
    <row r="17" spans="2:76" s="42" customFormat="1" ht="109.5" customHeight="1" thickBot="1" x14ac:dyDescent="0.3">
      <c r="B17" s="414"/>
      <c r="C17" s="57" t="s">
        <v>162</v>
      </c>
      <c r="D17" s="56" t="s">
        <v>163</v>
      </c>
      <c r="E17" s="415" t="s">
        <v>164</v>
      </c>
      <c r="F17" s="415"/>
      <c r="G17" s="56" t="s">
        <v>157</v>
      </c>
      <c r="H17" s="416" t="s">
        <v>158</v>
      </c>
      <c r="I17" s="416"/>
      <c r="J17" s="416"/>
      <c r="K17" s="416"/>
      <c r="L17" s="416" t="s">
        <v>101</v>
      </c>
      <c r="M17" s="416"/>
      <c r="N17" s="417" t="s">
        <v>165</v>
      </c>
      <c r="O17" s="417"/>
      <c r="P17" s="101">
        <v>1.8181818181818184E-2</v>
      </c>
      <c r="Q17" s="91"/>
      <c r="R17" s="91"/>
      <c r="S17" s="92"/>
      <c r="T17" s="91"/>
      <c r="U17" s="91"/>
      <c r="V17" s="92"/>
      <c r="W17" s="91"/>
      <c r="X17" s="91"/>
      <c r="Y17" s="91"/>
      <c r="Z17" s="91"/>
      <c r="AA17" s="91"/>
      <c r="AB17" s="91"/>
      <c r="AC17" s="91"/>
      <c r="AD17" s="93"/>
      <c r="AE17" s="93"/>
      <c r="AF17" s="188">
        <v>1</v>
      </c>
      <c r="AG17" s="189">
        <v>1</v>
      </c>
      <c r="AH17" s="190">
        <f>AG17/AF17</f>
        <v>1</v>
      </c>
      <c r="AI17" s="91"/>
      <c r="AJ17" s="93"/>
      <c r="AK17" s="93"/>
      <c r="AL17" s="91"/>
      <c r="AM17" s="93"/>
      <c r="AN17" s="93"/>
      <c r="AO17" s="166"/>
      <c r="AP17" s="93"/>
      <c r="AQ17" s="93"/>
      <c r="AR17" s="91"/>
      <c r="AS17" s="93"/>
      <c r="AT17" s="93"/>
      <c r="AU17" s="91"/>
      <c r="AV17" s="93"/>
      <c r="AW17" s="93"/>
      <c r="AX17" s="91">
        <v>1</v>
      </c>
      <c r="AY17" s="93"/>
      <c r="AZ17" s="93"/>
      <c r="BA17" s="91"/>
      <c r="BB17" s="93"/>
      <c r="BC17" s="93"/>
      <c r="BD17" s="166">
        <f t="shared" si="0"/>
        <v>2</v>
      </c>
      <c r="BE17" s="166">
        <f t="shared" si="1"/>
        <v>1</v>
      </c>
      <c r="BF17" s="184">
        <f t="shared" si="4"/>
        <v>0.5</v>
      </c>
      <c r="BG17" s="79">
        <f t="shared" si="2"/>
        <v>9.0909090909090922E-3</v>
      </c>
      <c r="BH17" s="259"/>
      <c r="BI17" s="259"/>
      <c r="BJ17" s="274"/>
      <c r="BK17" s="274"/>
      <c r="BL17" s="254" t="s">
        <v>770</v>
      </c>
      <c r="BM17" s="254" t="s">
        <v>166</v>
      </c>
      <c r="BN17" s="250" t="s">
        <v>102</v>
      </c>
      <c r="BO17" s="250" t="s">
        <v>102</v>
      </c>
      <c r="BP17" s="275"/>
      <c r="BQ17" s="275"/>
      <c r="BR17" s="275"/>
      <c r="BS17" s="276"/>
      <c r="BT17" s="230" t="s">
        <v>103</v>
      </c>
      <c r="BU17" s="253" t="s">
        <v>771</v>
      </c>
      <c r="BV17" s="90"/>
      <c r="BW17" s="81">
        <f t="shared" si="3"/>
        <v>0.5</v>
      </c>
      <c r="BX17" s="82">
        <f t="shared" si="3"/>
        <v>9.0909090909090922E-3</v>
      </c>
    </row>
    <row r="18" spans="2:76" s="45" customFormat="1" ht="12.75" customHeight="1" x14ac:dyDescent="0.25">
      <c r="B18" s="41"/>
      <c r="C18" s="41"/>
      <c r="D18" s="43"/>
      <c r="E18" s="43"/>
      <c r="F18" s="43"/>
      <c r="G18" s="44"/>
      <c r="H18" s="41"/>
      <c r="I18" s="41"/>
      <c r="J18" s="41"/>
      <c r="K18" s="41"/>
      <c r="L18" s="41"/>
      <c r="M18" s="41"/>
      <c r="N18" s="41"/>
      <c r="O18" s="41"/>
      <c r="Q18" s="5"/>
      <c r="R18" s="5"/>
      <c r="S18" s="94"/>
      <c r="T18" s="5"/>
      <c r="U18" s="5"/>
      <c r="V18" s="94"/>
      <c r="W18" s="5"/>
      <c r="X18" s="5"/>
      <c r="Y18" s="5"/>
      <c r="Z18" s="5"/>
      <c r="AA18" s="5"/>
      <c r="AB18" s="5"/>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154">
        <f>SUM(BD7:BD17)</f>
        <v>27</v>
      </c>
      <c r="BE18" s="154">
        <f>SUM(BE7:BE17)</f>
        <v>16</v>
      </c>
      <c r="BF18" s="95"/>
      <c r="BG18" s="96">
        <f>SUM(BG7:BG17)</f>
        <v>0.12672176308539948</v>
      </c>
      <c r="BH18" s="264"/>
      <c r="BI18" s="265"/>
      <c r="BJ18" s="265"/>
      <c r="BK18" s="265"/>
      <c r="BL18" s="260"/>
      <c r="BM18" s="260"/>
      <c r="BN18" s="260"/>
      <c r="BO18" s="260"/>
      <c r="BP18" s="260"/>
      <c r="BQ18" s="260"/>
      <c r="BR18" s="260"/>
      <c r="BS18" s="260"/>
      <c r="BT18" s="410" t="s">
        <v>167</v>
      </c>
      <c r="BU18" s="411"/>
      <c r="BV18" s="411"/>
      <c r="BW18" s="432"/>
      <c r="BX18" s="97">
        <f>SUM(BX7:BX17)</f>
        <v>0.12672176308539948</v>
      </c>
    </row>
    <row r="19" spans="2:76" s="45" customFormat="1" ht="12.75" customHeight="1" x14ac:dyDescent="0.25">
      <c r="B19" s="41"/>
      <c r="C19" s="41"/>
      <c r="D19" s="43"/>
      <c r="E19" s="43"/>
      <c r="F19" s="43"/>
      <c r="G19" s="44"/>
      <c r="H19" s="41"/>
      <c r="I19" s="41"/>
      <c r="J19" s="41"/>
      <c r="K19" s="41"/>
      <c r="L19" s="41"/>
      <c r="M19" s="41"/>
      <c r="N19" s="41"/>
      <c r="O19" s="41"/>
      <c r="BH19" s="266"/>
      <c r="BI19" s="266"/>
      <c r="BJ19" s="266"/>
      <c r="BK19" s="266"/>
      <c r="BL19" s="266"/>
      <c r="BM19" s="266"/>
      <c r="BN19" s="266"/>
      <c r="BO19" s="266"/>
      <c r="BP19" s="266"/>
      <c r="BQ19" s="266"/>
      <c r="BR19" s="266"/>
      <c r="BS19" s="266"/>
      <c r="BT19" s="266"/>
      <c r="BU19" s="266"/>
    </row>
  </sheetData>
  <protectedRanges>
    <protectedRange algorithmName="SHA-512" hashValue="ECtVQ65wgVwGhFfszaoNK/BZlv+HOBo/Ju58/nUOkJsDN8axW/hVOpyLXcsVySOWSlXYj/VjzaEWvpuyYdEw7A==" saltValue="iZYWcxHxKLsl+kL1mWoLMQ==" spinCount="100000" sqref="BH4:BV17" name="LIDER OPERATIVO"/>
  </protectedRanges>
  <autoFilter ref="B6:BS6" xr:uid="{00000000-0009-0000-0000-000002000000}">
    <filterColumn colId="3" showButton="0"/>
    <filterColumn colId="6" showButton="0"/>
    <filterColumn colId="8" showButton="0"/>
    <filterColumn colId="10" showButton="0"/>
    <filterColumn colId="12" showButton="0"/>
  </autoFilter>
  <mergeCells count="105">
    <mergeCell ref="BP5:BQ5"/>
    <mergeCell ref="BR5:BS5"/>
    <mergeCell ref="BT18:BW18"/>
    <mergeCell ref="B5:P5"/>
    <mergeCell ref="Q4:S5"/>
    <mergeCell ref="T4:V5"/>
    <mergeCell ref="W4:Y5"/>
    <mergeCell ref="Z4:AB5"/>
    <mergeCell ref="AC4:AE5"/>
    <mergeCell ref="AF4:AH5"/>
    <mergeCell ref="AI4:AK5"/>
    <mergeCell ref="AL4:AN5"/>
    <mergeCell ref="AO4:AQ5"/>
    <mergeCell ref="AR4:AT5"/>
    <mergeCell ref="AU4:AW5"/>
    <mergeCell ref="AX4:AZ5"/>
    <mergeCell ref="BA4:BC5"/>
    <mergeCell ref="BD4:BF5"/>
    <mergeCell ref="BH4:BS4"/>
    <mergeCell ref="BT4:BT6"/>
    <mergeCell ref="BU4:BU6"/>
    <mergeCell ref="BV4:BV6"/>
    <mergeCell ref="BW4:BX5"/>
    <mergeCell ref="BH5:BI5"/>
    <mergeCell ref="BJ5:BK5"/>
    <mergeCell ref="BL5:BM5"/>
    <mergeCell ref="BN5:BO5"/>
    <mergeCell ref="N4:O4"/>
    <mergeCell ref="N6:O6"/>
    <mergeCell ref="N7:O7"/>
    <mergeCell ref="N8:O8"/>
    <mergeCell ref="L4:M4"/>
    <mergeCell ref="B1:C4"/>
    <mergeCell ref="B7:B9"/>
    <mergeCell ref="E8:F8"/>
    <mergeCell ref="L8:M8"/>
    <mergeCell ref="B10:B11"/>
    <mergeCell ref="N10:O10"/>
    <mergeCell ref="N11:O11"/>
    <mergeCell ref="N1:O1"/>
    <mergeCell ref="N2:O2"/>
    <mergeCell ref="N3:O3"/>
    <mergeCell ref="J8:K8"/>
    <mergeCell ref="E6:F6"/>
    <mergeCell ref="L1:M1"/>
    <mergeCell ref="L2:M2"/>
    <mergeCell ref="L3:M3"/>
    <mergeCell ref="L6:M6"/>
    <mergeCell ref="D1:E2"/>
    <mergeCell ref="D3:E4"/>
    <mergeCell ref="L7:M7"/>
    <mergeCell ref="E7:F7"/>
    <mergeCell ref="F1:K2"/>
    <mergeCell ref="F3:K4"/>
    <mergeCell ref="H6:I6"/>
    <mergeCell ref="H7:I7"/>
    <mergeCell ref="H8:I8"/>
    <mergeCell ref="J7:K7"/>
    <mergeCell ref="J6:K6"/>
    <mergeCell ref="L14:M14"/>
    <mergeCell ref="L10:M10"/>
    <mergeCell ref="L9:M9"/>
    <mergeCell ref="E14:F14"/>
    <mergeCell ref="H14:I14"/>
    <mergeCell ref="J14:K14"/>
    <mergeCell ref="L15:M15"/>
    <mergeCell ref="N14:O14"/>
    <mergeCell ref="H12:I12"/>
    <mergeCell ref="E15:F15"/>
    <mergeCell ref="J12:K12"/>
    <mergeCell ref="H11:I11"/>
    <mergeCell ref="E11:F11"/>
    <mergeCell ref="E9:F9"/>
    <mergeCell ref="H9:I9"/>
    <mergeCell ref="J9:K9"/>
    <mergeCell ref="J10:K10"/>
    <mergeCell ref="J11:K11"/>
    <mergeCell ref="H10:I10"/>
    <mergeCell ref="N9:O9"/>
    <mergeCell ref="L11:M11"/>
    <mergeCell ref="E10:F10"/>
    <mergeCell ref="B12:B13"/>
    <mergeCell ref="B16:B17"/>
    <mergeCell ref="E17:F17"/>
    <mergeCell ref="H17:I17"/>
    <mergeCell ref="J17:K17"/>
    <mergeCell ref="L17:M17"/>
    <mergeCell ref="N17:O17"/>
    <mergeCell ref="E16:F16"/>
    <mergeCell ref="H16:I16"/>
    <mergeCell ref="J16:K16"/>
    <mergeCell ref="L16:M16"/>
    <mergeCell ref="N16:O16"/>
    <mergeCell ref="H15:I15"/>
    <mergeCell ref="B14:B15"/>
    <mergeCell ref="E13:F13"/>
    <mergeCell ref="H13:I13"/>
    <mergeCell ref="L13:M13"/>
    <mergeCell ref="N13:O13"/>
    <mergeCell ref="J13:K13"/>
    <mergeCell ref="N12:O12"/>
    <mergeCell ref="L12:M12"/>
    <mergeCell ref="N15:O15"/>
    <mergeCell ref="E12:F12"/>
    <mergeCell ref="J15:K15"/>
  </mergeCells>
  <printOptions horizontalCentered="1"/>
  <pageMargins left="0.43307086614173229" right="0.43307086614173229"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
&amp;G&amp;R&amp;G</oddFooter>
  </headerFooter>
  <rowBreaks count="1" manualBreakCount="1">
    <brk id="15" min="1" max="70" man="1"/>
  </rowBreaks>
  <drawing r:id="rId2"/>
  <legacy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C0015"/>
  </sheetPr>
  <dimension ref="C2:G61"/>
  <sheetViews>
    <sheetView showGridLines="0" zoomScale="77" zoomScaleNormal="110" workbookViewId="0">
      <selection activeCell="B2" sqref="B2"/>
    </sheetView>
  </sheetViews>
  <sheetFormatPr baseColWidth="10" defaultColWidth="11.453125" defaultRowHeight="12.5" x14ac:dyDescent="0.25"/>
  <cols>
    <col min="1" max="1" width="11.453125" style="5"/>
    <col min="2" max="2" width="15.81640625" style="5" customWidth="1"/>
    <col min="3" max="3" width="9.81640625" style="5" customWidth="1"/>
    <col min="4" max="4" width="35.453125" style="5" customWidth="1"/>
    <col min="5" max="6" width="48.81640625" style="5" customWidth="1"/>
    <col min="7" max="16384" width="11.453125" style="5"/>
  </cols>
  <sheetData>
    <row r="2" spans="3:7" ht="42" customHeight="1" thickBot="1" x14ac:dyDescent="0.3">
      <c r="C2" s="447" t="s">
        <v>168</v>
      </c>
      <c r="D2" s="447"/>
      <c r="E2" s="447"/>
      <c r="F2" s="447"/>
      <c r="G2" s="6"/>
    </row>
    <row r="3" spans="3:7" ht="13.5" thickBot="1" x14ac:dyDescent="0.35">
      <c r="C3" s="451" t="s">
        <v>169</v>
      </c>
      <c r="D3" s="452"/>
      <c r="E3" s="455">
        <v>44579.763888888891</v>
      </c>
      <c r="F3" s="456"/>
    </row>
    <row r="4" spans="3:7" ht="189" customHeight="1" thickBot="1" x14ac:dyDescent="0.3">
      <c r="C4" s="453" t="s">
        <v>170</v>
      </c>
      <c r="D4" s="454"/>
      <c r="E4" s="457" t="s">
        <v>171</v>
      </c>
      <c r="F4" s="458"/>
    </row>
    <row r="5" spans="3:7" ht="13" thickBot="1" x14ac:dyDescent="0.3"/>
    <row r="6" spans="3:7" ht="13.5" thickBot="1" x14ac:dyDescent="0.3">
      <c r="C6" s="448" t="s">
        <v>172</v>
      </c>
      <c r="D6" s="449"/>
      <c r="E6" s="449"/>
      <c r="F6" s="450"/>
    </row>
    <row r="7" spans="3:7" ht="13.5" thickBot="1" x14ac:dyDescent="0.3">
      <c r="C7" s="7" t="s">
        <v>173</v>
      </c>
      <c r="D7" s="7" t="s">
        <v>174</v>
      </c>
      <c r="E7" s="7" t="s">
        <v>175</v>
      </c>
      <c r="F7" s="7" t="s">
        <v>176</v>
      </c>
    </row>
    <row r="8" spans="3:7" ht="25.5" thickBot="1" x14ac:dyDescent="0.3">
      <c r="C8" s="8" t="s">
        <v>177</v>
      </c>
      <c r="D8" s="8">
        <v>64529</v>
      </c>
      <c r="E8" s="9" t="s">
        <v>178</v>
      </c>
      <c r="F8" s="8" t="s">
        <v>179</v>
      </c>
    </row>
    <row r="12" spans="3:7" s="10" customFormat="1" ht="13" x14ac:dyDescent="0.35"/>
    <row r="13" spans="3:7" x14ac:dyDescent="0.25">
      <c r="D13" s="4"/>
      <c r="E13" s="4"/>
      <c r="F13" s="4"/>
      <c r="G13" s="4"/>
    </row>
    <row r="14" spans="3:7" x14ac:dyDescent="0.25">
      <c r="D14" s="4"/>
      <c r="E14" s="4"/>
      <c r="F14" s="4"/>
      <c r="G14" s="4"/>
    </row>
    <row r="15" spans="3:7" x14ac:dyDescent="0.25">
      <c r="D15" s="4"/>
      <c r="E15" s="4"/>
      <c r="F15" s="4"/>
      <c r="G15" s="4"/>
    </row>
    <row r="16" spans="3:7" x14ac:dyDescent="0.25">
      <c r="D16" s="4"/>
      <c r="E16" s="4"/>
      <c r="F16" s="4"/>
      <c r="G16" s="4"/>
    </row>
    <row r="17" spans="4:7" x14ac:dyDescent="0.25">
      <c r="D17" s="4"/>
      <c r="E17" s="4"/>
      <c r="F17" s="4"/>
      <c r="G17" s="4"/>
    </row>
    <row r="18" spans="4:7" x14ac:dyDescent="0.25">
      <c r="D18" s="4"/>
      <c r="E18" s="4"/>
      <c r="F18" s="4"/>
      <c r="G18" s="4"/>
    </row>
    <row r="19" spans="4:7" x14ac:dyDescent="0.25">
      <c r="D19" s="4"/>
      <c r="E19" s="4"/>
      <c r="F19" s="4"/>
      <c r="G19" s="4"/>
    </row>
    <row r="20" spans="4:7" x14ac:dyDescent="0.25">
      <c r="D20" s="4"/>
      <c r="E20" s="4"/>
      <c r="F20" s="4"/>
      <c r="G20" s="4"/>
    </row>
    <row r="21" spans="4:7" x14ac:dyDescent="0.25">
      <c r="D21" s="4"/>
      <c r="E21" s="4"/>
      <c r="F21" s="4"/>
      <c r="G21" s="4"/>
    </row>
    <row r="22" spans="4:7" x14ac:dyDescent="0.25">
      <c r="D22" s="4"/>
      <c r="E22" s="4"/>
      <c r="F22" s="4"/>
      <c r="G22" s="4"/>
    </row>
    <row r="23" spans="4:7" x14ac:dyDescent="0.25">
      <c r="D23" s="4"/>
      <c r="E23" s="4"/>
      <c r="F23" s="4"/>
      <c r="G23" s="4"/>
    </row>
    <row r="24" spans="4:7" x14ac:dyDescent="0.25">
      <c r="D24" s="4"/>
      <c r="E24" s="4"/>
      <c r="F24" s="4"/>
      <c r="G24" s="4"/>
    </row>
    <row r="25" spans="4:7" x14ac:dyDescent="0.25">
      <c r="D25" s="4"/>
      <c r="E25" s="4"/>
      <c r="F25" s="4"/>
      <c r="G25" s="4"/>
    </row>
    <row r="26" spans="4:7" x14ac:dyDescent="0.25">
      <c r="D26" s="4"/>
      <c r="E26" s="4"/>
      <c r="F26" s="4"/>
      <c r="G26" s="4"/>
    </row>
    <row r="27" spans="4:7" x14ac:dyDescent="0.25">
      <c r="D27" s="4"/>
      <c r="E27" s="4"/>
      <c r="F27" s="4"/>
      <c r="G27" s="4"/>
    </row>
    <row r="28" spans="4:7" x14ac:dyDescent="0.25">
      <c r="D28" s="4"/>
      <c r="E28" s="4"/>
      <c r="F28" s="4"/>
      <c r="G28" s="4"/>
    </row>
    <row r="29" spans="4:7" x14ac:dyDescent="0.25">
      <c r="D29" s="4"/>
      <c r="E29" s="4"/>
      <c r="F29" s="4"/>
      <c r="G29" s="4"/>
    </row>
    <row r="30" spans="4:7" x14ac:dyDescent="0.25">
      <c r="D30" s="4"/>
      <c r="E30" s="4"/>
      <c r="F30" s="4"/>
      <c r="G30" s="4"/>
    </row>
    <row r="31" spans="4:7" x14ac:dyDescent="0.25">
      <c r="D31" s="4"/>
      <c r="E31" s="4"/>
      <c r="F31" s="4"/>
      <c r="G31" s="4"/>
    </row>
    <row r="32" spans="4:7" x14ac:dyDescent="0.25">
      <c r="D32" s="4"/>
      <c r="E32" s="4"/>
      <c r="F32" s="4"/>
      <c r="G32" s="4"/>
    </row>
    <row r="33" spans="4:7" x14ac:dyDescent="0.25">
      <c r="D33" s="4"/>
      <c r="E33" s="4"/>
      <c r="F33" s="4"/>
      <c r="G33" s="4"/>
    </row>
    <row r="34" spans="4:7" x14ac:dyDescent="0.25">
      <c r="D34" s="4"/>
      <c r="E34" s="4"/>
      <c r="F34" s="4"/>
      <c r="G34" s="4"/>
    </row>
    <row r="35" spans="4:7" x14ac:dyDescent="0.25">
      <c r="D35" s="4"/>
      <c r="E35" s="4"/>
      <c r="F35" s="4"/>
      <c r="G35" s="4"/>
    </row>
    <row r="36" spans="4:7" x14ac:dyDescent="0.25">
      <c r="D36" s="4"/>
      <c r="E36" s="4"/>
      <c r="F36" s="4"/>
      <c r="G36" s="4"/>
    </row>
    <row r="37" spans="4:7" x14ac:dyDescent="0.25">
      <c r="D37" s="4"/>
      <c r="E37" s="4"/>
      <c r="F37" s="4"/>
      <c r="G37" s="4"/>
    </row>
    <row r="38" spans="4:7" x14ac:dyDescent="0.25">
      <c r="D38" s="4"/>
      <c r="E38" s="4"/>
      <c r="F38" s="4"/>
      <c r="G38" s="4"/>
    </row>
    <row r="39" spans="4:7" x14ac:dyDescent="0.25">
      <c r="D39" s="4"/>
      <c r="E39" s="4"/>
      <c r="F39" s="4"/>
      <c r="G39" s="4"/>
    </row>
    <row r="40" spans="4:7" x14ac:dyDescent="0.25">
      <c r="D40" s="4"/>
      <c r="E40" s="4"/>
      <c r="F40" s="4"/>
      <c r="G40" s="4"/>
    </row>
    <row r="41" spans="4:7" x14ac:dyDescent="0.25">
      <c r="D41" s="4"/>
      <c r="E41" s="4"/>
      <c r="F41" s="4"/>
      <c r="G41" s="4"/>
    </row>
    <row r="42" spans="4:7" x14ac:dyDescent="0.25">
      <c r="D42" s="4"/>
      <c r="E42" s="4"/>
      <c r="F42" s="4"/>
      <c r="G42" s="4"/>
    </row>
    <row r="43" spans="4:7" x14ac:dyDescent="0.25">
      <c r="D43" s="4"/>
      <c r="E43" s="4"/>
      <c r="F43" s="4"/>
      <c r="G43" s="4"/>
    </row>
    <row r="44" spans="4:7" x14ac:dyDescent="0.25">
      <c r="D44" s="4"/>
      <c r="E44" s="4"/>
      <c r="F44" s="4"/>
      <c r="G44" s="4"/>
    </row>
    <row r="45" spans="4:7" x14ac:dyDescent="0.25">
      <c r="D45" s="4"/>
      <c r="E45" s="4"/>
      <c r="F45" s="4"/>
      <c r="G45" s="4"/>
    </row>
    <row r="46" spans="4:7" x14ac:dyDescent="0.25">
      <c r="D46" s="4"/>
      <c r="E46" s="4"/>
      <c r="F46" s="4"/>
      <c r="G46" s="4"/>
    </row>
    <row r="47" spans="4:7" x14ac:dyDescent="0.25">
      <c r="D47" s="4"/>
      <c r="E47" s="4"/>
      <c r="F47" s="4"/>
      <c r="G47" s="4"/>
    </row>
    <row r="48" spans="4:7" x14ac:dyDescent="0.25">
      <c r="D48" s="4"/>
      <c r="E48" s="4"/>
      <c r="F48" s="4"/>
      <c r="G48" s="4"/>
    </row>
    <row r="49" spans="4:7" x14ac:dyDescent="0.25">
      <c r="D49" s="4"/>
      <c r="E49" s="4"/>
      <c r="F49" s="4"/>
      <c r="G49" s="4"/>
    </row>
    <row r="50" spans="4:7" x14ac:dyDescent="0.25">
      <c r="D50" s="4"/>
      <c r="E50" s="4"/>
      <c r="F50" s="4"/>
      <c r="G50" s="4"/>
    </row>
    <row r="51" spans="4:7" x14ac:dyDescent="0.25">
      <c r="D51" s="4"/>
      <c r="E51" s="4"/>
      <c r="F51" s="4"/>
      <c r="G51" s="4"/>
    </row>
    <row r="52" spans="4:7" x14ac:dyDescent="0.25">
      <c r="D52" s="4"/>
      <c r="E52" s="4"/>
      <c r="F52" s="4"/>
      <c r="G52" s="4"/>
    </row>
    <row r="53" spans="4:7" x14ac:dyDescent="0.25">
      <c r="D53" s="4"/>
      <c r="E53" s="4"/>
      <c r="F53" s="4"/>
      <c r="G53" s="4"/>
    </row>
    <row r="54" spans="4:7" x14ac:dyDescent="0.25">
      <c r="D54" s="4"/>
      <c r="E54" s="4"/>
      <c r="F54" s="4"/>
      <c r="G54" s="4"/>
    </row>
    <row r="55" spans="4:7" x14ac:dyDescent="0.25">
      <c r="D55" s="4"/>
      <c r="E55" s="4"/>
      <c r="F55" s="4"/>
      <c r="G55" s="4"/>
    </row>
    <row r="56" spans="4:7" x14ac:dyDescent="0.25">
      <c r="D56" s="4"/>
      <c r="E56" s="4"/>
      <c r="F56" s="4"/>
      <c r="G56" s="4"/>
    </row>
    <row r="57" spans="4:7" x14ac:dyDescent="0.25">
      <c r="D57" s="4"/>
      <c r="E57" s="4"/>
      <c r="F57" s="4"/>
      <c r="G57" s="4"/>
    </row>
    <row r="58" spans="4:7" x14ac:dyDescent="0.25">
      <c r="D58" s="4"/>
      <c r="E58" s="4"/>
      <c r="F58" s="4"/>
      <c r="G58" s="4"/>
    </row>
    <row r="59" spans="4:7" x14ac:dyDescent="0.25">
      <c r="D59" s="4"/>
      <c r="E59" s="4"/>
      <c r="F59" s="4"/>
      <c r="G59" s="4"/>
    </row>
    <row r="60" spans="4:7" x14ac:dyDescent="0.25">
      <c r="D60" s="4"/>
      <c r="E60" s="4"/>
      <c r="F60" s="4"/>
      <c r="G60" s="4"/>
    </row>
    <row r="61" spans="4:7" x14ac:dyDescent="0.25">
      <c r="D61" s="4"/>
      <c r="E61" s="4"/>
      <c r="F61" s="4"/>
      <c r="G61" s="4"/>
    </row>
  </sheetData>
  <sheetProtection algorithmName="SHA-512" hashValue="lJgAUv5gkiD6Xb+y/vmVlQXgdA91Z7VDm9y2mwWuJq0802+EA34s9utDfjrk+m29MLfcHYdvFvgY3+4ITBFx7A==" saltValue="ctTX4RwC66DoXVIluzCJFA==" spinCount="100000" sheet="1" objects="1" scenarios="1"/>
  <mergeCells count="6">
    <mergeCell ref="C2:F2"/>
    <mergeCell ref="C6:F6"/>
    <mergeCell ref="C3:D3"/>
    <mergeCell ref="C4:D4"/>
    <mergeCell ref="E3:F3"/>
    <mergeCell ref="E4:F4"/>
  </mergeCells>
  <printOptions horizontalCentered="1"/>
  <pageMargins left="0.70866141732283472" right="0.70866141732283472" top="0.74803149606299213" bottom="0.74803149606299213" header="0.31496062992125984" footer="0.31496062992125984"/>
  <pageSetup orientation="portrait" r:id="rId1"/>
  <headerFooter>
    <oddFooter>&amp;L&amp;G&amp;COficina Asesora de Planeación – OAP
Comité Institucional de Gestión y Desempeño de la SDSCJ del 31 de enero de 2022
&amp;8&amp;G&amp;R&amp;G</oddFoot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C0015"/>
  </sheetPr>
  <dimension ref="A1:BX37"/>
  <sheetViews>
    <sheetView showGridLines="0" topLeftCell="A5" zoomScale="80" zoomScaleNormal="80" zoomScaleSheetLayoutView="80" workbookViewId="0">
      <pane xSplit="3" ySplit="2" topLeftCell="BK23" activePane="bottomRight" state="frozen"/>
      <selection pane="topRight"/>
      <selection pane="bottomLeft"/>
      <selection pane="bottomRight" activeCell="BT23" sqref="BT23"/>
    </sheetView>
  </sheetViews>
  <sheetFormatPr baseColWidth="10" defaultColWidth="11.453125" defaultRowHeight="12.5" x14ac:dyDescent="0.25"/>
  <cols>
    <col min="1" max="1" width="4.7265625" style="5" customWidth="1"/>
    <col min="2" max="2" width="15.81640625" style="1" customWidth="1"/>
    <col min="3" max="3" width="9.81640625" style="1" customWidth="1"/>
    <col min="4" max="4" width="35.453125" style="3" customWidth="1"/>
    <col min="5" max="6" width="17.81640625" style="3" customWidth="1"/>
    <col min="7" max="7" width="35.81640625" style="4" customWidth="1"/>
    <col min="8" max="8" width="28.453125" style="1" customWidth="1"/>
    <col min="9" max="9" width="10.54296875" style="1" customWidth="1"/>
    <col min="10" max="10" width="17.7265625" style="1" customWidth="1"/>
    <col min="11" max="11" width="15.1796875" style="1" customWidth="1"/>
    <col min="12" max="12" width="15.81640625" style="1" customWidth="1"/>
    <col min="13" max="13" width="14.26953125" style="1" customWidth="1"/>
    <col min="14" max="15" width="16" style="1" customWidth="1"/>
    <col min="16" max="16" width="11.453125" style="5"/>
    <col min="17" max="58" width="6.7265625" style="5" customWidth="1"/>
    <col min="59" max="59" width="11.453125" style="5"/>
    <col min="60" max="61" width="30.81640625" style="5" customWidth="1"/>
    <col min="62" max="63" width="19.26953125" style="5" customWidth="1"/>
    <col min="64" max="64" width="32.54296875" style="5" customWidth="1"/>
    <col min="65" max="65" width="42.1796875" style="5" customWidth="1"/>
    <col min="66" max="66" width="32.1796875" style="5" customWidth="1"/>
    <col min="67" max="67" width="45.26953125" style="5" customWidth="1"/>
    <col min="68" max="71" width="0" style="5" hidden="1" customWidth="1"/>
    <col min="72" max="72" width="57.7265625" style="5" customWidth="1"/>
    <col min="73" max="73" width="49.81640625" style="5" customWidth="1"/>
    <col min="74" max="74" width="0" style="5" hidden="1" customWidth="1"/>
    <col min="75" max="16384" width="11.453125" style="5"/>
  </cols>
  <sheetData>
    <row r="1" spans="2:76" s="1" customFormat="1" ht="23.25" hidden="1" customHeight="1" x14ac:dyDescent="0.35">
      <c r="B1" s="429"/>
      <c r="C1" s="390"/>
      <c r="D1" s="388" t="s">
        <v>0</v>
      </c>
      <c r="E1" s="388"/>
      <c r="F1" s="390" t="s">
        <v>1</v>
      </c>
      <c r="G1" s="390"/>
      <c r="H1" s="390"/>
      <c r="I1" s="390"/>
      <c r="J1" s="390"/>
      <c r="K1" s="390"/>
      <c r="L1" s="422" t="s">
        <v>2</v>
      </c>
      <c r="M1" s="422"/>
      <c r="N1" s="392" t="s">
        <v>3</v>
      </c>
      <c r="O1" s="392"/>
    </row>
    <row r="2" spans="2:76" s="1" customFormat="1" ht="23.25" hidden="1" customHeight="1" x14ac:dyDescent="0.35">
      <c r="B2" s="430"/>
      <c r="C2" s="391"/>
      <c r="D2" s="389"/>
      <c r="E2" s="389"/>
      <c r="F2" s="391"/>
      <c r="G2" s="391"/>
      <c r="H2" s="391"/>
      <c r="I2" s="391"/>
      <c r="J2" s="391"/>
      <c r="K2" s="391"/>
      <c r="L2" s="423" t="s">
        <v>4</v>
      </c>
      <c r="M2" s="423"/>
      <c r="N2" s="345">
        <v>2</v>
      </c>
      <c r="O2" s="345"/>
    </row>
    <row r="3" spans="2:76" s="1" customFormat="1" ht="23.25" hidden="1" customHeight="1" thickBot="1" x14ac:dyDescent="0.4">
      <c r="B3" s="430"/>
      <c r="C3" s="391"/>
      <c r="D3" s="389" t="s">
        <v>5</v>
      </c>
      <c r="E3" s="389"/>
      <c r="F3" s="391" t="s">
        <v>40</v>
      </c>
      <c r="G3" s="391"/>
      <c r="H3" s="391"/>
      <c r="I3" s="391"/>
      <c r="J3" s="391"/>
      <c r="K3" s="391"/>
      <c r="L3" s="423" t="s">
        <v>7</v>
      </c>
      <c r="M3" s="423"/>
      <c r="N3" s="395">
        <v>43346</v>
      </c>
      <c r="O3" s="395"/>
      <c r="P3" s="34"/>
      <c r="Q3" s="34"/>
      <c r="R3" s="34"/>
      <c r="S3" s="34"/>
      <c r="T3" s="34"/>
      <c r="U3" s="34"/>
    </row>
    <row r="4" spans="2:76" s="1" customFormat="1" ht="24" hidden="1" customHeight="1" x14ac:dyDescent="0.35">
      <c r="B4" s="430"/>
      <c r="C4" s="391"/>
      <c r="D4" s="389"/>
      <c r="E4" s="389"/>
      <c r="F4" s="391"/>
      <c r="G4" s="391"/>
      <c r="H4" s="391"/>
      <c r="I4" s="391"/>
      <c r="J4" s="391"/>
      <c r="K4" s="391"/>
      <c r="L4" s="423" t="s">
        <v>8</v>
      </c>
      <c r="M4" s="423"/>
      <c r="N4" s="345" t="s">
        <v>9</v>
      </c>
      <c r="O4" s="345"/>
      <c r="P4" s="115" t="s">
        <v>41</v>
      </c>
      <c r="Q4" s="436" t="s">
        <v>42</v>
      </c>
      <c r="R4" s="436"/>
      <c r="S4" s="436"/>
      <c r="T4" s="436" t="s">
        <v>43</v>
      </c>
      <c r="U4" s="436"/>
      <c r="V4" s="436"/>
      <c r="W4" s="436" t="s">
        <v>44</v>
      </c>
      <c r="X4" s="436"/>
      <c r="Y4" s="436"/>
      <c r="Z4" s="436" t="s">
        <v>45</v>
      </c>
      <c r="AA4" s="436"/>
      <c r="AB4" s="436"/>
      <c r="AC4" s="436" t="s">
        <v>46</v>
      </c>
      <c r="AD4" s="436"/>
      <c r="AE4" s="436"/>
      <c r="AF4" s="436" t="s">
        <v>47</v>
      </c>
      <c r="AG4" s="436"/>
      <c r="AH4" s="436"/>
      <c r="AI4" s="436" t="s">
        <v>48</v>
      </c>
      <c r="AJ4" s="436"/>
      <c r="AK4" s="436"/>
      <c r="AL4" s="436" t="s">
        <v>49</v>
      </c>
      <c r="AM4" s="436"/>
      <c r="AN4" s="436"/>
      <c r="AO4" s="436" t="s">
        <v>50</v>
      </c>
      <c r="AP4" s="436"/>
      <c r="AQ4" s="436"/>
      <c r="AR4" s="436" t="s">
        <v>51</v>
      </c>
      <c r="AS4" s="436"/>
      <c r="AT4" s="436"/>
      <c r="AU4" s="436" t="s">
        <v>52</v>
      </c>
      <c r="AV4" s="436"/>
      <c r="AW4" s="436"/>
      <c r="AX4" s="436" t="s">
        <v>53</v>
      </c>
      <c r="AY4" s="436"/>
      <c r="AZ4" s="436"/>
      <c r="BA4" s="436" t="s">
        <v>54</v>
      </c>
      <c r="BB4" s="436"/>
      <c r="BC4" s="436"/>
      <c r="BD4" s="436" t="s">
        <v>55</v>
      </c>
      <c r="BE4" s="436"/>
      <c r="BF4" s="436"/>
      <c r="BG4" s="62" t="s">
        <v>56</v>
      </c>
      <c r="BH4" s="466" t="s">
        <v>57</v>
      </c>
      <c r="BI4" s="466"/>
      <c r="BJ4" s="466"/>
      <c r="BK4" s="466"/>
      <c r="BL4" s="466"/>
      <c r="BM4" s="466"/>
      <c r="BN4" s="466"/>
      <c r="BO4" s="466"/>
      <c r="BP4" s="466"/>
      <c r="BQ4" s="466"/>
      <c r="BR4" s="466"/>
      <c r="BS4" s="467"/>
      <c r="BT4" s="468" t="s">
        <v>58</v>
      </c>
      <c r="BU4" s="468" t="s">
        <v>59</v>
      </c>
      <c r="BV4" s="468" t="s">
        <v>60</v>
      </c>
      <c r="BW4" s="469" t="s">
        <v>61</v>
      </c>
      <c r="BX4" s="470"/>
    </row>
    <row r="5" spans="2:76" s="1" customFormat="1" ht="41.25" customHeight="1" x14ac:dyDescent="0.35">
      <c r="B5" s="463" t="s">
        <v>19</v>
      </c>
      <c r="C5" s="464"/>
      <c r="D5" s="464"/>
      <c r="E5" s="464"/>
      <c r="F5" s="464"/>
      <c r="G5" s="464"/>
      <c r="H5" s="464"/>
      <c r="I5" s="464"/>
      <c r="J5" s="464"/>
      <c r="K5" s="464"/>
      <c r="L5" s="464"/>
      <c r="M5" s="464"/>
      <c r="N5" s="464"/>
      <c r="O5" s="464"/>
      <c r="P5" s="465"/>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7"/>
      <c r="BA5" s="437"/>
      <c r="BB5" s="437"/>
      <c r="BC5" s="437"/>
      <c r="BD5" s="437"/>
      <c r="BE5" s="437"/>
      <c r="BF5" s="437"/>
      <c r="BG5" s="63">
        <v>0.2</v>
      </c>
      <c r="BH5" s="462" t="s">
        <v>62</v>
      </c>
      <c r="BI5" s="462"/>
      <c r="BJ5" s="462" t="s">
        <v>63</v>
      </c>
      <c r="BK5" s="462"/>
      <c r="BL5" s="462" t="s">
        <v>64</v>
      </c>
      <c r="BM5" s="462"/>
      <c r="BN5" s="462" t="s">
        <v>65</v>
      </c>
      <c r="BO5" s="462"/>
      <c r="BP5" s="462" t="s">
        <v>66</v>
      </c>
      <c r="BQ5" s="462"/>
      <c r="BR5" s="462" t="s">
        <v>67</v>
      </c>
      <c r="BS5" s="462"/>
      <c r="BT5" s="441"/>
      <c r="BU5" s="441"/>
      <c r="BV5" s="441"/>
      <c r="BW5" s="445"/>
      <c r="BX5" s="471"/>
    </row>
    <row r="6" spans="2:76" s="1" customFormat="1" ht="38.25" customHeight="1" thickBot="1" x14ac:dyDescent="0.4">
      <c r="B6" s="2" t="s">
        <v>68</v>
      </c>
      <c r="C6" s="54" t="s">
        <v>69</v>
      </c>
      <c r="D6" s="54" t="s">
        <v>70</v>
      </c>
      <c r="E6" s="421" t="s">
        <v>71</v>
      </c>
      <c r="F6" s="421"/>
      <c r="G6" s="54" t="s">
        <v>72</v>
      </c>
      <c r="H6" s="421" t="s">
        <v>73</v>
      </c>
      <c r="I6" s="421"/>
      <c r="J6" s="421" t="s">
        <v>74</v>
      </c>
      <c r="K6" s="421"/>
      <c r="L6" s="421" t="s">
        <v>75</v>
      </c>
      <c r="M6" s="421"/>
      <c r="N6" s="421" t="s">
        <v>76</v>
      </c>
      <c r="O6" s="421"/>
      <c r="P6" s="98">
        <v>0.2</v>
      </c>
      <c r="Q6" s="64" t="s">
        <v>77</v>
      </c>
      <c r="R6" s="65" t="s">
        <v>78</v>
      </c>
      <c r="S6" s="66" t="s">
        <v>79</v>
      </c>
      <c r="T6" s="64" t="s">
        <v>77</v>
      </c>
      <c r="U6" s="65" t="s">
        <v>78</v>
      </c>
      <c r="V6" s="66" t="s">
        <v>79</v>
      </c>
      <c r="W6" s="64" t="s">
        <v>77</v>
      </c>
      <c r="X6" s="65" t="s">
        <v>78</v>
      </c>
      <c r="Y6" s="67" t="s">
        <v>79</v>
      </c>
      <c r="Z6" s="64" t="s">
        <v>77</v>
      </c>
      <c r="AA6" s="65" t="s">
        <v>78</v>
      </c>
      <c r="AB6" s="67" t="s">
        <v>79</v>
      </c>
      <c r="AC6" s="64" t="s">
        <v>77</v>
      </c>
      <c r="AD6" s="68" t="s">
        <v>78</v>
      </c>
      <c r="AE6" s="69" t="s">
        <v>79</v>
      </c>
      <c r="AF6" s="64" t="s">
        <v>77</v>
      </c>
      <c r="AG6" s="68" t="s">
        <v>78</v>
      </c>
      <c r="AH6" s="69" t="s">
        <v>79</v>
      </c>
      <c r="AI6" s="64" t="s">
        <v>77</v>
      </c>
      <c r="AJ6" s="68" t="s">
        <v>78</v>
      </c>
      <c r="AK6" s="69" t="s">
        <v>79</v>
      </c>
      <c r="AL6" s="64" t="s">
        <v>77</v>
      </c>
      <c r="AM6" s="68" t="s">
        <v>78</v>
      </c>
      <c r="AN6" s="69" t="s">
        <v>79</v>
      </c>
      <c r="AO6" s="64" t="s">
        <v>77</v>
      </c>
      <c r="AP6" s="68" t="s">
        <v>78</v>
      </c>
      <c r="AQ6" s="69" t="s">
        <v>79</v>
      </c>
      <c r="AR6" s="64" t="s">
        <v>77</v>
      </c>
      <c r="AS6" s="68" t="s">
        <v>78</v>
      </c>
      <c r="AT6" s="69" t="s">
        <v>79</v>
      </c>
      <c r="AU6" s="64" t="s">
        <v>77</v>
      </c>
      <c r="AV6" s="68" t="s">
        <v>78</v>
      </c>
      <c r="AW6" s="69" t="s">
        <v>79</v>
      </c>
      <c r="AX6" s="64" t="s">
        <v>77</v>
      </c>
      <c r="AY6" s="68" t="s">
        <v>78</v>
      </c>
      <c r="AZ6" s="69" t="s">
        <v>79</v>
      </c>
      <c r="BA6" s="64" t="s">
        <v>77</v>
      </c>
      <c r="BB6" s="68" t="s">
        <v>78</v>
      </c>
      <c r="BC6" s="69" t="s">
        <v>79</v>
      </c>
      <c r="BD6" s="64" t="s">
        <v>77</v>
      </c>
      <c r="BE6" s="65" t="s">
        <v>78</v>
      </c>
      <c r="BF6" s="67" t="s">
        <v>79</v>
      </c>
      <c r="BG6" s="70">
        <f>SUM(BG7:BG26)</f>
        <v>0.11416666666666667</v>
      </c>
      <c r="BH6" s="71" t="s">
        <v>80</v>
      </c>
      <c r="BI6" s="71" t="s">
        <v>81</v>
      </c>
      <c r="BJ6" s="71" t="s">
        <v>80</v>
      </c>
      <c r="BK6" s="71" t="s">
        <v>81</v>
      </c>
      <c r="BL6" s="71" t="s">
        <v>80</v>
      </c>
      <c r="BM6" s="71" t="s">
        <v>81</v>
      </c>
      <c r="BN6" s="71" t="s">
        <v>80</v>
      </c>
      <c r="BO6" s="71" t="s">
        <v>81</v>
      </c>
      <c r="BP6" s="71" t="s">
        <v>80</v>
      </c>
      <c r="BQ6" s="71" t="s">
        <v>81</v>
      </c>
      <c r="BR6" s="71" t="s">
        <v>80</v>
      </c>
      <c r="BS6" s="102" t="s">
        <v>81</v>
      </c>
      <c r="BT6" s="442"/>
      <c r="BU6" s="442"/>
      <c r="BV6" s="442"/>
      <c r="BW6" s="73" t="s">
        <v>82</v>
      </c>
      <c r="BX6" s="73" t="s">
        <v>83</v>
      </c>
    </row>
    <row r="7" spans="2:76" s="11" customFormat="1" ht="98.25" customHeight="1" thickBot="1" x14ac:dyDescent="0.3">
      <c r="B7" s="461" t="s">
        <v>180</v>
      </c>
      <c r="C7" s="53" t="s">
        <v>85</v>
      </c>
      <c r="D7" s="58" t="s">
        <v>181</v>
      </c>
      <c r="E7" s="425" t="s">
        <v>182</v>
      </c>
      <c r="F7" s="425"/>
      <c r="G7" s="58" t="s">
        <v>183</v>
      </c>
      <c r="H7" s="424" t="s">
        <v>89</v>
      </c>
      <c r="I7" s="424"/>
      <c r="J7" s="424"/>
      <c r="K7" s="424"/>
      <c r="L7" s="424" t="s">
        <v>101</v>
      </c>
      <c r="M7" s="424"/>
      <c r="N7" s="428">
        <v>44592</v>
      </c>
      <c r="O7" s="428"/>
      <c r="P7" s="75">
        <v>0.01</v>
      </c>
      <c r="Q7" s="178">
        <v>1</v>
      </c>
      <c r="R7" s="178">
        <v>1</v>
      </c>
      <c r="S7" s="179">
        <f>R7/Q7</f>
        <v>1</v>
      </c>
      <c r="T7" s="74"/>
      <c r="U7" s="74"/>
      <c r="V7" s="75"/>
      <c r="W7" s="74"/>
      <c r="X7" s="74"/>
      <c r="Y7" s="74"/>
      <c r="Z7" s="74"/>
      <c r="AA7" s="74"/>
      <c r="AB7" s="74"/>
      <c r="AC7" s="74"/>
      <c r="AD7" s="77"/>
      <c r="AE7" s="77"/>
      <c r="AF7" s="74"/>
      <c r="AG7" s="77"/>
      <c r="AH7" s="77"/>
      <c r="AI7" s="74"/>
      <c r="AJ7" s="77"/>
      <c r="AK7" s="77"/>
      <c r="AL7" s="74"/>
      <c r="AM7" s="77"/>
      <c r="AN7" s="77"/>
      <c r="AO7" s="74"/>
      <c r="AP7" s="77"/>
      <c r="AQ7" s="77"/>
      <c r="AR7" s="74"/>
      <c r="AS7" s="77"/>
      <c r="AT7" s="77"/>
      <c r="AU7" s="74"/>
      <c r="AV7" s="77"/>
      <c r="AW7" s="77"/>
      <c r="AX7" s="74"/>
      <c r="AY7" s="77"/>
      <c r="AZ7" s="77"/>
      <c r="BA7" s="74"/>
      <c r="BB7" s="77"/>
      <c r="BC7" s="77"/>
      <c r="BD7" s="76">
        <f>Q7+T7+W7+Z7+AC7++AF7+AI7+AL7+AO7+AR7+AU7+AX7+BA7</f>
        <v>1</v>
      </c>
      <c r="BE7" s="76">
        <f>R7+U7+X7+AA7+AD7+AG7+AJ7+AM7+AP7+AS7+AV7+AY7+BB7</f>
        <v>1</v>
      </c>
      <c r="BF7" s="180">
        <f>BE7/BD7</f>
        <v>1</v>
      </c>
      <c r="BG7" s="103">
        <f>BF7*P7</f>
        <v>0.01</v>
      </c>
      <c r="BH7" s="247" t="s">
        <v>184</v>
      </c>
      <c r="BI7" s="247" t="s">
        <v>185</v>
      </c>
      <c r="BJ7" s="247"/>
      <c r="BK7" s="247"/>
      <c r="BL7" s="250" t="s">
        <v>102</v>
      </c>
      <c r="BM7" s="250" t="s">
        <v>102</v>
      </c>
      <c r="BN7" s="250" t="s">
        <v>102</v>
      </c>
      <c r="BO7" s="255" t="s">
        <v>115</v>
      </c>
      <c r="BP7" s="268"/>
      <c r="BQ7" s="268"/>
      <c r="BR7" s="268"/>
      <c r="BS7" s="269"/>
      <c r="BT7" s="230" t="s">
        <v>186</v>
      </c>
      <c r="BU7" s="277" t="s">
        <v>745</v>
      </c>
      <c r="BV7" s="104"/>
      <c r="BW7" s="105">
        <f>BF7</f>
        <v>1</v>
      </c>
      <c r="BX7" s="106">
        <f>BG7</f>
        <v>0.01</v>
      </c>
    </row>
    <row r="8" spans="2:76" s="11" customFormat="1" ht="87.75" customHeight="1" thickBot="1" x14ac:dyDescent="0.3">
      <c r="B8" s="459"/>
      <c r="C8" s="52" t="s">
        <v>97</v>
      </c>
      <c r="D8" s="55" t="s">
        <v>187</v>
      </c>
      <c r="E8" s="418" t="s">
        <v>188</v>
      </c>
      <c r="F8" s="418"/>
      <c r="G8" s="55" t="s">
        <v>189</v>
      </c>
      <c r="H8" s="419" t="s">
        <v>89</v>
      </c>
      <c r="I8" s="419"/>
      <c r="J8" s="419"/>
      <c r="K8" s="419"/>
      <c r="L8" s="419" t="s">
        <v>101</v>
      </c>
      <c r="M8" s="419"/>
      <c r="N8" s="420">
        <v>44592</v>
      </c>
      <c r="O8" s="420"/>
      <c r="P8" s="84">
        <v>0.01</v>
      </c>
      <c r="Q8" s="169">
        <v>1</v>
      </c>
      <c r="R8" s="169">
        <v>1</v>
      </c>
      <c r="S8" s="175">
        <f>R8/Q8</f>
        <v>1</v>
      </c>
      <c r="T8" s="83"/>
      <c r="U8" s="83"/>
      <c r="V8" s="84"/>
      <c r="W8" s="83"/>
      <c r="X8" s="83"/>
      <c r="Y8" s="83"/>
      <c r="Z8" s="83"/>
      <c r="AA8" s="83"/>
      <c r="AB8" s="83"/>
      <c r="AC8" s="83"/>
      <c r="AD8" s="85"/>
      <c r="AE8" s="85"/>
      <c r="AF8" s="83"/>
      <c r="AG8" s="85"/>
      <c r="AH8" s="85"/>
      <c r="AI8" s="83"/>
      <c r="AJ8" s="85"/>
      <c r="AK8" s="85"/>
      <c r="AL8" s="83"/>
      <c r="AM8" s="85"/>
      <c r="AN8" s="85"/>
      <c r="AO8" s="83"/>
      <c r="AP8" s="85"/>
      <c r="AQ8" s="85"/>
      <c r="AR8" s="83"/>
      <c r="AS8" s="85"/>
      <c r="AT8" s="85"/>
      <c r="AU8" s="83"/>
      <c r="AV8" s="85"/>
      <c r="AW8" s="85"/>
      <c r="AX8" s="83"/>
      <c r="AY8" s="85"/>
      <c r="AZ8" s="85"/>
      <c r="BA8" s="83"/>
      <c r="BB8" s="85"/>
      <c r="BC8" s="85"/>
      <c r="BD8" s="88">
        <f t="shared" ref="BD8:BD26" si="0">Q8+T8+W8+Z8+AC8++AF8+AI8+AL8+AO8+AR8+AU8+AX8+BA8</f>
        <v>1</v>
      </c>
      <c r="BE8" s="88">
        <f t="shared" ref="BE8:BE26" si="1">R8+U8+X8+AA8+AD8+AG8+AJ8+AM8+AP8+AS8+AV8+AY8+BB8</f>
        <v>1</v>
      </c>
      <c r="BF8" s="181">
        <f t="shared" ref="BF8:BF26" si="2">BE8/BD8</f>
        <v>1</v>
      </c>
      <c r="BG8" s="103">
        <f t="shared" ref="BG8:BG26" si="3">BF8*P8</f>
        <v>0.01</v>
      </c>
      <c r="BH8" s="252" t="s">
        <v>190</v>
      </c>
      <c r="BI8" s="252" t="s">
        <v>191</v>
      </c>
      <c r="BJ8" s="252"/>
      <c r="BK8" s="252"/>
      <c r="BL8" s="250" t="s">
        <v>102</v>
      </c>
      <c r="BM8" s="250" t="s">
        <v>102</v>
      </c>
      <c r="BN8" s="250" t="s">
        <v>102</v>
      </c>
      <c r="BO8" s="255" t="s">
        <v>115</v>
      </c>
      <c r="BP8" s="255"/>
      <c r="BQ8" s="255"/>
      <c r="BR8" s="255"/>
      <c r="BS8" s="271"/>
      <c r="BT8" s="230" t="s">
        <v>192</v>
      </c>
      <c r="BU8" s="277" t="s">
        <v>745</v>
      </c>
      <c r="BV8" s="87"/>
      <c r="BW8" s="81">
        <f t="shared" ref="BW8:BX23" si="4">BF8</f>
        <v>1</v>
      </c>
      <c r="BX8" s="82">
        <f>BG8</f>
        <v>0.01</v>
      </c>
    </row>
    <row r="9" spans="2:76" s="11" customFormat="1" ht="101.25" customHeight="1" thickBot="1" x14ac:dyDescent="0.3">
      <c r="B9" s="459"/>
      <c r="C9" s="52" t="s">
        <v>104</v>
      </c>
      <c r="D9" s="55" t="s">
        <v>193</v>
      </c>
      <c r="E9" s="418" t="s">
        <v>746</v>
      </c>
      <c r="F9" s="418"/>
      <c r="G9" s="55" t="s">
        <v>194</v>
      </c>
      <c r="H9" s="419" t="s">
        <v>89</v>
      </c>
      <c r="I9" s="419"/>
      <c r="J9" s="419" t="s">
        <v>195</v>
      </c>
      <c r="K9" s="419"/>
      <c r="L9" s="419" t="s">
        <v>101</v>
      </c>
      <c r="M9" s="419"/>
      <c r="N9" s="420">
        <v>44607</v>
      </c>
      <c r="O9" s="420"/>
      <c r="P9" s="84">
        <v>0.01</v>
      </c>
      <c r="Q9" s="83"/>
      <c r="R9" s="83"/>
      <c r="S9" s="83"/>
      <c r="T9" s="169">
        <v>1</v>
      </c>
      <c r="U9" s="169">
        <v>1</v>
      </c>
      <c r="V9" s="175">
        <f>U9/T9</f>
        <v>1</v>
      </c>
      <c r="W9" s="83"/>
      <c r="X9" s="83"/>
      <c r="Y9" s="83"/>
      <c r="Z9" s="83"/>
      <c r="AA9" s="83"/>
      <c r="AB9" s="83"/>
      <c r="AC9" s="83"/>
      <c r="AD9" s="85"/>
      <c r="AE9" s="85"/>
      <c r="AF9" s="83"/>
      <c r="AG9" s="85"/>
      <c r="AH9" s="85"/>
      <c r="AI9" s="83"/>
      <c r="AJ9" s="85"/>
      <c r="AK9" s="85"/>
      <c r="AL9" s="83"/>
      <c r="AM9" s="85"/>
      <c r="AN9" s="85"/>
      <c r="AO9" s="83"/>
      <c r="AP9" s="85"/>
      <c r="AQ9" s="85"/>
      <c r="AR9" s="83"/>
      <c r="AS9" s="85"/>
      <c r="AT9" s="85"/>
      <c r="AU9" s="83"/>
      <c r="AV9" s="85"/>
      <c r="AW9" s="85"/>
      <c r="AX9" s="83"/>
      <c r="AY9" s="85"/>
      <c r="AZ9" s="85"/>
      <c r="BA9" s="83"/>
      <c r="BB9" s="85"/>
      <c r="BC9" s="85"/>
      <c r="BD9" s="88">
        <f t="shared" si="0"/>
        <v>1</v>
      </c>
      <c r="BE9" s="88">
        <f t="shared" si="1"/>
        <v>1</v>
      </c>
      <c r="BF9" s="181">
        <f t="shared" si="2"/>
        <v>1</v>
      </c>
      <c r="BG9" s="103">
        <f t="shared" si="3"/>
        <v>0.01</v>
      </c>
      <c r="BH9" s="252" t="s">
        <v>196</v>
      </c>
      <c r="BI9" s="252" t="s">
        <v>197</v>
      </c>
      <c r="BJ9" s="252"/>
      <c r="BK9" s="252"/>
      <c r="BL9" s="250" t="s">
        <v>102</v>
      </c>
      <c r="BM9" s="250" t="s">
        <v>102</v>
      </c>
      <c r="BN9" s="250" t="s">
        <v>102</v>
      </c>
      <c r="BO9" s="255" t="s">
        <v>115</v>
      </c>
      <c r="BP9" s="255"/>
      <c r="BQ9" s="255"/>
      <c r="BR9" s="255"/>
      <c r="BS9" s="271"/>
      <c r="BT9" s="230" t="s">
        <v>198</v>
      </c>
      <c r="BU9" s="277" t="s">
        <v>745</v>
      </c>
      <c r="BV9" s="87"/>
      <c r="BW9" s="81">
        <f t="shared" si="4"/>
        <v>1</v>
      </c>
      <c r="BX9" s="82">
        <f t="shared" si="4"/>
        <v>0.01</v>
      </c>
    </row>
    <row r="10" spans="2:76" s="11" customFormat="1" ht="110.25" customHeight="1" thickBot="1" x14ac:dyDescent="0.3">
      <c r="B10" s="459"/>
      <c r="C10" s="52" t="s">
        <v>199</v>
      </c>
      <c r="D10" s="55" t="s">
        <v>200</v>
      </c>
      <c r="E10" s="418" t="s">
        <v>201</v>
      </c>
      <c r="F10" s="418"/>
      <c r="G10" s="55" t="s">
        <v>202</v>
      </c>
      <c r="H10" s="419" t="s">
        <v>89</v>
      </c>
      <c r="I10" s="419"/>
      <c r="J10" s="419" t="s">
        <v>195</v>
      </c>
      <c r="K10" s="419"/>
      <c r="L10" s="419" t="s">
        <v>101</v>
      </c>
      <c r="M10" s="419"/>
      <c r="N10" s="420">
        <v>44620</v>
      </c>
      <c r="O10" s="420"/>
      <c r="P10" s="84">
        <v>0.01</v>
      </c>
      <c r="Q10" s="83"/>
      <c r="R10" s="83"/>
      <c r="S10" s="83"/>
      <c r="T10" s="169">
        <v>1</v>
      </c>
      <c r="U10" s="169">
        <v>1</v>
      </c>
      <c r="V10" s="175">
        <f>U10/T10</f>
        <v>1</v>
      </c>
      <c r="W10" s="83"/>
      <c r="X10" s="83"/>
      <c r="Y10" s="83"/>
      <c r="Z10" s="83"/>
      <c r="AA10" s="83"/>
      <c r="AB10" s="83"/>
      <c r="AC10" s="83"/>
      <c r="AD10" s="85"/>
      <c r="AE10" s="85"/>
      <c r="AF10" s="83"/>
      <c r="AG10" s="85"/>
      <c r="AH10" s="85"/>
      <c r="AI10" s="83"/>
      <c r="AJ10" s="85"/>
      <c r="AK10" s="85"/>
      <c r="AL10" s="83"/>
      <c r="AM10" s="85"/>
      <c r="AN10" s="85"/>
      <c r="AO10" s="83"/>
      <c r="AP10" s="85"/>
      <c r="AQ10" s="85"/>
      <c r="AR10" s="83"/>
      <c r="AS10" s="85"/>
      <c r="AT10" s="85"/>
      <c r="AU10" s="83"/>
      <c r="AV10" s="85"/>
      <c r="AW10" s="85"/>
      <c r="AX10" s="83"/>
      <c r="AY10" s="85"/>
      <c r="AZ10" s="85"/>
      <c r="BA10" s="83"/>
      <c r="BB10" s="85"/>
      <c r="BC10" s="85"/>
      <c r="BD10" s="88">
        <f t="shared" si="0"/>
        <v>1</v>
      </c>
      <c r="BE10" s="88">
        <f t="shared" si="1"/>
        <v>1</v>
      </c>
      <c r="BF10" s="181">
        <f t="shared" si="2"/>
        <v>1</v>
      </c>
      <c r="BG10" s="103">
        <f t="shared" si="3"/>
        <v>0.01</v>
      </c>
      <c r="BH10" s="252" t="s">
        <v>203</v>
      </c>
      <c r="BI10" s="252" t="s">
        <v>772</v>
      </c>
      <c r="BJ10" s="252"/>
      <c r="BK10" s="252"/>
      <c r="BL10" s="250" t="s">
        <v>102</v>
      </c>
      <c r="BM10" s="250" t="s">
        <v>102</v>
      </c>
      <c r="BN10" s="250" t="s">
        <v>102</v>
      </c>
      <c r="BO10" s="255" t="s">
        <v>115</v>
      </c>
      <c r="BP10" s="255"/>
      <c r="BQ10" s="255"/>
      <c r="BR10" s="255"/>
      <c r="BS10" s="271"/>
      <c r="BT10" s="230" t="s">
        <v>204</v>
      </c>
      <c r="BU10" s="277" t="s">
        <v>745</v>
      </c>
      <c r="BV10" s="87"/>
      <c r="BW10" s="81">
        <f t="shared" si="4"/>
        <v>1</v>
      </c>
      <c r="BX10" s="82">
        <f t="shared" si="4"/>
        <v>0.01</v>
      </c>
    </row>
    <row r="11" spans="2:76" s="11" customFormat="1" ht="186.75" customHeight="1" thickBot="1" x14ac:dyDescent="0.3">
      <c r="B11" s="459"/>
      <c r="C11" s="52" t="s">
        <v>205</v>
      </c>
      <c r="D11" s="55" t="s">
        <v>206</v>
      </c>
      <c r="E11" s="418" t="s">
        <v>207</v>
      </c>
      <c r="F11" s="418"/>
      <c r="G11" s="55" t="s">
        <v>208</v>
      </c>
      <c r="H11" s="419" t="s">
        <v>209</v>
      </c>
      <c r="I11" s="419"/>
      <c r="J11" s="419" t="s">
        <v>210</v>
      </c>
      <c r="K11" s="419"/>
      <c r="L11" s="419" t="s">
        <v>101</v>
      </c>
      <c r="M11" s="419"/>
      <c r="N11" s="420" t="s">
        <v>211</v>
      </c>
      <c r="O11" s="420"/>
      <c r="P11" s="84">
        <v>0.01</v>
      </c>
      <c r="Q11" s="169">
        <v>1</v>
      </c>
      <c r="R11" s="169">
        <v>1</v>
      </c>
      <c r="S11" s="175">
        <f>R11/Q11</f>
        <v>1</v>
      </c>
      <c r="T11" s="83"/>
      <c r="U11" s="83"/>
      <c r="V11" s="84"/>
      <c r="W11" s="83"/>
      <c r="X11" s="83"/>
      <c r="Y11" s="83"/>
      <c r="Z11" s="169">
        <v>1</v>
      </c>
      <c r="AA11" s="169">
        <v>1</v>
      </c>
      <c r="AB11" s="175">
        <f>AA11/Z11</f>
        <v>1</v>
      </c>
      <c r="AC11" s="83"/>
      <c r="AD11" s="85"/>
      <c r="AE11" s="85"/>
      <c r="AF11" s="83"/>
      <c r="AG11" s="85"/>
      <c r="AH11" s="85"/>
      <c r="AI11" s="169">
        <v>1</v>
      </c>
      <c r="AJ11" s="244"/>
      <c r="AK11" s="245"/>
      <c r="AL11" s="83"/>
      <c r="AM11" s="170">
        <v>1</v>
      </c>
      <c r="AN11" s="85"/>
      <c r="AO11" s="83"/>
      <c r="AP11" s="85"/>
      <c r="AQ11" s="85"/>
      <c r="AR11" s="83">
        <v>1</v>
      </c>
      <c r="AS11" s="85"/>
      <c r="AT11" s="85"/>
      <c r="AU11" s="83"/>
      <c r="AV11" s="85"/>
      <c r="AW11" s="85"/>
      <c r="AX11" s="83"/>
      <c r="AY11" s="85"/>
      <c r="AZ11" s="85"/>
      <c r="BA11" s="83"/>
      <c r="BB11" s="85"/>
      <c r="BC11" s="85"/>
      <c r="BD11" s="83">
        <f t="shared" si="0"/>
        <v>4</v>
      </c>
      <c r="BE11" s="83">
        <f t="shared" si="1"/>
        <v>3</v>
      </c>
      <c r="BF11" s="183">
        <f t="shared" si="2"/>
        <v>0.75</v>
      </c>
      <c r="BG11" s="103">
        <f t="shared" si="3"/>
        <v>7.4999999999999997E-3</v>
      </c>
      <c r="BH11" s="252" t="s">
        <v>212</v>
      </c>
      <c r="BI11" s="252" t="s">
        <v>213</v>
      </c>
      <c r="BJ11" s="252" t="s">
        <v>214</v>
      </c>
      <c r="BK11" s="252" t="s">
        <v>213</v>
      </c>
      <c r="BL11" s="250"/>
      <c r="BM11" s="250"/>
      <c r="BN11" s="250" t="s">
        <v>215</v>
      </c>
      <c r="BO11" s="255" t="s">
        <v>216</v>
      </c>
      <c r="BP11" s="255"/>
      <c r="BQ11" s="255"/>
      <c r="BR11" s="255"/>
      <c r="BS11" s="271"/>
      <c r="BT11" s="230" t="s">
        <v>217</v>
      </c>
      <c r="BU11" s="251" t="s">
        <v>773</v>
      </c>
      <c r="BV11" s="87"/>
      <c r="BW11" s="81">
        <f t="shared" si="4"/>
        <v>0.75</v>
      </c>
      <c r="BX11" s="82">
        <f t="shared" si="4"/>
        <v>7.4999999999999997E-3</v>
      </c>
    </row>
    <row r="12" spans="2:76" s="11" customFormat="1" ht="192.75" customHeight="1" thickBot="1" x14ac:dyDescent="0.3">
      <c r="B12" s="459"/>
      <c r="C12" s="185" t="s">
        <v>218</v>
      </c>
      <c r="D12" s="137" t="s">
        <v>219</v>
      </c>
      <c r="E12" s="418" t="s">
        <v>220</v>
      </c>
      <c r="F12" s="418"/>
      <c r="G12" s="55" t="s">
        <v>221</v>
      </c>
      <c r="H12" s="419" t="s">
        <v>222</v>
      </c>
      <c r="I12" s="419"/>
      <c r="J12" s="419" t="s">
        <v>89</v>
      </c>
      <c r="K12" s="419"/>
      <c r="L12" s="419" t="s">
        <v>101</v>
      </c>
      <c r="M12" s="419"/>
      <c r="N12" s="420" t="s">
        <v>223</v>
      </c>
      <c r="O12" s="420"/>
      <c r="P12" s="84">
        <v>0.01</v>
      </c>
      <c r="Q12" s="83"/>
      <c r="R12" s="83"/>
      <c r="S12" s="83"/>
      <c r="T12" s="83"/>
      <c r="U12" s="83"/>
      <c r="V12" s="84"/>
      <c r="W12" s="83"/>
      <c r="X12" s="83"/>
      <c r="Y12" s="83"/>
      <c r="Z12" s="169">
        <v>1</v>
      </c>
      <c r="AA12" s="169">
        <v>1</v>
      </c>
      <c r="AB12" s="175">
        <v>1</v>
      </c>
      <c r="AC12" s="83"/>
      <c r="AD12" s="85"/>
      <c r="AE12" s="85"/>
      <c r="AF12" s="83"/>
      <c r="AG12" s="85"/>
      <c r="AH12" s="85"/>
      <c r="AI12" s="169">
        <v>1</v>
      </c>
      <c r="AJ12" s="170">
        <v>1</v>
      </c>
      <c r="AK12" s="171">
        <f>AJ12/AI12</f>
        <v>1</v>
      </c>
      <c r="AL12" s="83"/>
      <c r="AM12" s="85"/>
      <c r="AN12" s="85"/>
      <c r="AO12" s="83"/>
      <c r="AP12" s="85"/>
      <c r="AQ12" s="85"/>
      <c r="AR12" s="83">
        <v>1</v>
      </c>
      <c r="AS12" s="85"/>
      <c r="AT12" s="85"/>
      <c r="AU12" s="83"/>
      <c r="AV12" s="85"/>
      <c r="AW12" s="85"/>
      <c r="AX12" s="83"/>
      <c r="AY12" s="85"/>
      <c r="AZ12" s="85"/>
      <c r="BA12" s="83"/>
      <c r="BB12" s="85"/>
      <c r="BC12" s="85"/>
      <c r="BD12" s="83">
        <f t="shared" si="0"/>
        <v>3</v>
      </c>
      <c r="BE12" s="83">
        <f t="shared" si="1"/>
        <v>2</v>
      </c>
      <c r="BF12" s="183">
        <f t="shared" si="2"/>
        <v>0.66666666666666663</v>
      </c>
      <c r="BG12" s="103">
        <f t="shared" si="3"/>
        <v>6.6666666666666662E-3</v>
      </c>
      <c r="BH12" s="252"/>
      <c r="BI12" s="252"/>
      <c r="BJ12" s="252" t="s">
        <v>224</v>
      </c>
      <c r="BK12" s="252" t="s">
        <v>225</v>
      </c>
      <c r="BL12" s="250" t="s">
        <v>102</v>
      </c>
      <c r="BM12" s="250" t="s">
        <v>102</v>
      </c>
      <c r="BN12" s="270" t="s">
        <v>747</v>
      </c>
      <c r="BO12" s="255" t="s">
        <v>226</v>
      </c>
      <c r="BP12" s="255"/>
      <c r="BQ12" s="255"/>
      <c r="BR12" s="255"/>
      <c r="BS12" s="271"/>
      <c r="BT12" s="230" t="s">
        <v>227</v>
      </c>
      <c r="BU12" s="251" t="s">
        <v>834</v>
      </c>
      <c r="BV12" s="87"/>
      <c r="BW12" s="81">
        <f t="shared" si="4"/>
        <v>0.66666666666666663</v>
      </c>
      <c r="BX12" s="82">
        <f t="shared" si="4"/>
        <v>6.6666666666666662E-3</v>
      </c>
    </row>
    <row r="13" spans="2:76" s="11" customFormat="1" ht="310.5" customHeight="1" thickBot="1" x14ac:dyDescent="0.3">
      <c r="B13" s="459"/>
      <c r="C13" s="52">
        <v>1.7</v>
      </c>
      <c r="D13" s="55" t="s">
        <v>228</v>
      </c>
      <c r="E13" s="418" t="s">
        <v>229</v>
      </c>
      <c r="F13" s="418"/>
      <c r="G13" s="55" t="s">
        <v>230</v>
      </c>
      <c r="H13" s="419" t="s">
        <v>231</v>
      </c>
      <c r="I13" s="419"/>
      <c r="J13" s="419"/>
      <c r="K13" s="419"/>
      <c r="L13" s="419" t="s">
        <v>101</v>
      </c>
      <c r="M13" s="419"/>
      <c r="N13" s="420" t="s">
        <v>223</v>
      </c>
      <c r="O13" s="420"/>
      <c r="P13" s="84">
        <v>0.01</v>
      </c>
      <c r="Q13" s="83"/>
      <c r="R13" s="83"/>
      <c r="S13" s="83"/>
      <c r="T13" s="83"/>
      <c r="U13" s="83"/>
      <c r="V13" s="84"/>
      <c r="W13" s="83"/>
      <c r="X13" s="83"/>
      <c r="Y13" s="83"/>
      <c r="Z13" s="169">
        <v>1</v>
      </c>
      <c r="AA13" s="169">
        <v>1</v>
      </c>
      <c r="AB13" s="175">
        <v>1</v>
      </c>
      <c r="AC13" s="83"/>
      <c r="AD13" s="85"/>
      <c r="AE13" s="85"/>
      <c r="AF13" s="110"/>
      <c r="AG13" s="110"/>
      <c r="AH13" s="110"/>
      <c r="AI13" s="169">
        <v>1</v>
      </c>
      <c r="AJ13" s="170">
        <v>1</v>
      </c>
      <c r="AK13" s="171">
        <f>AJ13/AI13</f>
        <v>1</v>
      </c>
      <c r="AL13" s="83"/>
      <c r="AM13" s="85"/>
      <c r="AN13" s="85"/>
      <c r="AO13" s="83"/>
      <c r="AP13" s="85"/>
      <c r="AQ13" s="85"/>
      <c r="AR13" s="83">
        <v>1</v>
      </c>
      <c r="AS13" s="85"/>
      <c r="AT13" s="85"/>
      <c r="AU13" s="83"/>
      <c r="AV13" s="85"/>
      <c r="AW13" s="85"/>
      <c r="AX13" s="83"/>
      <c r="AY13" s="85"/>
      <c r="AZ13" s="85"/>
      <c r="BA13" s="83"/>
      <c r="BB13" s="85"/>
      <c r="BC13" s="85"/>
      <c r="BD13" s="83">
        <f>Q13+T13+W13+Z13+AC13++AI13+AF13+AL13+AO13+AR13+AU13+AX13+BA13</f>
        <v>3</v>
      </c>
      <c r="BE13" s="83">
        <f>R13+U13+X13+AA13+AD13++AJ13+AG13+AM13+AP13+AS13+AV13+AY13+BB13</f>
        <v>2</v>
      </c>
      <c r="BF13" s="183">
        <f t="shared" si="2"/>
        <v>0.66666666666666663</v>
      </c>
      <c r="BG13" s="103">
        <f t="shared" si="3"/>
        <v>6.6666666666666662E-3</v>
      </c>
      <c r="BH13" s="252"/>
      <c r="BI13" s="252"/>
      <c r="BJ13" s="252" t="s">
        <v>774</v>
      </c>
      <c r="BK13" s="252" t="s">
        <v>775</v>
      </c>
      <c r="BL13" s="250" t="s">
        <v>102</v>
      </c>
      <c r="BM13" s="250" t="s">
        <v>102</v>
      </c>
      <c r="BN13" s="255" t="s">
        <v>776</v>
      </c>
      <c r="BO13" s="255" t="s">
        <v>777</v>
      </c>
      <c r="BP13" s="255"/>
      <c r="BQ13" s="255"/>
      <c r="BR13" s="255"/>
      <c r="BS13" s="271"/>
      <c r="BT13" s="230" t="s">
        <v>232</v>
      </c>
      <c r="BU13" s="251" t="s">
        <v>778</v>
      </c>
      <c r="BV13" s="87"/>
      <c r="BW13" s="81">
        <f t="shared" si="4"/>
        <v>0.66666666666666663</v>
      </c>
      <c r="BX13" s="82">
        <f t="shared" si="4"/>
        <v>6.6666666666666662E-3</v>
      </c>
    </row>
    <row r="14" spans="2:76" s="11" customFormat="1" ht="136.5" customHeight="1" thickBot="1" x14ac:dyDescent="0.3">
      <c r="B14" s="459" t="s">
        <v>233</v>
      </c>
      <c r="C14" s="52" t="s">
        <v>109</v>
      </c>
      <c r="D14" s="55" t="s">
        <v>234</v>
      </c>
      <c r="E14" s="418" t="s">
        <v>235</v>
      </c>
      <c r="F14" s="418"/>
      <c r="G14" s="55" t="s">
        <v>236</v>
      </c>
      <c r="H14" s="419" t="s">
        <v>231</v>
      </c>
      <c r="I14" s="419"/>
      <c r="J14" s="419" t="s">
        <v>195</v>
      </c>
      <c r="K14" s="419"/>
      <c r="L14" s="419" t="s">
        <v>237</v>
      </c>
      <c r="M14" s="419"/>
      <c r="N14" s="420">
        <v>44875</v>
      </c>
      <c r="O14" s="420"/>
      <c r="P14" s="84">
        <v>0.01</v>
      </c>
      <c r="Q14" s="83"/>
      <c r="R14" s="83"/>
      <c r="S14" s="83"/>
      <c r="T14" s="83"/>
      <c r="U14" s="83"/>
      <c r="V14" s="84"/>
      <c r="W14" s="83"/>
      <c r="X14" s="83"/>
      <c r="Y14" s="83"/>
      <c r="Z14" s="83"/>
      <c r="AA14" s="83"/>
      <c r="AB14" s="83"/>
      <c r="AC14" s="83"/>
      <c r="AD14" s="85"/>
      <c r="AE14" s="85"/>
      <c r="AF14" s="83"/>
      <c r="AG14" s="85"/>
      <c r="AH14" s="85"/>
      <c r="AI14" s="83"/>
      <c r="AJ14" s="85"/>
      <c r="AK14" s="85"/>
      <c r="AL14" s="83"/>
      <c r="AM14" s="85"/>
      <c r="AN14" s="85"/>
      <c r="AO14" s="83"/>
      <c r="AP14" s="85"/>
      <c r="AQ14" s="85"/>
      <c r="AR14" s="83"/>
      <c r="AS14" s="85"/>
      <c r="AT14" s="85"/>
      <c r="AU14" s="83">
        <v>1</v>
      </c>
      <c r="AV14" s="85"/>
      <c r="AW14" s="85"/>
      <c r="AX14" s="83"/>
      <c r="AY14" s="85"/>
      <c r="AZ14" s="85"/>
      <c r="BA14" s="83"/>
      <c r="BB14" s="85"/>
      <c r="BC14" s="85"/>
      <c r="BD14" s="83">
        <f t="shared" si="0"/>
        <v>1</v>
      </c>
      <c r="BE14" s="83">
        <f t="shared" si="1"/>
        <v>0</v>
      </c>
      <c r="BF14" s="183">
        <f t="shared" si="2"/>
        <v>0</v>
      </c>
      <c r="BG14" s="103">
        <f t="shared" si="3"/>
        <v>0</v>
      </c>
      <c r="BH14" s="252"/>
      <c r="BI14" s="252"/>
      <c r="BJ14" s="252"/>
      <c r="BK14" s="252"/>
      <c r="BL14" s="250" t="s">
        <v>102</v>
      </c>
      <c r="BM14" s="250" t="s">
        <v>102</v>
      </c>
      <c r="BN14" s="250" t="s">
        <v>102</v>
      </c>
      <c r="BO14" s="250" t="s">
        <v>102</v>
      </c>
      <c r="BP14" s="255"/>
      <c r="BQ14" s="255"/>
      <c r="BR14" s="255"/>
      <c r="BS14" s="271"/>
      <c r="BT14" s="230" t="s">
        <v>103</v>
      </c>
      <c r="BU14" s="251" t="s">
        <v>238</v>
      </c>
      <c r="BV14" s="87"/>
      <c r="BW14" s="81">
        <f t="shared" si="4"/>
        <v>0</v>
      </c>
      <c r="BX14" s="82">
        <f t="shared" si="4"/>
        <v>0</v>
      </c>
    </row>
    <row r="15" spans="2:76" s="11" customFormat="1" ht="231.75" customHeight="1" thickBot="1" x14ac:dyDescent="0.3">
      <c r="B15" s="459"/>
      <c r="C15" s="52" t="s">
        <v>118</v>
      </c>
      <c r="D15" s="55" t="s">
        <v>239</v>
      </c>
      <c r="E15" s="418" t="s">
        <v>240</v>
      </c>
      <c r="F15" s="418"/>
      <c r="G15" s="55" t="s">
        <v>241</v>
      </c>
      <c r="H15" s="419" t="s">
        <v>242</v>
      </c>
      <c r="I15" s="419"/>
      <c r="J15" s="419"/>
      <c r="K15" s="419"/>
      <c r="L15" s="419" t="s">
        <v>237</v>
      </c>
      <c r="M15" s="419"/>
      <c r="N15" s="420" t="s">
        <v>243</v>
      </c>
      <c r="O15" s="420"/>
      <c r="P15" s="84">
        <v>0.01</v>
      </c>
      <c r="Q15" s="83"/>
      <c r="R15" s="83"/>
      <c r="S15" s="83"/>
      <c r="T15" s="169">
        <v>1</v>
      </c>
      <c r="U15" s="169">
        <v>1</v>
      </c>
      <c r="V15" s="175">
        <f>U15/T15</f>
        <v>1</v>
      </c>
      <c r="W15" s="83"/>
      <c r="X15" s="83"/>
      <c r="Y15" s="83"/>
      <c r="Z15" s="83"/>
      <c r="AA15" s="83"/>
      <c r="AB15" s="83"/>
      <c r="AC15" s="83"/>
      <c r="AD15" s="85"/>
      <c r="AE15" s="85"/>
      <c r="AF15" s="83"/>
      <c r="AG15" s="85"/>
      <c r="AH15" s="85"/>
      <c r="AI15" s="83"/>
      <c r="AJ15" s="85"/>
      <c r="AK15" s="85"/>
      <c r="AL15" s="169">
        <v>1</v>
      </c>
      <c r="AM15" s="170">
        <v>1</v>
      </c>
      <c r="AN15" s="171">
        <f>AM15/AL15</f>
        <v>1</v>
      </c>
      <c r="AO15" s="83"/>
      <c r="AP15" s="85"/>
      <c r="AQ15" s="85"/>
      <c r="AR15" s="83"/>
      <c r="AS15" s="85"/>
      <c r="AT15" s="85"/>
      <c r="AU15" s="83">
        <v>1</v>
      </c>
      <c r="AV15" s="85"/>
      <c r="AW15" s="85"/>
      <c r="AX15" s="83"/>
      <c r="AY15" s="85"/>
      <c r="AZ15" s="85"/>
      <c r="BA15" s="83"/>
      <c r="BB15" s="85"/>
      <c r="BC15" s="85"/>
      <c r="BD15" s="83">
        <f t="shared" si="0"/>
        <v>3</v>
      </c>
      <c r="BE15" s="83">
        <f t="shared" si="1"/>
        <v>2</v>
      </c>
      <c r="BF15" s="183">
        <f t="shared" si="2"/>
        <v>0.66666666666666663</v>
      </c>
      <c r="BG15" s="103">
        <f t="shared" si="3"/>
        <v>6.6666666666666662E-3</v>
      </c>
      <c r="BH15" s="252" t="s">
        <v>779</v>
      </c>
      <c r="BI15" s="252" t="s">
        <v>244</v>
      </c>
      <c r="BJ15" s="252"/>
      <c r="BK15" s="252"/>
      <c r="BL15" s="250" t="s">
        <v>102</v>
      </c>
      <c r="BM15" s="250" t="s">
        <v>102</v>
      </c>
      <c r="BN15" s="255" t="s">
        <v>780</v>
      </c>
      <c r="BO15" s="255" t="s">
        <v>245</v>
      </c>
      <c r="BP15" s="255"/>
      <c r="BQ15" s="255"/>
      <c r="BR15" s="255"/>
      <c r="BS15" s="271"/>
      <c r="BT15" s="230" t="s">
        <v>246</v>
      </c>
      <c r="BU15" s="251" t="s">
        <v>748</v>
      </c>
      <c r="BV15" s="87"/>
      <c r="BW15" s="81">
        <f t="shared" si="4"/>
        <v>0.66666666666666663</v>
      </c>
      <c r="BX15" s="82">
        <f t="shared" si="4"/>
        <v>6.6666666666666662E-3</v>
      </c>
    </row>
    <row r="16" spans="2:76" s="11" customFormat="1" ht="198" customHeight="1" thickBot="1" x14ac:dyDescent="0.3">
      <c r="B16" s="459"/>
      <c r="C16" s="52" t="s">
        <v>247</v>
      </c>
      <c r="D16" s="137" t="s">
        <v>248</v>
      </c>
      <c r="E16" s="418" t="s">
        <v>249</v>
      </c>
      <c r="F16" s="418"/>
      <c r="G16" s="55" t="s">
        <v>250</v>
      </c>
      <c r="H16" s="419" t="s">
        <v>251</v>
      </c>
      <c r="I16" s="419"/>
      <c r="J16" s="419" t="s">
        <v>252</v>
      </c>
      <c r="K16" s="419"/>
      <c r="L16" s="419" t="s">
        <v>237</v>
      </c>
      <c r="M16" s="419"/>
      <c r="N16" s="420" t="s">
        <v>253</v>
      </c>
      <c r="O16" s="420"/>
      <c r="P16" s="84">
        <v>0.01</v>
      </c>
      <c r="Q16" s="83"/>
      <c r="R16" s="83"/>
      <c r="S16" s="83"/>
      <c r="T16" s="169">
        <v>1</v>
      </c>
      <c r="U16" s="169">
        <v>1</v>
      </c>
      <c r="V16" s="175">
        <f>U16/T16</f>
        <v>1</v>
      </c>
      <c r="W16" s="83"/>
      <c r="X16" s="83"/>
      <c r="Y16" s="83"/>
      <c r="Z16" s="83"/>
      <c r="AA16" s="83"/>
      <c r="AB16" s="83"/>
      <c r="AC16" s="83"/>
      <c r="AD16" s="85"/>
      <c r="AE16" s="85"/>
      <c r="AF16" s="83"/>
      <c r="AG16" s="85"/>
      <c r="AH16" s="85"/>
      <c r="AI16" s="83"/>
      <c r="AJ16" s="85"/>
      <c r="AK16" s="85"/>
      <c r="AL16" s="83"/>
      <c r="AM16" s="85"/>
      <c r="AN16" s="85"/>
      <c r="AO16" s="83">
        <v>1</v>
      </c>
      <c r="AP16" s="85"/>
      <c r="AQ16" s="85"/>
      <c r="AR16" s="83"/>
      <c r="AS16" s="85"/>
      <c r="AT16" s="85"/>
      <c r="AU16" s="83">
        <v>1</v>
      </c>
      <c r="AV16" s="85"/>
      <c r="AW16" s="85"/>
      <c r="AX16" s="83"/>
      <c r="AY16" s="85"/>
      <c r="AZ16" s="85"/>
      <c r="BA16" s="83"/>
      <c r="BB16" s="85"/>
      <c r="BC16" s="85"/>
      <c r="BD16" s="83">
        <f t="shared" si="0"/>
        <v>3</v>
      </c>
      <c r="BE16" s="83">
        <f t="shared" si="1"/>
        <v>1</v>
      </c>
      <c r="BF16" s="183">
        <f t="shared" si="2"/>
        <v>0.33333333333333331</v>
      </c>
      <c r="BG16" s="103">
        <f t="shared" si="3"/>
        <v>3.3333333333333331E-3</v>
      </c>
      <c r="BH16" s="252" t="s">
        <v>781</v>
      </c>
      <c r="BI16" s="252" t="s">
        <v>244</v>
      </c>
      <c r="BJ16" s="252"/>
      <c r="BK16" s="252"/>
      <c r="BL16" s="250" t="s">
        <v>102</v>
      </c>
      <c r="BM16" s="250" t="s">
        <v>102</v>
      </c>
      <c r="BN16" s="278" t="s">
        <v>254</v>
      </c>
      <c r="BO16" s="250" t="s">
        <v>102</v>
      </c>
      <c r="BP16" s="255"/>
      <c r="BQ16" s="255"/>
      <c r="BR16" s="255"/>
      <c r="BS16" s="271"/>
      <c r="BT16" s="230" t="s">
        <v>255</v>
      </c>
      <c r="BU16" s="251" t="s">
        <v>256</v>
      </c>
      <c r="BV16" s="87"/>
      <c r="BW16" s="81">
        <f t="shared" si="4"/>
        <v>0.33333333333333331</v>
      </c>
      <c r="BX16" s="82">
        <f t="shared" si="4"/>
        <v>3.3333333333333331E-3</v>
      </c>
    </row>
    <row r="17" spans="1:76" s="11" customFormat="1" ht="189" customHeight="1" thickBot="1" x14ac:dyDescent="0.3">
      <c r="B17" s="459"/>
      <c r="C17" s="52" t="s">
        <v>257</v>
      </c>
      <c r="D17" s="55" t="s">
        <v>258</v>
      </c>
      <c r="E17" s="418" t="s">
        <v>259</v>
      </c>
      <c r="F17" s="418"/>
      <c r="G17" s="55" t="s">
        <v>260</v>
      </c>
      <c r="H17" s="419" t="s">
        <v>89</v>
      </c>
      <c r="I17" s="419"/>
      <c r="J17" s="419" t="s">
        <v>261</v>
      </c>
      <c r="K17" s="419"/>
      <c r="L17" s="419" t="s">
        <v>101</v>
      </c>
      <c r="M17" s="419"/>
      <c r="N17" s="420" t="s">
        <v>262</v>
      </c>
      <c r="O17" s="420"/>
      <c r="P17" s="84">
        <v>0.01</v>
      </c>
      <c r="Q17" s="12"/>
      <c r="R17" s="12"/>
      <c r="S17" s="12"/>
      <c r="T17" s="173">
        <v>1</v>
      </c>
      <c r="U17" s="173">
        <v>1</v>
      </c>
      <c r="V17" s="174">
        <f>U17/T17</f>
        <v>1</v>
      </c>
      <c r="W17" s="12"/>
      <c r="X17" s="12"/>
      <c r="Y17" s="12"/>
      <c r="Z17" s="12"/>
      <c r="AA17" s="12"/>
      <c r="AB17" s="12"/>
      <c r="AC17" s="173">
        <v>1</v>
      </c>
      <c r="AD17" s="176">
        <v>1</v>
      </c>
      <c r="AE17" s="177">
        <f>AD17/AC17</f>
        <v>1</v>
      </c>
      <c r="AF17" s="12"/>
      <c r="AG17" s="108"/>
      <c r="AH17" s="108"/>
      <c r="AI17" s="12"/>
      <c r="AJ17" s="108"/>
      <c r="AK17" s="108"/>
      <c r="AL17" s="12"/>
      <c r="AM17" s="108"/>
      <c r="AN17" s="108"/>
      <c r="AO17" s="12">
        <v>1</v>
      </c>
      <c r="AP17" s="108"/>
      <c r="AQ17" s="108"/>
      <c r="AR17" s="12"/>
      <c r="AS17" s="108"/>
      <c r="AT17" s="108"/>
      <c r="AU17" s="12">
        <v>1</v>
      </c>
      <c r="AV17" s="108"/>
      <c r="AW17" s="108"/>
      <c r="AX17" s="12"/>
      <c r="AY17" s="108"/>
      <c r="AZ17" s="108"/>
      <c r="BA17" s="12"/>
      <c r="BB17" s="108"/>
      <c r="BC17" s="108"/>
      <c r="BD17" s="12">
        <f t="shared" si="0"/>
        <v>4</v>
      </c>
      <c r="BE17" s="12">
        <f t="shared" si="1"/>
        <v>2</v>
      </c>
      <c r="BF17" s="183">
        <f t="shared" si="2"/>
        <v>0.5</v>
      </c>
      <c r="BG17" s="103">
        <f t="shared" si="3"/>
        <v>5.0000000000000001E-3</v>
      </c>
      <c r="BH17" s="252" t="s">
        <v>263</v>
      </c>
      <c r="BI17" s="252" t="s">
        <v>264</v>
      </c>
      <c r="BJ17" s="252"/>
      <c r="BK17" s="252"/>
      <c r="BL17" s="252" t="s">
        <v>265</v>
      </c>
      <c r="BM17" s="250" t="s">
        <v>266</v>
      </c>
      <c r="BN17" s="250" t="s">
        <v>102</v>
      </c>
      <c r="BO17" s="250" t="s">
        <v>102</v>
      </c>
      <c r="BP17" s="250"/>
      <c r="BQ17" s="250"/>
      <c r="BR17" s="250"/>
      <c r="BS17" s="280"/>
      <c r="BT17" s="230" t="s">
        <v>267</v>
      </c>
      <c r="BU17" s="251" t="s">
        <v>782</v>
      </c>
      <c r="BV17" s="87"/>
      <c r="BW17" s="81">
        <f t="shared" si="4"/>
        <v>0.5</v>
      </c>
      <c r="BX17" s="82">
        <f t="shared" si="4"/>
        <v>5.0000000000000001E-3</v>
      </c>
    </row>
    <row r="18" spans="1:76" s="11" customFormat="1" ht="136" customHeight="1" thickBot="1" x14ac:dyDescent="0.3">
      <c r="B18" s="459"/>
      <c r="C18" s="52" t="s">
        <v>268</v>
      </c>
      <c r="D18" s="55" t="s">
        <v>269</v>
      </c>
      <c r="E18" s="418" t="s">
        <v>270</v>
      </c>
      <c r="F18" s="418"/>
      <c r="G18" s="55" t="s">
        <v>271</v>
      </c>
      <c r="H18" s="419" t="s">
        <v>89</v>
      </c>
      <c r="I18" s="419"/>
      <c r="J18" s="419" t="s">
        <v>272</v>
      </c>
      <c r="K18" s="419"/>
      <c r="L18" s="419" t="s">
        <v>101</v>
      </c>
      <c r="M18" s="419"/>
      <c r="N18" s="420">
        <v>44772</v>
      </c>
      <c r="O18" s="420"/>
      <c r="P18" s="84">
        <v>0.01</v>
      </c>
      <c r="Q18" s="83"/>
      <c r="R18" s="83"/>
      <c r="S18" s="83"/>
      <c r="T18" s="83"/>
      <c r="U18" s="83"/>
      <c r="V18" s="84"/>
      <c r="W18" s="83"/>
      <c r="X18" s="83"/>
      <c r="Y18" s="83"/>
      <c r="Z18" s="83"/>
      <c r="AA18" s="83"/>
      <c r="AB18" s="83"/>
      <c r="AC18" s="83"/>
      <c r="AD18" s="85"/>
      <c r="AE18" s="85"/>
      <c r="AF18" s="83"/>
      <c r="AG18" s="85"/>
      <c r="AH18" s="168"/>
      <c r="AI18" s="172">
        <v>1</v>
      </c>
      <c r="AJ18" s="172">
        <v>1</v>
      </c>
      <c r="AK18" s="171">
        <f>AJ18/AI18</f>
        <v>1</v>
      </c>
      <c r="AL18" s="83"/>
      <c r="AM18" s="85"/>
      <c r="AN18" s="85"/>
      <c r="AO18" s="83"/>
      <c r="AP18" s="85"/>
      <c r="AQ18" s="85"/>
      <c r="AR18" s="83"/>
      <c r="AS18" s="85"/>
      <c r="AT18" s="85"/>
      <c r="AU18" s="83"/>
      <c r="AV18" s="85"/>
      <c r="AW18" s="85"/>
      <c r="AX18" s="83"/>
      <c r="AY18" s="85"/>
      <c r="AZ18" s="85"/>
      <c r="BA18" s="83"/>
      <c r="BB18" s="85"/>
      <c r="BC18" s="85"/>
      <c r="BD18" s="83">
        <f t="shared" si="0"/>
        <v>1</v>
      </c>
      <c r="BE18" s="83">
        <f t="shared" si="1"/>
        <v>1</v>
      </c>
      <c r="BF18" s="181">
        <f t="shared" si="2"/>
        <v>1</v>
      </c>
      <c r="BG18" s="103">
        <f t="shared" si="3"/>
        <v>0.01</v>
      </c>
      <c r="BH18" s="252"/>
      <c r="BI18" s="252"/>
      <c r="BJ18" s="252"/>
      <c r="BK18" s="252"/>
      <c r="BL18" s="250" t="s">
        <v>102</v>
      </c>
      <c r="BM18" s="250" t="s">
        <v>102</v>
      </c>
      <c r="BN18" s="255" t="s">
        <v>783</v>
      </c>
      <c r="BO18" s="255" t="s">
        <v>273</v>
      </c>
      <c r="BP18" s="255"/>
      <c r="BQ18" s="255"/>
      <c r="BR18" s="255"/>
      <c r="BS18" s="271"/>
      <c r="BT18" s="230" t="s">
        <v>103</v>
      </c>
      <c r="BU18" s="251" t="s">
        <v>724</v>
      </c>
      <c r="BV18" s="87"/>
      <c r="BW18" s="81">
        <f t="shared" si="4"/>
        <v>1</v>
      </c>
      <c r="BX18" s="82">
        <f t="shared" si="4"/>
        <v>0.01</v>
      </c>
    </row>
    <row r="19" spans="1:76" s="11" customFormat="1" ht="87" customHeight="1" thickBot="1" x14ac:dyDescent="0.3">
      <c r="B19" s="459"/>
      <c r="C19" s="52" t="s">
        <v>274</v>
      </c>
      <c r="D19" s="55" t="s">
        <v>275</v>
      </c>
      <c r="E19" s="418" t="s">
        <v>276</v>
      </c>
      <c r="F19" s="418"/>
      <c r="G19" s="55" t="s">
        <v>277</v>
      </c>
      <c r="H19" s="419" t="s">
        <v>278</v>
      </c>
      <c r="I19" s="419"/>
      <c r="J19" s="419" t="s">
        <v>279</v>
      </c>
      <c r="K19" s="419"/>
      <c r="L19" s="419" t="s">
        <v>101</v>
      </c>
      <c r="M19" s="419"/>
      <c r="N19" s="420">
        <v>44865</v>
      </c>
      <c r="O19" s="420"/>
      <c r="P19" s="84">
        <v>0.01</v>
      </c>
      <c r="Q19" s="83"/>
      <c r="R19" s="83"/>
      <c r="S19" s="83"/>
      <c r="T19" s="83"/>
      <c r="U19" s="83"/>
      <c r="V19" s="84"/>
      <c r="W19" s="83"/>
      <c r="X19" s="83"/>
      <c r="Y19" s="83"/>
      <c r="Z19" s="83"/>
      <c r="AA19" s="83"/>
      <c r="AB19" s="83"/>
      <c r="AC19" s="83"/>
      <c r="AD19" s="85"/>
      <c r="AE19" s="85"/>
      <c r="AF19" s="83"/>
      <c r="AG19" s="85"/>
      <c r="AH19" s="85"/>
      <c r="AI19" s="83"/>
      <c r="AJ19" s="85"/>
      <c r="AK19" s="85"/>
      <c r="AL19" s="83"/>
      <c r="AM19" s="85"/>
      <c r="AN19" s="85"/>
      <c r="AO19" s="83"/>
      <c r="AP19" s="85"/>
      <c r="AQ19" s="85"/>
      <c r="AR19" s="83">
        <v>1</v>
      </c>
      <c r="AS19" s="85"/>
      <c r="AT19" s="85"/>
      <c r="AU19" s="83"/>
      <c r="AV19" s="85"/>
      <c r="AW19" s="85"/>
      <c r="AX19" s="83"/>
      <c r="AY19" s="85"/>
      <c r="AZ19" s="85"/>
      <c r="BA19" s="83"/>
      <c r="BB19" s="85"/>
      <c r="BC19" s="85"/>
      <c r="BD19" s="83">
        <f t="shared" si="0"/>
        <v>1</v>
      </c>
      <c r="BE19" s="83">
        <f t="shared" si="1"/>
        <v>0</v>
      </c>
      <c r="BF19" s="183">
        <f t="shared" si="2"/>
        <v>0</v>
      </c>
      <c r="BG19" s="103">
        <f t="shared" si="3"/>
        <v>0</v>
      </c>
      <c r="BH19" s="252"/>
      <c r="BI19" s="252"/>
      <c r="BJ19" s="252"/>
      <c r="BK19" s="252"/>
      <c r="BL19" s="250" t="s">
        <v>102</v>
      </c>
      <c r="BM19" s="250" t="s">
        <v>102</v>
      </c>
      <c r="BN19" s="255" t="s">
        <v>280</v>
      </c>
      <c r="BO19" s="255" t="s">
        <v>280</v>
      </c>
      <c r="BP19" s="255"/>
      <c r="BQ19" s="255"/>
      <c r="BR19" s="255"/>
      <c r="BS19" s="271"/>
      <c r="BT19" s="230" t="s">
        <v>103</v>
      </c>
      <c r="BU19" s="251" t="s">
        <v>281</v>
      </c>
      <c r="BV19" s="87"/>
      <c r="BW19" s="81">
        <f t="shared" si="4"/>
        <v>0</v>
      </c>
      <c r="BX19" s="82">
        <f t="shared" si="4"/>
        <v>0</v>
      </c>
    </row>
    <row r="20" spans="1:76" s="11" customFormat="1" ht="87" customHeight="1" thickBot="1" x14ac:dyDescent="0.3">
      <c r="B20" s="459"/>
      <c r="C20" s="52" t="s">
        <v>282</v>
      </c>
      <c r="D20" s="55" t="s">
        <v>283</v>
      </c>
      <c r="E20" s="418" t="s">
        <v>284</v>
      </c>
      <c r="F20" s="418"/>
      <c r="G20" s="55" t="s">
        <v>285</v>
      </c>
      <c r="H20" s="419" t="s">
        <v>89</v>
      </c>
      <c r="I20" s="419"/>
      <c r="J20" s="419"/>
      <c r="K20" s="419"/>
      <c r="L20" s="419" t="s">
        <v>101</v>
      </c>
      <c r="M20" s="419"/>
      <c r="N20" s="420">
        <v>44926</v>
      </c>
      <c r="O20" s="420"/>
      <c r="P20" s="84">
        <v>0.01</v>
      </c>
      <c r="Q20" s="83"/>
      <c r="R20" s="83"/>
      <c r="S20" s="83"/>
      <c r="T20" s="83"/>
      <c r="U20" s="83"/>
      <c r="V20" s="84"/>
      <c r="W20" s="83"/>
      <c r="X20" s="83"/>
      <c r="Y20" s="83"/>
      <c r="Z20" s="83"/>
      <c r="AA20" s="83"/>
      <c r="AB20" s="83"/>
      <c r="AC20" s="83"/>
      <c r="AD20" s="85"/>
      <c r="AE20" s="85"/>
      <c r="AF20" s="83"/>
      <c r="AG20" s="85"/>
      <c r="AH20" s="85"/>
      <c r="AI20" s="83"/>
      <c r="AJ20" s="85"/>
      <c r="AK20" s="85"/>
      <c r="AL20" s="83"/>
      <c r="AM20" s="85"/>
      <c r="AN20" s="85"/>
      <c r="AO20" s="83"/>
      <c r="AP20" s="85"/>
      <c r="AQ20" s="85"/>
      <c r="AR20" s="83"/>
      <c r="AS20" s="85"/>
      <c r="AT20" s="85"/>
      <c r="AU20" s="83"/>
      <c r="AV20" s="85"/>
      <c r="AW20" s="85"/>
      <c r="AX20" s="83">
        <v>1</v>
      </c>
      <c r="AY20" s="85"/>
      <c r="AZ20" s="85"/>
      <c r="BA20" s="83"/>
      <c r="BB20" s="85"/>
      <c r="BC20" s="85"/>
      <c r="BD20" s="83">
        <f t="shared" si="0"/>
        <v>1</v>
      </c>
      <c r="BE20" s="83">
        <f t="shared" si="1"/>
        <v>0</v>
      </c>
      <c r="BF20" s="183">
        <f t="shared" si="2"/>
        <v>0</v>
      </c>
      <c r="BG20" s="103">
        <f t="shared" si="3"/>
        <v>0</v>
      </c>
      <c r="BH20" s="252"/>
      <c r="BI20" s="252"/>
      <c r="BJ20" s="252"/>
      <c r="BK20" s="252"/>
      <c r="BL20" s="250" t="s">
        <v>102</v>
      </c>
      <c r="BM20" s="250" t="s">
        <v>102</v>
      </c>
      <c r="BN20" s="250" t="s">
        <v>102</v>
      </c>
      <c r="BO20" s="250" t="s">
        <v>102</v>
      </c>
      <c r="BP20" s="255"/>
      <c r="BQ20" s="255"/>
      <c r="BR20" s="255"/>
      <c r="BS20" s="271"/>
      <c r="BT20" s="230" t="s">
        <v>103</v>
      </c>
      <c r="BU20" s="251" t="s">
        <v>286</v>
      </c>
      <c r="BV20" s="87"/>
      <c r="BW20" s="81">
        <f t="shared" si="4"/>
        <v>0</v>
      </c>
      <c r="BX20" s="82">
        <f t="shared" si="4"/>
        <v>0</v>
      </c>
    </row>
    <row r="21" spans="1:76" s="11" customFormat="1" ht="156.75" customHeight="1" thickBot="1" x14ac:dyDescent="0.3">
      <c r="B21" s="459" t="s">
        <v>287</v>
      </c>
      <c r="C21" s="52" t="s">
        <v>126</v>
      </c>
      <c r="D21" s="55" t="s">
        <v>288</v>
      </c>
      <c r="E21" s="418" t="s">
        <v>289</v>
      </c>
      <c r="F21" s="418"/>
      <c r="G21" s="55" t="s">
        <v>290</v>
      </c>
      <c r="H21" s="419" t="s">
        <v>89</v>
      </c>
      <c r="I21" s="419"/>
      <c r="J21" s="419"/>
      <c r="K21" s="419"/>
      <c r="L21" s="419" t="s">
        <v>291</v>
      </c>
      <c r="M21" s="419"/>
      <c r="N21" s="420" t="s">
        <v>292</v>
      </c>
      <c r="O21" s="420"/>
      <c r="P21" s="84">
        <v>0.01</v>
      </c>
      <c r="Q21" s="83"/>
      <c r="R21" s="83"/>
      <c r="S21" s="83"/>
      <c r="T21" s="173">
        <v>1</v>
      </c>
      <c r="U21" s="173">
        <v>1</v>
      </c>
      <c r="V21" s="174">
        <f>U21/T21</f>
        <v>1</v>
      </c>
      <c r="W21" s="83"/>
      <c r="X21" s="83"/>
      <c r="Y21" s="83"/>
      <c r="Z21" s="83"/>
      <c r="AA21" s="83"/>
      <c r="AB21" s="83"/>
      <c r="AC21" s="83"/>
      <c r="AD21" s="85"/>
      <c r="AE21" s="85"/>
      <c r="AF21" s="83"/>
      <c r="AG21" s="85"/>
      <c r="AH21" s="85"/>
      <c r="AI21" s="83"/>
      <c r="AJ21" s="85"/>
      <c r="AK21" s="85"/>
      <c r="AL21" s="169">
        <v>1</v>
      </c>
      <c r="AM21" s="170">
        <v>1</v>
      </c>
      <c r="AN21" s="171">
        <f>AM21/AL21</f>
        <v>1</v>
      </c>
      <c r="AO21" s="83"/>
      <c r="AP21" s="85"/>
      <c r="AQ21" s="85"/>
      <c r="AR21" s="83"/>
      <c r="AS21" s="85"/>
      <c r="AT21" s="85"/>
      <c r="AU21" s="83"/>
      <c r="AV21" s="85"/>
      <c r="AW21" s="85"/>
      <c r="AX21" s="83"/>
      <c r="AY21" s="85"/>
      <c r="AZ21" s="85"/>
      <c r="BA21" s="83"/>
      <c r="BB21" s="85"/>
      <c r="BC21" s="85"/>
      <c r="BD21" s="83">
        <f t="shared" si="0"/>
        <v>2</v>
      </c>
      <c r="BE21" s="83">
        <f>R21+U21+X21+AA21+AD21+AG21+AJ21+AM21+AP21+AS21+AV21+AY21+BB21</f>
        <v>2</v>
      </c>
      <c r="BF21" s="181">
        <f t="shared" si="2"/>
        <v>1</v>
      </c>
      <c r="BG21" s="103">
        <f t="shared" si="3"/>
        <v>0.01</v>
      </c>
      <c r="BH21" s="252" t="s">
        <v>293</v>
      </c>
      <c r="BI21" s="252" t="s">
        <v>294</v>
      </c>
      <c r="BJ21" s="252"/>
      <c r="BK21" s="252"/>
      <c r="BL21" s="250" t="s">
        <v>102</v>
      </c>
      <c r="BM21" s="250" t="s">
        <v>102</v>
      </c>
      <c r="BN21" s="255" t="s">
        <v>784</v>
      </c>
      <c r="BO21" s="255" t="s">
        <v>785</v>
      </c>
      <c r="BP21" s="255"/>
      <c r="BQ21" s="255"/>
      <c r="BR21" s="255"/>
      <c r="BS21" s="271"/>
      <c r="BT21" s="230" t="s">
        <v>295</v>
      </c>
      <c r="BU21" s="251" t="s">
        <v>725</v>
      </c>
      <c r="BV21" s="87"/>
      <c r="BW21" s="81">
        <f t="shared" si="4"/>
        <v>1</v>
      </c>
      <c r="BX21" s="82">
        <f t="shared" si="4"/>
        <v>0.01</v>
      </c>
    </row>
    <row r="22" spans="1:76" s="11" customFormat="1" ht="167.25" customHeight="1" thickBot="1" x14ac:dyDescent="0.3">
      <c r="B22" s="459"/>
      <c r="C22" s="52" t="s">
        <v>133</v>
      </c>
      <c r="D22" s="55" t="s">
        <v>296</v>
      </c>
      <c r="E22" s="418" t="s">
        <v>297</v>
      </c>
      <c r="F22" s="418"/>
      <c r="G22" s="55" t="s">
        <v>298</v>
      </c>
      <c r="H22" s="419" t="s">
        <v>299</v>
      </c>
      <c r="I22" s="419"/>
      <c r="J22" s="419"/>
      <c r="K22" s="419"/>
      <c r="L22" s="419" t="s">
        <v>101</v>
      </c>
      <c r="M22" s="419"/>
      <c r="N22" s="420" t="s">
        <v>243</v>
      </c>
      <c r="O22" s="420"/>
      <c r="P22" s="84">
        <v>0.01</v>
      </c>
      <c r="Q22" s="83"/>
      <c r="R22" s="83"/>
      <c r="S22" s="83"/>
      <c r="T22" s="173">
        <v>1</v>
      </c>
      <c r="U22" s="173">
        <v>1</v>
      </c>
      <c r="V22" s="174">
        <f>U22/T22</f>
        <v>1</v>
      </c>
      <c r="W22" s="83"/>
      <c r="X22" s="83"/>
      <c r="Y22" s="83"/>
      <c r="Z22" s="83"/>
      <c r="AA22" s="83"/>
      <c r="AB22" s="83"/>
      <c r="AC22" s="83"/>
      <c r="AD22" s="85"/>
      <c r="AE22" s="85"/>
      <c r="AF22" s="83"/>
      <c r="AG22" s="85"/>
      <c r="AH22" s="85"/>
      <c r="AI22" s="83"/>
      <c r="AJ22" s="85"/>
      <c r="AK22" s="85"/>
      <c r="AL22" s="169">
        <v>1</v>
      </c>
      <c r="AM22" s="170">
        <v>1</v>
      </c>
      <c r="AN22" s="171">
        <f>AM22/1</f>
        <v>1</v>
      </c>
      <c r="AO22" s="83"/>
      <c r="AP22" s="85"/>
      <c r="AQ22" s="85"/>
      <c r="AR22" s="83"/>
      <c r="AS22" s="85"/>
      <c r="AT22" s="85"/>
      <c r="AU22" s="83">
        <v>1</v>
      </c>
      <c r="AV22" s="85"/>
      <c r="AW22" s="85"/>
      <c r="AX22" s="83"/>
      <c r="AY22" s="85"/>
      <c r="AZ22" s="85"/>
      <c r="BA22" s="83"/>
      <c r="BB22" s="85"/>
      <c r="BC22" s="85"/>
      <c r="BD22" s="83">
        <f t="shared" si="0"/>
        <v>3</v>
      </c>
      <c r="BE22" s="83">
        <f t="shared" si="1"/>
        <v>2</v>
      </c>
      <c r="BF22" s="182">
        <f t="shared" si="2"/>
        <v>0.66666666666666663</v>
      </c>
      <c r="BG22" s="103">
        <f t="shared" si="3"/>
        <v>6.6666666666666662E-3</v>
      </c>
      <c r="BH22" s="252" t="s">
        <v>300</v>
      </c>
      <c r="BI22" s="252" t="s">
        <v>301</v>
      </c>
      <c r="BJ22" s="252"/>
      <c r="BK22" s="252"/>
      <c r="BL22" s="250" t="s">
        <v>102</v>
      </c>
      <c r="BM22" s="250" t="s">
        <v>102</v>
      </c>
      <c r="BN22" s="255" t="s">
        <v>302</v>
      </c>
      <c r="BO22" s="255" t="s">
        <v>303</v>
      </c>
      <c r="BP22" s="255"/>
      <c r="BQ22" s="255"/>
      <c r="BR22" s="255"/>
      <c r="BS22" s="271"/>
      <c r="BT22" s="230" t="s">
        <v>304</v>
      </c>
      <c r="BU22" s="251" t="s">
        <v>786</v>
      </c>
      <c r="BV22" s="87"/>
      <c r="BW22" s="81">
        <f t="shared" si="4"/>
        <v>0.66666666666666663</v>
      </c>
      <c r="BX22" s="82">
        <f t="shared" si="4"/>
        <v>6.6666666666666662E-3</v>
      </c>
    </row>
    <row r="23" spans="1:76" s="11" customFormat="1" ht="228.75" customHeight="1" thickBot="1" x14ac:dyDescent="0.3">
      <c r="A23" s="13">
        <v>1</v>
      </c>
      <c r="B23" s="459"/>
      <c r="C23" s="52" t="s">
        <v>305</v>
      </c>
      <c r="D23" s="55" t="s">
        <v>306</v>
      </c>
      <c r="E23" s="418" t="s">
        <v>307</v>
      </c>
      <c r="F23" s="418"/>
      <c r="G23" s="55" t="s">
        <v>308</v>
      </c>
      <c r="H23" s="419" t="s">
        <v>89</v>
      </c>
      <c r="I23" s="419"/>
      <c r="J23" s="419" t="s">
        <v>309</v>
      </c>
      <c r="K23" s="419"/>
      <c r="L23" s="419" t="s">
        <v>101</v>
      </c>
      <c r="M23" s="419"/>
      <c r="N23" s="420" t="s">
        <v>310</v>
      </c>
      <c r="O23" s="420"/>
      <c r="P23" s="84">
        <v>0.01</v>
      </c>
      <c r="Q23" s="12"/>
      <c r="R23" s="12"/>
      <c r="S23" s="12"/>
      <c r="T23" s="12"/>
      <c r="U23" s="12"/>
      <c r="V23" s="109"/>
      <c r="W23" s="12"/>
      <c r="X23" s="110"/>
      <c r="Y23" s="110"/>
      <c r="Z23" s="173">
        <v>1</v>
      </c>
      <c r="AA23" s="173">
        <v>1</v>
      </c>
      <c r="AB23" s="175">
        <v>1</v>
      </c>
      <c r="AC23" s="12"/>
      <c r="AD23" s="108"/>
      <c r="AE23" s="108"/>
      <c r="AF23" s="12"/>
      <c r="AG23" s="108"/>
      <c r="AH23" s="108"/>
      <c r="AI23" s="12"/>
      <c r="AJ23" s="108"/>
      <c r="AK23" s="108"/>
      <c r="AL23" s="173">
        <v>1</v>
      </c>
      <c r="AM23" s="176">
        <v>1</v>
      </c>
      <c r="AN23" s="177">
        <f>AM23/AL23</f>
        <v>1</v>
      </c>
      <c r="AO23" s="12"/>
      <c r="AP23" s="108"/>
      <c r="AQ23" s="108"/>
      <c r="AR23" s="12"/>
      <c r="AS23" s="108"/>
      <c r="AT23" s="108"/>
      <c r="AU23" s="12"/>
      <c r="AV23" s="108"/>
      <c r="AW23" s="108"/>
      <c r="AX23" s="12">
        <v>1</v>
      </c>
      <c r="AY23" s="108"/>
      <c r="AZ23" s="108"/>
      <c r="BA23" s="12"/>
      <c r="BB23" s="108"/>
      <c r="BC23" s="108"/>
      <c r="BD23" s="12">
        <f>Q23+T23+W23+Z23+AC23++AF23+AI23+AL23+AO23+AR23+AU23+AX23+BA23</f>
        <v>3</v>
      </c>
      <c r="BE23" s="12">
        <f t="shared" si="1"/>
        <v>2</v>
      </c>
      <c r="BF23" s="183">
        <f t="shared" si="2"/>
        <v>0.66666666666666663</v>
      </c>
      <c r="BG23" s="103">
        <f t="shared" si="3"/>
        <v>6.6666666666666662E-3</v>
      </c>
      <c r="BH23" s="252"/>
      <c r="BI23" s="252"/>
      <c r="BJ23" s="252" t="s">
        <v>311</v>
      </c>
      <c r="BK23" s="252" t="s">
        <v>312</v>
      </c>
      <c r="BL23" s="250" t="s">
        <v>102</v>
      </c>
      <c r="BM23" s="250" t="s">
        <v>102</v>
      </c>
      <c r="BN23" s="250" t="s">
        <v>313</v>
      </c>
      <c r="BO23" s="250" t="s">
        <v>314</v>
      </c>
      <c r="BP23" s="250"/>
      <c r="BQ23" s="250"/>
      <c r="BR23" s="250"/>
      <c r="BS23" s="280"/>
      <c r="BT23" s="230" t="s">
        <v>315</v>
      </c>
      <c r="BU23" s="251" t="s">
        <v>835</v>
      </c>
      <c r="BV23" s="87"/>
      <c r="BW23" s="81">
        <f t="shared" si="4"/>
        <v>0.66666666666666663</v>
      </c>
      <c r="BX23" s="82">
        <f t="shared" si="4"/>
        <v>6.6666666666666662E-3</v>
      </c>
    </row>
    <row r="24" spans="1:76" s="11" customFormat="1" ht="292.5" customHeight="1" thickBot="1" x14ac:dyDescent="0.3">
      <c r="A24" s="13"/>
      <c r="B24" s="459"/>
      <c r="C24" s="185" t="s">
        <v>316</v>
      </c>
      <c r="D24" s="55" t="s">
        <v>317</v>
      </c>
      <c r="E24" s="418" t="s">
        <v>318</v>
      </c>
      <c r="F24" s="418"/>
      <c r="G24" s="55" t="s">
        <v>319</v>
      </c>
      <c r="H24" s="419" t="s">
        <v>89</v>
      </c>
      <c r="I24" s="419"/>
      <c r="J24" s="419"/>
      <c r="K24" s="419"/>
      <c r="L24" s="419" t="s">
        <v>101</v>
      </c>
      <c r="M24" s="419"/>
      <c r="N24" s="420" t="s">
        <v>320</v>
      </c>
      <c r="O24" s="420"/>
      <c r="P24" s="84">
        <v>0.01</v>
      </c>
      <c r="Q24" s="12"/>
      <c r="R24" s="12"/>
      <c r="S24" s="12"/>
      <c r="T24" s="12"/>
      <c r="U24" s="12"/>
      <c r="V24" s="109"/>
      <c r="W24" s="12"/>
      <c r="X24" s="12"/>
      <c r="Y24" s="12"/>
      <c r="Z24" s="12"/>
      <c r="AA24" s="12"/>
      <c r="AB24" s="12"/>
      <c r="AC24" s="12"/>
      <c r="AD24" s="108"/>
      <c r="AE24" s="108"/>
      <c r="AF24" s="12"/>
      <c r="AG24" s="108"/>
      <c r="AH24" s="108"/>
      <c r="AI24" s="176">
        <v>1</v>
      </c>
      <c r="AJ24" s="176">
        <v>1</v>
      </c>
      <c r="AK24" s="177">
        <f>AJ24/AI24</f>
        <v>1</v>
      </c>
      <c r="AL24" s="12"/>
      <c r="AM24" s="108"/>
      <c r="AN24" s="108"/>
      <c r="AO24" s="12"/>
      <c r="AP24" s="108"/>
      <c r="AQ24" s="108"/>
      <c r="AR24" s="12"/>
      <c r="AS24" s="108"/>
      <c r="AT24" s="108"/>
      <c r="AU24" s="160"/>
      <c r="AV24" s="108"/>
      <c r="AW24" s="108"/>
      <c r="AX24" s="12">
        <v>1</v>
      </c>
      <c r="AY24" s="108"/>
      <c r="AZ24" s="108"/>
      <c r="BA24" s="12"/>
      <c r="BB24" s="108"/>
      <c r="BC24" s="108"/>
      <c r="BD24" s="12">
        <f t="shared" si="0"/>
        <v>2</v>
      </c>
      <c r="BE24" s="12">
        <f t="shared" si="1"/>
        <v>1</v>
      </c>
      <c r="BF24" s="183">
        <f t="shared" si="2"/>
        <v>0.5</v>
      </c>
      <c r="BG24" s="103">
        <f t="shared" si="3"/>
        <v>5.0000000000000001E-3</v>
      </c>
      <c r="BH24" s="252"/>
      <c r="BI24" s="252"/>
      <c r="BJ24" s="252"/>
      <c r="BK24" s="252"/>
      <c r="BL24" s="250" t="s">
        <v>102</v>
      </c>
      <c r="BM24" s="250" t="s">
        <v>102</v>
      </c>
      <c r="BN24" s="250" t="s">
        <v>787</v>
      </c>
      <c r="BO24" s="250" t="s">
        <v>321</v>
      </c>
      <c r="BP24" s="250"/>
      <c r="BQ24" s="250"/>
      <c r="BR24" s="250"/>
      <c r="BS24" s="280"/>
      <c r="BT24" s="230" t="s">
        <v>103</v>
      </c>
      <c r="BU24" s="251" t="s">
        <v>836</v>
      </c>
      <c r="BV24" s="87"/>
      <c r="BW24" s="81">
        <f t="shared" ref="BW24:BX26" si="5">BF24</f>
        <v>0.5</v>
      </c>
      <c r="BX24" s="82">
        <f t="shared" si="5"/>
        <v>5.0000000000000001E-3</v>
      </c>
    </row>
    <row r="25" spans="1:76" s="11" customFormat="1" ht="81.75" customHeight="1" thickBot="1" x14ac:dyDescent="0.3">
      <c r="A25" s="13"/>
      <c r="B25" s="459"/>
      <c r="C25" s="52" t="s">
        <v>322</v>
      </c>
      <c r="D25" s="55" t="s">
        <v>323</v>
      </c>
      <c r="E25" s="418" t="s">
        <v>324</v>
      </c>
      <c r="F25" s="418"/>
      <c r="G25" s="55" t="s">
        <v>325</v>
      </c>
      <c r="H25" s="419" t="s">
        <v>89</v>
      </c>
      <c r="I25" s="419"/>
      <c r="J25" s="419" t="s">
        <v>272</v>
      </c>
      <c r="K25" s="419"/>
      <c r="L25" s="419" t="s">
        <v>101</v>
      </c>
      <c r="M25" s="419"/>
      <c r="N25" s="420">
        <v>44895</v>
      </c>
      <c r="O25" s="420"/>
      <c r="P25" s="84">
        <v>0.01</v>
      </c>
      <c r="Q25" s="12"/>
      <c r="R25" s="12"/>
      <c r="S25" s="12"/>
      <c r="T25" s="12"/>
      <c r="U25" s="12"/>
      <c r="V25" s="109"/>
      <c r="W25" s="12"/>
      <c r="X25" s="12"/>
      <c r="Y25" s="12"/>
      <c r="Z25" s="12"/>
      <c r="AA25" s="12"/>
      <c r="AB25" s="12"/>
      <c r="AC25" s="12"/>
      <c r="AD25" s="108"/>
      <c r="AE25" s="108"/>
      <c r="AF25" s="12"/>
      <c r="AG25" s="108"/>
      <c r="AH25" s="108"/>
      <c r="AI25" s="12"/>
      <c r="AJ25" s="108"/>
      <c r="AK25" s="108"/>
      <c r="AL25" s="12"/>
      <c r="AM25" s="108"/>
      <c r="AN25" s="108"/>
      <c r="AO25" s="12"/>
      <c r="AP25" s="108"/>
      <c r="AQ25" s="108"/>
      <c r="AR25" s="12"/>
      <c r="AS25" s="108"/>
      <c r="AT25" s="108"/>
      <c r="AU25" s="12">
        <v>2</v>
      </c>
      <c r="AV25" s="108"/>
      <c r="AW25" s="108"/>
      <c r="AX25" s="12"/>
      <c r="AY25" s="108"/>
      <c r="AZ25" s="108"/>
      <c r="BA25" s="12"/>
      <c r="BB25" s="108"/>
      <c r="BC25" s="108"/>
      <c r="BD25" s="12">
        <f t="shared" si="0"/>
        <v>2</v>
      </c>
      <c r="BE25" s="12">
        <f t="shared" si="1"/>
        <v>0</v>
      </c>
      <c r="BF25" s="183">
        <f t="shared" si="2"/>
        <v>0</v>
      </c>
      <c r="BG25" s="103">
        <f t="shared" si="3"/>
        <v>0</v>
      </c>
      <c r="BH25" s="252"/>
      <c r="BI25" s="252"/>
      <c r="BJ25" s="252"/>
      <c r="BK25" s="252"/>
      <c r="BL25" s="250" t="s">
        <v>102</v>
      </c>
      <c r="BM25" s="250" t="s">
        <v>102</v>
      </c>
      <c r="BN25" s="250" t="s">
        <v>102</v>
      </c>
      <c r="BO25" s="250" t="s">
        <v>102</v>
      </c>
      <c r="BP25" s="250"/>
      <c r="BQ25" s="250"/>
      <c r="BR25" s="250"/>
      <c r="BS25" s="280"/>
      <c r="BT25" s="230" t="s">
        <v>103</v>
      </c>
      <c r="BU25" s="251" t="s">
        <v>326</v>
      </c>
      <c r="BV25" s="87"/>
      <c r="BW25" s="81">
        <f t="shared" si="5"/>
        <v>0</v>
      </c>
      <c r="BX25" s="82">
        <f t="shared" si="5"/>
        <v>0</v>
      </c>
    </row>
    <row r="26" spans="1:76" s="11" customFormat="1" ht="54" customHeight="1" thickBot="1" x14ac:dyDescent="0.3">
      <c r="A26" s="13"/>
      <c r="B26" s="460"/>
      <c r="C26" s="57" t="s">
        <v>327</v>
      </c>
      <c r="D26" s="56" t="s">
        <v>328</v>
      </c>
      <c r="E26" s="415" t="s">
        <v>329</v>
      </c>
      <c r="F26" s="415"/>
      <c r="G26" s="56" t="s">
        <v>330</v>
      </c>
      <c r="H26" s="416" t="s">
        <v>158</v>
      </c>
      <c r="I26" s="416"/>
      <c r="J26" s="416"/>
      <c r="K26" s="416"/>
      <c r="L26" s="416" t="s">
        <v>101</v>
      </c>
      <c r="M26" s="416"/>
      <c r="N26" s="417">
        <v>44926</v>
      </c>
      <c r="O26" s="417"/>
      <c r="P26" s="92">
        <v>0.01</v>
      </c>
      <c r="Q26" s="14"/>
      <c r="R26" s="14"/>
      <c r="S26" s="14"/>
      <c r="T26" s="14"/>
      <c r="U26" s="14"/>
      <c r="V26" s="111"/>
      <c r="W26" s="14"/>
      <c r="X26" s="14"/>
      <c r="Y26" s="14"/>
      <c r="Z26" s="14"/>
      <c r="AA26" s="14"/>
      <c r="AB26" s="14"/>
      <c r="AC26" s="14"/>
      <c r="AD26" s="112"/>
      <c r="AE26" s="112"/>
      <c r="AF26" s="14"/>
      <c r="AG26" s="112"/>
      <c r="AH26" s="112"/>
      <c r="AI26" s="14"/>
      <c r="AJ26" s="112"/>
      <c r="AK26" s="112"/>
      <c r="AL26" s="14"/>
      <c r="AM26" s="112"/>
      <c r="AN26" s="112"/>
      <c r="AO26" s="14"/>
      <c r="AP26" s="112"/>
      <c r="AQ26" s="112"/>
      <c r="AR26" s="14"/>
      <c r="AS26" s="112"/>
      <c r="AT26" s="112"/>
      <c r="AU26" s="14"/>
      <c r="AV26" s="112"/>
      <c r="AW26" s="112"/>
      <c r="AX26" s="14">
        <v>1</v>
      </c>
      <c r="AY26" s="112"/>
      <c r="AZ26" s="112"/>
      <c r="BA26" s="14"/>
      <c r="BB26" s="112"/>
      <c r="BC26" s="112"/>
      <c r="BD26" s="14">
        <f t="shared" si="0"/>
        <v>1</v>
      </c>
      <c r="BE26" s="14">
        <f t="shared" si="1"/>
        <v>0</v>
      </c>
      <c r="BF26" s="184">
        <f t="shared" si="2"/>
        <v>0</v>
      </c>
      <c r="BG26" s="103">
        <f t="shared" si="3"/>
        <v>0</v>
      </c>
      <c r="BH26" s="259"/>
      <c r="BI26" s="259"/>
      <c r="BJ26" s="259"/>
      <c r="BK26" s="259"/>
      <c r="BL26" s="250" t="s">
        <v>102</v>
      </c>
      <c r="BM26" s="250" t="s">
        <v>102</v>
      </c>
      <c r="BN26" s="250" t="s">
        <v>102</v>
      </c>
      <c r="BO26" s="250" t="s">
        <v>102</v>
      </c>
      <c r="BP26" s="254"/>
      <c r="BQ26" s="254"/>
      <c r="BR26" s="254"/>
      <c r="BS26" s="281"/>
      <c r="BT26" s="279" t="s">
        <v>103</v>
      </c>
      <c r="BU26" s="253" t="s">
        <v>331</v>
      </c>
      <c r="BV26" s="90"/>
      <c r="BW26" s="113">
        <f t="shared" si="5"/>
        <v>0</v>
      </c>
      <c r="BX26" s="114">
        <f t="shared" si="5"/>
        <v>0</v>
      </c>
    </row>
    <row r="27" spans="1:76" ht="13" x14ac:dyDescent="0.25">
      <c r="D27" s="4"/>
      <c r="E27" s="4"/>
      <c r="F27" s="4"/>
      <c r="BT27" s="410" t="s">
        <v>167</v>
      </c>
      <c r="BU27" s="411"/>
      <c r="BV27" s="411"/>
      <c r="BW27" s="432"/>
      <c r="BX27" s="97">
        <f>SUM(BX7:BX26)</f>
        <v>0.11416666666666667</v>
      </c>
    </row>
    <row r="28" spans="1:76" x14ac:dyDescent="0.25">
      <c r="D28" s="4"/>
      <c r="E28" s="4"/>
      <c r="F28" s="4"/>
    </row>
    <row r="29" spans="1:76" x14ac:dyDescent="0.25">
      <c r="D29" s="4"/>
      <c r="E29" s="4"/>
      <c r="F29" s="4"/>
    </row>
    <row r="30" spans="1:76" ht="54.75" customHeight="1" x14ac:dyDescent="0.25">
      <c r="B30" s="5"/>
      <c r="C30" s="5"/>
      <c r="D30" s="5"/>
      <c r="E30" s="5"/>
      <c r="F30" s="5"/>
      <c r="G30" s="5"/>
      <c r="H30" s="5"/>
      <c r="I30" s="5"/>
      <c r="J30" s="5"/>
      <c r="K30" s="5"/>
      <c r="L30" s="5"/>
      <c r="M30" s="5"/>
      <c r="N30" s="5"/>
      <c r="O30" s="5"/>
    </row>
    <row r="31" spans="1:76" ht="48" customHeight="1" x14ac:dyDescent="0.25">
      <c r="B31" s="5"/>
      <c r="C31" s="5"/>
      <c r="G31" s="3"/>
      <c r="H31" s="5"/>
      <c r="I31" s="5"/>
      <c r="J31" s="5"/>
      <c r="K31" s="5"/>
      <c r="L31" s="5"/>
      <c r="M31" s="5"/>
      <c r="N31" s="5"/>
      <c r="O31" s="5"/>
    </row>
    <row r="32" spans="1:76" ht="48" customHeight="1" x14ac:dyDescent="0.25">
      <c r="B32" s="5"/>
      <c r="C32" s="5"/>
      <c r="G32" s="3"/>
      <c r="H32" s="5"/>
      <c r="I32" s="5"/>
      <c r="J32" s="5"/>
      <c r="K32" s="5"/>
      <c r="L32" s="5"/>
      <c r="M32" s="5"/>
      <c r="N32" s="5"/>
      <c r="O32" s="5"/>
    </row>
    <row r="33" spans="4:7" s="5" customFormat="1" ht="48" customHeight="1" x14ac:dyDescent="0.25">
      <c r="D33" s="3"/>
      <c r="E33" s="3"/>
      <c r="F33" s="3"/>
      <c r="G33" s="3"/>
    </row>
    <row r="34" spans="4:7" s="5" customFormat="1" ht="48" customHeight="1" x14ac:dyDescent="0.25">
      <c r="D34" s="3"/>
      <c r="E34" s="3"/>
      <c r="F34" s="3"/>
      <c r="G34" s="3"/>
    </row>
    <row r="35" spans="4:7" s="5" customFormat="1" ht="12.75" customHeight="1" x14ac:dyDescent="0.25"/>
    <row r="36" spans="4:7" s="5" customFormat="1" ht="12.75" customHeight="1" x14ac:dyDescent="0.25"/>
    <row r="37" spans="4:7" x14ac:dyDescent="0.25">
      <c r="D37" s="5"/>
      <c r="E37" s="5"/>
      <c r="F37" s="5"/>
      <c r="G37" s="5"/>
    </row>
  </sheetData>
  <protectedRanges>
    <protectedRange algorithmName="SHA-512" hashValue="ECtVQ65wgVwGhFfszaoNK/BZlv+HOBo/Ju58/nUOkJsDN8axW/hVOpyLXcsVySOWSlXYj/VjzaEWvpuyYdEw7A==" saltValue="iZYWcxHxKLsl+kL1mWoLMQ==" spinCount="100000" sqref="BO7:BO10" name="LIDER OPERATIVO"/>
  </protectedRanges>
  <autoFilter ref="B6:BS6" xr:uid="{00000000-0009-0000-0000-000004000000}">
    <filterColumn colId="3" showButton="0"/>
    <filterColumn colId="6" showButton="0"/>
    <filterColumn colId="8" showButton="0"/>
    <filterColumn colId="10" showButton="0"/>
    <filterColumn colId="12" showButton="0"/>
  </autoFilter>
  <mergeCells count="148">
    <mergeCell ref="BT27:BW27"/>
    <mergeCell ref="Q4:S5"/>
    <mergeCell ref="T4:V5"/>
    <mergeCell ref="W4:Y5"/>
    <mergeCell ref="Z4:AB5"/>
    <mergeCell ref="AC4:AE5"/>
    <mergeCell ref="AF4:AH5"/>
    <mergeCell ref="AI4:AK5"/>
    <mergeCell ref="AL4:AN5"/>
    <mergeCell ref="AO4:AQ5"/>
    <mergeCell ref="AR4:AT5"/>
    <mergeCell ref="AU4:AW5"/>
    <mergeCell ref="AX4:AZ5"/>
    <mergeCell ref="BA4:BC5"/>
    <mergeCell ref="BD4:BF5"/>
    <mergeCell ref="BH4:BS4"/>
    <mergeCell ref="BV4:BV6"/>
    <mergeCell ref="BW4:BX5"/>
    <mergeCell ref="BT4:BT6"/>
    <mergeCell ref="BU4:BU6"/>
    <mergeCell ref="BH5:BI5"/>
    <mergeCell ref="BJ5:BK5"/>
    <mergeCell ref="BL5:BM5"/>
    <mergeCell ref="BN5:BO5"/>
    <mergeCell ref="BP5:BQ5"/>
    <mergeCell ref="BR5:BS5"/>
    <mergeCell ref="B5:P5"/>
    <mergeCell ref="N7:O7"/>
    <mergeCell ref="E8:F8"/>
    <mergeCell ref="H8:I8"/>
    <mergeCell ref="J8:K8"/>
    <mergeCell ref="L8:M8"/>
    <mergeCell ref="N8:O8"/>
    <mergeCell ref="E7:F7"/>
    <mergeCell ref="H7:I7"/>
    <mergeCell ref="J7:K7"/>
    <mergeCell ref="L7:M7"/>
    <mergeCell ref="E6:F6"/>
    <mergeCell ref="H6:I6"/>
    <mergeCell ref="J6:K6"/>
    <mergeCell ref="L6:M6"/>
    <mergeCell ref="N6:O6"/>
    <mergeCell ref="N16:O16"/>
    <mergeCell ref="N11:O11"/>
    <mergeCell ref="E12:F12"/>
    <mergeCell ref="H12:I12"/>
    <mergeCell ref="J12:K12"/>
    <mergeCell ref="L12:M12"/>
    <mergeCell ref="N12:O12"/>
    <mergeCell ref="E9:F9"/>
    <mergeCell ref="H9:I9"/>
    <mergeCell ref="J9:K9"/>
    <mergeCell ref="L9:M9"/>
    <mergeCell ref="N9:O9"/>
    <mergeCell ref="E10:F10"/>
    <mergeCell ref="H10:I10"/>
    <mergeCell ref="J10:K10"/>
    <mergeCell ref="L10:M10"/>
    <mergeCell ref="N10:O10"/>
    <mergeCell ref="E11:F11"/>
    <mergeCell ref="H11:I11"/>
    <mergeCell ref="J11:K11"/>
    <mergeCell ref="L11:M11"/>
    <mergeCell ref="N17:O17"/>
    <mergeCell ref="E18:F18"/>
    <mergeCell ref="H18:I18"/>
    <mergeCell ref="J18:K18"/>
    <mergeCell ref="L18:M18"/>
    <mergeCell ref="N18:O18"/>
    <mergeCell ref="B21:B26"/>
    <mergeCell ref="E19:F19"/>
    <mergeCell ref="B7:B13"/>
    <mergeCell ref="E16:F16"/>
    <mergeCell ref="H16:I16"/>
    <mergeCell ref="J16:K16"/>
    <mergeCell ref="L16:M16"/>
    <mergeCell ref="N14:O14"/>
    <mergeCell ref="E15:F15"/>
    <mergeCell ref="H15:I15"/>
    <mergeCell ref="J15:K15"/>
    <mergeCell ref="L15:M15"/>
    <mergeCell ref="N15:O15"/>
    <mergeCell ref="E13:F13"/>
    <mergeCell ref="H13:I13"/>
    <mergeCell ref="J13:K13"/>
    <mergeCell ref="L13:M13"/>
    <mergeCell ref="N13:O13"/>
    <mergeCell ref="L21:M21"/>
    <mergeCell ref="B14:B20"/>
    <mergeCell ref="E20:F20"/>
    <mergeCell ref="H20:I20"/>
    <mergeCell ref="J20:K20"/>
    <mergeCell ref="L20:M20"/>
    <mergeCell ref="E17:F17"/>
    <mergeCell ref="H17:I17"/>
    <mergeCell ref="J17:K17"/>
    <mergeCell ref="L17:M17"/>
    <mergeCell ref="J14:K14"/>
    <mergeCell ref="L14:M14"/>
    <mergeCell ref="E14:F14"/>
    <mergeCell ref="H14:I14"/>
    <mergeCell ref="N26:O26"/>
    <mergeCell ref="E25:F25"/>
    <mergeCell ref="H25:I25"/>
    <mergeCell ref="J25:K25"/>
    <mergeCell ref="L25:M25"/>
    <mergeCell ref="N25:O25"/>
    <mergeCell ref="E26:F26"/>
    <mergeCell ref="H26:I26"/>
    <mergeCell ref="J26:K26"/>
    <mergeCell ref="L26:M26"/>
    <mergeCell ref="B1:C4"/>
    <mergeCell ref="D1:E2"/>
    <mergeCell ref="F1:K2"/>
    <mergeCell ref="L1:M1"/>
    <mergeCell ref="N1:O1"/>
    <mergeCell ref="L2:M2"/>
    <mergeCell ref="N2:O2"/>
    <mergeCell ref="D3:E4"/>
    <mergeCell ref="F3:K4"/>
    <mergeCell ref="L3:M3"/>
    <mergeCell ref="N3:O3"/>
    <mergeCell ref="L4:M4"/>
    <mergeCell ref="N4:O4"/>
    <mergeCell ref="N19:O19"/>
    <mergeCell ref="L22:M22"/>
    <mergeCell ref="E23:F23"/>
    <mergeCell ref="J24:K24"/>
    <mergeCell ref="L24:M24"/>
    <mergeCell ref="N24:O24"/>
    <mergeCell ref="H19:I19"/>
    <mergeCell ref="J19:K19"/>
    <mergeCell ref="L19:M19"/>
    <mergeCell ref="N20:O20"/>
    <mergeCell ref="N22:O22"/>
    <mergeCell ref="E21:F21"/>
    <mergeCell ref="H21:I21"/>
    <mergeCell ref="J21:K21"/>
    <mergeCell ref="N21:O21"/>
    <mergeCell ref="E22:F22"/>
    <mergeCell ref="H22:I22"/>
    <mergeCell ref="J22:K22"/>
    <mergeCell ref="E24:F24"/>
    <mergeCell ref="H24:I24"/>
    <mergeCell ref="H23:I23"/>
    <mergeCell ref="J23:K23"/>
    <mergeCell ref="L23:M23"/>
    <mergeCell ref="N23:O23"/>
  </mergeCells>
  <printOptions horizontalCentered="1"/>
  <pageMargins left="0.43307086614173229" right="0.43307086614173229"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&amp;8&amp;G&amp;R&amp;G</oddFooter>
  </headerFooter>
  <drawing r:id="rId2"/>
  <legacyDrawing r:id="rId3"/>
  <legacyDrawingHF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C0015"/>
  </sheetPr>
  <dimension ref="B1:BX30"/>
  <sheetViews>
    <sheetView showGridLines="0" topLeftCell="A5" zoomScale="80" zoomScaleNormal="80" zoomScaleSheetLayoutView="70" workbookViewId="0">
      <pane xSplit="3" ySplit="2" topLeftCell="BL19" activePane="bottomRight" state="frozen"/>
      <selection pane="topRight"/>
      <selection pane="bottomLeft"/>
      <selection pane="bottomRight" activeCell="BU23" sqref="BU23"/>
    </sheetView>
  </sheetViews>
  <sheetFormatPr baseColWidth="10" defaultColWidth="11.453125" defaultRowHeight="12.5" x14ac:dyDescent="0.25"/>
  <cols>
    <col min="1" max="1" width="4.7265625" style="5" customWidth="1"/>
    <col min="2" max="2" width="19.81640625" style="1" customWidth="1"/>
    <col min="3" max="3" width="12" style="1" customWidth="1"/>
    <col min="4" max="4" width="35.453125" style="4" customWidth="1"/>
    <col min="5" max="6" width="17.81640625" style="4" customWidth="1"/>
    <col min="7" max="7" width="30.7265625" style="4" customWidth="1"/>
    <col min="8" max="8" width="18.7265625" style="1" customWidth="1"/>
    <col min="9" max="9" width="10.54296875" style="1" customWidth="1"/>
    <col min="10" max="10" width="17.7265625" style="1" customWidth="1"/>
    <col min="11" max="11" width="15.1796875" style="1" customWidth="1"/>
    <col min="12" max="12" width="15.81640625" style="1" customWidth="1"/>
    <col min="13" max="13" width="14.26953125" style="1" customWidth="1"/>
    <col min="14" max="15" width="16" style="1" customWidth="1"/>
    <col min="16" max="16" width="7.453125" style="5" customWidth="1"/>
    <col min="17" max="39" width="7" style="5" customWidth="1"/>
    <col min="40" max="40" width="6.453125" style="5" customWidth="1"/>
    <col min="41" max="58" width="7" style="5" customWidth="1"/>
    <col min="59" max="59" width="11.453125" style="5"/>
    <col min="60" max="63" width="29.26953125" style="5" customWidth="1"/>
    <col min="64" max="64" width="29" style="5" customWidth="1"/>
    <col min="65" max="65" width="54.26953125" style="5" customWidth="1"/>
    <col min="66" max="66" width="50.1796875" style="5" customWidth="1"/>
    <col min="67" max="67" width="29" style="5" customWidth="1"/>
    <col min="68" max="71" width="0" style="5" hidden="1" customWidth="1"/>
    <col min="72" max="72" width="47.54296875" style="5" customWidth="1"/>
    <col min="73" max="73" width="50.26953125" style="5" customWidth="1"/>
    <col min="74" max="74" width="0" style="5" hidden="1" customWidth="1"/>
    <col min="75" max="16384" width="11.453125" style="5"/>
  </cols>
  <sheetData>
    <row r="1" spans="2:76" s="1" customFormat="1" ht="23.25" hidden="1" customHeight="1" x14ac:dyDescent="0.35">
      <c r="B1" s="429"/>
      <c r="C1" s="390"/>
      <c r="D1" s="388" t="s">
        <v>0</v>
      </c>
      <c r="E1" s="388"/>
      <c r="F1" s="390" t="s">
        <v>1</v>
      </c>
      <c r="G1" s="390"/>
      <c r="H1" s="390"/>
      <c r="I1" s="390"/>
      <c r="J1" s="390"/>
      <c r="K1" s="390"/>
      <c r="L1" s="422" t="s">
        <v>2</v>
      </c>
      <c r="M1" s="422"/>
      <c r="N1" s="392" t="s">
        <v>3</v>
      </c>
      <c r="O1" s="392"/>
    </row>
    <row r="2" spans="2:76" s="1" customFormat="1" ht="23.25" hidden="1" customHeight="1" x14ac:dyDescent="0.35">
      <c r="B2" s="430"/>
      <c r="C2" s="391"/>
      <c r="D2" s="389"/>
      <c r="E2" s="389"/>
      <c r="F2" s="391"/>
      <c r="G2" s="391"/>
      <c r="H2" s="391"/>
      <c r="I2" s="391"/>
      <c r="J2" s="391"/>
      <c r="K2" s="391"/>
      <c r="L2" s="423" t="s">
        <v>4</v>
      </c>
      <c r="M2" s="423"/>
      <c r="N2" s="345">
        <v>2</v>
      </c>
      <c r="O2" s="345"/>
    </row>
    <row r="3" spans="2:76" s="1" customFormat="1" ht="23.25" hidden="1" customHeight="1" thickBot="1" x14ac:dyDescent="0.4">
      <c r="B3" s="430"/>
      <c r="C3" s="391"/>
      <c r="D3" s="389" t="s">
        <v>5</v>
      </c>
      <c r="E3" s="389"/>
      <c r="F3" s="391" t="s">
        <v>40</v>
      </c>
      <c r="G3" s="391"/>
      <c r="H3" s="391"/>
      <c r="I3" s="391"/>
      <c r="J3" s="391"/>
      <c r="K3" s="391"/>
      <c r="L3" s="423" t="s">
        <v>7</v>
      </c>
      <c r="M3" s="423"/>
      <c r="N3" s="395">
        <v>43346</v>
      </c>
      <c r="O3" s="395"/>
    </row>
    <row r="4" spans="2:76" s="1" customFormat="1" ht="54" hidden="1" customHeight="1" x14ac:dyDescent="0.35">
      <c r="B4" s="430"/>
      <c r="C4" s="391"/>
      <c r="D4" s="389"/>
      <c r="E4" s="389"/>
      <c r="F4" s="391"/>
      <c r="G4" s="391"/>
      <c r="H4" s="391"/>
      <c r="I4" s="391"/>
      <c r="J4" s="391"/>
      <c r="K4" s="391"/>
      <c r="L4" s="423" t="s">
        <v>8</v>
      </c>
      <c r="M4" s="423"/>
      <c r="N4" s="345" t="s">
        <v>9</v>
      </c>
      <c r="O4" s="345"/>
      <c r="P4" s="115" t="s">
        <v>41</v>
      </c>
      <c r="Q4" s="436" t="s">
        <v>42</v>
      </c>
      <c r="R4" s="436"/>
      <c r="S4" s="436"/>
      <c r="T4" s="436" t="s">
        <v>43</v>
      </c>
      <c r="U4" s="436"/>
      <c r="V4" s="436"/>
      <c r="W4" s="436" t="s">
        <v>44</v>
      </c>
      <c r="X4" s="436"/>
      <c r="Y4" s="436"/>
      <c r="Z4" s="436" t="s">
        <v>45</v>
      </c>
      <c r="AA4" s="436"/>
      <c r="AB4" s="436"/>
      <c r="AC4" s="436" t="s">
        <v>46</v>
      </c>
      <c r="AD4" s="436"/>
      <c r="AE4" s="436"/>
      <c r="AF4" s="436" t="s">
        <v>47</v>
      </c>
      <c r="AG4" s="436"/>
      <c r="AH4" s="436"/>
      <c r="AI4" s="436" t="s">
        <v>48</v>
      </c>
      <c r="AJ4" s="436"/>
      <c r="AK4" s="436"/>
      <c r="AL4" s="436" t="s">
        <v>49</v>
      </c>
      <c r="AM4" s="436"/>
      <c r="AN4" s="436"/>
      <c r="AO4" s="436" t="s">
        <v>50</v>
      </c>
      <c r="AP4" s="436"/>
      <c r="AQ4" s="436"/>
      <c r="AR4" s="436" t="s">
        <v>51</v>
      </c>
      <c r="AS4" s="436"/>
      <c r="AT4" s="436"/>
      <c r="AU4" s="436" t="s">
        <v>52</v>
      </c>
      <c r="AV4" s="436"/>
      <c r="AW4" s="436"/>
      <c r="AX4" s="436" t="s">
        <v>53</v>
      </c>
      <c r="AY4" s="436"/>
      <c r="AZ4" s="436"/>
      <c r="BA4" s="436" t="s">
        <v>54</v>
      </c>
      <c r="BB4" s="436"/>
      <c r="BC4" s="436"/>
      <c r="BD4" s="436" t="s">
        <v>55</v>
      </c>
      <c r="BE4" s="436"/>
      <c r="BF4" s="436"/>
      <c r="BG4" s="62" t="s">
        <v>56</v>
      </c>
      <c r="BH4" s="466" t="s">
        <v>57</v>
      </c>
      <c r="BI4" s="466"/>
      <c r="BJ4" s="466"/>
      <c r="BK4" s="466"/>
      <c r="BL4" s="466"/>
      <c r="BM4" s="466"/>
      <c r="BN4" s="466"/>
      <c r="BO4" s="466"/>
      <c r="BP4" s="466"/>
      <c r="BQ4" s="466"/>
      <c r="BR4" s="466"/>
      <c r="BS4" s="467"/>
      <c r="BT4" s="468" t="s">
        <v>58</v>
      </c>
      <c r="BU4" s="468" t="s">
        <v>59</v>
      </c>
      <c r="BV4" s="468" t="s">
        <v>60</v>
      </c>
      <c r="BW4" s="469" t="s">
        <v>61</v>
      </c>
      <c r="BX4" s="470"/>
    </row>
    <row r="5" spans="2:76" s="1" customFormat="1" ht="9.75" customHeight="1" x14ac:dyDescent="0.35">
      <c r="B5" s="433" t="s">
        <v>20</v>
      </c>
      <c r="C5" s="434"/>
      <c r="D5" s="434"/>
      <c r="E5" s="434"/>
      <c r="F5" s="434"/>
      <c r="G5" s="434"/>
      <c r="H5" s="434"/>
      <c r="I5" s="434"/>
      <c r="J5" s="434"/>
      <c r="K5" s="434"/>
      <c r="L5" s="434"/>
      <c r="M5" s="434"/>
      <c r="N5" s="434"/>
      <c r="O5" s="434"/>
      <c r="P5" s="435"/>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7"/>
      <c r="BA5" s="437"/>
      <c r="BB5" s="437"/>
      <c r="BC5" s="437"/>
      <c r="BD5" s="437"/>
      <c r="BE5" s="437"/>
      <c r="BF5" s="437"/>
      <c r="BG5" s="63">
        <v>0.2</v>
      </c>
      <c r="BH5" s="462" t="s">
        <v>62</v>
      </c>
      <c r="BI5" s="462"/>
      <c r="BJ5" s="462" t="s">
        <v>63</v>
      </c>
      <c r="BK5" s="462"/>
      <c r="BL5" s="462" t="s">
        <v>64</v>
      </c>
      <c r="BM5" s="462"/>
      <c r="BN5" s="462" t="s">
        <v>65</v>
      </c>
      <c r="BO5" s="462"/>
      <c r="BP5" s="462" t="s">
        <v>66</v>
      </c>
      <c r="BQ5" s="462"/>
      <c r="BR5" s="462" t="s">
        <v>67</v>
      </c>
      <c r="BS5" s="462"/>
      <c r="BT5" s="441"/>
      <c r="BU5" s="441"/>
      <c r="BV5" s="441"/>
      <c r="BW5" s="445"/>
      <c r="BX5" s="471"/>
    </row>
    <row r="6" spans="2:76" s="1" customFormat="1" ht="60" customHeight="1" thickBot="1" x14ac:dyDescent="0.4">
      <c r="B6" s="2" t="s">
        <v>68</v>
      </c>
      <c r="C6" s="54" t="s">
        <v>69</v>
      </c>
      <c r="D6" s="54" t="s">
        <v>70</v>
      </c>
      <c r="E6" s="421" t="s">
        <v>71</v>
      </c>
      <c r="F6" s="421"/>
      <c r="G6" s="54" t="s">
        <v>72</v>
      </c>
      <c r="H6" s="472" t="s">
        <v>73</v>
      </c>
      <c r="I6" s="473"/>
      <c r="J6" s="421" t="s">
        <v>74</v>
      </c>
      <c r="K6" s="421"/>
      <c r="L6" s="421" t="s">
        <v>75</v>
      </c>
      <c r="M6" s="421"/>
      <c r="N6" s="421" t="s">
        <v>76</v>
      </c>
      <c r="O6" s="421"/>
      <c r="P6" s="98">
        <v>0.2</v>
      </c>
      <c r="Q6" s="64" t="s">
        <v>77</v>
      </c>
      <c r="R6" s="65" t="s">
        <v>78</v>
      </c>
      <c r="S6" s="66" t="s">
        <v>79</v>
      </c>
      <c r="T6" s="64" t="s">
        <v>77</v>
      </c>
      <c r="U6" s="65" t="s">
        <v>78</v>
      </c>
      <c r="V6" s="66" t="s">
        <v>79</v>
      </c>
      <c r="W6" s="64" t="s">
        <v>77</v>
      </c>
      <c r="X6" s="65" t="s">
        <v>78</v>
      </c>
      <c r="Y6" s="67" t="s">
        <v>79</v>
      </c>
      <c r="Z6" s="64" t="s">
        <v>77</v>
      </c>
      <c r="AA6" s="65" t="s">
        <v>78</v>
      </c>
      <c r="AB6" s="67" t="s">
        <v>79</v>
      </c>
      <c r="AC6" s="64" t="s">
        <v>77</v>
      </c>
      <c r="AD6" s="68" t="s">
        <v>78</v>
      </c>
      <c r="AE6" s="69" t="s">
        <v>79</v>
      </c>
      <c r="AF6" s="64" t="s">
        <v>77</v>
      </c>
      <c r="AG6" s="68" t="s">
        <v>78</v>
      </c>
      <c r="AH6" s="69" t="s">
        <v>79</v>
      </c>
      <c r="AI6" s="64" t="s">
        <v>77</v>
      </c>
      <c r="AJ6" s="68" t="s">
        <v>78</v>
      </c>
      <c r="AK6" s="69" t="s">
        <v>79</v>
      </c>
      <c r="AL6" s="64" t="s">
        <v>77</v>
      </c>
      <c r="AM6" s="68" t="s">
        <v>78</v>
      </c>
      <c r="AN6" s="69" t="s">
        <v>79</v>
      </c>
      <c r="AO6" s="64" t="s">
        <v>77</v>
      </c>
      <c r="AP6" s="68" t="s">
        <v>78</v>
      </c>
      <c r="AQ6" s="69" t="s">
        <v>79</v>
      </c>
      <c r="AR6" s="64" t="s">
        <v>77</v>
      </c>
      <c r="AS6" s="68" t="s">
        <v>78</v>
      </c>
      <c r="AT6" s="69" t="s">
        <v>79</v>
      </c>
      <c r="AU6" s="64" t="s">
        <v>77</v>
      </c>
      <c r="AV6" s="68" t="s">
        <v>78</v>
      </c>
      <c r="AW6" s="69" t="s">
        <v>79</v>
      </c>
      <c r="AX6" s="64" t="s">
        <v>77</v>
      </c>
      <c r="AY6" s="68" t="s">
        <v>78</v>
      </c>
      <c r="AZ6" s="69" t="s">
        <v>79</v>
      </c>
      <c r="BA6" s="64" t="s">
        <v>77</v>
      </c>
      <c r="BB6" s="68" t="s">
        <v>78</v>
      </c>
      <c r="BC6" s="69" t="s">
        <v>79</v>
      </c>
      <c r="BD6" s="64" t="s">
        <v>77</v>
      </c>
      <c r="BE6" s="65" t="s">
        <v>78</v>
      </c>
      <c r="BF6" s="66" t="s">
        <v>79</v>
      </c>
      <c r="BG6" s="70">
        <f>SUM(BG7:BG21)</f>
        <v>9.0111111111111128E-2</v>
      </c>
      <c r="BH6" s="71" t="s">
        <v>80</v>
      </c>
      <c r="BI6" s="71" t="s">
        <v>81</v>
      </c>
      <c r="BJ6" s="71" t="s">
        <v>80</v>
      </c>
      <c r="BK6" s="71" t="s">
        <v>81</v>
      </c>
      <c r="BL6" s="71" t="s">
        <v>80</v>
      </c>
      <c r="BM6" s="71" t="s">
        <v>81</v>
      </c>
      <c r="BN6" s="71" t="s">
        <v>80</v>
      </c>
      <c r="BO6" s="71" t="s">
        <v>81</v>
      </c>
      <c r="BP6" s="71" t="s">
        <v>80</v>
      </c>
      <c r="BQ6" s="71" t="s">
        <v>81</v>
      </c>
      <c r="BR6" s="71" t="s">
        <v>80</v>
      </c>
      <c r="BS6" s="102" t="s">
        <v>81</v>
      </c>
      <c r="BT6" s="442"/>
      <c r="BU6" s="442"/>
      <c r="BV6" s="442"/>
      <c r="BW6" s="73" t="s">
        <v>82</v>
      </c>
      <c r="BX6" s="73" t="s">
        <v>83</v>
      </c>
    </row>
    <row r="7" spans="2:76" s="15" customFormat="1" ht="91.5" customHeight="1" thickBot="1" x14ac:dyDescent="0.4">
      <c r="B7" s="461" t="s">
        <v>332</v>
      </c>
      <c r="C7" s="53" t="s">
        <v>85</v>
      </c>
      <c r="D7" s="58" t="s">
        <v>333</v>
      </c>
      <c r="E7" s="425" t="s">
        <v>334</v>
      </c>
      <c r="F7" s="425"/>
      <c r="G7" s="58" t="s">
        <v>335</v>
      </c>
      <c r="H7" s="424" t="s">
        <v>336</v>
      </c>
      <c r="I7" s="424"/>
      <c r="J7" s="424"/>
      <c r="K7" s="424"/>
      <c r="L7" s="424" t="s">
        <v>101</v>
      </c>
      <c r="M7" s="424"/>
      <c r="N7" s="428">
        <v>44895</v>
      </c>
      <c r="O7" s="428"/>
      <c r="P7" s="205">
        <f t="shared" ref="P7:P21" si="0">20%/15</f>
        <v>1.3333333333333334E-2</v>
      </c>
      <c r="Q7" s="74"/>
      <c r="R7" s="74"/>
      <c r="S7" s="74"/>
      <c r="T7" s="74"/>
      <c r="U7" s="74"/>
      <c r="V7" s="74"/>
      <c r="W7" s="74"/>
      <c r="X7" s="74"/>
      <c r="Y7" s="74"/>
      <c r="Z7" s="74"/>
      <c r="AA7" s="74"/>
      <c r="AB7" s="74"/>
      <c r="AC7" s="74"/>
      <c r="AD7" s="77"/>
      <c r="AE7" s="77"/>
      <c r="AF7" s="74"/>
      <c r="AG7" s="77"/>
      <c r="AH7" s="77"/>
      <c r="AI7" s="74"/>
      <c r="AJ7" s="77"/>
      <c r="AK7" s="77"/>
      <c r="AL7" s="74"/>
      <c r="AM7" s="77"/>
      <c r="AN7" s="77"/>
      <c r="AO7" s="74"/>
      <c r="AP7" s="77"/>
      <c r="AQ7" s="77"/>
      <c r="AR7" s="74"/>
      <c r="AS7" s="77"/>
      <c r="AT7" s="77"/>
      <c r="AU7" s="74">
        <v>1</v>
      </c>
      <c r="AV7" s="77"/>
      <c r="AW7" s="77"/>
      <c r="AX7" s="74"/>
      <c r="AY7" s="77"/>
      <c r="AZ7" s="77"/>
      <c r="BA7" s="74"/>
      <c r="BB7" s="77"/>
      <c r="BC7" s="77"/>
      <c r="BD7" s="74">
        <f>Q7+T7+W7+Z7+AC7++AF7+AI7+AL7+AO7+AR7+AU7+AX7+BA7</f>
        <v>1</v>
      </c>
      <c r="BE7" s="74">
        <f>R7+U7+X7+AA7+AD7+AG7+AJ7+AM7+AP7+AS7+AV7+AY7+BB7</f>
        <v>0</v>
      </c>
      <c r="BF7" s="181">
        <f>BE7/BD7</f>
        <v>0</v>
      </c>
      <c r="BG7" s="116">
        <f>BF7*P7</f>
        <v>0</v>
      </c>
      <c r="BH7" s="282"/>
      <c r="BI7" s="282"/>
      <c r="BJ7" s="282"/>
      <c r="BK7" s="282"/>
      <c r="BL7" s="283" t="s">
        <v>102</v>
      </c>
      <c r="BM7" s="283" t="s">
        <v>102</v>
      </c>
      <c r="BN7" s="283" t="s">
        <v>102</v>
      </c>
      <c r="BO7" s="283" t="s">
        <v>102</v>
      </c>
      <c r="BP7" s="288"/>
      <c r="BQ7" s="288"/>
      <c r="BR7" s="288"/>
      <c r="BS7" s="291"/>
      <c r="BT7" s="230" t="s">
        <v>103</v>
      </c>
      <c r="BU7" s="282" t="s">
        <v>337</v>
      </c>
      <c r="BV7" s="104"/>
      <c r="BW7" s="105">
        <f>BF7</f>
        <v>0</v>
      </c>
      <c r="BX7" s="106">
        <f>BG7</f>
        <v>0</v>
      </c>
    </row>
    <row r="8" spans="2:76" s="15" customFormat="1" ht="276.75" customHeight="1" thickBot="1" x14ac:dyDescent="0.4">
      <c r="B8" s="459"/>
      <c r="C8" s="185" t="s">
        <v>97</v>
      </c>
      <c r="D8" s="55" t="s">
        <v>338</v>
      </c>
      <c r="E8" s="418" t="s">
        <v>339</v>
      </c>
      <c r="F8" s="418"/>
      <c r="G8" s="137" t="s">
        <v>340</v>
      </c>
      <c r="H8" s="419" t="s">
        <v>336</v>
      </c>
      <c r="I8" s="419"/>
      <c r="J8" s="419" t="s">
        <v>341</v>
      </c>
      <c r="K8" s="419"/>
      <c r="L8" s="419" t="s">
        <v>342</v>
      </c>
      <c r="M8" s="419"/>
      <c r="N8" s="420" t="s">
        <v>343</v>
      </c>
      <c r="O8" s="420"/>
      <c r="P8" s="206">
        <f t="shared" si="0"/>
        <v>1.3333333333333334E-2</v>
      </c>
      <c r="Q8" s="14"/>
      <c r="R8" s="14"/>
      <c r="S8" s="14"/>
      <c r="T8" s="14"/>
      <c r="U8" s="14"/>
      <c r="V8" s="14"/>
      <c r="W8" s="14"/>
      <c r="X8" s="14"/>
      <c r="Y8" s="14"/>
      <c r="Z8" s="14"/>
      <c r="AA8" s="14"/>
      <c r="AB8" s="14"/>
      <c r="AC8" s="14"/>
      <c r="AD8" s="112"/>
      <c r="AE8" s="112"/>
      <c r="AF8" s="14"/>
      <c r="AG8" s="112"/>
      <c r="AH8" s="112"/>
      <c r="AI8" s="203">
        <v>1</v>
      </c>
      <c r="AJ8" s="203">
        <v>0.25</v>
      </c>
      <c r="AK8" s="204">
        <f>AJ8/AI8</f>
        <v>0.25</v>
      </c>
      <c r="AL8" s="14"/>
      <c r="AM8" s="112"/>
      <c r="AN8" s="112"/>
      <c r="AO8" s="14"/>
      <c r="AP8" s="112"/>
      <c r="AQ8" s="112"/>
      <c r="AR8" s="14"/>
      <c r="AS8" s="112"/>
      <c r="AT8" s="112"/>
      <c r="AU8" s="14"/>
      <c r="AV8" s="112"/>
      <c r="AW8" s="112"/>
      <c r="AX8" s="14">
        <v>1</v>
      </c>
      <c r="AY8" s="112"/>
      <c r="AZ8" s="112"/>
      <c r="BA8" s="14"/>
      <c r="BB8" s="112"/>
      <c r="BC8" s="112"/>
      <c r="BD8" s="14">
        <f t="shared" ref="BD8:BD21" si="1">Q8+T8+W8+Z8+AC8++AF8+AI8+AL8+AO8+AR8+AU8+AX8+BA8</f>
        <v>2</v>
      </c>
      <c r="BE8" s="14">
        <f t="shared" ref="BE8:BE21" si="2">R8+U8+X8+AA8+AD8+AG8+AJ8+AM8+AP8+AS8+AV8+AY8+BB8</f>
        <v>0.25</v>
      </c>
      <c r="BF8" s="181">
        <f t="shared" ref="BF8:BF21" si="3">BE8/BD8</f>
        <v>0.125</v>
      </c>
      <c r="BG8" s="116">
        <f t="shared" ref="BG8:BG21" si="4">BF8*P8</f>
        <v>1.6666666666666668E-3</v>
      </c>
      <c r="BH8" s="258"/>
      <c r="BI8" s="258"/>
      <c r="BJ8" s="258"/>
      <c r="BK8" s="258"/>
      <c r="BL8" s="283" t="s">
        <v>102</v>
      </c>
      <c r="BM8" s="283" t="s">
        <v>102</v>
      </c>
      <c r="BN8" s="284" t="s">
        <v>788</v>
      </c>
      <c r="BO8" s="284" t="s">
        <v>344</v>
      </c>
      <c r="BP8" s="284"/>
      <c r="BQ8" s="284"/>
      <c r="BR8" s="284"/>
      <c r="BS8" s="292"/>
      <c r="BT8" s="230" t="s">
        <v>103</v>
      </c>
      <c r="BU8" s="282" t="s">
        <v>789</v>
      </c>
      <c r="BV8" s="104"/>
      <c r="BW8" s="105">
        <f>+BF8</f>
        <v>0.125</v>
      </c>
      <c r="BX8" s="106">
        <f t="shared" ref="BW8:BX21" si="5">BG8</f>
        <v>1.6666666666666668E-3</v>
      </c>
    </row>
    <row r="9" spans="2:76" s="15" customFormat="1" ht="252.75" customHeight="1" thickBot="1" x14ac:dyDescent="0.4">
      <c r="B9" s="459" t="s">
        <v>345</v>
      </c>
      <c r="C9" s="52" t="s">
        <v>109</v>
      </c>
      <c r="D9" s="137" t="s">
        <v>346</v>
      </c>
      <c r="E9" s="418" t="s">
        <v>347</v>
      </c>
      <c r="F9" s="418"/>
      <c r="G9" s="55" t="s">
        <v>348</v>
      </c>
      <c r="H9" s="419" t="s">
        <v>349</v>
      </c>
      <c r="I9" s="419"/>
      <c r="J9" s="419" t="s">
        <v>350</v>
      </c>
      <c r="K9" s="419"/>
      <c r="L9" s="419" t="s">
        <v>351</v>
      </c>
      <c r="M9" s="419"/>
      <c r="N9" s="420" t="s">
        <v>352</v>
      </c>
      <c r="O9" s="420"/>
      <c r="P9" s="207">
        <f t="shared" si="0"/>
        <v>1.3333333333333334E-2</v>
      </c>
      <c r="Q9" s="117"/>
      <c r="R9" s="117"/>
      <c r="S9" s="117"/>
      <c r="T9" s="117"/>
      <c r="U9" s="117"/>
      <c r="V9" s="117"/>
      <c r="W9" s="117"/>
      <c r="X9" s="117"/>
      <c r="Y9" s="117"/>
      <c r="Z9" s="117"/>
      <c r="AA9" s="117"/>
      <c r="AB9" s="117"/>
      <c r="AC9" s="117"/>
      <c r="AD9" s="118"/>
      <c r="AE9" s="118"/>
      <c r="AF9" s="196">
        <v>2</v>
      </c>
      <c r="AG9" s="196">
        <v>1</v>
      </c>
      <c r="AH9" s="198">
        <f>AG9/AF9</f>
        <v>0.5</v>
      </c>
      <c r="AI9" s="117"/>
      <c r="AJ9" s="118"/>
      <c r="AK9" s="118"/>
      <c r="AL9" s="117"/>
      <c r="AM9" s="118"/>
      <c r="AN9" s="118"/>
      <c r="AO9" s="117"/>
      <c r="AP9" s="118"/>
      <c r="AQ9" s="118"/>
      <c r="AR9" s="117"/>
      <c r="AS9" s="118"/>
      <c r="AT9" s="118"/>
      <c r="AU9" s="117">
        <v>2</v>
      </c>
      <c r="AV9" s="118"/>
      <c r="AW9" s="118"/>
      <c r="AX9" s="117"/>
      <c r="AY9" s="118"/>
      <c r="AZ9" s="118"/>
      <c r="BA9" s="117"/>
      <c r="BB9" s="118"/>
      <c r="BC9" s="118"/>
      <c r="BD9" s="117">
        <f>Q9+T9+W9+Z9+AC9++AF9+AI9+AL9+AO9+AR9+AU9+AX9+BA9</f>
        <v>4</v>
      </c>
      <c r="BE9" s="117">
        <f t="shared" si="2"/>
        <v>1</v>
      </c>
      <c r="BF9" s="181">
        <f t="shared" si="3"/>
        <v>0.25</v>
      </c>
      <c r="BG9" s="116">
        <f t="shared" si="4"/>
        <v>3.3333333333333335E-3</v>
      </c>
      <c r="BH9" s="258" t="s">
        <v>353</v>
      </c>
      <c r="BI9" s="258" t="s">
        <v>354</v>
      </c>
      <c r="BJ9" s="258"/>
      <c r="BK9" s="258"/>
      <c r="BL9" s="258" t="s">
        <v>355</v>
      </c>
      <c r="BM9" s="283" t="s">
        <v>356</v>
      </c>
      <c r="BN9" s="285" t="s">
        <v>790</v>
      </c>
      <c r="BO9" s="286" t="s">
        <v>357</v>
      </c>
      <c r="BP9" s="293"/>
      <c r="BQ9" s="293"/>
      <c r="BR9" s="293"/>
      <c r="BS9" s="294"/>
      <c r="BT9" s="230" t="s">
        <v>103</v>
      </c>
      <c r="BU9" s="282" t="s">
        <v>842</v>
      </c>
      <c r="BV9" s="104"/>
      <c r="BW9" s="105">
        <f>+BF9</f>
        <v>0.25</v>
      </c>
      <c r="BX9" s="106">
        <f t="shared" si="5"/>
        <v>3.3333333333333335E-3</v>
      </c>
    </row>
    <row r="10" spans="2:76" s="15" customFormat="1" ht="229.5" customHeight="1" thickBot="1" x14ac:dyDescent="0.4">
      <c r="B10" s="459"/>
      <c r="C10" s="52" t="s">
        <v>118</v>
      </c>
      <c r="D10" s="55" t="s">
        <v>358</v>
      </c>
      <c r="E10" s="418" t="s">
        <v>359</v>
      </c>
      <c r="F10" s="418"/>
      <c r="G10" s="55" t="s">
        <v>360</v>
      </c>
      <c r="H10" s="419" t="s">
        <v>350</v>
      </c>
      <c r="I10" s="419"/>
      <c r="J10" s="419" t="s">
        <v>336</v>
      </c>
      <c r="K10" s="419"/>
      <c r="L10" s="419" t="s">
        <v>361</v>
      </c>
      <c r="M10" s="419"/>
      <c r="N10" s="420" t="s">
        <v>352</v>
      </c>
      <c r="O10" s="420"/>
      <c r="P10" s="208">
        <f t="shared" si="0"/>
        <v>1.3333333333333334E-2</v>
      </c>
      <c r="Q10" s="83"/>
      <c r="R10" s="83"/>
      <c r="S10" s="83"/>
      <c r="T10" s="83"/>
      <c r="U10" s="83"/>
      <c r="V10" s="83"/>
      <c r="W10" s="83"/>
      <c r="X10" s="83"/>
      <c r="Y10" s="83"/>
      <c r="Z10" s="83"/>
      <c r="AA10" s="83"/>
      <c r="AB10" s="83"/>
      <c r="AC10" s="83"/>
      <c r="AD10" s="85"/>
      <c r="AE10" s="85"/>
      <c r="AF10" s="169">
        <v>1</v>
      </c>
      <c r="AG10" s="85"/>
      <c r="AH10" s="158"/>
      <c r="AI10" s="83"/>
      <c r="AJ10" s="85"/>
      <c r="AK10" s="85"/>
      <c r="AL10" s="83"/>
      <c r="AM10" s="170">
        <v>1</v>
      </c>
      <c r="AN10" s="158"/>
      <c r="AO10" s="83"/>
      <c r="AP10" s="85"/>
      <c r="AQ10" s="85"/>
      <c r="AR10" s="83"/>
      <c r="AS10" s="85"/>
      <c r="AT10" s="85"/>
      <c r="AU10" s="83">
        <v>1</v>
      </c>
      <c r="AV10" s="85"/>
      <c r="AW10" s="85"/>
      <c r="AX10" s="83"/>
      <c r="AY10" s="85"/>
      <c r="AZ10" s="85"/>
      <c r="BA10" s="83"/>
      <c r="BB10" s="85"/>
      <c r="BC10" s="85"/>
      <c r="BD10" s="83">
        <f t="shared" si="1"/>
        <v>2</v>
      </c>
      <c r="BE10" s="83">
        <f t="shared" si="2"/>
        <v>1</v>
      </c>
      <c r="BF10" s="181">
        <f t="shared" si="3"/>
        <v>0.5</v>
      </c>
      <c r="BG10" s="116">
        <f t="shared" si="4"/>
        <v>6.6666666666666671E-3</v>
      </c>
      <c r="BH10" s="258"/>
      <c r="BI10" s="258"/>
      <c r="BJ10" s="258"/>
      <c r="BK10" s="258"/>
      <c r="BL10" s="283" t="s">
        <v>362</v>
      </c>
      <c r="BM10" s="283" t="s">
        <v>363</v>
      </c>
      <c r="BN10" s="295" t="s">
        <v>364</v>
      </c>
      <c r="BO10" s="295" t="s">
        <v>365</v>
      </c>
      <c r="BP10" s="295"/>
      <c r="BQ10" s="295"/>
      <c r="BR10" s="295"/>
      <c r="BS10" s="296"/>
      <c r="BT10" s="230" t="s">
        <v>103</v>
      </c>
      <c r="BU10" s="282" t="s">
        <v>749</v>
      </c>
      <c r="BV10" s="104"/>
      <c r="BW10" s="105">
        <f t="shared" si="5"/>
        <v>0.5</v>
      </c>
      <c r="BX10" s="106">
        <f t="shared" si="5"/>
        <v>6.6666666666666671E-3</v>
      </c>
    </row>
    <row r="11" spans="2:76" s="13" customFormat="1" ht="124.5" customHeight="1" thickBot="1" x14ac:dyDescent="0.4">
      <c r="B11" s="459"/>
      <c r="C11" s="52" t="s">
        <v>247</v>
      </c>
      <c r="D11" s="55" t="s">
        <v>366</v>
      </c>
      <c r="E11" s="418" t="s">
        <v>367</v>
      </c>
      <c r="F11" s="418"/>
      <c r="G11" s="55" t="s">
        <v>368</v>
      </c>
      <c r="H11" s="419" t="s">
        <v>350</v>
      </c>
      <c r="I11" s="419"/>
      <c r="J11" s="419" t="s">
        <v>369</v>
      </c>
      <c r="K11" s="419"/>
      <c r="L11" s="419" t="s">
        <v>101</v>
      </c>
      <c r="M11" s="419"/>
      <c r="N11" s="420">
        <v>44864</v>
      </c>
      <c r="O11" s="420"/>
      <c r="P11" s="208">
        <f t="shared" si="0"/>
        <v>1.3333333333333334E-2</v>
      </c>
      <c r="Q11" s="12"/>
      <c r="R11" s="12"/>
      <c r="S11" s="12"/>
      <c r="T11" s="12"/>
      <c r="U11" s="12"/>
      <c r="V11" s="12"/>
      <c r="W11" s="12"/>
      <c r="X11" s="12"/>
      <c r="Y11" s="12"/>
      <c r="Z11" s="12"/>
      <c r="AA11" s="12"/>
      <c r="AB11" s="12"/>
      <c r="AC11" s="12"/>
      <c r="AD11" s="108"/>
      <c r="AE11" s="108"/>
      <c r="AF11" s="12"/>
      <c r="AG11" s="108"/>
      <c r="AH11" s="108"/>
      <c r="AI11" s="163"/>
      <c r="AJ11" s="164"/>
      <c r="AK11" s="164"/>
      <c r="AL11" s="163"/>
      <c r="AM11" s="108"/>
      <c r="AN11" s="108"/>
      <c r="AO11" s="12"/>
      <c r="AP11" s="108"/>
      <c r="AQ11" s="108"/>
      <c r="AR11" s="160">
        <v>1</v>
      </c>
      <c r="AS11" s="108"/>
      <c r="AT11" s="108"/>
      <c r="AU11" s="12"/>
      <c r="AV11" s="108"/>
      <c r="AW11" s="108"/>
      <c r="AX11" s="160"/>
      <c r="AY11" s="108"/>
      <c r="AZ11" s="108"/>
      <c r="BA11" s="12"/>
      <c r="BB11" s="108"/>
      <c r="BC11" s="108"/>
      <c r="BD11" s="12">
        <f t="shared" si="1"/>
        <v>1</v>
      </c>
      <c r="BE11" s="12">
        <f t="shared" si="2"/>
        <v>0</v>
      </c>
      <c r="BF11" s="181">
        <f t="shared" si="3"/>
        <v>0</v>
      </c>
      <c r="BG11" s="116">
        <f t="shared" si="4"/>
        <v>0</v>
      </c>
      <c r="BH11" s="258"/>
      <c r="BI11" s="258"/>
      <c r="BJ11" s="258"/>
      <c r="BK11" s="258"/>
      <c r="BL11" s="283" t="s">
        <v>102</v>
      </c>
      <c r="BM11" s="283" t="s">
        <v>102</v>
      </c>
      <c r="BN11" s="283" t="s">
        <v>102</v>
      </c>
      <c r="BO11" s="283" t="s">
        <v>102</v>
      </c>
      <c r="BP11" s="283"/>
      <c r="BQ11" s="283"/>
      <c r="BR11" s="283"/>
      <c r="BS11" s="297"/>
      <c r="BT11" s="230" t="s">
        <v>103</v>
      </c>
      <c r="BU11" s="282" t="s">
        <v>837</v>
      </c>
      <c r="BV11" s="104"/>
      <c r="BW11" s="105">
        <f t="shared" si="5"/>
        <v>0</v>
      </c>
      <c r="BX11" s="106">
        <f t="shared" si="5"/>
        <v>0</v>
      </c>
    </row>
    <row r="12" spans="2:76" s="15" customFormat="1" ht="203.25" customHeight="1" thickBot="1" x14ac:dyDescent="0.4">
      <c r="B12" s="459"/>
      <c r="C12" s="185" t="s">
        <v>257</v>
      </c>
      <c r="D12" s="55" t="s">
        <v>370</v>
      </c>
      <c r="E12" s="418" t="s">
        <v>371</v>
      </c>
      <c r="F12" s="418"/>
      <c r="G12" s="55" t="s">
        <v>372</v>
      </c>
      <c r="H12" s="419" t="s">
        <v>350</v>
      </c>
      <c r="I12" s="419"/>
      <c r="J12" s="419"/>
      <c r="K12" s="419"/>
      <c r="L12" s="419" t="s">
        <v>101</v>
      </c>
      <c r="M12" s="419"/>
      <c r="N12" s="420" t="s">
        <v>373</v>
      </c>
      <c r="O12" s="420"/>
      <c r="P12" s="209">
        <f t="shared" si="0"/>
        <v>1.3333333333333334E-2</v>
      </c>
      <c r="Q12" s="119"/>
      <c r="R12" s="119"/>
      <c r="S12" s="119"/>
      <c r="T12" s="119"/>
      <c r="U12" s="119"/>
      <c r="V12" s="119"/>
      <c r="W12" s="194">
        <v>1</v>
      </c>
      <c r="X12" s="194">
        <v>1</v>
      </c>
      <c r="Y12" s="195">
        <f>X12/W12</f>
        <v>1</v>
      </c>
      <c r="Z12" s="119"/>
      <c r="AA12" s="119"/>
      <c r="AB12" s="119"/>
      <c r="AC12" s="119"/>
      <c r="AD12" s="120"/>
      <c r="AE12" s="120"/>
      <c r="AF12" s="119"/>
      <c r="AG12" s="120"/>
      <c r="AH12" s="162"/>
      <c r="AI12" s="169">
        <v>1</v>
      </c>
      <c r="AJ12" s="165"/>
      <c r="AK12" s="161">
        <f>AJ12/AI12</f>
        <v>0</v>
      </c>
      <c r="AL12" s="193"/>
      <c r="AM12" s="169">
        <v>1</v>
      </c>
      <c r="AN12" s="161"/>
      <c r="AO12" s="119">
        <v>1</v>
      </c>
      <c r="AP12" s="120"/>
      <c r="AQ12" s="120"/>
      <c r="AR12" s="119"/>
      <c r="AS12" s="120"/>
      <c r="AT12" s="120"/>
      <c r="AU12" s="119"/>
      <c r="AV12" s="120"/>
      <c r="AW12" s="120"/>
      <c r="AX12" s="119"/>
      <c r="AY12" s="120"/>
      <c r="AZ12" s="120"/>
      <c r="BA12" s="119"/>
      <c r="BB12" s="120"/>
      <c r="BC12" s="120"/>
      <c r="BD12" s="119">
        <f t="shared" si="1"/>
        <v>3</v>
      </c>
      <c r="BE12" s="119">
        <f t="shared" si="2"/>
        <v>2</v>
      </c>
      <c r="BF12" s="181">
        <f t="shared" si="3"/>
        <v>0.66666666666666663</v>
      </c>
      <c r="BG12" s="116">
        <f t="shared" si="4"/>
        <v>8.8888888888888889E-3</v>
      </c>
      <c r="BH12" s="258"/>
      <c r="BI12" s="258"/>
      <c r="BJ12" s="258" t="s">
        <v>374</v>
      </c>
      <c r="BK12" s="258" t="s">
        <v>375</v>
      </c>
      <c r="BL12" s="283" t="s">
        <v>102</v>
      </c>
      <c r="BM12" s="287" t="s">
        <v>102</v>
      </c>
      <c r="BN12" s="298" t="s">
        <v>376</v>
      </c>
      <c r="BO12" s="333" t="s">
        <v>377</v>
      </c>
      <c r="BP12" s="334"/>
      <c r="BQ12" s="334"/>
      <c r="BR12" s="334"/>
      <c r="BS12" s="335"/>
      <c r="BT12" s="230" t="s">
        <v>791</v>
      </c>
      <c r="BU12" s="282" t="s">
        <v>726</v>
      </c>
      <c r="BV12" s="104"/>
      <c r="BW12" s="105">
        <f t="shared" si="5"/>
        <v>0.66666666666666663</v>
      </c>
      <c r="BX12" s="106">
        <f t="shared" si="5"/>
        <v>8.8888888888888889E-3</v>
      </c>
    </row>
    <row r="13" spans="2:76" s="15" customFormat="1" ht="168.75" customHeight="1" thickBot="1" x14ac:dyDescent="0.4">
      <c r="B13" s="459" t="s">
        <v>378</v>
      </c>
      <c r="C13" s="185" t="s">
        <v>126</v>
      </c>
      <c r="D13" s="55" t="s">
        <v>379</v>
      </c>
      <c r="E13" s="418" t="s">
        <v>380</v>
      </c>
      <c r="F13" s="418"/>
      <c r="G13" s="55" t="s">
        <v>381</v>
      </c>
      <c r="H13" s="419" t="s">
        <v>336</v>
      </c>
      <c r="I13" s="419"/>
      <c r="J13" s="419"/>
      <c r="K13" s="419"/>
      <c r="L13" s="419" t="s">
        <v>101</v>
      </c>
      <c r="M13" s="419"/>
      <c r="N13" s="420" t="s">
        <v>343</v>
      </c>
      <c r="O13" s="420"/>
      <c r="P13" s="205">
        <f t="shared" si="0"/>
        <v>1.3333333333333334E-2</v>
      </c>
      <c r="Q13" s="121"/>
      <c r="R13" s="121"/>
      <c r="S13" s="121"/>
      <c r="T13" s="121"/>
      <c r="U13" s="121"/>
      <c r="V13" s="121"/>
      <c r="W13" s="121"/>
      <c r="X13" s="121"/>
      <c r="Y13" s="121"/>
      <c r="Z13" s="121"/>
      <c r="AA13" s="121"/>
      <c r="AB13" s="121"/>
      <c r="AC13" s="121"/>
      <c r="AD13" s="122"/>
      <c r="AE13" s="122"/>
      <c r="AF13" s="121"/>
      <c r="AG13" s="122"/>
      <c r="AH13" s="122"/>
      <c r="AI13" s="196">
        <v>2</v>
      </c>
      <c r="AJ13" s="197">
        <v>1</v>
      </c>
      <c r="AK13" s="198">
        <f>AJ13/AI13</f>
        <v>0.5</v>
      </c>
      <c r="AL13" s="117"/>
      <c r="AM13" s="122"/>
      <c r="AN13" s="122"/>
      <c r="AO13" s="121"/>
      <c r="AP13" s="122"/>
      <c r="AQ13" s="122"/>
      <c r="AR13" s="121"/>
      <c r="AS13" s="122"/>
      <c r="AT13" s="122"/>
      <c r="AU13" s="121"/>
      <c r="AV13" s="122"/>
      <c r="AW13" s="122"/>
      <c r="AX13" s="121">
        <v>2</v>
      </c>
      <c r="AY13" s="122"/>
      <c r="AZ13" s="122"/>
      <c r="BA13" s="121"/>
      <c r="BB13" s="122"/>
      <c r="BC13" s="122"/>
      <c r="BD13" s="121">
        <f t="shared" si="1"/>
        <v>4</v>
      </c>
      <c r="BE13" s="121">
        <f t="shared" si="2"/>
        <v>1</v>
      </c>
      <c r="BF13" s="181">
        <f t="shared" si="3"/>
        <v>0.25</v>
      </c>
      <c r="BG13" s="116">
        <f t="shared" si="4"/>
        <v>3.3333333333333335E-3</v>
      </c>
      <c r="BH13" s="258"/>
      <c r="BI13" s="258"/>
      <c r="BJ13" s="258"/>
      <c r="BK13" s="258"/>
      <c r="BL13" s="283" t="s">
        <v>102</v>
      </c>
      <c r="BM13" s="283" t="s">
        <v>102</v>
      </c>
      <c r="BN13" s="293" t="s">
        <v>382</v>
      </c>
      <c r="BO13" s="299" t="s">
        <v>383</v>
      </c>
      <c r="BP13" s="299"/>
      <c r="BQ13" s="299"/>
      <c r="BR13" s="299"/>
      <c r="BS13" s="300"/>
      <c r="BT13" s="230" t="s">
        <v>103</v>
      </c>
      <c r="BU13" s="282" t="s">
        <v>750</v>
      </c>
      <c r="BV13" s="104"/>
      <c r="BW13" s="105">
        <f t="shared" si="5"/>
        <v>0.25</v>
      </c>
      <c r="BX13" s="106">
        <f t="shared" si="5"/>
        <v>3.3333333333333335E-3</v>
      </c>
    </row>
    <row r="14" spans="2:76" s="15" customFormat="1" ht="243" customHeight="1" thickBot="1" x14ac:dyDescent="0.4">
      <c r="B14" s="459"/>
      <c r="C14" s="52" t="s">
        <v>133</v>
      </c>
      <c r="D14" s="55" t="s">
        <v>384</v>
      </c>
      <c r="E14" s="418" t="s">
        <v>385</v>
      </c>
      <c r="F14" s="418"/>
      <c r="G14" s="192" t="s">
        <v>386</v>
      </c>
      <c r="H14" s="419" t="s">
        <v>336</v>
      </c>
      <c r="I14" s="419"/>
      <c r="J14" s="419"/>
      <c r="K14" s="419"/>
      <c r="L14" s="419" t="s">
        <v>342</v>
      </c>
      <c r="M14" s="419"/>
      <c r="N14" s="420">
        <v>44650</v>
      </c>
      <c r="O14" s="420"/>
      <c r="P14" s="208">
        <f t="shared" si="0"/>
        <v>1.3333333333333334E-2</v>
      </c>
      <c r="Q14" s="83"/>
      <c r="R14" s="83"/>
      <c r="S14" s="83"/>
      <c r="T14" s="83"/>
      <c r="U14" s="83"/>
      <c r="V14" s="83"/>
      <c r="W14" s="173">
        <v>1</v>
      </c>
      <c r="X14" s="173">
        <v>1</v>
      </c>
      <c r="Y14" s="174">
        <f>X14/W14</f>
        <v>1</v>
      </c>
      <c r="Z14" s="83"/>
      <c r="AA14" s="83"/>
      <c r="AB14" s="83"/>
      <c r="AC14" s="83"/>
      <c r="AD14" s="85"/>
      <c r="AE14" s="85"/>
      <c r="AF14" s="83"/>
      <c r="AG14" s="85"/>
      <c r="AH14" s="85"/>
      <c r="AI14" s="83"/>
      <c r="AJ14" s="85"/>
      <c r="AK14" s="85"/>
      <c r="AL14" s="83"/>
      <c r="AM14" s="85"/>
      <c r="AN14" s="85"/>
      <c r="AO14" s="83"/>
      <c r="AP14" s="85"/>
      <c r="AQ14" s="85"/>
      <c r="AR14" s="83"/>
      <c r="AS14" s="85"/>
      <c r="AT14" s="85"/>
      <c r="AU14" s="83"/>
      <c r="AV14" s="85"/>
      <c r="AW14" s="85"/>
      <c r="AX14" s="83"/>
      <c r="AY14" s="85"/>
      <c r="AZ14" s="85"/>
      <c r="BA14" s="83"/>
      <c r="BB14" s="85"/>
      <c r="BC14" s="85"/>
      <c r="BD14" s="107">
        <f t="shared" si="1"/>
        <v>1</v>
      </c>
      <c r="BE14" s="107">
        <f t="shared" si="2"/>
        <v>1</v>
      </c>
      <c r="BF14" s="199">
        <f t="shared" si="3"/>
        <v>1</v>
      </c>
      <c r="BG14" s="116">
        <f t="shared" si="4"/>
        <v>1.3333333333333334E-2</v>
      </c>
      <c r="BH14" s="258"/>
      <c r="BI14" s="258"/>
      <c r="BJ14" s="258" t="s">
        <v>387</v>
      </c>
      <c r="BK14" s="258" t="s">
        <v>388</v>
      </c>
      <c r="BL14" s="283" t="s">
        <v>389</v>
      </c>
      <c r="BM14" s="283" t="s">
        <v>390</v>
      </c>
      <c r="BN14" s="283" t="s">
        <v>102</v>
      </c>
      <c r="BO14" s="283" t="s">
        <v>102</v>
      </c>
      <c r="BP14" s="295"/>
      <c r="BQ14" s="295"/>
      <c r="BR14" s="295"/>
      <c r="BS14" s="296"/>
      <c r="BT14" s="230" t="s">
        <v>792</v>
      </c>
      <c r="BU14" s="282" t="s">
        <v>751</v>
      </c>
      <c r="BV14" s="104"/>
      <c r="BW14" s="105">
        <v>1</v>
      </c>
      <c r="BX14" s="106">
        <v>0</v>
      </c>
    </row>
    <row r="15" spans="2:76" s="15" customFormat="1" ht="78" customHeight="1" thickBot="1" x14ac:dyDescent="0.4">
      <c r="B15" s="459"/>
      <c r="C15" s="185" t="s">
        <v>305</v>
      </c>
      <c r="D15" s="55" t="s">
        <v>391</v>
      </c>
      <c r="E15" s="418" t="s">
        <v>392</v>
      </c>
      <c r="F15" s="418"/>
      <c r="G15" s="55" t="s">
        <v>393</v>
      </c>
      <c r="H15" s="419" t="s">
        <v>336</v>
      </c>
      <c r="I15" s="419"/>
      <c r="J15" s="419"/>
      <c r="K15" s="419"/>
      <c r="L15" s="419" t="s">
        <v>342</v>
      </c>
      <c r="M15" s="419"/>
      <c r="N15" s="420">
        <v>44834</v>
      </c>
      <c r="O15" s="420"/>
      <c r="P15" s="208">
        <f t="shared" si="0"/>
        <v>1.3333333333333334E-2</v>
      </c>
      <c r="Q15" s="83"/>
      <c r="R15" s="83"/>
      <c r="S15" s="83"/>
      <c r="T15" s="83"/>
      <c r="U15" s="83"/>
      <c r="V15" s="83"/>
      <c r="W15" s="83"/>
      <c r="X15" s="83"/>
      <c r="Y15" s="83"/>
      <c r="Z15" s="83"/>
      <c r="AA15" s="83"/>
      <c r="AB15" s="83"/>
      <c r="AC15" s="83"/>
      <c r="AD15" s="85"/>
      <c r="AE15" s="85"/>
      <c r="AF15" s="83"/>
      <c r="AG15" s="85"/>
      <c r="AH15" s="85"/>
      <c r="AI15" s="83"/>
      <c r="AJ15" s="85"/>
      <c r="AK15" s="85"/>
      <c r="AL15" s="83"/>
      <c r="AM15" s="85"/>
      <c r="AN15" s="85"/>
      <c r="AO15" s="83">
        <v>1</v>
      </c>
      <c r="AP15" s="85"/>
      <c r="AQ15" s="85"/>
      <c r="AR15" s="83"/>
      <c r="AS15" s="85"/>
      <c r="AT15" s="85"/>
      <c r="AU15" s="83"/>
      <c r="AV15" s="85"/>
      <c r="AW15" s="85"/>
      <c r="AX15" s="83"/>
      <c r="AY15" s="85"/>
      <c r="AZ15" s="85"/>
      <c r="BA15" s="83"/>
      <c r="BB15" s="85"/>
      <c r="BC15" s="85"/>
      <c r="BD15" s="83">
        <f t="shared" si="1"/>
        <v>1</v>
      </c>
      <c r="BE15" s="83">
        <f t="shared" si="2"/>
        <v>0</v>
      </c>
      <c r="BF15" s="181">
        <f t="shared" si="3"/>
        <v>0</v>
      </c>
      <c r="BG15" s="116">
        <f t="shared" si="4"/>
        <v>0</v>
      </c>
      <c r="BH15" s="258"/>
      <c r="BI15" s="258"/>
      <c r="BJ15" s="258"/>
      <c r="BK15" s="258"/>
      <c r="BL15" s="283" t="s">
        <v>102</v>
      </c>
      <c r="BM15" s="283" t="s">
        <v>102</v>
      </c>
      <c r="BN15" s="283" t="s">
        <v>102</v>
      </c>
      <c r="BO15" s="283" t="s">
        <v>102</v>
      </c>
      <c r="BP15" s="295"/>
      <c r="BQ15" s="295"/>
      <c r="BR15" s="295"/>
      <c r="BS15" s="296"/>
      <c r="BT15" s="230" t="s">
        <v>103</v>
      </c>
      <c r="BU15" s="282" t="s">
        <v>793</v>
      </c>
      <c r="BV15" s="104"/>
      <c r="BW15" s="105">
        <f t="shared" si="5"/>
        <v>0</v>
      </c>
      <c r="BX15" s="106">
        <f t="shared" si="5"/>
        <v>0</v>
      </c>
    </row>
    <row r="16" spans="2:76" s="15" customFormat="1" ht="237.75" customHeight="1" thickBot="1" x14ac:dyDescent="0.4">
      <c r="B16" s="459" t="s">
        <v>394</v>
      </c>
      <c r="C16" s="52" t="s">
        <v>139</v>
      </c>
      <c r="D16" s="137" t="s">
        <v>395</v>
      </c>
      <c r="E16" s="418" t="s">
        <v>396</v>
      </c>
      <c r="F16" s="418"/>
      <c r="G16" s="55" t="s">
        <v>397</v>
      </c>
      <c r="H16" s="419" t="s">
        <v>336</v>
      </c>
      <c r="I16" s="419"/>
      <c r="J16" s="419" t="s">
        <v>398</v>
      </c>
      <c r="K16" s="419"/>
      <c r="L16" s="419" t="s">
        <v>342</v>
      </c>
      <c r="M16" s="419"/>
      <c r="N16" s="420" t="s">
        <v>399</v>
      </c>
      <c r="O16" s="420"/>
      <c r="P16" s="206">
        <f t="shared" si="0"/>
        <v>1.3333333333333334E-2</v>
      </c>
      <c r="Q16" s="91"/>
      <c r="R16" s="91"/>
      <c r="S16" s="91"/>
      <c r="T16" s="91"/>
      <c r="U16" s="91"/>
      <c r="V16" s="91"/>
      <c r="W16" s="91"/>
      <c r="X16" s="91"/>
      <c r="Y16" s="91"/>
      <c r="Z16" s="91"/>
      <c r="AA16" s="91"/>
      <c r="AB16" s="91"/>
      <c r="AC16" s="91"/>
      <c r="AD16" s="93"/>
      <c r="AE16" s="93"/>
      <c r="AF16" s="188">
        <v>1</v>
      </c>
      <c r="AG16" s="189">
        <v>1</v>
      </c>
      <c r="AH16" s="190">
        <f>AG16/AF16</f>
        <v>1</v>
      </c>
      <c r="AI16" s="91"/>
      <c r="AJ16" s="93"/>
      <c r="AK16" s="93"/>
      <c r="AL16" s="91"/>
      <c r="AM16" s="93"/>
      <c r="AN16" s="93"/>
      <c r="AO16" s="91"/>
      <c r="AP16" s="93"/>
      <c r="AQ16" s="93"/>
      <c r="AR16" s="91"/>
      <c r="AS16" s="93"/>
      <c r="AT16" s="93"/>
      <c r="AU16" s="91"/>
      <c r="AV16" s="93"/>
      <c r="AW16" s="93"/>
      <c r="AX16" s="91">
        <v>1</v>
      </c>
      <c r="AY16" s="93"/>
      <c r="AZ16" s="93"/>
      <c r="BA16" s="91"/>
      <c r="BB16" s="93"/>
      <c r="BC16" s="93"/>
      <c r="BD16" s="91">
        <f t="shared" si="1"/>
        <v>2</v>
      </c>
      <c r="BE16" s="91">
        <f t="shared" si="2"/>
        <v>1</v>
      </c>
      <c r="BF16" s="181">
        <f t="shared" si="3"/>
        <v>0.5</v>
      </c>
      <c r="BG16" s="116">
        <f t="shared" si="4"/>
        <v>6.6666666666666671E-3</v>
      </c>
      <c r="BH16" s="258"/>
      <c r="BI16" s="258"/>
      <c r="BJ16" s="258"/>
      <c r="BK16" s="258"/>
      <c r="BL16" s="283" t="s">
        <v>794</v>
      </c>
      <c r="BM16" s="283" t="s">
        <v>400</v>
      </c>
      <c r="BN16" s="283" t="s">
        <v>102</v>
      </c>
      <c r="BO16" s="283" t="s">
        <v>102</v>
      </c>
      <c r="BP16" s="289"/>
      <c r="BQ16" s="289"/>
      <c r="BR16" s="289"/>
      <c r="BS16" s="301"/>
      <c r="BT16" s="230" t="s">
        <v>103</v>
      </c>
      <c r="BU16" s="282" t="s">
        <v>401</v>
      </c>
      <c r="BV16" s="104"/>
      <c r="BW16" s="105">
        <f t="shared" si="5"/>
        <v>0.5</v>
      </c>
      <c r="BX16" s="106">
        <f t="shared" si="5"/>
        <v>6.6666666666666671E-3</v>
      </c>
    </row>
    <row r="17" spans="2:76" s="15" customFormat="1" ht="272.25" customHeight="1" thickBot="1" x14ac:dyDescent="0.4">
      <c r="B17" s="459"/>
      <c r="C17" s="52" t="s">
        <v>147</v>
      </c>
      <c r="D17" s="55" t="s">
        <v>402</v>
      </c>
      <c r="E17" s="418" t="s">
        <v>403</v>
      </c>
      <c r="F17" s="418"/>
      <c r="G17" s="55" t="s">
        <v>397</v>
      </c>
      <c r="H17" s="419" t="s">
        <v>251</v>
      </c>
      <c r="I17" s="419"/>
      <c r="J17" s="419"/>
      <c r="K17" s="419"/>
      <c r="L17" s="419" t="s">
        <v>342</v>
      </c>
      <c r="M17" s="419"/>
      <c r="N17" s="420" t="s">
        <v>404</v>
      </c>
      <c r="O17" s="420"/>
      <c r="P17" s="210">
        <f t="shared" si="0"/>
        <v>1.3333333333333334E-2</v>
      </c>
      <c r="Q17" s="123"/>
      <c r="R17" s="123"/>
      <c r="S17" s="123"/>
      <c r="T17" s="123"/>
      <c r="U17" s="123"/>
      <c r="V17" s="123"/>
      <c r="W17" s="123"/>
      <c r="X17" s="123"/>
      <c r="Y17" s="123"/>
      <c r="Z17" s="123"/>
      <c r="AA17" s="123"/>
      <c r="AB17" s="123"/>
      <c r="AC17" s="123"/>
      <c r="AD17" s="124"/>
      <c r="AE17" s="124"/>
      <c r="AF17" s="200">
        <v>1</v>
      </c>
      <c r="AG17" s="201">
        <v>2</v>
      </c>
      <c r="AH17" s="202">
        <f>AG17/AF17</f>
        <v>2</v>
      </c>
      <c r="AI17" s="123"/>
      <c r="AJ17" s="124"/>
      <c r="AK17" s="124"/>
      <c r="AL17" s="123"/>
      <c r="AM17" s="124"/>
      <c r="AN17" s="124"/>
      <c r="AO17" s="123"/>
      <c r="AP17" s="124"/>
      <c r="AQ17" s="124"/>
      <c r="AR17" s="123"/>
      <c r="AS17" s="124"/>
      <c r="AT17" s="124"/>
      <c r="AU17" s="123"/>
      <c r="AV17" s="124"/>
      <c r="AW17" s="124"/>
      <c r="AX17" s="123">
        <v>1</v>
      </c>
      <c r="AY17" s="124"/>
      <c r="AZ17" s="124"/>
      <c r="BA17" s="123"/>
      <c r="BB17" s="124"/>
      <c r="BC17" s="124"/>
      <c r="BD17" s="123">
        <f t="shared" si="1"/>
        <v>2</v>
      </c>
      <c r="BE17" s="123">
        <f t="shared" si="2"/>
        <v>2</v>
      </c>
      <c r="BF17" s="181">
        <f t="shared" si="3"/>
        <v>1</v>
      </c>
      <c r="BG17" s="116">
        <f t="shared" si="4"/>
        <v>1.3333333333333334E-2</v>
      </c>
      <c r="BH17" s="258"/>
      <c r="BI17" s="258"/>
      <c r="BJ17" s="258"/>
      <c r="BK17" s="258"/>
      <c r="BL17" s="283" t="s">
        <v>405</v>
      </c>
      <c r="BM17" s="283" t="s">
        <v>406</v>
      </c>
      <c r="BN17" s="283" t="s">
        <v>407</v>
      </c>
      <c r="BO17" s="283" t="s">
        <v>102</v>
      </c>
      <c r="BP17" s="302"/>
      <c r="BQ17" s="302"/>
      <c r="BR17" s="302"/>
      <c r="BS17" s="303"/>
      <c r="BT17" s="230" t="s">
        <v>103</v>
      </c>
      <c r="BU17" s="282" t="s">
        <v>795</v>
      </c>
      <c r="BV17" s="104"/>
      <c r="BW17" s="105">
        <v>1</v>
      </c>
      <c r="BX17" s="106">
        <f t="shared" si="5"/>
        <v>1.3333333333333334E-2</v>
      </c>
    </row>
    <row r="18" spans="2:76" s="15" customFormat="1" ht="254.25" customHeight="1" thickBot="1" x14ac:dyDescent="0.4">
      <c r="B18" s="459"/>
      <c r="C18" s="52" t="s">
        <v>408</v>
      </c>
      <c r="D18" s="55" t="s">
        <v>409</v>
      </c>
      <c r="E18" s="418" t="s">
        <v>410</v>
      </c>
      <c r="F18" s="418"/>
      <c r="G18" s="55" t="s">
        <v>411</v>
      </c>
      <c r="H18" s="419" t="s">
        <v>336</v>
      </c>
      <c r="I18" s="419"/>
      <c r="J18" s="419" t="s">
        <v>341</v>
      </c>
      <c r="K18" s="419"/>
      <c r="L18" s="419" t="s">
        <v>101</v>
      </c>
      <c r="M18" s="419"/>
      <c r="N18" s="420" t="s">
        <v>412</v>
      </c>
      <c r="O18" s="420"/>
      <c r="P18" s="205">
        <f t="shared" si="0"/>
        <v>1.3333333333333334E-2</v>
      </c>
      <c r="Q18" s="74"/>
      <c r="R18" s="74"/>
      <c r="S18" s="74"/>
      <c r="T18" s="160"/>
      <c r="U18" s="160"/>
      <c r="V18" s="161"/>
      <c r="W18" s="173">
        <v>2</v>
      </c>
      <c r="X18" s="173">
        <v>3</v>
      </c>
      <c r="Y18" s="174">
        <f>X18/W18</f>
        <v>1.5</v>
      </c>
      <c r="Z18" s="160"/>
      <c r="AA18" s="160"/>
      <c r="AB18" s="161"/>
      <c r="AC18" s="74"/>
      <c r="AD18" s="77"/>
      <c r="AE18" s="77"/>
      <c r="AF18" s="178">
        <v>2</v>
      </c>
      <c r="AG18" s="186">
        <v>0</v>
      </c>
      <c r="AH18" s="187">
        <f>AG18/AF18</f>
        <v>0</v>
      </c>
      <c r="AI18" s="74"/>
      <c r="AJ18" s="186">
        <v>2</v>
      </c>
      <c r="AK18" s="77"/>
      <c r="AL18" s="74"/>
      <c r="AM18" s="186">
        <v>3</v>
      </c>
      <c r="AN18" s="77"/>
      <c r="AO18" s="74">
        <v>4</v>
      </c>
      <c r="AP18" s="77"/>
      <c r="AQ18" s="77"/>
      <c r="AR18" s="74"/>
      <c r="AS18" s="77"/>
      <c r="AT18" s="77"/>
      <c r="AU18" s="74"/>
      <c r="AV18" s="77"/>
      <c r="AW18" s="77"/>
      <c r="AX18" s="74">
        <v>2</v>
      </c>
      <c r="AY18" s="77"/>
      <c r="AZ18" s="77"/>
      <c r="BA18" s="74"/>
      <c r="BB18" s="77"/>
      <c r="BC18" s="77"/>
      <c r="BD18" s="74">
        <f t="shared" si="1"/>
        <v>10</v>
      </c>
      <c r="BE18" s="74">
        <f>R18+U18+X18+AA18+AD18+AG18+AJ18+AM18+AP18+AS18+AV18+AY18+BB18</f>
        <v>8</v>
      </c>
      <c r="BF18" s="181">
        <f t="shared" si="3"/>
        <v>0.8</v>
      </c>
      <c r="BG18" s="116">
        <f t="shared" si="4"/>
        <v>1.0666666666666668E-2</v>
      </c>
      <c r="BH18" s="258" t="s">
        <v>413</v>
      </c>
      <c r="BI18" s="258" t="s">
        <v>414</v>
      </c>
      <c r="BJ18" s="258" t="s">
        <v>415</v>
      </c>
      <c r="BK18" s="258" t="s">
        <v>416</v>
      </c>
      <c r="BL18" s="283" t="s">
        <v>417</v>
      </c>
      <c r="BM18" s="283" t="s">
        <v>418</v>
      </c>
      <c r="BN18" s="288" t="s">
        <v>419</v>
      </c>
      <c r="BO18" s="288" t="s">
        <v>420</v>
      </c>
      <c r="BP18" s="288"/>
      <c r="BQ18" s="288"/>
      <c r="BR18" s="288"/>
      <c r="BS18" s="291"/>
      <c r="BT18" s="230" t="s">
        <v>421</v>
      </c>
      <c r="BU18" s="282" t="s">
        <v>832</v>
      </c>
      <c r="BV18" s="104"/>
      <c r="BW18" s="105">
        <v>0.8</v>
      </c>
      <c r="BX18" s="106">
        <f t="shared" si="5"/>
        <v>1.0666666666666668E-2</v>
      </c>
    </row>
    <row r="19" spans="2:76" s="15" customFormat="1" ht="122.25" customHeight="1" thickBot="1" x14ac:dyDescent="0.4">
      <c r="B19" s="459" t="s">
        <v>422</v>
      </c>
      <c r="C19" s="185" t="s">
        <v>154</v>
      </c>
      <c r="D19" s="55" t="s">
        <v>423</v>
      </c>
      <c r="E19" s="418" t="s">
        <v>424</v>
      </c>
      <c r="F19" s="418"/>
      <c r="G19" s="55" t="s">
        <v>425</v>
      </c>
      <c r="H19" s="419" t="s">
        <v>336</v>
      </c>
      <c r="I19" s="419"/>
      <c r="J19" s="419" t="s">
        <v>426</v>
      </c>
      <c r="K19" s="419"/>
      <c r="L19" s="419" t="s">
        <v>101</v>
      </c>
      <c r="M19" s="419"/>
      <c r="N19" s="420" t="s">
        <v>427</v>
      </c>
      <c r="O19" s="420"/>
      <c r="P19" s="206">
        <f t="shared" si="0"/>
        <v>1.3333333333333334E-2</v>
      </c>
      <c r="Q19" s="91"/>
      <c r="R19" s="91"/>
      <c r="S19" s="91"/>
      <c r="T19" s="91"/>
      <c r="U19" s="91"/>
      <c r="V19" s="91"/>
      <c r="W19" s="91"/>
      <c r="X19" s="91"/>
      <c r="Y19" s="91"/>
      <c r="Z19" s="173">
        <v>1</v>
      </c>
      <c r="AA19" s="173">
        <v>1</v>
      </c>
      <c r="AB19" s="174">
        <f>AA19/Z19</f>
        <v>1</v>
      </c>
      <c r="AC19" s="91"/>
      <c r="AD19" s="93"/>
      <c r="AE19" s="93"/>
      <c r="AF19" s="91"/>
      <c r="AG19" s="93"/>
      <c r="AH19" s="93"/>
      <c r="AI19" s="188">
        <v>1</v>
      </c>
      <c r="AJ19" s="189">
        <v>1</v>
      </c>
      <c r="AK19" s="190">
        <f>AJ19/1</f>
        <v>1</v>
      </c>
      <c r="AL19" s="91"/>
      <c r="AM19" s="93"/>
      <c r="AN19" s="93"/>
      <c r="AO19" s="91"/>
      <c r="AP19" s="93"/>
      <c r="AQ19" s="93"/>
      <c r="AR19" s="91"/>
      <c r="AS19" s="93"/>
      <c r="AT19" s="93"/>
      <c r="AU19" s="91"/>
      <c r="AV19" s="93"/>
      <c r="AW19" s="93"/>
      <c r="AX19" s="91">
        <v>1</v>
      </c>
      <c r="AY19" s="93"/>
      <c r="AZ19" s="93"/>
      <c r="BA19" s="91"/>
      <c r="BB19" s="93"/>
      <c r="BC19" s="93"/>
      <c r="BD19" s="91">
        <f t="shared" si="1"/>
        <v>3</v>
      </c>
      <c r="BE19" s="91">
        <f t="shared" si="2"/>
        <v>2</v>
      </c>
      <c r="BF19" s="181">
        <f t="shared" si="3"/>
        <v>0.66666666666666663</v>
      </c>
      <c r="BG19" s="116">
        <f t="shared" si="4"/>
        <v>8.8888888888888889E-3</v>
      </c>
      <c r="BH19" s="258"/>
      <c r="BI19" s="258"/>
      <c r="BJ19" s="258" t="s">
        <v>428</v>
      </c>
      <c r="BK19" s="258" t="s">
        <v>429</v>
      </c>
      <c r="BL19" s="283" t="s">
        <v>102</v>
      </c>
      <c r="BM19" s="283" t="s">
        <v>102</v>
      </c>
      <c r="BN19" s="289" t="s">
        <v>430</v>
      </c>
      <c r="BO19" s="289" t="s">
        <v>431</v>
      </c>
      <c r="BP19" s="289"/>
      <c r="BQ19" s="289"/>
      <c r="BR19" s="289"/>
      <c r="BS19" s="301"/>
      <c r="BT19" s="230" t="s">
        <v>796</v>
      </c>
      <c r="BU19" s="282" t="s">
        <v>432</v>
      </c>
      <c r="BV19" s="104"/>
      <c r="BW19" s="105">
        <f t="shared" si="5"/>
        <v>0.66666666666666663</v>
      </c>
      <c r="BX19" s="106">
        <f t="shared" si="5"/>
        <v>8.8888888888888889E-3</v>
      </c>
    </row>
    <row r="20" spans="2:76" s="15" customFormat="1" ht="72" customHeight="1" thickBot="1" x14ac:dyDescent="0.4">
      <c r="B20" s="459"/>
      <c r="C20" s="52" t="s">
        <v>162</v>
      </c>
      <c r="D20" s="55" t="s">
        <v>433</v>
      </c>
      <c r="E20" s="418" t="s">
        <v>434</v>
      </c>
      <c r="F20" s="418"/>
      <c r="G20" s="55" t="s">
        <v>435</v>
      </c>
      <c r="H20" s="419" t="s">
        <v>436</v>
      </c>
      <c r="I20" s="419"/>
      <c r="J20" s="419" t="s">
        <v>336</v>
      </c>
      <c r="K20" s="419"/>
      <c r="L20" s="419" t="s">
        <v>342</v>
      </c>
      <c r="M20" s="419"/>
      <c r="N20" s="420">
        <v>44681</v>
      </c>
      <c r="O20" s="420"/>
      <c r="P20" s="207">
        <f t="shared" si="0"/>
        <v>1.3333333333333334E-2</v>
      </c>
      <c r="Q20" s="117"/>
      <c r="R20" s="117"/>
      <c r="S20" s="117"/>
      <c r="T20" s="117"/>
      <c r="U20" s="117"/>
      <c r="V20" s="117"/>
      <c r="W20" s="117"/>
      <c r="X20" s="117"/>
      <c r="Y20" s="117"/>
      <c r="Z20" s="173">
        <v>1</v>
      </c>
      <c r="AA20" s="173">
        <v>1</v>
      </c>
      <c r="AB20" s="174">
        <f>AA20/Z20</f>
        <v>1</v>
      </c>
      <c r="AC20" s="117"/>
      <c r="AD20" s="118"/>
      <c r="AE20" s="118"/>
      <c r="AF20" s="117"/>
      <c r="AG20" s="118"/>
      <c r="AH20" s="118"/>
      <c r="AI20" s="117"/>
      <c r="AJ20" s="118"/>
      <c r="AK20" s="118"/>
      <c r="AL20" s="117"/>
      <c r="AM20" s="118"/>
      <c r="AN20" s="118"/>
      <c r="AO20" s="117"/>
      <c r="AP20" s="118"/>
      <c r="AQ20" s="118"/>
      <c r="AR20" s="117"/>
      <c r="AS20" s="118"/>
      <c r="AT20" s="118"/>
      <c r="AU20" s="117"/>
      <c r="AV20" s="118"/>
      <c r="AW20" s="118"/>
      <c r="AX20" s="117"/>
      <c r="AY20" s="118"/>
      <c r="AZ20" s="118"/>
      <c r="BA20" s="117"/>
      <c r="BB20" s="118"/>
      <c r="BC20" s="118"/>
      <c r="BD20" s="117">
        <f t="shared" si="1"/>
        <v>1</v>
      </c>
      <c r="BE20" s="117">
        <f t="shared" si="2"/>
        <v>1</v>
      </c>
      <c r="BF20" s="199">
        <f t="shared" si="3"/>
        <v>1</v>
      </c>
      <c r="BG20" s="116">
        <f t="shared" si="4"/>
        <v>1.3333333333333334E-2</v>
      </c>
      <c r="BH20" s="258"/>
      <c r="BI20" s="258"/>
      <c r="BJ20" s="258" t="s">
        <v>437</v>
      </c>
      <c r="BK20" s="258" t="s">
        <v>438</v>
      </c>
      <c r="BL20" s="283" t="s">
        <v>102</v>
      </c>
      <c r="BM20" s="283" t="s">
        <v>102</v>
      </c>
      <c r="BN20" s="283" t="s">
        <v>102</v>
      </c>
      <c r="BO20" s="283" t="s">
        <v>102</v>
      </c>
      <c r="BP20" s="293"/>
      <c r="BQ20" s="293"/>
      <c r="BR20" s="293"/>
      <c r="BS20" s="294"/>
      <c r="BT20" s="230" t="s">
        <v>439</v>
      </c>
      <c r="BU20" s="282" t="s">
        <v>440</v>
      </c>
      <c r="BV20" s="104"/>
      <c r="BW20" s="105">
        <f t="shared" si="5"/>
        <v>1</v>
      </c>
      <c r="BX20" s="106">
        <f t="shared" si="5"/>
        <v>1.3333333333333334E-2</v>
      </c>
    </row>
    <row r="21" spans="2:76" s="15" customFormat="1" ht="86.25" customHeight="1" thickBot="1" x14ac:dyDescent="0.4">
      <c r="B21" s="460"/>
      <c r="C21" s="57" t="s">
        <v>441</v>
      </c>
      <c r="D21" s="56" t="s">
        <v>442</v>
      </c>
      <c r="E21" s="415" t="s">
        <v>443</v>
      </c>
      <c r="F21" s="415"/>
      <c r="G21" s="56" t="s">
        <v>444</v>
      </c>
      <c r="H21" s="416" t="s">
        <v>436</v>
      </c>
      <c r="I21" s="416"/>
      <c r="J21" s="416" t="s">
        <v>445</v>
      </c>
      <c r="K21" s="416"/>
      <c r="L21" s="416" t="s">
        <v>446</v>
      </c>
      <c r="M21" s="416"/>
      <c r="N21" s="417" t="s">
        <v>447</v>
      </c>
      <c r="O21" s="417"/>
      <c r="P21" s="206">
        <f t="shared" si="0"/>
        <v>1.3333333333333334E-2</v>
      </c>
      <c r="Q21" s="91"/>
      <c r="R21" s="91"/>
      <c r="S21" s="91"/>
      <c r="T21" s="91"/>
      <c r="U21" s="91"/>
      <c r="V21" s="91"/>
      <c r="W21" s="91"/>
      <c r="X21" s="91"/>
      <c r="Y21" s="91"/>
      <c r="Z21" s="91"/>
      <c r="AA21" s="91"/>
      <c r="AB21" s="91"/>
      <c r="AC21" s="91"/>
      <c r="AD21" s="93"/>
      <c r="AE21" s="93"/>
      <c r="AF21" s="91"/>
      <c r="AG21" s="93"/>
      <c r="AH21" s="93"/>
      <c r="AI21" s="91"/>
      <c r="AJ21" s="93"/>
      <c r="AK21" s="93"/>
      <c r="AL21" s="91"/>
      <c r="AM21" s="93"/>
      <c r="AN21" s="93"/>
      <c r="AO21" s="91">
        <v>1</v>
      </c>
      <c r="AP21" s="93"/>
      <c r="AQ21" s="93"/>
      <c r="AR21" s="91"/>
      <c r="AS21" s="93"/>
      <c r="AT21" s="93"/>
      <c r="AU21" s="91"/>
      <c r="AV21" s="93"/>
      <c r="AW21" s="93"/>
      <c r="AX21" s="91">
        <v>1</v>
      </c>
      <c r="AY21" s="93"/>
      <c r="AZ21" s="93"/>
      <c r="BA21" s="91"/>
      <c r="BB21" s="93"/>
      <c r="BC21" s="93"/>
      <c r="BD21" s="91">
        <f t="shared" si="1"/>
        <v>2</v>
      </c>
      <c r="BE21" s="91">
        <f t="shared" si="2"/>
        <v>0</v>
      </c>
      <c r="BF21" s="181">
        <f t="shared" si="3"/>
        <v>0</v>
      </c>
      <c r="BG21" s="116">
        <f t="shared" si="4"/>
        <v>0</v>
      </c>
      <c r="BH21" s="290"/>
      <c r="BI21" s="290"/>
      <c r="BJ21" s="290"/>
      <c r="BK21" s="290"/>
      <c r="BL21" s="283" t="s">
        <v>102</v>
      </c>
      <c r="BM21" s="283" t="s">
        <v>102</v>
      </c>
      <c r="BN21" s="283" t="s">
        <v>102</v>
      </c>
      <c r="BO21" s="283" t="s">
        <v>102</v>
      </c>
      <c r="BP21" s="289"/>
      <c r="BQ21" s="289"/>
      <c r="BR21" s="289"/>
      <c r="BS21" s="301"/>
      <c r="BT21" s="230" t="s">
        <v>103</v>
      </c>
      <c r="BU21" s="282" t="s">
        <v>797</v>
      </c>
      <c r="BV21" s="104"/>
      <c r="BW21" s="105">
        <f t="shared" si="5"/>
        <v>0</v>
      </c>
      <c r="BX21" s="106">
        <f t="shared" si="5"/>
        <v>0</v>
      </c>
    </row>
    <row r="22" spans="2:76" ht="84" customHeight="1" thickBot="1" x14ac:dyDescent="0.3">
      <c r="BD22" s="5">
        <f>SUM(BD7:BD21)</f>
        <v>39</v>
      </c>
      <c r="BE22" s="5">
        <f>SUM(BE7:BE21)</f>
        <v>20.25</v>
      </c>
      <c r="BF22" s="94"/>
      <c r="BG22" s="125">
        <f>SUM(BG7:BG21)</f>
        <v>9.0111111111111128E-2</v>
      </c>
      <c r="BH22" s="3"/>
      <c r="BI22" s="3"/>
      <c r="BJ22" s="3"/>
      <c r="BK22" s="3"/>
      <c r="BL22" s="3"/>
      <c r="BM22" s="3"/>
      <c r="BN22" s="3"/>
      <c r="BO22" s="3"/>
      <c r="BP22" s="3"/>
      <c r="BQ22" s="3"/>
      <c r="BR22" s="3"/>
      <c r="BS22" s="3"/>
      <c r="BT22" s="474" t="s">
        <v>448</v>
      </c>
      <c r="BU22" s="475"/>
      <c r="BV22" s="475"/>
      <c r="BW22" s="475"/>
      <c r="BX22" s="126">
        <f>SUM(BX7:BX21)</f>
        <v>7.6777777777777792E-2</v>
      </c>
    </row>
    <row r="23" spans="2:76" ht="15.75" customHeight="1" x14ac:dyDescent="0.25"/>
    <row r="29" spans="2:76" x14ac:dyDescent="0.25">
      <c r="D29" s="46"/>
    </row>
    <row r="30" spans="2:76" ht="13" x14ac:dyDescent="0.25">
      <c r="D30" s="47"/>
    </row>
  </sheetData>
  <autoFilter ref="B6:BS22" xr:uid="{00000000-0009-0000-0000-000005000000}">
    <filterColumn colId="3" showButton="0"/>
    <filterColumn colId="6" showButton="0"/>
    <filterColumn colId="8" showButton="0"/>
    <filterColumn colId="10" showButton="0"/>
    <filterColumn colId="12" showButton="0"/>
  </autoFilter>
  <mergeCells count="125">
    <mergeCell ref="BT22:BW22"/>
    <mergeCell ref="B5:P5"/>
    <mergeCell ref="BT4:BT6"/>
    <mergeCell ref="BU4:BU6"/>
    <mergeCell ref="BV4:BV6"/>
    <mergeCell ref="BW4:BX5"/>
    <mergeCell ref="BH5:BI5"/>
    <mergeCell ref="BJ5:BK5"/>
    <mergeCell ref="BL5:BM5"/>
    <mergeCell ref="BN5:BO5"/>
    <mergeCell ref="BP5:BQ5"/>
    <mergeCell ref="BR5:BS5"/>
    <mergeCell ref="AU4:AW5"/>
    <mergeCell ref="AX4:AZ5"/>
    <mergeCell ref="BA4:BC5"/>
    <mergeCell ref="BD4:BF5"/>
    <mergeCell ref="BH4:BS4"/>
    <mergeCell ref="AF4:AH5"/>
    <mergeCell ref="AI4:AK5"/>
    <mergeCell ref="AL4:AN5"/>
    <mergeCell ref="AO4:AQ5"/>
    <mergeCell ref="AR4:AT5"/>
    <mergeCell ref="Q4:S5"/>
    <mergeCell ref="T4:V5"/>
    <mergeCell ref="W4:Y5"/>
    <mergeCell ref="Z4:AB5"/>
    <mergeCell ref="AC4:AE5"/>
    <mergeCell ref="N7:O7"/>
    <mergeCell ref="N8:O8"/>
    <mergeCell ref="N13:O13"/>
    <mergeCell ref="L8:M8"/>
    <mergeCell ref="N15:O15"/>
    <mergeCell ref="N12:O12"/>
    <mergeCell ref="N9:O9"/>
    <mergeCell ref="N11:O11"/>
    <mergeCell ref="L9:M9"/>
    <mergeCell ref="L10:M10"/>
    <mergeCell ref="N10:O10"/>
    <mergeCell ref="N14:O14"/>
    <mergeCell ref="L15:M15"/>
    <mergeCell ref="H8:I8"/>
    <mergeCell ref="J8:K8"/>
    <mergeCell ref="L7:M7"/>
    <mergeCell ref="B13:B15"/>
    <mergeCell ref="E13:F13"/>
    <mergeCell ref="E11:F11"/>
    <mergeCell ref="H11:I11"/>
    <mergeCell ref="J11:K11"/>
    <mergeCell ref="L11:M11"/>
    <mergeCell ref="L13:M13"/>
    <mergeCell ref="E8:F8"/>
    <mergeCell ref="E7:F7"/>
    <mergeCell ref="H7:I7"/>
    <mergeCell ref="J7:K7"/>
    <mergeCell ref="E15:F15"/>
    <mergeCell ref="J15:K15"/>
    <mergeCell ref="H10:I10"/>
    <mergeCell ref="J10:K10"/>
    <mergeCell ref="E10:F10"/>
    <mergeCell ref="B7:B8"/>
    <mergeCell ref="L14:M14"/>
    <mergeCell ref="E14:F14"/>
    <mergeCell ref="H14:I14"/>
    <mergeCell ref="J14:K14"/>
    <mergeCell ref="H16:I16"/>
    <mergeCell ref="J16:K16"/>
    <mergeCell ref="L16:M16"/>
    <mergeCell ref="H15:I15"/>
    <mergeCell ref="E17:F17"/>
    <mergeCell ref="H17:I17"/>
    <mergeCell ref="J17:K17"/>
    <mergeCell ref="B16:B18"/>
    <mergeCell ref="E16:F16"/>
    <mergeCell ref="J12:K12"/>
    <mergeCell ref="B9:B12"/>
    <mergeCell ref="E9:F9"/>
    <mergeCell ref="H9:I9"/>
    <mergeCell ref="J9:K9"/>
    <mergeCell ref="L12:M12"/>
    <mergeCell ref="E12:F12"/>
    <mergeCell ref="H12:I12"/>
    <mergeCell ref="H13:I13"/>
    <mergeCell ref="J13:K13"/>
    <mergeCell ref="B19:B21"/>
    <mergeCell ref="N16:O16"/>
    <mergeCell ref="N17:O17"/>
    <mergeCell ref="E21:F21"/>
    <mergeCell ref="H21:I21"/>
    <mergeCell ref="J21:K21"/>
    <mergeCell ref="L21:M21"/>
    <mergeCell ref="E19:F19"/>
    <mergeCell ref="H19:I19"/>
    <mergeCell ref="J19:K19"/>
    <mergeCell ref="L19:M19"/>
    <mergeCell ref="N21:O21"/>
    <mergeCell ref="E18:F18"/>
    <mergeCell ref="H18:I18"/>
    <mergeCell ref="J18:K18"/>
    <mergeCell ref="L18:M18"/>
    <mergeCell ref="N20:O20"/>
    <mergeCell ref="E20:F20"/>
    <mergeCell ref="H20:I20"/>
    <mergeCell ref="J20:K20"/>
    <mergeCell ref="L20:M20"/>
    <mergeCell ref="N19:O19"/>
    <mergeCell ref="N18:O18"/>
    <mergeCell ref="L17:M17"/>
    <mergeCell ref="E6:F6"/>
    <mergeCell ref="H6:I6"/>
    <mergeCell ref="J6:K6"/>
    <mergeCell ref="L6:M6"/>
    <mergeCell ref="N6:O6"/>
    <mergeCell ref="B1:C4"/>
    <mergeCell ref="D1:E2"/>
    <mergeCell ref="F1:K2"/>
    <mergeCell ref="L1:M1"/>
    <mergeCell ref="N1:O1"/>
    <mergeCell ref="D3:E4"/>
    <mergeCell ref="F3:K4"/>
    <mergeCell ref="L2:M2"/>
    <mergeCell ref="N2:O2"/>
    <mergeCell ref="L3:M3"/>
    <mergeCell ref="N3:O3"/>
    <mergeCell ref="L4:M4"/>
    <mergeCell ref="N4:O4"/>
  </mergeCells>
  <printOptions horizontalCentered="1"/>
  <pageMargins left="0.43307086614173229" right="0.43307086614173229"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&amp;8&amp;G&amp;R&amp;G</oddFooter>
  </headerFooter>
  <rowBreaks count="1" manualBreakCount="1">
    <brk id="14" min="1" max="14" man="1"/>
  </rowBreaks>
  <drawing r:id="rId2"/>
  <legacyDrawing r:id="rId3"/>
  <legacyDrawingHF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C0015"/>
  </sheetPr>
  <dimension ref="A1:BX54"/>
  <sheetViews>
    <sheetView showGridLines="0" topLeftCell="A5" zoomScale="90" zoomScaleNormal="90" zoomScaleSheetLayoutView="70" workbookViewId="0">
      <pane xSplit="3" ySplit="2" topLeftCell="BM30" activePane="bottomRight" state="frozen"/>
      <selection pane="topRight"/>
      <selection pane="bottomLeft"/>
      <selection pane="bottomRight" activeCell="BT11" sqref="BT11"/>
    </sheetView>
  </sheetViews>
  <sheetFormatPr baseColWidth="10" defaultColWidth="11.453125" defaultRowHeight="12.5" x14ac:dyDescent="0.25"/>
  <cols>
    <col min="1" max="1" width="1.7265625" style="5" customWidth="1"/>
    <col min="2" max="2" width="15.81640625" style="1" customWidth="1"/>
    <col min="3" max="3" width="9.81640625" style="1" customWidth="1"/>
    <col min="4" max="4" width="39.7265625" style="18" customWidth="1"/>
    <col min="5" max="6" width="21.54296875" style="18" customWidth="1"/>
    <col min="7" max="7" width="35.81640625" style="51" customWidth="1"/>
    <col min="8" max="9" width="15.81640625" style="1" customWidth="1"/>
    <col min="10" max="11" width="14.453125" style="1" customWidth="1"/>
    <col min="12" max="12" width="10.453125" style="1" customWidth="1"/>
    <col min="13" max="13" width="9.26953125" style="1" customWidth="1"/>
    <col min="14" max="14" width="12.54296875" style="1" customWidth="1"/>
    <col min="15" max="15" width="10.453125" style="1" customWidth="1"/>
    <col min="16" max="16" width="11.453125" style="5"/>
    <col min="17" max="58" width="9.1796875" style="5" customWidth="1"/>
    <col min="59" max="59" width="11.453125" style="5"/>
    <col min="60" max="60" width="37.81640625" style="5" customWidth="1"/>
    <col min="61" max="61" width="37" style="5" customWidth="1"/>
    <col min="62" max="63" width="26.81640625" style="5" customWidth="1"/>
    <col min="64" max="64" width="35.453125" style="5" customWidth="1"/>
    <col min="65" max="65" width="53.54296875" style="5" customWidth="1"/>
    <col min="66" max="66" width="40.7265625" style="5" customWidth="1"/>
    <col min="67" max="67" width="25.26953125" style="5" customWidth="1"/>
    <col min="68" max="71" width="0" style="5" hidden="1" customWidth="1"/>
    <col min="72" max="72" width="52" style="5" customWidth="1"/>
    <col min="73" max="73" width="58.26953125" style="5" customWidth="1"/>
    <col min="74" max="74" width="0" style="5" hidden="1" customWidth="1"/>
    <col min="75" max="16384" width="11.453125" style="5"/>
  </cols>
  <sheetData>
    <row r="1" spans="2:76" s="1" customFormat="1" ht="23.25" hidden="1" customHeight="1" x14ac:dyDescent="0.35">
      <c r="B1" s="429"/>
      <c r="C1" s="390"/>
      <c r="D1" s="388" t="s">
        <v>0</v>
      </c>
      <c r="E1" s="388"/>
      <c r="F1" s="390" t="s">
        <v>1</v>
      </c>
      <c r="G1" s="390"/>
      <c r="H1" s="390"/>
      <c r="I1" s="390"/>
      <c r="J1" s="390"/>
      <c r="K1" s="390"/>
      <c r="L1" s="422" t="s">
        <v>2</v>
      </c>
      <c r="M1" s="422"/>
      <c r="N1" s="392" t="s">
        <v>3</v>
      </c>
      <c r="O1" s="392"/>
    </row>
    <row r="2" spans="2:76" s="1" customFormat="1" ht="23.25" hidden="1" customHeight="1" x14ac:dyDescent="0.35">
      <c r="B2" s="430"/>
      <c r="C2" s="391"/>
      <c r="D2" s="389"/>
      <c r="E2" s="389"/>
      <c r="F2" s="391"/>
      <c r="G2" s="391"/>
      <c r="H2" s="391"/>
      <c r="I2" s="391"/>
      <c r="J2" s="391"/>
      <c r="K2" s="391"/>
      <c r="L2" s="423" t="s">
        <v>4</v>
      </c>
      <c r="M2" s="423"/>
      <c r="N2" s="345">
        <v>2</v>
      </c>
      <c r="O2" s="345"/>
    </row>
    <row r="3" spans="2:76" s="1" customFormat="1" ht="23.25" hidden="1" customHeight="1" x14ac:dyDescent="0.35">
      <c r="B3" s="430"/>
      <c r="C3" s="391"/>
      <c r="D3" s="389" t="s">
        <v>5</v>
      </c>
      <c r="E3" s="389"/>
      <c r="F3" s="391" t="s">
        <v>40</v>
      </c>
      <c r="G3" s="391"/>
      <c r="H3" s="391"/>
      <c r="I3" s="391"/>
      <c r="J3" s="391"/>
      <c r="K3" s="391"/>
      <c r="L3" s="423" t="s">
        <v>7</v>
      </c>
      <c r="M3" s="423"/>
      <c r="N3" s="395">
        <v>43346</v>
      </c>
      <c r="O3" s="395"/>
    </row>
    <row r="4" spans="2:76" s="1" customFormat="1" ht="54" hidden="1" customHeight="1" x14ac:dyDescent="0.35">
      <c r="B4" s="430"/>
      <c r="C4" s="391"/>
      <c r="D4" s="389"/>
      <c r="E4" s="389"/>
      <c r="F4" s="391"/>
      <c r="G4" s="391"/>
      <c r="H4" s="391"/>
      <c r="I4" s="391"/>
      <c r="J4" s="391"/>
      <c r="K4" s="391"/>
      <c r="L4" s="423" t="s">
        <v>8</v>
      </c>
      <c r="M4" s="423"/>
      <c r="N4" s="345" t="s">
        <v>9</v>
      </c>
      <c r="O4" s="345"/>
      <c r="P4" s="115" t="s">
        <v>41</v>
      </c>
      <c r="Q4" s="436" t="s">
        <v>42</v>
      </c>
      <c r="R4" s="436"/>
      <c r="S4" s="436"/>
      <c r="T4" s="436" t="s">
        <v>43</v>
      </c>
      <c r="U4" s="436"/>
      <c r="V4" s="436"/>
      <c r="W4" s="436" t="s">
        <v>44</v>
      </c>
      <c r="X4" s="436"/>
      <c r="Y4" s="436"/>
      <c r="Z4" s="436" t="s">
        <v>45</v>
      </c>
      <c r="AA4" s="436"/>
      <c r="AB4" s="436"/>
      <c r="AC4" s="436" t="s">
        <v>46</v>
      </c>
      <c r="AD4" s="436"/>
      <c r="AE4" s="436"/>
      <c r="AF4" s="436" t="s">
        <v>47</v>
      </c>
      <c r="AG4" s="436"/>
      <c r="AH4" s="436"/>
      <c r="AI4" s="436" t="s">
        <v>48</v>
      </c>
      <c r="AJ4" s="436"/>
      <c r="AK4" s="436"/>
      <c r="AL4" s="436" t="s">
        <v>49</v>
      </c>
      <c r="AM4" s="436"/>
      <c r="AN4" s="436"/>
      <c r="AO4" s="436" t="s">
        <v>50</v>
      </c>
      <c r="AP4" s="436"/>
      <c r="AQ4" s="436"/>
      <c r="AR4" s="436" t="s">
        <v>51</v>
      </c>
      <c r="AS4" s="436"/>
      <c r="AT4" s="436"/>
      <c r="AU4" s="436" t="s">
        <v>52</v>
      </c>
      <c r="AV4" s="436"/>
      <c r="AW4" s="436"/>
      <c r="AX4" s="436" t="s">
        <v>53</v>
      </c>
      <c r="AY4" s="436"/>
      <c r="AZ4" s="436"/>
      <c r="BA4" s="436" t="s">
        <v>54</v>
      </c>
      <c r="BB4" s="436"/>
      <c r="BC4" s="436"/>
      <c r="BD4" s="436" t="s">
        <v>55</v>
      </c>
      <c r="BE4" s="436"/>
      <c r="BF4" s="436"/>
      <c r="BG4" s="62" t="s">
        <v>56</v>
      </c>
      <c r="BH4" s="466" t="s">
        <v>57</v>
      </c>
      <c r="BI4" s="466"/>
      <c r="BJ4" s="466"/>
      <c r="BK4" s="466"/>
      <c r="BL4" s="466"/>
      <c r="BM4" s="466"/>
      <c r="BN4" s="466"/>
      <c r="BO4" s="466"/>
      <c r="BP4" s="466"/>
      <c r="BQ4" s="466"/>
      <c r="BR4" s="466"/>
      <c r="BS4" s="467"/>
    </row>
    <row r="5" spans="2:76" s="1" customFormat="1" ht="30" customHeight="1" thickBot="1" x14ac:dyDescent="0.4">
      <c r="B5" s="433" t="s">
        <v>21</v>
      </c>
      <c r="C5" s="434"/>
      <c r="D5" s="434"/>
      <c r="E5" s="434"/>
      <c r="F5" s="434"/>
      <c r="G5" s="434"/>
      <c r="H5" s="434"/>
      <c r="I5" s="434"/>
      <c r="J5" s="434"/>
      <c r="K5" s="434"/>
      <c r="L5" s="434"/>
      <c r="M5" s="434"/>
      <c r="N5" s="434"/>
      <c r="O5" s="434"/>
      <c r="P5" s="435"/>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7"/>
      <c r="BA5" s="437"/>
      <c r="BB5" s="437"/>
      <c r="BC5" s="437"/>
      <c r="BD5" s="437"/>
      <c r="BE5" s="437"/>
      <c r="BF5" s="437"/>
      <c r="BG5" s="63">
        <v>0.2</v>
      </c>
      <c r="BH5" s="462" t="s">
        <v>62</v>
      </c>
      <c r="BI5" s="462"/>
      <c r="BJ5" s="462" t="s">
        <v>63</v>
      </c>
      <c r="BK5" s="462"/>
      <c r="BL5" s="485" t="s">
        <v>64</v>
      </c>
      <c r="BM5" s="485"/>
      <c r="BN5" s="485" t="s">
        <v>65</v>
      </c>
      <c r="BO5" s="485"/>
      <c r="BP5" s="485" t="s">
        <v>66</v>
      </c>
      <c r="BQ5" s="485"/>
      <c r="BR5" s="485" t="s">
        <v>67</v>
      </c>
      <c r="BS5" s="485"/>
      <c r="BT5" s="480" t="s">
        <v>449</v>
      </c>
      <c r="BU5" s="480" t="s">
        <v>450</v>
      </c>
      <c r="BV5" s="480" t="s">
        <v>451</v>
      </c>
      <c r="BW5" s="482" t="s">
        <v>61</v>
      </c>
      <c r="BX5" s="483"/>
    </row>
    <row r="6" spans="2:76" s="1" customFormat="1" ht="60" customHeight="1" thickBot="1" x14ac:dyDescent="0.4">
      <c r="B6" s="2" t="s">
        <v>68</v>
      </c>
      <c r="C6" s="54" t="s">
        <v>69</v>
      </c>
      <c r="D6" s="54" t="s">
        <v>70</v>
      </c>
      <c r="E6" s="421" t="s">
        <v>71</v>
      </c>
      <c r="F6" s="421"/>
      <c r="G6" s="54" t="s">
        <v>72</v>
      </c>
      <c r="H6" s="421" t="s">
        <v>73</v>
      </c>
      <c r="I6" s="421"/>
      <c r="J6" s="421" t="s">
        <v>74</v>
      </c>
      <c r="K6" s="421"/>
      <c r="L6" s="421" t="s">
        <v>75</v>
      </c>
      <c r="M6" s="421"/>
      <c r="N6" s="421" t="s">
        <v>76</v>
      </c>
      <c r="O6" s="421"/>
      <c r="P6" s="98">
        <v>0.2</v>
      </c>
      <c r="Q6" s="64" t="s">
        <v>77</v>
      </c>
      <c r="R6" s="65" t="s">
        <v>78</v>
      </c>
      <c r="S6" s="66" t="s">
        <v>79</v>
      </c>
      <c r="T6" s="64" t="s">
        <v>77</v>
      </c>
      <c r="U6" s="65" t="s">
        <v>78</v>
      </c>
      <c r="V6" s="66" t="s">
        <v>79</v>
      </c>
      <c r="W6" s="64" t="s">
        <v>77</v>
      </c>
      <c r="X6" s="65" t="s">
        <v>78</v>
      </c>
      <c r="Y6" s="67" t="s">
        <v>79</v>
      </c>
      <c r="Z6" s="64" t="s">
        <v>77</v>
      </c>
      <c r="AA6" s="65" t="s">
        <v>78</v>
      </c>
      <c r="AB6" s="67" t="s">
        <v>79</v>
      </c>
      <c r="AC6" s="64" t="s">
        <v>77</v>
      </c>
      <c r="AD6" s="68" t="s">
        <v>78</v>
      </c>
      <c r="AE6" s="69" t="s">
        <v>79</v>
      </c>
      <c r="AF6" s="64" t="s">
        <v>77</v>
      </c>
      <c r="AG6" s="68" t="s">
        <v>78</v>
      </c>
      <c r="AH6" s="69" t="s">
        <v>79</v>
      </c>
      <c r="AI6" s="64" t="s">
        <v>77</v>
      </c>
      <c r="AJ6" s="68" t="s">
        <v>78</v>
      </c>
      <c r="AK6" s="69" t="s">
        <v>79</v>
      </c>
      <c r="AL6" s="64" t="s">
        <v>77</v>
      </c>
      <c r="AM6" s="68" t="s">
        <v>78</v>
      </c>
      <c r="AN6" s="69" t="s">
        <v>79</v>
      </c>
      <c r="AO6" s="64" t="s">
        <v>77</v>
      </c>
      <c r="AP6" s="68" t="s">
        <v>78</v>
      </c>
      <c r="AQ6" s="69" t="s">
        <v>79</v>
      </c>
      <c r="AR6" s="64" t="s">
        <v>77</v>
      </c>
      <c r="AS6" s="68" t="s">
        <v>78</v>
      </c>
      <c r="AT6" s="69" t="s">
        <v>79</v>
      </c>
      <c r="AU6" s="64" t="s">
        <v>77</v>
      </c>
      <c r="AV6" s="68" t="s">
        <v>78</v>
      </c>
      <c r="AW6" s="69" t="s">
        <v>79</v>
      </c>
      <c r="AX6" s="64" t="s">
        <v>77</v>
      </c>
      <c r="AY6" s="68" t="s">
        <v>78</v>
      </c>
      <c r="AZ6" s="69" t="s">
        <v>79</v>
      </c>
      <c r="BA6" s="64" t="s">
        <v>77</v>
      </c>
      <c r="BB6" s="68" t="s">
        <v>78</v>
      </c>
      <c r="BC6" s="69" t="s">
        <v>79</v>
      </c>
      <c r="BD6" s="64" t="s">
        <v>77</v>
      </c>
      <c r="BE6" s="65" t="s">
        <v>78</v>
      </c>
      <c r="BF6" s="66" t="s">
        <v>79</v>
      </c>
      <c r="BG6" s="70">
        <f>SUM(BG7:BG31)</f>
        <v>8.9774967061923588E-2</v>
      </c>
      <c r="BH6" s="71" t="s">
        <v>80</v>
      </c>
      <c r="BI6" s="71" t="s">
        <v>81</v>
      </c>
      <c r="BJ6" s="71" t="s">
        <v>80</v>
      </c>
      <c r="BK6" s="71" t="s">
        <v>81</v>
      </c>
      <c r="BL6" s="72" t="s">
        <v>80</v>
      </c>
      <c r="BM6" s="72" t="s">
        <v>81</v>
      </c>
      <c r="BN6" s="72" t="s">
        <v>80</v>
      </c>
      <c r="BO6" s="72" t="s">
        <v>81</v>
      </c>
      <c r="BP6" s="72" t="s">
        <v>80</v>
      </c>
      <c r="BQ6" s="72" t="s">
        <v>81</v>
      </c>
      <c r="BR6" s="72" t="s">
        <v>80</v>
      </c>
      <c r="BS6" s="128" t="s">
        <v>81</v>
      </c>
      <c r="BT6" s="481"/>
      <c r="BU6" s="481"/>
      <c r="BV6" s="481"/>
      <c r="BW6" s="73" t="s">
        <v>82</v>
      </c>
      <c r="BX6" s="73" t="s">
        <v>83</v>
      </c>
    </row>
    <row r="7" spans="2:76" s="15" customFormat="1" ht="65.5" customHeight="1" thickBot="1" x14ac:dyDescent="0.4">
      <c r="B7" s="431" t="s">
        <v>452</v>
      </c>
      <c r="C7" s="53" t="s">
        <v>85</v>
      </c>
      <c r="D7" s="58" t="s">
        <v>453</v>
      </c>
      <c r="E7" s="425" t="s">
        <v>454</v>
      </c>
      <c r="F7" s="425"/>
      <c r="G7" s="53" t="s">
        <v>455</v>
      </c>
      <c r="H7" s="424" t="s">
        <v>456</v>
      </c>
      <c r="I7" s="424"/>
      <c r="J7" s="424" t="s">
        <v>457</v>
      </c>
      <c r="K7" s="424"/>
      <c r="L7" s="424" t="s">
        <v>446</v>
      </c>
      <c r="M7" s="424"/>
      <c r="N7" s="428">
        <v>44681</v>
      </c>
      <c r="O7" s="428"/>
      <c r="P7" s="142">
        <f t="shared" ref="P7:P31" si="0">20%/25</f>
        <v>8.0000000000000002E-3</v>
      </c>
      <c r="Q7" s="129"/>
      <c r="R7" s="129"/>
      <c r="S7" s="130"/>
      <c r="T7" s="129"/>
      <c r="U7" s="129"/>
      <c r="V7" s="130"/>
      <c r="W7" s="129"/>
      <c r="X7" s="129"/>
      <c r="Y7" s="130"/>
      <c r="Z7" s="211">
        <v>1</v>
      </c>
      <c r="AA7" s="211">
        <v>1</v>
      </c>
      <c r="AB7" s="212">
        <f>AA7/Z7</f>
        <v>1</v>
      </c>
      <c r="AC7" s="121"/>
      <c r="AD7" s="122"/>
      <c r="AE7" s="122"/>
      <c r="AF7" s="121"/>
      <c r="AG7" s="122"/>
      <c r="AH7" s="122"/>
      <c r="AI7" s="121"/>
      <c r="AJ7" s="122"/>
      <c r="AK7" s="122"/>
      <c r="AL7" s="121"/>
      <c r="AM7" s="122"/>
      <c r="AN7" s="122"/>
      <c r="AO7" s="121"/>
      <c r="AP7" s="122"/>
      <c r="AQ7" s="122"/>
      <c r="AR7" s="121"/>
      <c r="AS7" s="122"/>
      <c r="AT7" s="122"/>
      <c r="AU7" s="121"/>
      <c r="AV7" s="122"/>
      <c r="AW7" s="122"/>
      <c r="AX7" s="121"/>
      <c r="AY7" s="122"/>
      <c r="AZ7" s="122"/>
      <c r="BA7" s="121"/>
      <c r="BB7" s="122"/>
      <c r="BC7" s="122"/>
      <c r="BD7" s="129">
        <f t="shared" ref="BD7:BD30" si="1">Q7+T7+W7+Z7+AC7++AF7+AI7+AL7+AO7+AR7+AU7+AX7+BA7</f>
        <v>1</v>
      </c>
      <c r="BE7" s="222">
        <f>R7+U7+X7+AA7+AD7+AG7+AJ7+AM7+AP7+AS7+AV7+AY7+BB7</f>
        <v>1</v>
      </c>
      <c r="BF7" s="199">
        <f>BE7/BD7</f>
        <v>1</v>
      </c>
      <c r="BG7" s="131">
        <f>BF7*P7</f>
        <v>8.0000000000000002E-3</v>
      </c>
      <c r="BH7" s="247"/>
      <c r="BI7" s="247"/>
      <c r="BJ7" s="247" t="s">
        <v>458</v>
      </c>
      <c r="BK7" s="247" t="s">
        <v>459</v>
      </c>
      <c r="BL7" s="250" t="s">
        <v>102</v>
      </c>
      <c r="BM7" s="305" t="s">
        <v>102</v>
      </c>
      <c r="BN7" s="250" t="s">
        <v>102</v>
      </c>
      <c r="BO7" s="250" t="s">
        <v>102</v>
      </c>
      <c r="BP7" s="311"/>
      <c r="BQ7" s="248"/>
      <c r="BR7" s="248"/>
      <c r="BS7" s="312"/>
      <c r="BT7" s="306" t="s">
        <v>798</v>
      </c>
      <c r="BU7" s="304" t="s">
        <v>117</v>
      </c>
      <c r="BV7" s="132"/>
      <c r="BW7" s="133">
        <f>BF7</f>
        <v>1</v>
      </c>
      <c r="BX7" s="150">
        <f>BG7</f>
        <v>8.0000000000000002E-3</v>
      </c>
    </row>
    <row r="8" spans="2:76" s="15" customFormat="1" ht="138" customHeight="1" thickBot="1" x14ac:dyDescent="0.4">
      <c r="B8" s="479"/>
      <c r="C8" s="419">
        <v>1.2</v>
      </c>
      <c r="D8" s="418" t="s">
        <v>460</v>
      </c>
      <c r="E8" s="418" t="s">
        <v>461</v>
      </c>
      <c r="F8" s="418"/>
      <c r="G8" s="52" t="s">
        <v>462</v>
      </c>
      <c r="H8" s="419" t="s">
        <v>463</v>
      </c>
      <c r="I8" s="419"/>
      <c r="J8" s="419" t="s">
        <v>222</v>
      </c>
      <c r="K8" s="419"/>
      <c r="L8" s="419" t="s">
        <v>101</v>
      </c>
      <c r="M8" s="419"/>
      <c r="N8" s="420" t="s">
        <v>464</v>
      </c>
      <c r="O8" s="420"/>
      <c r="P8" s="143">
        <f t="shared" si="0"/>
        <v>8.0000000000000002E-3</v>
      </c>
      <c r="Q8" s="12"/>
      <c r="R8" s="12"/>
      <c r="S8" s="109"/>
      <c r="T8" s="12"/>
      <c r="U8" s="12"/>
      <c r="V8" s="109"/>
      <c r="W8" s="173">
        <v>1</v>
      </c>
      <c r="X8" s="173">
        <v>1</v>
      </c>
      <c r="Y8" s="174">
        <f>X8/W8</f>
        <v>1</v>
      </c>
      <c r="Z8" s="12"/>
      <c r="AA8" s="12"/>
      <c r="AB8" s="12"/>
      <c r="AC8" s="12"/>
      <c r="AD8" s="108"/>
      <c r="AE8" s="108"/>
      <c r="AF8" s="12"/>
      <c r="AG8" s="108"/>
      <c r="AH8" s="108"/>
      <c r="AI8" s="12"/>
      <c r="AJ8" s="108"/>
      <c r="AK8" s="108"/>
      <c r="AL8" s="12"/>
      <c r="AM8" s="108"/>
      <c r="AN8" s="108"/>
      <c r="AO8" s="12">
        <v>1</v>
      </c>
      <c r="AP8" s="108"/>
      <c r="AQ8" s="108"/>
      <c r="AR8" s="12"/>
      <c r="AS8" s="108"/>
      <c r="AT8" s="108"/>
      <c r="AU8" s="12"/>
      <c r="AV8" s="108"/>
      <c r="AW8" s="108"/>
      <c r="AX8" s="12"/>
      <c r="AY8" s="108"/>
      <c r="AZ8" s="108"/>
      <c r="BA8" s="12"/>
      <c r="BB8" s="108"/>
      <c r="BC8" s="108"/>
      <c r="BD8" s="160">
        <f t="shared" si="1"/>
        <v>2</v>
      </c>
      <c r="BE8" s="223">
        <f t="shared" ref="BE8:BE30" si="2">R8+U8+X8+AA8+AD8+AG8+AJ8+AM8+AP8+AS8+AV8+AY8+BB8</f>
        <v>1</v>
      </c>
      <c r="BF8" s="199">
        <f t="shared" ref="BF8:BF30" si="3">BE8/BD8</f>
        <v>0.5</v>
      </c>
      <c r="BG8" s="131">
        <f t="shared" ref="BG8:BG32" si="4">BF8*P8</f>
        <v>4.0000000000000001E-3</v>
      </c>
      <c r="BH8" s="252"/>
      <c r="BI8" s="252"/>
      <c r="BJ8" s="252" t="s">
        <v>465</v>
      </c>
      <c r="BK8" s="252" t="s">
        <v>466</v>
      </c>
      <c r="BL8" s="250" t="s">
        <v>102</v>
      </c>
      <c r="BM8" s="305" t="s">
        <v>102</v>
      </c>
      <c r="BN8" s="250" t="s">
        <v>102</v>
      </c>
      <c r="BO8" s="250" t="s">
        <v>102</v>
      </c>
      <c r="BP8" s="313"/>
      <c r="BQ8" s="250"/>
      <c r="BR8" s="250"/>
      <c r="BS8" s="305"/>
      <c r="BT8" s="307" t="s">
        <v>467</v>
      </c>
      <c r="BU8" s="282" t="s">
        <v>721</v>
      </c>
      <c r="BV8" s="104"/>
      <c r="BW8" s="105">
        <f t="shared" ref="BW8:BW31" si="5">BF8</f>
        <v>0.5</v>
      </c>
      <c r="BX8" s="150">
        <f t="shared" ref="BX8:BX23" si="6">BG8</f>
        <v>4.0000000000000001E-3</v>
      </c>
    </row>
    <row r="9" spans="2:76" s="15" customFormat="1" ht="72" customHeight="1" thickBot="1" x14ac:dyDescent="0.4">
      <c r="B9" s="479"/>
      <c r="C9" s="419"/>
      <c r="D9" s="418"/>
      <c r="E9" s="418" t="s">
        <v>468</v>
      </c>
      <c r="F9" s="418"/>
      <c r="G9" s="52" t="s">
        <v>469</v>
      </c>
      <c r="H9" s="419" t="s">
        <v>463</v>
      </c>
      <c r="I9" s="419"/>
      <c r="J9" s="419" t="s">
        <v>222</v>
      </c>
      <c r="K9" s="419"/>
      <c r="L9" s="419" t="s">
        <v>101</v>
      </c>
      <c r="M9" s="419"/>
      <c r="N9" s="420" t="s">
        <v>470</v>
      </c>
      <c r="O9" s="420"/>
      <c r="P9" s="143">
        <f t="shared" si="0"/>
        <v>8.0000000000000002E-3</v>
      </c>
      <c r="Q9" s="12"/>
      <c r="R9" s="12"/>
      <c r="S9" s="109"/>
      <c r="T9" s="12"/>
      <c r="U9" s="12"/>
      <c r="V9" s="109"/>
      <c r="W9" s="12"/>
      <c r="X9" s="12"/>
      <c r="Y9" s="12"/>
      <c r="Z9" s="173">
        <v>1</v>
      </c>
      <c r="AA9" s="173">
        <v>1</v>
      </c>
      <c r="AB9" s="174">
        <f>AA9/Z9</f>
        <v>1</v>
      </c>
      <c r="AC9" s="12"/>
      <c r="AD9" s="108"/>
      <c r="AE9" s="108"/>
      <c r="AF9" s="12"/>
      <c r="AG9" s="108"/>
      <c r="AH9" s="108"/>
      <c r="AI9" s="12"/>
      <c r="AJ9" s="108"/>
      <c r="AK9" s="108"/>
      <c r="AL9" s="12"/>
      <c r="AM9" s="108"/>
      <c r="AN9" s="108"/>
      <c r="AO9" s="12"/>
      <c r="AP9" s="108"/>
      <c r="AQ9" s="108"/>
      <c r="AR9" s="12"/>
      <c r="AS9" s="108"/>
      <c r="AT9" s="108"/>
      <c r="AU9" s="12">
        <v>1</v>
      </c>
      <c r="AV9" s="108"/>
      <c r="AW9" s="108"/>
      <c r="AX9" s="12"/>
      <c r="AY9" s="108"/>
      <c r="AZ9" s="108"/>
      <c r="BA9" s="12"/>
      <c r="BB9" s="108"/>
      <c r="BC9" s="108"/>
      <c r="BD9" s="160">
        <f t="shared" si="1"/>
        <v>2</v>
      </c>
      <c r="BE9" s="223">
        <f t="shared" si="2"/>
        <v>1</v>
      </c>
      <c r="BF9" s="199">
        <f t="shared" si="3"/>
        <v>0.5</v>
      </c>
      <c r="BG9" s="131">
        <f t="shared" si="4"/>
        <v>4.0000000000000001E-3</v>
      </c>
      <c r="BH9" s="252"/>
      <c r="BI9" s="252"/>
      <c r="BJ9" s="252" t="s">
        <v>471</v>
      </c>
      <c r="BK9" s="252" t="s">
        <v>472</v>
      </c>
      <c r="BL9" s="250" t="s">
        <v>102</v>
      </c>
      <c r="BM9" s="305" t="s">
        <v>102</v>
      </c>
      <c r="BN9" s="283" t="s">
        <v>102</v>
      </c>
      <c r="BO9" s="283" t="s">
        <v>102</v>
      </c>
      <c r="BP9" s="313"/>
      <c r="BQ9" s="250"/>
      <c r="BR9" s="250"/>
      <c r="BS9" s="305"/>
      <c r="BT9" s="308" t="s">
        <v>799</v>
      </c>
      <c r="BU9" s="258" t="s">
        <v>326</v>
      </c>
      <c r="BV9" s="135"/>
      <c r="BW9" s="81">
        <f>BF9</f>
        <v>0.5</v>
      </c>
      <c r="BX9" s="150">
        <f t="shared" si="6"/>
        <v>4.0000000000000001E-3</v>
      </c>
    </row>
    <row r="10" spans="2:76" s="15" customFormat="1" ht="90.75" customHeight="1" thickBot="1" x14ac:dyDescent="0.4">
      <c r="B10" s="479"/>
      <c r="C10" s="52">
        <v>1.3</v>
      </c>
      <c r="D10" s="55" t="s">
        <v>473</v>
      </c>
      <c r="E10" s="418" t="s">
        <v>474</v>
      </c>
      <c r="F10" s="418"/>
      <c r="G10" s="52" t="s">
        <v>475</v>
      </c>
      <c r="H10" s="419" t="s">
        <v>222</v>
      </c>
      <c r="I10" s="419"/>
      <c r="J10" s="419"/>
      <c r="K10" s="419"/>
      <c r="L10" s="419" t="s">
        <v>101</v>
      </c>
      <c r="M10" s="419"/>
      <c r="N10" s="420">
        <v>44651</v>
      </c>
      <c r="O10" s="420"/>
      <c r="P10" s="144">
        <f t="shared" si="0"/>
        <v>8.0000000000000002E-3</v>
      </c>
      <c r="Q10" s="12"/>
      <c r="R10" s="12"/>
      <c r="S10" s="109"/>
      <c r="T10" s="12"/>
      <c r="U10" s="12"/>
      <c r="V10" s="109"/>
      <c r="W10" s="173">
        <v>1</v>
      </c>
      <c r="X10" s="173">
        <v>1</v>
      </c>
      <c r="Y10" s="174">
        <f>X10/W10</f>
        <v>1</v>
      </c>
      <c r="Z10" s="12"/>
      <c r="AA10" s="12"/>
      <c r="AB10" s="12"/>
      <c r="AC10" s="12"/>
      <c r="AD10" s="108"/>
      <c r="AE10" s="108"/>
      <c r="AF10" s="12"/>
      <c r="AG10" s="108"/>
      <c r="AH10" s="108"/>
      <c r="AI10" s="12"/>
      <c r="AJ10" s="108"/>
      <c r="AK10" s="108"/>
      <c r="AL10" s="12"/>
      <c r="AM10" s="108"/>
      <c r="AN10" s="108"/>
      <c r="AO10" s="12"/>
      <c r="AP10" s="108"/>
      <c r="AQ10" s="108"/>
      <c r="AR10" s="12"/>
      <c r="AS10" s="108"/>
      <c r="AT10" s="108"/>
      <c r="AU10" s="12"/>
      <c r="AV10" s="108"/>
      <c r="AW10" s="108"/>
      <c r="AX10" s="12"/>
      <c r="AY10" s="108"/>
      <c r="AZ10" s="108"/>
      <c r="BA10" s="12"/>
      <c r="BB10" s="108"/>
      <c r="BC10" s="108"/>
      <c r="BD10" s="160">
        <f t="shared" si="1"/>
        <v>1</v>
      </c>
      <c r="BE10" s="223">
        <f t="shared" si="2"/>
        <v>1</v>
      </c>
      <c r="BF10" s="199">
        <f t="shared" si="3"/>
        <v>1</v>
      </c>
      <c r="BG10" s="131">
        <f t="shared" si="4"/>
        <v>8.0000000000000002E-3</v>
      </c>
      <c r="BH10" s="252"/>
      <c r="BI10" s="252"/>
      <c r="BJ10" s="252" t="s">
        <v>476</v>
      </c>
      <c r="BK10" s="252" t="s">
        <v>477</v>
      </c>
      <c r="BL10" s="250" t="s">
        <v>102</v>
      </c>
      <c r="BM10" s="305" t="s">
        <v>102</v>
      </c>
      <c r="BN10" s="283" t="s">
        <v>102</v>
      </c>
      <c r="BO10" s="283" t="s">
        <v>102</v>
      </c>
      <c r="BP10" s="313"/>
      <c r="BQ10" s="250"/>
      <c r="BR10" s="250"/>
      <c r="BS10" s="305"/>
      <c r="BT10" s="308" t="s">
        <v>478</v>
      </c>
      <c r="BU10" s="258" t="s">
        <v>117</v>
      </c>
      <c r="BV10" s="135"/>
      <c r="BW10" s="81">
        <f t="shared" si="5"/>
        <v>1</v>
      </c>
      <c r="BX10" s="150">
        <f t="shared" si="6"/>
        <v>8.0000000000000002E-3</v>
      </c>
    </row>
    <row r="11" spans="2:76" s="13" customFormat="1" ht="169.5" customHeight="1" thickBot="1" x14ac:dyDescent="0.4">
      <c r="B11" s="479"/>
      <c r="C11" s="185">
        <v>1.4</v>
      </c>
      <c r="D11" s="55" t="s">
        <v>479</v>
      </c>
      <c r="E11" s="418" t="s">
        <v>480</v>
      </c>
      <c r="F11" s="418"/>
      <c r="G11" s="52" t="s">
        <v>481</v>
      </c>
      <c r="H11" s="419" t="s">
        <v>350</v>
      </c>
      <c r="I11" s="419"/>
      <c r="J11" s="419"/>
      <c r="K11" s="419"/>
      <c r="L11" s="419" t="s">
        <v>101</v>
      </c>
      <c r="M11" s="419"/>
      <c r="N11" s="420">
        <v>44773</v>
      </c>
      <c r="O11" s="420"/>
      <c r="P11" s="143">
        <f t="shared" si="0"/>
        <v>8.0000000000000002E-3</v>
      </c>
      <c r="Q11" s="12"/>
      <c r="R11" s="12"/>
      <c r="S11" s="109"/>
      <c r="T11" s="12"/>
      <c r="U11" s="12"/>
      <c r="V11" s="109"/>
      <c r="W11" s="173">
        <v>1</v>
      </c>
      <c r="X11" s="173">
        <v>1</v>
      </c>
      <c r="Y11" s="174">
        <f>X11/W11</f>
        <v>1</v>
      </c>
      <c r="Z11" s="12"/>
      <c r="AA11" s="12"/>
      <c r="AB11" s="12"/>
      <c r="AC11" s="12"/>
      <c r="AD11" s="108"/>
      <c r="AE11" s="108"/>
      <c r="AF11" s="12"/>
      <c r="AG11" s="108"/>
      <c r="AH11" s="108"/>
      <c r="AI11" s="12"/>
      <c r="AJ11" s="108"/>
      <c r="AK11" s="108"/>
      <c r="AL11" s="12"/>
      <c r="AM11" s="108"/>
      <c r="AN11" s="108"/>
      <c r="AO11" s="12"/>
      <c r="AP11" s="108"/>
      <c r="AQ11" s="108"/>
      <c r="AR11" s="12"/>
      <c r="AS11" s="108"/>
      <c r="AT11" s="108"/>
      <c r="AU11" s="12"/>
      <c r="AV11" s="108"/>
      <c r="AW11" s="108"/>
      <c r="AX11" s="12"/>
      <c r="AY11" s="108"/>
      <c r="AZ11" s="108"/>
      <c r="BA11" s="12"/>
      <c r="BB11" s="108"/>
      <c r="BC11" s="108"/>
      <c r="BD11" s="160">
        <f t="shared" si="1"/>
        <v>1</v>
      </c>
      <c r="BE11" s="223">
        <f t="shared" si="2"/>
        <v>1</v>
      </c>
      <c r="BF11" s="199">
        <f t="shared" si="3"/>
        <v>1</v>
      </c>
      <c r="BG11" s="131">
        <f t="shared" si="4"/>
        <v>8.0000000000000002E-3</v>
      </c>
      <c r="BH11" s="252"/>
      <c r="BI11" s="252"/>
      <c r="BJ11" s="252" t="s">
        <v>482</v>
      </c>
      <c r="BK11" s="252" t="s">
        <v>483</v>
      </c>
      <c r="BL11" s="250" t="s">
        <v>102</v>
      </c>
      <c r="BM11" s="305" t="s">
        <v>102</v>
      </c>
      <c r="BN11" s="250" t="s">
        <v>102</v>
      </c>
      <c r="BO11" s="283" t="s">
        <v>484</v>
      </c>
      <c r="BP11" s="313"/>
      <c r="BQ11" s="250"/>
      <c r="BR11" s="250"/>
      <c r="BS11" s="305"/>
      <c r="BT11" s="308" t="s">
        <v>485</v>
      </c>
      <c r="BU11" s="258" t="s">
        <v>440</v>
      </c>
      <c r="BV11" s="135"/>
      <c r="BW11" s="81">
        <f t="shared" si="5"/>
        <v>1</v>
      </c>
      <c r="BX11" s="150">
        <f t="shared" si="6"/>
        <v>8.0000000000000002E-3</v>
      </c>
    </row>
    <row r="12" spans="2:76" s="15" customFormat="1" ht="201.75" customHeight="1" thickBot="1" x14ac:dyDescent="0.4">
      <c r="B12" s="479"/>
      <c r="C12" s="52">
        <v>1.5</v>
      </c>
      <c r="D12" s="55" t="s">
        <v>486</v>
      </c>
      <c r="E12" s="418" t="s">
        <v>487</v>
      </c>
      <c r="F12" s="418"/>
      <c r="G12" s="52" t="s">
        <v>488</v>
      </c>
      <c r="H12" s="419" t="s">
        <v>350</v>
      </c>
      <c r="I12" s="419"/>
      <c r="J12" s="419"/>
      <c r="K12" s="419"/>
      <c r="L12" s="419" t="s">
        <v>101</v>
      </c>
      <c r="M12" s="419"/>
      <c r="N12" s="420" t="s">
        <v>489</v>
      </c>
      <c r="O12" s="420"/>
      <c r="P12" s="143">
        <f t="shared" si="0"/>
        <v>8.0000000000000002E-3</v>
      </c>
      <c r="Q12" s="12"/>
      <c r="R12" s="12"/>
      <c r="S12" s="109"/>
      <c r="T12" s="12"/>
      <c r="U12" s="12"/>
      <c r="V12" s="109"/>
      <c r="W12" s="12"/>
      <c r="X12" s="12"/>
      <c r="Y12" s="12"/>
      <c r="Z12" s="12"/>
      <c r="AA12" s="12"/>
      <c r="AB12" s="12"/>
      <c r="AC12" s="12"/>
      <c r="AD12" s="108"/>
      <c r="AE12" s="108"/>
      <c r="AF12" s="173">
        <v>1</v>
      </c>
      <c r="AG12" s="176">
        <v>1</v>
      </c>
      <c r="AH12" s="177">
        <f>AG12/AF12</f>
        <v>1</v>
      </c>
      <c r="AI12" s="12"/>
      <c r="AJ12" s="108"/>
      <c r="AK12" s="108"/>
      <c r="AL12" s="12"/>
      <c r="AM12" s="108"/>
      <c r="AN12" s="108"/>
      <c r="AO12" s="12"/>
      <c r="AP12" s="108"/>
      <c r="AQ12" s="108"/>
      <c r="AR12" s="12"/>
      <c r="AS12" s="108"/>
      <c r="AT12" s="108"/>
      <c r="AU12" s="12">
        <v>1</v>
      </c>
      <c r="AV12" s="108"/>
      <c r="AW12" s="108"/>
      <c r="AX12" s="12"/>
      <c r="AY12" s="108"/>
      <c r="AZ12" s="108"/>
      <c r="BA12" s="12"/>
      <c r="BB12" s="108"/>
      <c r="BC12" s="108"/>
      <c r="BD12" s="160">
        <f t="shared" si="1"/>
        <v>2</v>
      </c>
      <c r="BE12" s="223">
        <f t="shared" si="2"/>
        <v>1</v>
      </c>
      <c r="BF12" s="199">
        <f t="shared" si="3"/>
        <v>0.5</v>
      </c>
      <c r="BG12" s="131">
        <f t="shared" si="4"/>
        <v>4.0000000000000001E-3</v>
      </c>
      <c r="BH12" s="252"/>
      <c r="BI12" s="252"/>
      <c r="BJ12" s="252"/>
      <c r="BK12" s="252"/>
      <c r="BL12" s="250" t="s">
        <v>490</v>
      </c>
      <c r="BM12" s="305" t="s">
        <v>491</v>
      </c>
      <c r="BN12" s="283" t="s">
        <v>102</v>
      </c>
      <c r="BO12" s="283" t="s">
        <v>102</v>
      </c>
      <c r="BP12" s="313"/>
      <c r="BQ12" s="250"/>
      <c r="BR12" s="250"/>
      <c r="BS12" s="305"/>
      <c r="BT12" s="308" t="s">
        <v>800</v>
      </c>
      <c r="BU12" s="258" t="s">
        <v>722</v>
      </c>
      <c r="BV12" s="135"/>
      <c r="BW12" s="81">
        <f t="shared" si="5"/>
        <v>0.5</v>
      </c>
      <c r="BX12" s="150">
        <f t="shared" si="6"/>
        <v>4.0000000000000001E-3</v>
      </c>
    </row>
    <row r="13" spans="2:76" s="15" customFormat="1" ht="208.5" customHeight="1" thickBot="1" x14ac:dyDescent="0.4">
      <c r="B13" s="479"/>
      <c r="C13" s="52">
        <v>1.6</v>
      </c>
      <c r="D13" s="55" t="s">
        <v>492</v>
      </c>
      <c r="E13" s="418" t="s">
        <v>493</v>
      </c>
      <c r="F13" s="418"/>
      <c r="G13" s="52" t="s">
        <v>494</v>
      </c>
      <c r="H13" s="419" t="s">
        <v>309</v>
      </c>
      <c r="I13" s="419"/>
      <c r="J13" s="419" t="s">
        <v>495</v>
      </c>
      <c r="K13" s="419"/>
      <c r="L13" s="419" t="s">
        <v>101</v>
      </c>
      <c r="M13" s="419"/>
      <c r="N13" s="420" t="s">
        <v>404</v>
      </c>
      <c r="O13" s="420"/>
      <c r="P13" s="143">
        <f t="shared" si="0"/>
        <v>8.0000000000000002E-3</v>
      </c>
      <c r="Q13" s="12"/>
      <c r="R13" s="12"/>
      <c r="S13" s="109"/>
      <c r="T13" s="12"/>
      <c r="U13" s="12"/>
      <c r="V13" s="109"/>
      <c r="W13" s="160"/>
      <c r="X13" s="160"/>
      <c r="Y13" s="161"/>
      <c r="Z13" s="12"/>
      <c r="AA13" s="12"/>
      <c r="AB13" s="12"/>
      <c r="AC13" s="12"/>
      <c r="AD13" s="108"/>
      <c r="AE13" s="108"/>
      <c r="AF13" s="173">
        <v>1</v>
      </c>
      <c r="AG13" s="176">
        <v>1</v>
      </c>
      <c r="AH13" s="177">
        <f>AG13/1</f>
        <v>1</v>
      </c>
      <c r="AI13" s="12"/>
      <c r="AJ13" s="108"/>
      <c r="AK13" s="108"/>
      <c r="AL13" s="12"/>
      <c r="AM13" s="108"/>
      <c r="AN13" s="108"/>
      <c r="AO13" s="12"/>
      <c r="AP13" s="108"/>
      <c r="AQ13" s="108"/>
      <c r="AR13" s="12"/>
      <c r="AS13" s="108"/>
      <c r="AT13" s="108"/>
      <c r="AU13" s="12"/>
      <c r="AV13" s="108"/>
      <c r="AW13" s="108"/>
      <c r="AX13" s="12">
        <v>1</v>
      </c>
      <c r="AY13" s="108"/>
      <c r="AZ13" s="108"/>
      <c r="BA13" s="12"/>
      <c r="BB13" s="108"/>
      <c r="BC13" s="108"/>
      <c r="BD13" s="160">
        <f t="shared" si="1"/>
        <v>2</v>
      </c>
      <c r="BE13" s="223">
        <f t="shared" si="2"/>
        <v>1</v>
      </c>
      <c r="BF13" s="199">
        <f t="shared" si="3"/>
        <v>0.5</v>
      </c>
      <c r="BG13" s="131">
        <f t="shared" si="4"/>
        <v>4.0000000000000001E-3</v>
      </c>
      <c r="BH13" s="252"/>
      <c r="BI13" s="252"/>
      <c r="BJ13" s="252" t="s">
        <v>496</v>
      </c>
      <c r="BK13" s="252" t="s">
        <v>497</v>
      </c>
      <c r="BL13" s="309" t="s">
        <v>498</v>
      </c>
      <c r="BM13" s="305" t="s">
        <v>499</v>
      </c>
      <c r="BN13" s="283" t="s">
        <v>752</v>
      </c>
      <c r="BO13" s="283" t="s">
        <v>500</v>
      </c>
      <c r="BP13" s="313"/>
      <c r="BQ13" s="250"/>
      <c r="BR13" s="250"/>
      <c r="BS13" s="305"/>
      <c r="BT13" s="308" t="s">
        <v>501</v>
      </c>
      <c r="BU13" s="258" t="s">
        <v>734</v>
      </c>
      <c r="BV13" s="135"/>
      <c r="BW13" s="81">
        <f t="shared" si="5"/>
        <v>0.5</v>
      </c>
      <c r="BX13" s="150">
        <f t="shared" si="6"/>
        <v>4.0000000000000001E-3</v>
      </c>
    </row>
    <row r="14" spans="2:76" s="15" customFormat="1" ht="85.15" customHeight="1" thickBot="1" x14ac:dyDescent="0.4">
      <c r="B14" s="479"/>
      <c r="C14" s="52">
        <v>1.7</v>
      </c>
      <c r="D14" s="55" t="s">
        <v>502</v>
      </c>
      <c r="E14" s="418" t="s">
        <v>503</v>
      </c>
      <c r="F14" s="418"/>
      <c r="G14" s="52" t="s">
        <v>504</v>
      </c>
      <c r="H14" s="419" t="s">
        <v>89</v>
      </c>
      <c r="I14" s="419"/>
      <c r="J14" s="419" t="s">
        <v>505</v>
      </c>
      <c r="K14" s="419"/>
      <c r="L14" s="419" t="s">
        <v>101</v>
      </c>
      <c r="M14" s="419"/>
      <c r="N14" s="420">
        <v>44742</v>
      </c>
      <c r="O14" s="420"/>
      <c r="P14" s="143">
        <f t="shared" si="0"/>
        <v>8.0000000000000002E-3</v>
      </c>
      <c r="Q14" s="12"/>
      <c r="R14" s="12"/>
      <c r="S14" s="109"/>
      <c r="T14" s="12"/>
      <c r="U14" s="12"/>
      <c r="V14" s="109"/>
      <c r="W14" s="12"/>
      <c r="X14" s="12"/>
      <c r="Y14" s="12"/>
      <c r="Z14" s="12"/>
      <c r="AA14" s="12"/>
      <c r="AB14" s="12"/>
      <c r="AC14" s="12"/>
      <c r="AD14" s="108"/>
      <c r="AE14" s="108"/>
      <c r="AF14" s="173">
        <v>1</v>
      </c>
      <c r="AG14" s="176">
        <v>1</v>
      </c>
      <c r="AH14" s="177">
        <f>AG14/AF14</f>
        <v>1</v>
      </c>
      <c r="AI14" s="12"/>
      <c r="AJ14" s="108"/>
      <c r="AK14" s="108"/>
      <c r="AL14" s="12"/>
      <c r="AM14" s="108"/>
      <c r="AN14" s="108"/>
      <c r="AO14" s="12"/>
      <c r="AP14" s="108"/>
      <c r="AQ14" s="108"/>
      <c r="AR14" s="12"/>
      <c r="AS14" s="108"/>
      <c r="AT14" s="108"/>
      <c r="AU14" s="12"/>
      <c r="AV14" s="108"/>
      <c r="AW14" s="108"/>
      <c r="AX14" s="12"/>
      <c r="AY14" s="108"/>
      <c r="AZ14" s="108"/>
      <c r="BA14" s="12"/>
      <c r="BB14" s="108"/>
      <c r="BC14" s="108"/>
      <c r="BD14" s="160">
        <f t="shared" si="1"/>
        <v>1</v>
      </c>
      <c r="BE14" s="223">
        <f t="shared" si="2"/>
        <v>1</v>
      </c>
      <c r="BF14" s="199">
        <f t="shared" si="3"/>
        <v>1</v>
      </c>
      <c r="BG14" s="131">
        <f t="shared" si="4"/>
        <v>8.0000000000000002E-3</v>
      </c>
      <c r="BH14" s="252"/>
      <c r="BI14" s="252"/>
      <c r="BJ14" s="252"/>
      <c r="BK14" s="252"/>
      <c r="BL14" s="250" t="s">
        <v>506</v>
      </c>
      <c r="BM14" s="305" t="s">
        <v>507</v>
      </c>
      <c r="BN14" s="283" t="s">
        <v>102</v>
      </c>
      <c r="BO14" s="283" t="s">
        <v>102</v>
      </c>
      <c r="BP14" s="313"/>
      <c r="BQ14" s="250"/>
      <c r="BR14" s="250"/>
      <c r="BS14" s="305"/>
      <c r="BT14" s="246" t="s">
        <v>508</v>
      </c>
      <c r="BU14" s="258" t="s">
        <v>753</v>
      </c>
      <c r="BV14" s="135"/>
      <c r="BW14" s="81">
        <f t="shared" si="5"/>
        <v>1</v>
      </c>
      <c r="BX14" s="150">
        <f t="shared" si="6"/>
        <v>8.0000000000000002E-3</v>
      </c>
    </row>
    <row r="15" spans="2:76" s="15" customFormat="1" ht="216" customHeight="1" thickBot="1" x14ac:dyDescent="0.4">
      <c r="B15" s="479"/>
      <c r="C15" s="185">
        <v>1.8</v>
      </c>
      <c r="D15" s="55" t="s">
        <v>509</v>
      </c>
      <c r="E15" s="418" t="s">
        <v>510</v>
      </c>
      <c r="F15" s="418"/>
      <c r="G15" s="52" t="s">
        <v>511</v>
      </c>
      <c r="H15" s="419" t="s">
        <v>336</v>
      </c>
      <c r="I15" s="419"/>
      <c r="J15" s="419"/>
      <c r="K15" s="419"/>
      <c r="L15" s="419" t="s">
        <v>101</v>
      </c>
      <c r="M15" s="419"/>
      <c r="N15" s="420" t="s">
        <v>512</v>
      </c>
      <c r="O15" s="420"/>
      <c r="P15" s="143">
        <f t="shared" si="0"/>
        <v>8.0000000000000002E-3</v>
      </c>
      <c r="Q15" s="12"/>
      <c r="R15" s="12"/>
      <c r="S15" s="109"/>
      <c r="T15" s="12"/>
      <c r="U15" s="12"/>
      <c r="V15" s="109"/>
      <c r="W15" s="12"/>
      <c r="X15" s="12"/>
      <c r="Y15" s="12"/>
      <c r="Z15" s="12"/>
      <c r="AA15" s="12"/>
      <c r="AB15" s="12"/>
      <c r="AC15" s="12"/>
      <c r="AD15" s="108"/>
      <c r="AE15" s="108"/>
      <c r="AF15" s="12"/>
      <c r="AG15" s="108"/>
      <c r="AH15" s="108"/>
      <c r="AI15" s="173">
        <v>0.5</v>
      </c>
      <c r="AJ15" s="176">
        <v>0.5</v>
      </c>
      <c r="AK15" s="177">
        <f>AJ15/AI15</f>
        <v>1</v>
      </c>
      <c r="AL15" s="12"/>
      <c r="AM15" s="108"/>
      <c r="AN15" s="108"/>
      <c r="AO15" s="12"/>
      <c r="AP15" s="108"/>
      <c r="AQ15" s="108"/>
      <c r="AR15" s="12"/>
      <c r="AS15" s="108"/>
      <c r="AT15" s="108"/>
      <c r="AU15" s="12"/>
      <c r="AV15" s="108"/>
      <c r="AW15" s="108"/>
      <c r="AX15" s="160">
        <v>0.5</v>
      </c>
      <c r="AY15" s="108"/>
      <c r="AZ15" s="108"/>
      <c r="BA15" s="12"/>
      <c r="BB15" s="108"/>
      <c r="BC15" s="108"/>
      <c r="BD15" s="160">
        <f t="shared" si="1"/>
        <v>1</v>
      </c>
      <c r="BE15" s="223">
        <f t="shared" si="2"/>
        <v>0.5</v>
      </c>
      <c r="BF15" s="199">
        <f t="shared" si="3"/>
        <v>0.5</v>
      </c>
      <c r="BG15" s="131">
        <f t="shared" si="4"/>
        <v>4.0000000000000001E-3</v>
      </c>
      <c r="BH15" s="252"/>
      <c r="BI15" s="252"/>
      <c r="BJ15" s="252"/>
      <c r="BK15" s="252"/>
      <c r="BL15" s="250" t="s">
        <v>513</v>
      </c>
      <c r="BM15" s="305" t="s">
        <v>514</v>
      </c>
      <c r="BN15" s="283" t="s">
        <v>515</v>
      </c>
      <c r="BO15" s="283" t="s">
        <v>516</v>
      </c>
      <c r="BP15" s="313"/>
      <c r="BQ15" s="250"/>
      <c r="BR15" s="250"/>
      <c r="BS15" s="305"/>
      <c r="BT15" s="246" t="s">
        <v>508</v>
      </c>
      <c r="BU15" s="258" t="s">
        <v>801</v>
      </c>
      <c r="BV15" s="135"/>
      <c r="BW15" s="81">
        <v>0</v>
      </c>
      <c r="BX15" s="150">
        <f t="shared" si="6"/>
        <v>4.0000000000000001E-3</v>
      </c>
    </row>
    <row r="16" spans="2:76" s="15" customFormat="1" ht="181.9" customHeight="1" thickBot="1" x14ac:dyDescent="0.4">
      <c r="B16" s="479"/>
      <c r="C16" s="52">
        <v>1.9</v>
      </c>
      <c r="D16" s="55" t="s">
        <v>517</v>
      </c>
      <c r="E16" s="418" t="s">
        <v>518</v>
      </c>
      <c r="F16" s="418"/>
      <c r="G16" s="52" t="s">
        <v>519</v>
      </c>
      <c r="H16" s="419" t="s">
        <v>251</v>
      </c>
      <c r="I16" s="419"/>
      <c r="J16" s="419"/>
      <c r="K16" s="419"/>
      <c r="L16" s="419" t="s">
        <v>101</v>
      </c>
      <c r="M16" s="419"/>
      <c r="N16" s="420" t="s">
        <v>412</v>
      </c>
      <c r="O16" s="420"/>
      <c r="P16" s="143">
        <f t="shared" si="0"/>
        <v>8.0000000000000002E-3</v>
      </c>
      <c r="Q16" s="173">
        <v>1</v>
      </c>
      <c r="R16" s="173">
        <v>1</v>
      </c>
      <c r="S16" s="174">
        <f>R16/Q16</f>
        <v>1</v>
      </c>
      <c r="T16" s="12"/>
      <c r="U16" s="12"/>
      <c r="V16" s="109"/>
      <c r="W16" s="173">
        <v>1</v>
      </c>
      <c r="X16" s="173">
        <v>1</v>
      </c>
      <c r="Y16" s="174">
        <f>X16/W16</f>
        <v>1</v>
      </c>
      <c r="Z16" s="173">
        <v>1</v>
      </c>
      <c r="AA16" s="173">
        <v>1</v>
      </c>
      <c r="AB16" s="174">
        <f>AA16/Z16</f>
        <v>1</v>
      </c>
      <c r="AC16" s="12"/>
      <c r="AD16" s="108"/>
      <c r="AE16" s="159"/>
      <c r="AF16" s="173">
        <v>2</v>
      </c>
      <c r="AG16" s="176">
        <v>2</v>
      </c>
      <c r="AH16" s="177">
        <f>AG16/AF16</f>
        <v>1</v>
      </c>
      <c r="AI16" s="173">
        <v>1</v>
      </c>
      <c r="AJ16" s="176">
        <v>1</v>
      </c>
      <c r="AK16" s="177">
        <f>AJ16/AI16</f>
        <v>1</v>
      </c>
      <c r="AL16" s="173">
        <v>2</v>
      </c>
      <c r="AM16" s="176">
        <v>2</v>
      </c>
      <c r="AN16" s="177">
        <f>AM16/AL16</f>
        <v>1</v>
      </c>
      <c r="AO16" s="12">
        <v>1</v>
      </c>
      <c r="AP16" s="108"/>
      <c r="AQ16" s="108"/>
      <c r="AR16" s="12"/>
      <c r="AS16" s="108"/>
      <c r="AT16" s="108"/>
      <c r="AU16" s="12"/>
      <c r="AV16" s="108"/>
      <c r="AW16" s="108"/>
      <c r="AX16" s="12">
        <v>3</v>
      </c>
      <c r="AY16" s="108"/>
      <c r="AZ16" s="108"/>
      <c r="BA16" s="12"/>
      <c r="BB16" s="108"/>
      <c r="BC16" s="108"/>
      <c r="BD16" s="160">
        <f t="shared" si="1"/>
        <v>12</v>
      </c>
      <c r="BE16" s="223">
        <f t="shared" si="2"/>
        <v>8</v>
      </c>
      <c r="BF16" s="199">
        <f t="shared" si="3"/>
        <v>0.66666666666666663</v>
      </c>
      <c r="BG16" s="131">
        <f t="shared" si="4"/>
        <v>5.3333333333333332E-3</v>
      </c>
      <c r="BH16" s="252" t="s">
        <v>520</v>
      </c>
      <c r="BI16" s="252" t="s">
        <v>521</v>
      </c>
      <c r="BJ16" s="252" t="s">
        <v>802</v>
      </c>
      <c r="BK16" s="252" t="s">
        <v>803</v>
      </c>
      <c r="BL16" s="250" t="s">
        <v>522</v>
      </c>
      <c r="BM16" s="305" t="s">
        <v>804</v>
      </c>
      <c r="BN16" s="283" t="s">
        <v>805</v>
      </c>
      <c r="BO16" s="283" t="s">
        <v>523</v>
      </c>
      <c r="BP16" s="313"/>
      <c r="BQ16" s="250"/>
      <c r="BR16" s="250"/>
      <c r="BS16" s="305"/>
      <c r="BT16" s="246" t="s">
        <v>524</v>
      </c>
      <c r="BU16" s="258" t="s">
        <v>736</v>
      </c>
      <c r="BV16" s="135"/>
      <c r="BW16" s="81">
        <f t="shared" si="5"/>
        <v>0.66666666666666663</v>
      </c>
      <c r="BX16" s="150">
        <f t="shared" si="6"/>
        <v>5.3333333333333332E-3</v>
      </c>
    </row>
    <row r="17" spans="1:76" s="15" customFormat="1" ht="96" customHeight="1" thickBot="1" x14ac:dyDescent="0.4">
      <c r="B17" s="479"/>
      <c r="C17" s="52" t="s">
        <v>525</v>
      </c>
      <c r="D17" s="55" t="s">
        <v>526</v>
      </c>
      <c r="E17" s="418" t="s">
        <v>503</v>
      </c>
      <c r="F17" s="418"/>
      <c r="G17" s="52" t="s">
        <v>504</v>
      </c>
      <c r="H17" s="419" t="s">
        <v>89</v>
      </c>
      <c r="I17" s="419"/>
      <c r="J17" s="419" t="s">
        <v>527</v>
      </c>
      <c r="K17" s="419"/>
      <c r="L17" s="419" t="s">
        <v>101</v>
      </c>
      <c r="M17" s="419"/>
      <c r="N17" s="420">
        <v>44742</v>
      </c>
      <c r="O17" s="420"/>
      <c r="P17" s="143">
        <f t="shared" si="0"/>
        <v>8.0000000000000002E-3</v>
      </c>
      <c r="Q17" s="12"/>
      <c r="R17" s="12"/>
      <c r="S17" s="109"/>
      <c r="T17" s="12"/>
      <c r="U17" s="12"/>
      <c r="V17" s="109"/>
      <c r="W17" s="12"/>
      <c r="X17" s="12"/>
      <c r="Y17" s="12"/>
      <c r="Z17" s="12"/>
      <c r="AA17" s="12"/>
      <c r="AB17" s="12"/>
      <c r="AC17" s="12"/>
      <c r="AD17" s="108"/>
      <c r="AE17" s="108"/>
      <c r="AF17" s="173">
        <v>1</v>
      </c>
      <c r="AG17" s="176">
        <v>1</v>
      </c>
      <c r="AH17" s="177">
        <f>AG17/AF17</f>
        <v>1</v>
      </c>
      <c r="AI17" s="12"/>
      <c r="AJ17" s="108"/>
      <c r="AK17" s="108"/>
      <c r="AL17" s="12"/>
      <c r="AM17" s="108"/>
      <c r="AN17" s="108"/>
      <c r="AO17" s="12"/>
      <c r="AP17" s="108"/>
      <c r="AQ17" s="108"/>
      <c r="AR17" s="12"/>
      <c r="AS17" s="108"/>
      <c r="AT17" s="108"/>
      <c r="AU17" s="12"/>
      <c r="AV17" s="108"/>
      <c r="AW17" s="108"/>
      <c r="AX17" s="12"/>
      <c r="AY17" s="108"/>
      <c r="AZ17" s="108"/>
      <c r="BA17" s="12"/>
      <c r="BB17" s="108"/>
      <c r="BC17" s="108"/>
      <c r="BD17" s="160">
        <f t="shared" si="1"/>
        <v>1</v>
      </c>
      <c r="BE17" s="223">
        <f t="shared" si="2"/>
        <v>1</v>
      </c>
      <c r="BF17" s="199">
        <f t="shared" si="3"/>
        <v>1</v>
      </c>
      <c r="BG17" s="131">
        <f t="shared" si="4"/>
        <v>8.0000000000000002E-3</v>
      </c>
      <c r="BH17" s="252"/>
      <c r="BI17" s="252"/>
      <c r="BJ17" s="252"/>
      <c r="BK17" s="252"/>
      <c r="BL17" s="250" t="s">
        <v>528</v>
      </c>
      <c r="BM17" s="305" t="s">
        <v>529</v>
      </c>
      <c r="BN17" s="283" t="s">
        <v>102</v>
      </c>
      <c r="BO17" s="283" t="s">
        <v>102</v>
      </c>
      <c r="BP17" s="313"/>
      <c r="BQ17" s="250"/>
      <c r="BR17" s="250"/>
      <c r="BS17" s="305"/>
      <c r="BT17" s="246" t="s">
        <v>530</v>
      </c>
      <c r="BU17" s="258" t="s">
        <v>723</v>
      </c>
      <c r="BV17" s="135"/>
      <c r="BW17" s="81">
        <f t="shared" si="5"/>
        <v>1</v>
      </c>
      <c r="BX17" s="150">
        <f t="shared" si="6"/>
        <v>8.0000000000000002E-3</v>
      </c>
    </row>
    <row r="18" spans="1:76" s="15" customFormat="1" ht="408.75" customHeight="1" thickBot="1" x14ac:dyDescent="0.4">
      <c r="B18" s="479"/>
      <c r="C18" s="185">
        <v>1.1100000000000001</v>
      </c>
      <c r="D18" s="55" t="s">
        <v>531</v>
      </c>
      <c r="E18" s="418" t="s">
        <v>532</v>
      </c>
      <c r="F18" s="418"/>
      <c r="G18" s="52" t="s">
        <v>533</v>
      </c>
      <c r="H18" s="419" t="s">
        <v>534</v>
      </c>
      <c r="I18" s="419"/>
      <c r="J18" s="419" t="s">
        <v>535</v>
      </c>
      <c r="K18" s="419"/>
      <c r="L18" s="419" t="s">
        <v>446</v>
      </c>
      <c r="M18" s="419"/>
      <c r="N18" s="420" t="s">
        <v>536</v>
      </c>
      <c r="O18" s="420"/>
      <c r="P18" s="143">
        <f t="shared" si="0"/>
        <v>8.0000000000000002E-3</v>
      </c>
      <c r="Q18" s="12"/>
      <c r="R18" s="12"/>
      <c r="S18" s="109"/>
      <c r="T18" s="12"/>
      <c r="U18" s="12"/>
      <c r="V18" s="109"/>
      <c r="W18" s="12"/>
      <c r="X18" s="12"/>
      <c r="Y18" s="12"/>
      <c r="Z18" s="12"/>
      <c r="AA18" s="12"/>
      <c r="AB18" s="12"/>
      <c r="AC18" s="12"/>
      <c r="AD18" s="108"/>
      <c r="AE18" s="108"/>
      <c r="AF18" s="173">
        <v>4</v>
      </c>
      <c r="AG18" s="176">
        <v>4</v>
      </c>
      <c r="AH18" s="177">
        <f>AG18/AF18</f>
        <v>1</v>
      </c>
      <c r="AI18" s="173">
        <v>22</v>
      </c>
      <c r="AJ18" s="176">
        <v>22</v>
      </c>
      <c r="AK18" s="177">
        <f>AJ18/AI18</f>
        <v>1</v>
      </c>
      <c r="AL18" s="173">
        <v>4</v>
      </c>
      <c r="AM18" s="176">
        <v>4</v>
      </c>
      <c r="AN18" s="177">
        <f>AM18/AL18</f>
        <v>1</v>
      </c>
      <c r="AO18" s="12">
        <v>4</v>
      </c>
      <c r="AP18" s="108"/>
      <c r="AQ18" s="108"/>
      <c r="AR18" s="12">
        <v>4</v>
      </c>
      <c r="AS18" s="108"/>
      <c r="AT18" s="108"/>
      <c r="AU18" s="12">
        <v>4</v>
      </c>
      <c r="AV18" s="108"/>
      <c r="AW18" s="108"/>
      <c r="AX18" s="12">
        <v>4</v>
      </c>
      <c r="AY18" s="108"/>
      <c r="AZ18" s="108"/>
      <c r="BA18" s="12"/>
      <c r="BB18" s="108"/>
      <c r="BC18" s="108"/>
      <c r="BD18" s="160">
        <f t="shared" si="1"/>
        <v>46</v>
      </c>
      <c r="BE18" s="223">
        <f t="shared" si="2"/>
        <v>30</v>
      </c>
      <c r="BF18" s="199">
        <f>BE18/BD18</f>
        <v>0.65217391304347827</v>
      </c>
      <c r="BG18" s="131">
        <f t="shared" si="4"/>
        <v>5.2173913043478265E-3</v>
      </c>
      <c r="BH18" s="252" t="s">
        <v>537</v>
      </c>
      <c r="BI18" s="252" t="s">
        <v>537</v>
      </c>
      <c r="BJ18" s="252" t="s">
        <v>537</v>
      </c>
      <c r="BK18" s="252"/>
      <c r="BL18" s="250" t="s">
        <v>538</v>
      </c>
      <c r="BM18" s="305" t="s">
        <v>539</v>
      </c>
      <c r="BN18" s="283" t="s">
        <v>540</v>
      </c>
      <c r="BO18" s="283" t="s">
        <v>831</v>
      </c>
      <c r="BP18" s="313"/>
      <c r="BQ18" s="250"/>
      <c r="BR18" s="250"/>
      <c r="BS18" s="305"/>
      <c r="BT18" s="246" t="s">
        <v>755</v>
      </c>
      <c r="BU18" s="324" t="s">
        <v>806</v>
      </c>
      <c r="BV18" s="135"/>
      <c r="BW18" s="81">
        <f t="shared" si="5"/>
        <v>0.65217391304347827</v>
      </c>
      <c r="BX18" s="150">
        <f t="shared" si="6"/>
        <v>5.2173913043478265E-3</v>
      </c>
    </row>
    <row r="19" spans="1:76" s="15" customFormat="1" ht="157.5" customHeight="1" thickBot="1" x14ac:dyDescent="0.4">
      <c r="B19" s="59" t="s">
        <v>542</v>
      </c>
      <c r="C19" s="185" t="s">
        <v>109</v>
      </c>
      <c r="D19" s="55" t="s">
        <v>543</v>
      </c>
      <c r="E19" s="418" t="s">
        <v>544</v>
      </c>
      <c r="F19" s="418"/>
      <c r="G19" s="52" t="s">
        <v>545</v>
      </c>
      <c r="H19" s="419" t="s">
        <v>336</v>
      </c>
      <c r="I19" s="419"/>
      <c r="J19" s="419"/>
      <c r="K19" s="419"/>
      <c r="L19" s="419" t="s">
        <v>101</v>
      </c>
      <c r="M19" s="419"/>
      <c r="N19" s="420" t="s">
        <v>546</v>
      </c>
      <c r="O19" s="420"/>
      <c r="P19" s="143">
        <f t="shared" si="0"/>
        <v>8.0000000000000002E-3</v>
      </c>
      <c r="Q19" s="12"/>
      <c r="R19" s="12"/>
      <c r="S19" s="109"/>
      <c r="T19" s="12"/>
      <c r="U19" s="12"/>
      <c r="V19" s="109"/>
      <c r="W19" s="12"/>
      <c r="X19" s="12"/>
      <c r="Y19" s="12"/>
      <c r="Z19" s="12"/>
      <c r="AA19" s="12"/>
      <c r="AB19" s="12"/>
      <c r="AC19" s="12"/>
      <c r="AD19" s="108"/>
      <c r="AE19" s="108"/>
      <c r="AF19" s="12"/>
      <c r="AG19" s="108"/>
      <c r="AH19" s="108"/>
      <c r="AI19" s="12"/>
      <c r="AJ19" s="108"/>
      <c r="AK19" s="108"/>
      <c r="AL19" s="12">
        <v>0.5</v>
      </c>
      <c r="AM19" s="108"/>
      <c r="AN19" s="108"/>
      <c r="AO19" s="12"/>
      <c r="AP19" s="108"/>
      <c r="AQ19" s="108"/>
      <c r="AR19" s="12"/>
      <c r="AS19" s="108"/>
      <c r="AT19" s="108"/>
      <c r="AU19" s="12"/>
      <c r="AV19" s="108"/>
      <c r="AW19" s="108"/>
      <c r="AX19" s="12">
        <v>0.5</v>
      </c>
      <c r="AY19" s="108"/>
      <c r="AZ19" s="108"/>
      <c r="BA19" s="12"/>
      <c r="BB19" s="108"/>
      <c r="BC19" s="108"/>
      <c r="BD19" s="160">
        <f t="shared" si="1"/>
        <v>1</v>
      </c>
      <c r="BE19" s="223">
        <f t="shared" si="2"/>
        <v>0</v>
      </c>
      <c r="BF19" s="199">
        <f t="shared" si="3"/>
        <v>0</v>
      </c>
      <c r="BG19" s="131">
        <f t="shared" si="4"/>
        <v>0</v>
      </c>
      <c r="BH19" s="252"/>
      <c r="BI19" s="252"/>
      <c r="BJ19" s="252"/>
      <c r="BK19" s="252"/>
      <c r="BL19" s="250" t="s">
        <v>102</v>
      </c>
      <c r="BM19" s="305" t="s">
        <v>102</v>
      </c>
      <c r="BN19" s="250"/>
      <c r="BO19" s="250" t="s">
        <v>547</v>
      </c>
      <c r="BP19" s="313"/>
      <c r="BQ19" s="250"/>
      <c r="BR19" s="250"/>
      <c r="BS19" s="305"/>
      <c r="BT19" s="246" t="s">
        <v>541</v>
      </c>
      <c r="BU19" s="258" t="s">
        <v>843</v>
      </c>
      <c r="BV19" s="135"/>
      <c r="BW19" s="81">
        <f>BF19</f>
        <v>0</v>
      </c>
      <c r="BX19" s="150">
        <f t="shared" si="6"/>
        <v>0</v>
      </c>
    </row>
    <row r="20" spans="1:76" s="15" customFormat="1" ht="120" customHeight="1" thickBot="1" x14ac:dyDescent="0.4">
      <c r="B20" s="413" t="s">
        <v>549</v>
      </c>
      <c r="C20" s="52" t="s">
        <v>126</v>
      </c>
      <c r="D20" s="55" t="s">
        <v>550</v>
      </c>
      <c r="E20" s="418" t="s">
        <v>551</v>
      </c>
      <c r="F20" s="418"/>
      <c r="G20" s="52" t="s">
        <v>552</v>
      </c>
      <c r="H20" s="419" t="s">
        <v>553</v>
      </c>
      <c r="I20" s="419"/>
      <c r="J20" s="419"/>
      <c r="K20" s="419"/>
      <c r="L20" s="419" t="s">
        <v>101</v>
      </c>
      <c r="M20" s="419"/>
      <c r="N20" s="420" t="s">
        <v>554</v>
      </c>
      <c r="O20" s="420"/>
      <c r="P20" s="143">
        <f t="shared" si="0"/>
        <v>8.0000000000000002E-3</v>
      </c>
      <c r="Q20" s="12"/>
      <c r="R20" s="12"/>
      <c r="S20" s="109"/>
      <c r="T20" s="12"/>
      <c r="U20" s="12"/>
      <c r="V20" s="109"/>
      <c r="W20" s="12"/>
      <c r="X20" s="12"/>
      <c r="Y20" s="12"/>
      <c r="Z20" s="12"/>
      <c r="AA20" s="12"/>
      <c r="AB20" s="12"/>
      <c r="AC20" s="12"/>
      <c r="AD20" s="108"/>
      <c r="AE20" s="108"/>
      <c r="AF20" s="12"/>
      <c r="AG20" s="108"/>
      <c r="AH20" s="108"/>
      <c r="AI20" s="12"/>
      <c r="AJ20" s="108"/>
      <c r="AK20" s="108"/>
      <c r="AL20" s="12"/>
      <c r="AM20" s="108"/>
      <c r="AN20" s="108"/>
      <c r="AO20" s="12"/>
      <c r="AP20" s="108"/>
      <c r="AQ20" s="108"/>
      <c r="AR20" s="12">
        <v>0.5</v>
      </c>
      <c r="AS20" s="108"/>
      <c r="AT20" s="108"/>
      <c r="AU20" s="12"/>
      <c r="AV20" s="108"/>
      <c r="AW20" s="108"/>
      <c r="AX20" s="12">
        <v>0.5</v>
      </c>
      <c r="AY20" s="108"/>
      <c r="AZ20" s="108"/>
      <c r="BA20" s="12"/>
      <c r="BB20" s="108"/>
      <c r="BC20" s="108"/>
      <c r="BD20" s="160">
        <f t="shared" si="1"/>
        <v>1</v>
      </c>
      <c r="BE20" s="223">
        <f t="shared" si="2"/>
        <v>0</v>
      </c>
      <c r="BF20" s="199">
        <f t="shared" si="3"/>
        <v>0</v>
      </c>
      <c r="BG20" s="131">
        <f t="shared" si="4"/>
        <v>0</v>
      </c>
      <c r="BH20" s="252"/>
      <c r="BI20" s="252"/>
      <c r="BJ20" s="252"/>
      <c r="BK20" s="252"/>
      <c r="BL20" s="250" t="s">
        <v>102</v>
      </c>
      <c r="BM20" s="305" t="s">
        <v>102</v>
      </c>
      <c r="BN20" s="250" t="s">
        <v>102</v>
      </c>
      <c r="BO20" s="250" t="s">
        <v>102</v>
      </c>
      <c r="BP20" s="313"/>
      <c r="BQ20" s="250"/>
      <c r="BR20" s="250"/>
      <c r="BS20" s="305"/>
      <c r="BT20" s="246" t="s">
        <v>548</v>
      </c>
      <c r="BU20" s="258" t="s">
        <v>733</v>
      </c>
      <c r="BV20" s="135"/>
      <c r="BW20" s="81">
        <f t="shared" si="5"/>
        <v>0</v>
      </c>
      <c r="BX20" s="150">
        <f t="shared" si="6"/>
        <v>0</v>
      </c>
    </row>
    <row r="21" spans="1:76" s="15" customFormat="1" ht="116.25" customHeight="1" thickBot="1" x14ac:dyDescent="0.4">
      <c r="B21" s="413"/>
      <c r="C21" s="52" t="s">
        <v>133</v>
      </c>
      <c r="D21" s="55" t="s">
        <v>555</v>
      </c>
      <c r="E21" s="418" t="s">
        <v>556</v>
      </c>
      <c r="F21" s="418"/>
      <c r="G21" s="52" t="s">
        <v>556</v>
      </c>
      <c r="H21" s="419" t="s">
        <v>553</v>
      </c>
      <c r="I21" s="419"/>
      <c r="J21" s="419"/>
      <c r="K21" s="419"/>
      <c r="L21" s="419" t="s">
        <v>101</v>
      </c>
      <c r="M21" s="419"/>
      <c r="N21" s="420" t="s">
        <v>554</v>
      </c>
      <c r="O21" s="420"/>
      <c r="P21" s="143">
        <f t="shared" si="0"/>
        <v>8.0000000000000002E-3</v>
      </c>
      <c r="Q21" s="12"/>
      <c r="R21" s="12"/>
      <c r="S21" s="109"/>
      <c r="T21" s="12"/>
      <c r="U21" s="12"/>
      <c r="V21" s="109"/>
      <c r="W21" s="12"/>
      <c r="X21" s="12"/>
      <c r="Y21" s="12"/>
      <c r="Z21" s="12"/>
      <c r="AA21" s="12"/>
      <c r="AB21" s="12"/>
      <c r="AC21" s="12"/>
      <c r="AD21" s="108"/>
      <c r="AE21" s="108"/>
      <c r="AF21" s="12"/>
      <c r="AG21" s="108"/>
      <c r="AH21" s="108"/>
      <c r="AI21" s="12"/>
      <c r="AJ21" s="108"/>
      <c r="AK21" s="108"/>
      <c r="AL21" s="12"/>
      <c r="AM21" s="108"/>
      <c r="AN21" s="108"/>
      <c r="AO21" s="12"/>
      <c r="AP21" s="108"/>
      <c r="AQ21" s="108"/>
      <c r="AR21" s="12">
        <v>0.5</v>
      </c>
      <c r="AS21" s="108"/>
      <c r="AT21" s="108"/>
      <c r="AU21" s="12"/>
      <c r="AV21" s="108"/>
      <c r="AW21" s="108"/>
      <c r="AX21" s="12">
        <v>0.5</v>
      </c>
      <c r="AY21" s="108"/>
      <c r="AZ21" s="108"/>
      <c r="BA21" s="12"/>
      <c r="BB21" s="108"/>
      <c r="BC21" s="108"/>
      <c r="BD21" s="160">
        <f t="shared" si="1"/>
        <v>1</v>
      </c>
      <c r="BE21" s="223">
        <f t="shared" si="2"/>
        <v>0</v>
      </c>
      <c r="BF21" s="199">
        <f t="shared" si="3"/>
        <v>0</v>
      </c>
      <c r="BG21" s="131">
        <f t="shared" si="4"/>
        <v>0</v>
      </c>
      <c r="BH21" s="252"/>
      <c r="BI21" s="252"/>
      <c r="BJ21" s="252"/>
      <c r="BK21" s="252"/>
      <c r="BL21" s="250" t="s">
        <v>102</v>
      </c>
      <c r="BM21" s="305" t="s">
        <v>102</v>
      </c>
      <c r="BN21" s="250" t="s">
        <v>102</v>
      </c>
      <c r="BO21" s="250" t="s">
        <v>102</v>
      </c>
      <c r="BP21" s="313"/>
      <c r="BQ21" s="250"/>
      <c r="BR21" s="250"/>
      <c r="BS21" s="305"/>
      <c r="BT21" s="246" t="s">
        <v>508</v>
      </c>
      <c r="BU21" s="258" t="s">
        <v>731</v>
      </c>
      <c r="BV21" s="135"/>
      <c r="BW21" s="81">
        <f t="shared" si="5"/>
        <v>0</v>
      </c>
      <c r="BX21" s="150">
        <f t="shared" si="6"/>
        <v>0</v>
      </c>
    </row>
    <row r="22" spans="1:76" s="15" customFormat="1" ht="120.65" customHeight="1" thickBot="1" x14ac:dyDescent="0.4">
      <c r="B22" s="413"/>
      <c r="C22" s="52" t="s">
        <v>305</v>
      </c>
      <c r="D22" s="55" t="s">
        <v>557</v>
      </c>
      <c r="E22" s="418" t="s">
        <v>558</v>
      </c>
      <c r="F22" s="418"/>
      <c r="G22" s="52" t="s">
        <v>559</v>
      </c>
      <c r="H22" s="419" t="s">
        <v>553</v>
      </c>
      <c r="I22" s="419"/>
      <c r="J22" s="419" t="s">
        <v>222</v>
      </c>
      <c r="K22" s="419"/>
      <c r="L22" s="419" t="s">
        <v>101</v>
      </c>
      <c r="M22" s="419"/>
      <c r="N22" s="420" t="s">
        <v>554</v>
      </c>
      <c r="O22" s="420"/>
      <c r="P22" s="143">
        <f t="shared" si="0"/>
        <v>8.0000000000000002E-3</v>
      </c>
      <c r="Q22" s="12"/>
      <c r="R22" s="12"/>
      <c r="S22" s="109"/>
      <c r="T22" s="12"/>
      <c r="U22" s="12"/>
      <c r="V22" s="109"/>
      <c r="W22" s="12"/>
      <c r="X22" s="12"/>
      <c r="Y22" s="12"/>
      <c r="Z22" s="12"/>
      <c r="AA22" s="12"/>
      <c r="AB22" s="12"/>
      <c r="AC22" s="12"/>
      <c r="AD22" s="108"/>
      <c r="AE22" s="108"/>
      <c r="AF22" s="12"/>
      <c r="AG22" s="108"/>
      <c r="AH22" s="108"/>
      <c r="AI22" s="12"/>
      <c r="AJ22" s="108"/>
      <c r="AK22" s="108"/>
      <c r="AL22" s="12"/>
      <c r="AM22" s="108"/>
      <c r="AN22" s="108"/>
      <c r="AO22" s="12"/>
      <c r="AP22" s="108"/>
      <c r="AQ22" s="108"/>
      <c r="AR22" s="12">
        <v>1</v>
      </c>
      <c r="AS22" s="108"/>
      <c r="AT22" s="108"/>
      <c r="AU22" s="12"/>
      <c r="AV22" s="108"/>
      <c r="AW22" s="108"/>
      <c r="AX22" s="12">
        <v>1</v>
      </c>
      <c r="AY22" s="108"/>
      <c r="AZ22" s="108"/>
      <c r="BA22" s="12"/>
      <c r="BB22" s="108"/>
      <c r="BC22" s="108"/>
      <c r="BD22" s="160">
        <f t="shared" si="1"/>
        <v>2</v>
      </c>
      <c r="BE22" s="223">
        <f t="shared" si="2"/>
        <v>0</v>
      </c>
      <c r="BF22" s="199">
        <f t="shared" si="3"/>
        <v>0</v>
      </c>
      <c r="BG22" s="131">
        <f t="shared" si="4"/>
        <v>0</v>
      </c>
      <c r="BH22" s="252"/>
      <c r="BI22" s="252"/>
      <c r="BJ22" s="252"/>
      <c r="BK22" s="252"/>
      <c r="BL22" s="250" t="s">
        <v>102</v>
      </c>
      <c r="BM22" s="305" t="s">
        <v>102</v>
      </c>
      <c r="BN22" s="250" t="s">
        <v>102</v>
      </c>
      <c r="BO22" s="250" t="s">
        <v>102</v>
      </c>
      <c r="BP22" s="313"/>
      <c r="BQ22" s="250"/>
      <c r="BR22" s="250"/>
      <c r="BS22" s="305"/>
      <c r="BT22" s="246" t="s">
        <v>508</v>
      </c>
      <c r="BU22" s="258" t="s">
        <v>732</v>
      </c>
      <c r="BV22" s="135"/>
      <c r="BW22" s="81">
        <f t="shared" si="5"/>
        <v>0</v>
      </c>
      <c r="BX22" s="150">
        <f t="shared" si="6"/>
        <v>0</v>
      </c>
    </row>
    <row r="23" spans="1:76" s="15" customFormat="1" ht="129.65" customHeight="1" thickBot="1" x14ac:dyDescent="0.4">
      <c r="B23" s="413"/>
      <c r="C23" s="52" t="s">
        <v>316</v>
      </c>
      <c r="D23" s="55" t="s">
        <v>560</v>
      </c>
      <c r="E23" s="418" t="s">
        <v>561</v>
      </c>
      <c r="F23" s="418"/>
      <c r="G23" s="52" t="s">
        <v>562</v>
      </c>
      <c r="H23" s="419" t="s">
        <v>553</v>
      </c>
      <c r="I23" s="419"/>
      <c r="J23" s="419" t="s">
        <v>350</v>
      </c>
      <c r="K23" s="419"/>
      <c r="L23" s="419" t="s">
        <v>101</v>
      </c>
      <c r="M23" s="419"/>
      <c r="N23" s="420" t="s">
        <v>554</v>
      </c>
      <c r="O23" s="420"/>
      <c r="P23" s="143">
        <f t="shared" si="0"/>
        <v>8.0000000000000002E-3</v>
      </c>
      <c r="Q23" s="12"/>
      <c r="R23" s="12"/>
      <c r="S23" s="109"/>
      <c r="T23" s="12"/>
      <c r="U23" s="12"/>
      <c r="V23" s="109"/>
      <c r="W23" s="12"/>
      <c r="X23" s="12"/>
      <c r="Y23" s="12"/>
      <c r="Z23" s="12"/>
      <c r="AA23" s="12"/>
      <c r="AB23" s="12"/>
      <c r="AC23" s="12"/>
      <c r="AD23" s="108"/>
      <c r="AE23" s="108"/>
      <c r="AF23" s="12"/>
      <c r="AG23" s="108"/>
      <c r="AH23" s="108"/>
      <c r="AI23" s="12"/>
      <c r="AJ23" s="108"/>
      <c r="AK23" s="108"/>
      <c r="AL23" s="12"/>
      <c r="AM23" s="108"/>
      <c r="AN23" s="108"/>
      <c r="AO23" s="12"/>
      <c r="AP23" s="108"/>
      <c r="AQ23" s="108"/>
      <c r="AR23" s="12">
        <v>1</v>
      </c>
      <c r="AS23" s="108"/>
      <c r="AT23" s="108"/>
      <c r="AU23" s="12"/>
      <c r="AV23" s="108"/>
      <c r="AW23" s="108"/>
      <c r="AX23" s="12">
        <v>1</v>
      </c>
      <c r="AY23" s="108"/>
      <c r="AZ23" s="108"/>
      <c r="BA23" s="12"/>
      <c r="BB23" s="108"/>
      <c r="BC23" s="108"/>
      <c r="BD23" s="160">
        <f t="shared" si="1"/>
        <v>2</v>
      </c>
      <c r="BE23" s="223">
        <f t="shared" si="2"/>
        <v>0</v>
      </c>
      <c r="BF23" s="199">
        <f t="shared" si="3"/>
        <v>0</v>
      </c>
      <c r="BG23" s="131">
        <f t="shared" si="4"/>
        <v>0</v>
      </c>
      <c r="BH23" s="252"/>
      <c r="BI23" s="252"/>
      <c r="BJ23" s="252"/>
      <c r="BK23" s="252"/>
      <c r="BL23" s="250" t="s">
        <v>102</v>
      </c>
      <c r="BM23" s="305" t="s">
        <v>102</v>
      </c>
      <c r="BN23" s="250" t="s">
        <v>102</v>
      </c>
      <c r="BO23" s="250" t="s">
        <v>102</v>
      </c>
      <c r="BP23" s="313"/>
      <c r="BQ23" s="250"/>
      <c r="BR23" s="250"/>
      <c r="BS23" s="305"/>
      <c r="BT23" s="246" t="s">
        <v>508</v>
      </c>
      <c r="BU23" s="258" t="s">
        <v>733</v>
      </c>
      <c r="BV23" s="135"/>
      <c r="BW23" s="81">
        <f t="shared" si="5"/>
        <v>0</v>
      </c>
      <c r="BX23" s="150">
        <f t="shared" si="6"/>
        <v>0</v>
      </c>
    </row>
    <row r="24" spans="1:76" s="15" customFormat="1" ht="81.75" customHeight="1" thickBot="1" x14ac:dyDescent="0.4">
      <c r="B24" s="413" t="s">
        <v>563</v>
      </c>
      <c r="C24" s="52" t="s">
        <v>139</v>
      </c>
      <c r="D24" s="55" t="s">
        <v>564</v>
      </c>
      <c r="E24" s="418" t="s">
        <v>565</v>
      </c>
      <c r="F24" s="418"/>
      <c r="G24" s="52" t="s">
        <v>566</v>
      </c>
      <c r="H24" s="419" t="s">
        <v>222</v>
      </c>
      <c r="I24" s="419"/>
      <c r="J24" s="419" t="s">
        <v>535</v>
      </c>
      <c r="K24" s="419"/>
      <c r="L24" s="419" t="s">
        <v>101</v>
      </c>
      <c r="M24" s="419"/>
      <c r="N24" s="420" t="s">
        <v>567</v>
      </c>
      <c r="O24" s="420"/>
      <c r="P24" s="143">
        <f t="shared" si="0"/>
        <v>8.0000000000000002E-3</v>
      </c>
      <c r="Q24" s="12"/>
      <c r="R24" s="12"/>
      <c r="S24" s="109"/>
      <c r="T24" s="12"/>
      <c r="U24" s="12"/>
      <c r="V24" s="109"/>
      <c r="W24" s="12"/>
      <c r="X24" s="12"/>
      <c r="Y24" s="12"/>
      <c r="Z24" s="12"/>
      <c r="AA24" s="12"/>
      <c r="AB24" s="12"/>
      <c r="AC24" s="12"/>
      <c r="AD24" s="108"/>
      <c r="AE24" s="108"/>
      <c r="AF24" s="173">
        <v>1</v>
      </c>
      <c r="AG24" s="176">
        <v>1</v>
      </c>
      <c r="AH24" s="177">
        <f>AG24/AF24</f>
        <v>1</v>
      </c>
      <c r="AI24" s="12"/>
      <c r="AJ24" s="108"/>
      <c r="AK24" s="108"/>
      <c r="AL24" s="12"/>
      <c r="AM24" s="108"/>
      <c r="AN24" s="108"/>
      <c r="AO24" s="12"/>
      <c r="AP24" s="108"/>
      <c r="AQ24" s="108"/>
      <c r="AR24" s="12"/>
      <c r="AS24" s="108"/>
      <c r="AT24" s="108"/>
      <c r="AU24" s="12">
        <v>1</v>
      </c>
      <c r="AV24" s="108"/>
      <c r="AW24" s="108"/>
      <c r="AX24" s="12"/>
      <c r="AY24" s="108"/>
      <c r="AZ24" s="108"/>
      <c r="BA24" s="12"/>
      <c r="BB24" s="108"/>
      <c r="BC24" s="108"/>
      <c r="BD24" s="160">
        <f t="shared" si="1"/>
        <v>2</v>
      </c>
      <c r="BE24" s="223">
        <f t="shared" si="2"/>
        <v>1</v>
      </c>
      <c r="BF24" s="199">
        <f t="shared" si="3"/>
        <v>0.5</v>
      </c>
      <c r="BG24" s="131">
        <f t="shared" si="4"/>
        <v>4.0000000000000001E-3</v>
      </c>
      <c r="BH24" s="252"/>
      <c r="BI24" s="252"/>
      <c r="BJ24" s="252"/>
      <c r="BK24" s="252"/>
      <c r="BL24" s="252" t="s">
        <v>568</v>
      </c>
      <c r="BM24" s="305" t="s">
        <v>569</v>
      </c>
      <c r="BN24" s="250" t="s">
        <v>102</v>
      </c>
      <c r="BO24" s="250" t="s">
        <v>102</v>
      </c>
      <c r="BP24" s="313"/>
      <c r="BQ24" s="250"/>
      <c r="BR24" s="250"/>
      <c r="BS24" s="305"/>
      <c r="BT24" s="246" t="s">
        <v>548</v>
      </c>
      <c r="BU24" s="258" t="s">
        <v>735</v>
      </c>
      <c r="BV24" s="135"/>
      <c r="BW24" s="81">
        <f t="shared" si="5"/>
        <v>0.5</v>
      </c>
      <c r="BX24" s="150">
        <f t="shared" ref="BX24:BX31" si="7">BG24</f>
        <v>4.0000000000000001E-3</v>
      </c>
    </row>
    <row r="25" spans="1:76" s="15" customFormat="1" ht="122.25" customHeight="1" thickBot="1" x14ac:dyDescent="0.4">
      <c r="B25" s="413"/>
      <c r="C25" s="185" t="s">
        <v>147</v>
      </c>
      <c r="D25" s="55" t="s">
        <v>570</v>
      </c>
      <c r="E25" s="418" t="s">
        <v>571</v>
      </c>
      <c r="F25" s="418"/>
      <c r="G25" s="52" t="s">
        <v>572</v>
      </c>
      <c r="H25" s="419" t="s">
        <v>336</v>
      </c>
      <c r="I25" s="419"/>
      <c r="J25" s="419" t="s">
        <v>222</v>
      </c>
      <c r="K25" s="419"/>
      <c r="L25" s="419" t="s">
        <v>101</v>
      </c>
      <c r="M25" s="419"/>
      <c r="N25" s="420" t="s">
        <v>573</v>
      </c>
      <c r="O25" s="420"/>
      <c r="P25" s="143">
        <f t="shared" si="0"/>
        <v>8.0000000000000002E-3</v>
      </c>
      <c r="Q25" s="12"/>
      <c r="R25" s="12"/>
      <c r="S25" s="109"/>
      <c r="T25" s="12"/>
      <c r="U25" s="12"/>
      <c r="V25" s="109"/>
      <c r="W25" s="12"/>
      <c r="X25" s="12"/>
      <c r="Y25" s="12"/>
      <c r="Z25" s="12"/>
      <c r="AA25" s="12"/>
      <c r="AB25" s="12"/>
      <c r="AC25" s="12"/>
      <c r="AD25" s="108"/>
      <c r="AE25" s="108"/>
      <c r="AF25" s="12"/>
      <c r="AG25" s="108"/>
      <c r="AH25" s="108"/>
      <c r="AI25" s="12"/>
      <c r="AJ25" s="108"/>
      <c r="AK25" s="108"/>
      <c r="AL25" s="12"/>
      <c r="AM25" s="108"/>
      <c r="AN25" s="108"/>
      <c r="AO25" s="12"/>
      <c r="AP25" s="108"/>
      <c r="AQ25" s="108"/>
      <c r="AR25" s="12">
        <v>0.5</v>
      </c>
      <c r="AS25" s="108"/>
      <c r="AT25" s="108"/>
      <c r="AU25" s="12"/>
      <c r="AV25" s="108"/>
      <c r="AW25" s="108"/>
      <c r="AX25" s="12">
        <v>0.5</v>
      </c>
      <c r="AY25" s="108"/>
      <c r="AZ25" s="108"/>
      <c r="BA25" s="12"/>
      <c r="BB25" s="108"/>
      <c r="BC25" s="108"/>
      <c r="BD25" s="160">
        <f t="shared" si="1"/>
        <v>1</v>
      </c>
      <c r="BE25" s="223">
        <f t="shared" si="2"/>
        <v>0</v>
      </c>
      <c r="BF25" s="199">
        <f t="shared" si="3"/>
        <v>0</v>
      </c>
      <c r="BG25" s="131">
        <f t="shared" si="4"/>
        <v>0</v>
      </c>
      <c r="BH25" s="252"/>
      <c r="BI25" s="252"/>
      <c r="BJ25" s="252"/>
      <c r="BK25" s="252"/>
      <c r="BL25" s="250" t="s">
        <v>102</v>
      </c>
      <c r="BM25" s="305" t="s">
        <v>102</v>
      </c>
      <c r="BN25" s="250"/>
      <c r="BO25" s="250" t="s">
        <v>574</v>
      </c>
      <c r="BP25" s="313"/>
      <c r="BQ25" s="250"/>
      <c r="BR25" s="250"/>
      <c r="BS25" s="305"/>
      <c r="BT25" s="246" t="s">
        <v>508</v>
      </c>
      <c r="BU25" s="258" t="s">
        <v>838</v>
      </c>
      <c r="BV25" s="135"/>
      <c r="BW25" s="81">
        <f t="shared" si="5"/>
        <v>0</v>
      </c>
      <c r="BX25" s="150">
        <f t="shared" si="7"/>
        <v>0</v>
      </c>
    </row>
    <row r="26" spans="1:76" s="15" customFormat="1" ht="150.5" thickBot="1" x14ac:dyDescent="0.4">
      <c r="B26" s="413"/>
      <c r="C26" s="52" t="s">
        <v>408</v>
      </c>
      <c r="D26" s="55" t="s">
        <v>576</v>
      </c>
      <c r="E26" s="418" t="s">
        <v>577</v>
      </c>
      <c r="F26" s="418"/>
      <c r="G26" s="52" t="s">
        <v>578</v>
      </c>
      <c r="H26" s="419" t="s">
        <v>436</v>
      </c>
      <c r="I26" s="419"/>
      <c r="J26" s="419" t="s">
        <v>222</v>
      </c>
      <c r="K26" s="419"/>
      <c r="L26" s="419" t="s">
        <v>101</v>
      </c>
      <c r="M26" s="419"/>
      <c r="N26" s="420" t="s">
        <v>554</v>
      </c>
      <c r="O26" s="420"/>
      <c r="P26" s="143">
        <f t="shared" si="0"/>
        <v>8.0000000000000002E-3</v>
      </c>
      <c r="Q26" s="12"/>
      <c r="R26" s="12"/>
      <c r="S26" s="109"/>
      <c r="T26" s="12"/>
      <c r="U26" s="12"/>
      <c r="V26" s="109"/>
      <c r="W26" s="12"/>
      <c r="X26" s="12"/>
      <c r="Y26" s="12"/>
      <c r="Z26" s="12"/>
      <c r="AA26" s="12"/>
      <c r="AB26" s="12"/>
      <c r="AC26" s="12"/>
      <c r="AD26" s="108"/>
      <c r="AE26" s="108"/>
      <c r="AF26" s="12"/>
      <c r="AG26" s="108"/>
      <c r="AH26" s="108"/>
      <c r="AI26" s="12"/>
      <c r="AJ26" s="108"/>
      <c r="AK26" s="108"/>
      <c r="AL26" s="12"/>
      <c r="AM26" s="108"/>
      <c r="AN26" s="108"/>
      <c r="AO26" s="12"/>
      <c r="AP26" s="108"/>
      <c r="AQ26" s="108"/>
      <c r="AR26" s="12">
        <v>0.5</v>
      </c>
      <c r="AS26" s="108"/>
      <c r="AT26" s="108"/>
      <c r="AU26" s="12"/>
      <c r="AV26" s="108"/>
      <c r="AW26" s="108"/>
      <c r="AX26" s="12">
        <v>0.5</v>
      </c>
      <c r="AY26" s="108"/>
      <c r="AZ26" s="108"/>
      <c r="BA26" s="12"/>
      <c r="BB26" s="108"/>
      <c r="BC26" s="108"/>
      <c r="BD26" s="160">
        <f t="shared" si="1"/>
        <v>1</v>
      </c>
      <c r="BE26" s="223">
        <f t="shared" si="2"/>
        <v>0</v>
      </c>
      <c r="BF26" s="199">
        <f t="shared" si="3"/>
        <v>0</v>
      </c>
      <c r="BG26" s="131">
        <f t="shared" si="4"/>
        <v>0</v>
      </c>
      <c r="BH26" s="252"/>
      <c r="BI26" s="252"/>
      <c r="BJ26" s="252"/>
      <c r="BK26" s="252"/>
      <c r="BL26" s="250" t="s">
        <v>102</v>
      </c>
      <c r="BM26" s="305" t="s">
        <v>102</v>
      </c>
      <c r="BN26" s="283" t="s">
        <v>579</v>
      </c>
      <c r="BO26" s="283" t="s">
        <v>580</v>
      </c>
      <c r="BP26" s="313"/>
      <c r="BQ26" s="250"/>
      <c r="BR26" s="250"/>
      <c r="BS26" s="305"/>
      <c r="BT26" s="246" t="s">
        <v>575</v>
      </c>
      <c r="BU26" s="258" t="s">
        <v>839</v>
      </c>
      <c r="BV26" s="135"/>
      <c r="BW26" s="136">
        <f t="shared" si="5"/>
        <v>0</v>
      </c>
      <c r="BX26" s="150">
        <f t="shared" si="7"/>
        <v>0</v>
      </c>
    </row>
    <row r="27" spans="1:76" s="15" customFormat="1" ht="128.15" customHeight="1" thickBot="1" x14ac:dyDescent="0.4">
      <c r="B27" s="413"/>
      <c r="C27" s="419" t="s">
        <v>582</v>
      </c>
      <c r="D27" s="418" t="s">
        <v>583</v>
      </c>
      <c r="E27" s="418" t="s">
        <v>584</v>
      </c>
      <c r="F27" s="418"/>
      <c r="G27" s="52" t="s">
        <v>578</v>
      </c>
      <c r="H27" s="419" t="s">
        <v>585</v>
      </c>
      <c r="I27" s="419"/>
      <c r="J27" s="419" t="s">
        <v>495</v>
      </c>
      <c r="K27" s="419"/>
      <c r="L27" s="419" t="s">
        <v>101</v>
      </c>
      <c r="M27" s="419"/>
      <c r="N27" s="420" t="s">
        <v>554</v>
      </c>
      <c r="O27" s="420"/>
      <c r="P27" s="143">
        <f t="shared" si="0"/>
        <v>8.0000000000000002E-3</v>
      </c>
      <c r="Q27" s="12"/>
      <c r="R27" s="12"/>
      <c r="S27" s="109"/>
      <c r="T27" s="12"/>
      <c r="U27" s="12"/>
      <c r="V27" s="109"/>
      <c r="W27" s="12"/>
      <c r="X27" s="12"/>
      <c r="Y27" s="12"/>
      <c r="Z27" s="12"/>
      <c r="AA27" s="12"/>
      <c r="AB27" s="12"/>
      <c r="AC27" s="12"/>
      <c r="AD27" s="108"/>
      <c r="AE27" s="108"/>
      <c r="AF27" s="12"/>
      <c r="AG27" s="108"/>
      <c r="AH27" s="108"/>
      <c r="AI27" s="12"/>
      <c r="AJ27" s="108"/>
      <c r="AK27" s="108"/>
      <c r="AL27" s="12"/>
      <c r="AM27" s="108"/>
      <c r="AN27" s="108"/>
      <c r="AO27" s="12"/>
      <c r="AP27" s="108"/>
      <c r="AQ27" s="108"/>
      <c r="AR27" s="12">
        <v>0.5</v>
      </c>
      <c r="AS27" s="108"/>
      <c r="AT27" s="108"/>
      <c r="AU27" s="12"/>
      <c r="AV27" s="108"/>
      <c r="AW27" s="108"/>
      <c r="AX27" s="12">
        <v>0.5</v>
      </c>
      <c r="AY27" s="108"/>
      <c r="AZ27" s="108"/>
      <c r="BA27" s="12"/>
      <c r="BB27" s="108"/>
      <c r="BC27" s="108"/>
      <c r="BD27" s="160">
        <f t="shared" si="1"/>
        <v>1</v>
      </c>
      <c r="BE27" s="223">
        <f t="shared" si="2"/>
        <v>0</v>
      </c>
      <c r="BF27" s="199">
        <f t="shared" si="3"/>
        <v>0</v>
      </c>
      <c r="BG27" s="131">
        <f t="shared" si="4"/>
        <v>0</v>
      </c>
      <c r="BH27" s="252"/>
      <c r="BI27" s="252"/>
      <c r="BJ27" s="252"/>
      <c r="BK27" s="252"/>
      <c r="BL27" s="250" t="s">
        <v>102</v>
      </c>
      <c r="BM27" s="305" t="s">
        <v>102</v>
      </c>
      <c r="BN27" s="250" t="s">
        <v>102</v>
      </c>
      <c r="BO27" s="250" t="s">
        <v>102</v>
      </c>
      <c r="BP27" s="313"/>
      <c r="BQ27" s="250"/>
      <c r="BR27" s="250"/>
      <c r="BS27" s="305"/>
      <c r="BT27" s="246" t="s">
        <v>581</v>
      </c>
      <c r="BU27" s="258" t="s">
        <v>840</v>
      </c>
      <c r="BV27" s="135"/>
      <c r="BW27" s="136">
        <f t="shared" si="5"/>
        <v>0</v>
      </c>
      <c r="BX27" s="150">
        <f t="shared" si="7"/>
        <v>0</v>
      </c>
    </row>
    <row r="28" spans="1:76" s="15" customFormat="1" ht="156.75" customHeight="1" thickBot="1" x14ac:dyDescent="0.4">
      <c r="B28" s="413"/>
      <c r="C28" s="419"/>
      <c r="D28" s="418"/>
      <c r="E28" s="418" t="s">
        <v>586</v>
      </c>
      <c r="F28" s="418"/>
      <c r="G28" s="52" t="s">
        <v>578</v>
      </c>
      <c r="H28" s="419" t="s">
        <v>585</v>
      </c>
      <c r="I28" s="419"/>
      <c r="J28" s="419" t="s">
        <v>495</v>
      </c>
      <c r="K28" s="419"/>
      <c r="L28" s="419" t="s">
        <v>101</v>
      </c>
      <c r="M28" s="419"/>
      <c r="N28" s="420" t="s">
        <v>554</v>
      </c>
      <c r="O28" s="420"/>
      <c r="P28" s="143">
        <f t="shared" si="0"/>
        <v>8.0000000000000002E-3</v>
      </c>
      <c r="Q28" s="12"/>
      <c r="R28" s="12"/>
      <c r="S28" s="109"/>
      <c r="T28" s="12"/>
      <c r="U28" s="12"/>
      <c r="V28" s="109"/>
      <c r="W28" s="12"/>
      <c r="X28" s="12"/>
      <c r="Y28" s="109"/>
      <c r="Z28" s="12"/>
      <c r="AA28" s="12"/>
      <c r="AB28" s="12"/>
      <c r="AC28" s="12"/>
      <c r="AD28" s="108"/>
      <c r="AE28" s="108"/>
      <c r="AF28" s="12"/>
      <c r="AG28" s="108"/>
      <c r="AH28" s="108"/>
      <c r="AI28" s="12"/>
      <c r="AJ28" s="108"/>
      <c r="AK28" s="108"/>
      <c r="AL28" s="12"/>
      <c r="AM28" s="108"/>
      <c r="AN28" s="108"/>
      <c r="AO28" s="12"/>
      <c r="AP28" s="108"/>
      <c r="AQ28" s="108"/>
      <c r="AR28" s="12">
        <v>0.5</v>
      </c>
      <c r="AS28" s="108"/>
      <c r="AT28" s="108"/>
      <c r="AU28" s="12"/>
      <c r="AV28" s="108"/>
      <c r="AW28" s="108"/>
      <c r="AX28" s="12">
        <v>0.5</v>
      </c>
      <c r="AY28" s="108"/>
      <c r="AZ28" s="108"/>
      <c r="BA28" s="12"/>
      <c r="BB28" s="108"/>
      <c r="BC28" s="108"/>
      <c r="BD28" s="160">
        <f t="shared" si="1"/>
        <v>1</v>
      </c>
      <c r="BE28" s="223">
        <f t="shared" si="2"/>
        <v>0</v>
      </c>
      <c r="BF28" s="199">
        <f t="shared" si="3"/>
        <v>0</v>
      </c>
      <c r="BG28" s="131">
        <f t="shared" si="4"/>
        <v>0</v>
      </c>
      <c r="BH28" s="252"/>
      <c r="BI28" s="252"/>
      <c r="BJ28" s="252"/>
      <c r="BK28" s="252"/>
      <c r="BL28" s="250" t="s">
        <v>102</v>
      </c>
      <c r="BM28" s="305" t="s">
        <v>102</v>
      </c>
      <c r="BN28" s="283" t="s">
        <v>579</v>
      </c>
      <c r="BO28" s="283" t="s">
        <v>580</v>
      </c>
      <c r="BP28" s="313"/>
      <c r="BQ28" s="250"/>
      <c r="BR28" s="250"/>
      <c r="BS28" s="305"/>
      <c r="BT28" s="246" t="s">
        <v>581</v>
      </c>
      <c r="BU28" s="258" t="s">
        <v>841</v>
      </c>
      <c r="BV28" s="135"/>
      <c r="BW28" s="136">
        <f t="shared" si="5"/>
        <v>0</v>
      </c>
      <c r="BX28" s="150">
        <f t="shared" si="7"/>
        <v>0</v>
      </c>
    </row>
    <row r="29" spans="1:76" s="15" customFormat="1" ht="232.5" customHeight="1" thickBot="1" x14ac:dyDescent="0.4">
      <c r="A29" s="13">
        <v>1</v>
      </c>
      <c r="B29" s="413" t="s">
        <v>588</v>
      </c>
      <c r="C29" s="185" t="s">
        <v>154</v>
      </c>
      <c r="D29" s="55" t="s">
        <v>589</v>
      </c>
      <c r="E29" s="418" t="s">
        <v>590</v>
      </c>
      <c r="F29" s="418"/>
      <c r="G29" s="52" t="s">
        <v>591</v>
      </c>
      <c r="H29" s="419" t="s">
        <v>89</v>
      </c>
      <c r="I29" s="419"/>
      <c r="J29" s="419"/>
      <c r="K29" s="419"/>
      <c r="L29" s="419" t="s">
        <v>101</v>
      </c>
      <c r="M29" s="419"/>
      <c r="N29" s="420" t="s">
        <v>592</v>
      </c>
      <c r="O29" s="420"/>
      <c r="P29" s="143">
        <f t="shared" si="0"/>
        <v>8.0000000000000002E-3</v>
      </c>
      <c r="Q29" s="12"/>
      <c r="R29" s="12"/>
      <c r="S29" s="109"/>
      <c r="T29" s="160"/>
      <c r="U29" s="160"/>
      <c r="V29" s="161"/>
      <c r="W29" s="173">
        <v>1</v>
      </c>
      <c r="X29" s="173">
        <v>1</v>
      </c>
      <c r="Y29" s="174">
        <f>X29/W29</f>
        <v>1</v>
      </c>
      <c r="Z29" s="160"/>
      <c r="AA29" s="160"/>
      <c r="AB29" s="161"/>
      <c r="AC29" s="173">
        <v>1</v>
      </c>
      <c r="AD29" s="176">
        <v>1</v>
      </c>
      <c r="AE29" s="177">
        <f>AD29/1</f>
        <v>1</v>
      </c>
      <c r="AF29" s="12"/>
      <c r="AG29" s="108"/>
      <c r="AH29" s="108"/>
      <c r="AI29" s="173">
        <v>1</v>
      </c>
      <c r="AJ29" s="176">
        <v>1</v>
      </c>
      <c r="AK29" s="177">
        <f>AJ29/AI29</f>
        <v>1</v>
      </c>
      <c r="AL29" s="12"/>
      <c r="AM29" s="108"/>
      <c r="AN29" s="108"/>
      <c r="AO29" s="12">
        <v>1</v>
      </c>
      <c r="AP29" s="108"/>
      <c r="AQ29" s="108"/>
      <c r="AR29" s="12"/>
      <c r="AS29" s="108"/>
      <c r="AT29" s="108"/>
      <c r="AU29" s="12">
        <v>1</v>
      </c>
      <c r="AV29" s="108"/>
      <c r="AW29" s="108"/>
      <c r="AX29" s="12"/>
      <c r="AY29" s="108"/>
      <c r="AZ29" s="108"/>
      <c r="BA29" s="12"/>
      <c r="BB29" s="108"/>
      <c r="BC29" s="108"/>
      <c r="BD29" s="160">
        <f t="shared" si="1"/>
        <v>5</v>
      </c>
      <c r="BE29" s="223">
        <f t="shared" si="2"/>
        <v>3</v>
      </c>
      <c r="BF29" s="199">
        <f t="shared" si="3"/>
        <v>0.6</v>
      </c>
      <c r="BG29" s="131">
        <f t="shared" si="4"/>
        <v>4.7999999999999996E-3</v>
      </c>
      <c r="BH29" s="252"/>
      <c r="BI29" s="252"/>
      <c r="BJ29" s="252" t="s">
        <v>593</v>
      </c>
      <c r="BK29" s="252" t="s">
        <v>594</v>
      </c>
      <c r="BL29" s="252" t="s">
        <v>595</v>
      </c>
      <c r="BM29" s="314" t="s">
        <v>596</v>
      </c>
      <c r="BN29" s="283" t="s">
        <v>807</v>
      </c>
      <c r="BO29" s="283" t="s">
        <v>754</v>
      </c>
      <c r="BP29" s="313"/>
      <c r="BQ29" s="250"/>
      <c r="BR29" s="250"/>
      <c r="BS29" s="305"/>
      <c r="BT29" s="246" t="s">
        <v>587</v>
      </c>
      <c r="BU29" s="258" t="s">
        <v>833</v>
      </c>
      <c r="BV29" s="135"/>
      <c r="BW29" s="136">
        <f>+BF29</f>
        <v>0.6</v>
      </c>
      <c r="BX29" s="150">
        <f t="shared" si="7"/>
        <v>4.7999999999999996E-3</v>
      </c>
    </row>
    <row r="30" spans="1:76" s="15" customFormat="1" ht="240" customHeight="1" thickBot="1" x14ac:dyDescent="0.4">
      <c r="A30" s="13"/>
      <c r="B30" s="413"/>
      <c r="C30" s="52" t="s">
        <v>162</v>
      </c>
      <c r="D30" s="55" t="s">
        <v>598</v>
      </c>
      <c r="E30" s="418" t="s">
        <v>599</v>
      </c>
      <c r="F30" s="418"/>
      <c r="G30" s="52" t="s">
        <v>600</v>
      </c>
      <c r="H30" s="419" t="s">
        <v>336</v>
      </c>
      <c r="I30" s="419"/>
      <c r="J30" s="419" t="s">
        <v>601</v>
      </c>
      <c r="K30" s="419"/>
      <c r="L30" s="419" t="s">
        <v>101</v>
      </c>
      <c r="M30" s="419"/>
      <c r="N30" s="420">
        <v>44926</v>
      </c>
      <c r="O30" s="420"/>
      <c r="P30" s="143">
        <f t="shared" si="0"/>
        <v>8.0000000000000002E-3</v>
      </c>
      <c r="Q30" s="12"/>
      <c r="R30" s="12"/>
      <c r="S30" s="109"/>
      <c r="T30" s="173">
        <v>1</v>
      </c>
      <c r="U30" s="173">
        <v>1</v>
      </c>
      <c r="V30" s="174">
        <f>U30/T30</f>
        <v>1</v>
      </c>
      <c r="W30" s="173">
        <v>1</v>
      </c>
      <c r="X30" s="173">
        <v>1</v>
      </c>
      <c r="Y30" s="174">
        <f>X30/W30</f>
        <v>1</v>
      </c>
      <c r="Z30" s="173">
        <v>1</v>
      </c>
      <c r="AA30" s="173">
        <v>1</v>
      </c>
      <c r="AB30" s="174">
        <f>AA30/Z30</f>
        <v>1</v>
      </c>
      <c r="AC30" s="173">
        <v>1</v>
      </c>
      <c r="AD30" s="173">
        <v>1</v>
      </c>
      <c r="AE30" s="174">
        <f>AD30/AC30</f>
        <v>1</v>
      </c>
      <c r="AF30" s="173">
        <v>1</v>
      </c>
      <c r="AG30" s="173">
        <v>1</v>
      </c>
      <c r="AH30" s="174">
        <f>AG30/AF30</f>
        <v>1</v>
      </c>
      <c r="AI30" s="173">
        <v>1</v>
      </c>
      <c r="AJ30" s="176">
        <v>1</v>
      </c>
      <c r="AK30" s="177">
        <f>AJ30/AI30</f>
        <v>1</v>
      </c>
      <c r="AL30" s="173">
        <v>1</v>
      </c>
      <c r="AM30" s="176">
        <v>1</v>
      </c>
      <c r="AN30" s="177">
        <f>AM30/AL30</f>
        <v>1</v>
      </c>
      <c r="AO30" s="12">
        <v>1</v>
      </c>
      <c r="AP30" s="108"/>
      <c r="AQ30" s="108"/>
      <c r="AR30" s="12">
        <v>1</v>
      </c>
      <c r="AS30" s="108"/>
      <c r="AT30" s="108"/>
      <c r="AU30" s="12">
        <v>1</v>
      </c>
      <c r="AV30" s="108"/>
      <c r="AW30" s="108"/>
      <c r="AX30" s="12">
        <v>1</v>
      </c>
      <c r="AY30" s="108"/>
      <c r="AZ30" s="108"/>
      <c r="BA30" s="12"/>
      <c r="BB30" s="108"/>
      <c r="BC30" s="108"/>
      <c r="BD30" s="160">
        <f t="shared" si="1"/>
        <v>11</v>
      </c>
      <c r="BE30" s="223">
        <f t="shared" si="2"/>
        <v>7</v>
      </c>
      <c r="BF30" s="199">
        <f t="shared" si="3"/>
        <v>0.63636363636363635</v>
      </c>
      <c r="BG30" s="131">
        <f t="shared" si="4"/>
        <v>5.0909090909090913E-3</v>
      </c>
      <c r="BH30" s="252" t="s">
        <v>602</v>
      </c>
      <c r="BI30" s="252" t="s">
        <v>603</v>
      </c>
      <c r="BJ30" s="252" t="s">
        <v>604</v>
      </c>
      <c r="BK30" s="252" t="s">
        <v>605</v>
      </c>
      <c r="BL30" s="250" t="s">
        <v>606</v>
      </c>
      <c r="BM30" s="305" t="s">
        <v>607</v>
      </c>
      <c r="BN30" s="283" t="s">
        <v>608</v>
      </c>
      <c r="BO30" s="283" t="s">
        <v>609</v>
      </c>
      <c r="BP30" s="315"/>
      <c r="BQ30" s="283"/>
      <c r="BR30" s="283"/>
      <c r="BS30" s="287"/>
      <c r="BT30" s="246" t="s">
        <v>597</v>
      </c>
      <c r="BU30" s="258" t="s">
        <v>730</v>
      </c>
      <c r="BV30" s="135"/>
      <c r="BW30" s="136">
        <f t="shared" si="5"/>
        <v>0.63636363636363635</v>
      </c>
      <c r="BX30" s="150">
        <f t="shared" si="7"/>
        <v>5.0909090909090913E-3</v>
      </c>
    </row>
    <row r="31" spans="1:76" s="15" customFormat="1" ht="163.9" customHeight="1" thickBot="1" x14ac:dyDescent="0.4">
      <c r="A31" s="13"/>
      <c r="B31" s="413"/>
      <c r="C31" s="213" t="s">
        <v>441</v>
      </c>
      <c r="D31" s="214" t="s">
        <v>611</v>
      </c>
      <c r="E31" s="476" t="s">
        <v>612</v>
      </c>
      <c r="F31" s="476"/>
      <c r="G31" s="215" t="s">
        <v>613</v>
      </c>
      <c r="H31" s="477" t="s">
        <v>222</v>
      </c>
      <c r="I31" s="477"/>
      <c r="J31" s="477"/>
      <c r="K31" s="477"/>
      <c r="L31" s="477" t="s">
        <v>101</v>
      </c>
      <c r="M31" s="477"/>
      <c r="N31" s="478" t="s">
        <v>614</v>
      </c>
      <c r="O31" s="478"/>
      <c r="P31" s="157">
        <f t="shared" si="0"/>
        <v>8.0000000000000002E-3</v>
      </c>
      <c r="Q31" s="157"/>
      <c r="R31" s="163"/>
      <c r="S31" s="163"/>
      <c r="T31" s="234"/>
      <c r="U31" s="163"/>
      <c r="V31" s="163"/>
      <c r="W31" s="234"/>
      <c r="X31" s="163"/>
      <c r="Y31" s="163"/>
      <c r="Z31" s="163"/>
      <c r="AA31" s="163"/>
      <c r="AB31" s="163"/>
      <c r="AC31" s="235">
        <v>1</v>
      </c>
      <c r="AD31" s="235">
        <v>1</v>
      </c>
      <c r="AE31" s="195">
        <f>AC31/AD31</f>
        <v>1</v>
      </c>
      <c r="AF31" s="236"/>
      <c r="AG31" s="163"/>
      <c r="AH31" s="164"/>
      <c r="AI31" s="164">
        <v>1</v>
      </c>
      <c r="AJ31" s="237"/>
      <c r="AK31" s="237"/>
      <c r="AL31" s="236"/>
      <c r="AM31" s="173">
        <v>1</v>
      </c>
      <c r="AN31" s="164"/>
      <c r="AO31" s="164"/>
      <c r="AP31" s="163"/>
      <c r="AQ31" s="164"/>
      <c r="AR31" s="164">
        <v>1</v>
      </c>
      <c r="AS31" s="163"/>
      <c r="AT31" s="164"/>
      <c r="AU31" s="164"/>
      <c r="AV31" s="163"/>
      <c r="AW31" s="164"/>
      <c r="AX31" s="164"/>
      <c r="AY31" s="163"/>
      <c r="AZ31" s="164"/>
      <c r="BA31" s="164"/>
      <c r="BB31" s="163"/>
      <c r="BC31" s="164"/>
      <c r="BD31" s="240">
        <f>BA31+AX31+AU31+AR31+AL31+AO31+AI31+AF31+AC31+Z31+W31+T31+Q31</f>
        <v>3</v>
      </c>
      <c r="BE31" s="226">
        <f>R31+U31+X31+AA31+AD31+AG31+AJ31+AM31+AP31+AS31+AV31+AY31+BB31</f>
        <v>2</v>
      </c>
      <c r="BF31" s="199">
        <f>BE31/BD31</f>
        <v>0.66666666666666663</v>
      </c>
      <c r="BG31" s="216">
        <f>BF31*P31</f>
        <v>5.3333333333333332E-3</v>
      </c>
      <c r="BH31" s="316">
        <f>BG31*Q31*$P$6</f>
        <v>0</v>
      </c>
      <c r="BI31" s="310"/>
      <c r="BJ31" s="310"/>
      <c r="BK31" s="310" t="s">
        <v>615</v>
      </c>
      <c r="BL31" s="310" t="s">
        <v>616</v>
      </c>
      <c r="BM31" s="317" t="s">
        <v>808</v>
      </c>
      <c r="BN31" s="318" t="s">
        <v>617</v>
      </c>
      <c r="BO31" s="318" t="s">
        <v>618</v>
      </c>
      <c r="BP31" s="319"/>
      <c r="BQ31" s="320"/>
      <c r="BR31" s="320"/>
      <c r="BS31" s="317"/>
      <c r="BT31" s="246" t="s">
        <v>610</v>
      </c>
      <c r="BU31" s="290" t="s">
        <v>757</v>
      </c>
      <c r="BV31" s="139"/>
      <c r="BW31" s="140">
        <f t="shared" si="5"/>
        <v>0.66666666666666663</v>
      </c>
      <c r="BX31" s="150">
        <f t="shared" si="7"/>
        <v>5.3333333333333332E-3</v>
      </c>
    </row>
    <row r="32" spans="1:76" s="15" customFormat="1" ht="144" customHeight="1" thickBot="1" x14ac:dyDescent="0.4">
      <c r="A32" s="13"/>
      <c r="B32" s="414"/>
      <c r="C32" s="12" t="s">
        <v>619</v>
      </c>
      <c r="D32" s="55" t="s">
        <v>620</v>
      </c>
      <c r="E32" s="418" t="s">
        <v>621</v>
      </c>
      <c r="F32" s="418"/>
      <c r="G32" s="52" t="s">
        <v>622</v>
      </c>
      <c r="H32" s="419" t="s">
        <v>158</v>
      </c>
      <c r="I32" s="419"/>
      <c r="J32" s="419"/>
      <c r="K32" s="419"/>
      <c r="L32" s="419" t="s">
        <v>101</v>
      </c>
      <c r="M32" s="419"/>
      <c r="N32" s="420" t="s">
        <v>623</v>
      </c>
      <c r="O32" s="420"/>
      <c r="P32" s="143">
        <f>20%/25</f>
        <v>8.0000000000000002E-3</v>
      </c>
      <c r="Q32" s="143"/>
      <c r="R32" s="12"/>
      <c r="S32" s="12"/>
      <c r="T32" s="109"/>
      <c r="U32" s="12"/>
      <c r="V32" s="12"/>
      <c r="W32" s="109"/>
      <c r="X32" s="12"/>
      <c r="Y32" s="12"/>
      <c r="Z32" s="12"/>
      <c r="AA32" s="12"/>
      <c r="AB32" s="12"/>
      <c r="AC32" s="173">
        <v>1</v>
      </c>
      <c r="AD32" s="173">
        <v>1</v>
      </c>
      <c r="AE32" s="174">
        <f>AC32/AD32</f>
        <v>1</v>
      </c>
      <c r="AF32" s="147"/>
      <c r="AG32" s="238"/>
      <c r="AH32" s="239"/>
      <c r="AI32" s="239"/>
      <c r="AJ32" s="12"/>
      <c r="AK32" s="108"/>
      <c r="AL32" s="108"/>
      <c r="AM32" s="12"/>
      <c r="AN32" s="108"/>
      <c r="AO32" s="108"/>
      <c r="AP32" s="12"/>
      <c r="AQ32" s="108"/>
      <c r="AR32" s="108"/>
      <c r="AS32" s="12"/>
      <c r="AT32" s="108"/>
      <c r="AU32" s="108"/>
      <c r="AV32" s="12"/>
      <c r="AW32" s="108"/>
      <c r="AX32" s="108">
        <v>1</v>
      </c>
      <c r="AY32" s="12"/>
      <c r="AZ32" s="108"/>
      <c r="BA32" s="108"/>
      <c r="BB32" s="12"/>
      <c r="BC32" s="108"/>
      <c r="BD32" s="241">
        <f>BA32+AX32+AU32+AR32+AO32+AL32+AI32+AF32+AC32+Z32+W32+T32+Q32</f>
        <v>2</v>
      </c>
      <c r="BE32" s="223">
        <f>R32+U32+X32+AA32+AD32++AG32+AJ32+AM32+AP32+AS32+AV32+AY32+BB32</f>
        <v>1</v>
      </c>
      <c r="BF32" s="242">
        <f>BE32/BD32</f>
        <v>0.5</v>
      </c>
      <c r="BG32" s="134">
        <f t="shared" si="4"/>
        <v>4.0000000000000001E-3</v>
      </c>
      <c r="BH32" s="321">
        <f>BG32*Q32*$P$6</f>
        <v>0</v>
      </c>
      <c r="BI32" s="252"/>
      <c r="BJ32" s="252"/>
      <c r="BK32" s="252"/>
      <c r="BL32" s="250" t="s">
        <v>809</v>
      </c>
      <c r="BM32" s="250" t="s">
        <v>810</v>
      </c>
      <c r="BN32" s="250" t="s">
        <v>809</v>
      </c>
      <c r="BO32" s="250" t="s">
        <v>102</v>
      </c>
      <c r="BP32" s="252"/>
      <c r="BQ32" s="252"/>
      <c r="BR32" s="252"/>
      <c r="BS32" s="314"/>
      <c r="BT32" s="246" t="s">
        <v>508</v>
      </c>
      <c r="BU32" s="252" t="s">
        <v>756</v>
      </c>
      <c r="BV32" s="147"/>
      <c r="BW32" s="243">
        <f>+BF32</f>
        <v>0.5</v>
      </c>
      <c r="BX32" s="147"/>
    </row>
    <row r="33" spans="2:76" s="11" customFormat="1" ht="12.75" customHeight="1" x14ac:dyDescent="0.25">
      <c r="B33" s="13"/>
      <c r="C33" s="13"/>
      <c r="D33" s="16"/>
      <c r="E33" s="16"/>
      <c r="F33" s="16"/>
      <c r="G33" s="17"/>
      <c r="H33" s="13"/>
      <c r="I33" s="13"/>
      <c r="J33" s="13"/>
      <c r="K33" s="13"/>
      <c r="L33" s="13"/>
      <c r="M33" s="13"/>
      <c r="N33" s="13"/>
      <c r="O33" s="13"/>
      <c r="BD33" s="50"/>
      <c r="BE33" s="50"/>
      <c r="BF33" s="50"/>
      <c r="BT33" s="484" t="s">
        <v>624</v>
      </c>
      <c r="BU33" s="484"/>
      <c r="BV33" s="484"/>
      <c r="BW33" s="484"/>
      <c r="BX33" s="217">
        <f>SUM(BX7:BX31)</f>
        <v>8.9774967061923588E-2</v>
      </c>
    </row>
    <row r="34" spans="2:76" s="11" customFormat="1" x14ac:dyDescent="0.25">
      <c r="B34" s="13"/>
      <c r="C34" s="13"/>
      <c r="D34" s="16"/>
      <c r="E34" s="16"/>
      <c r="F34" s="16"/>
      <c r="G34" s="17"/>
      <c r="H34" s="13"/>
      <c r="I34" s="13"/>
      <c r="J34" s="13"/>
      <c r="K34" s="13"/>
      <c r="L34" s="13"/>
      <c r="M34" s="13"/>
      <c r="N34" s="13"/>
      <c r="O34" s="13"/>
      <c r="BD34" s="50"/>
      <c r="BE34" s="50"/>
      <c r="BF34" s="50"/>
    </row>
    <row r="35" spans="2:76" s="11" customFormat="1" x14ac:dyDescent="0.25">
      <c r="B35" s="13"/>
      <c r="C35" s="13"/>
      <c r="D35" s="16"/>
      <c r="E35" s="16"/>
      <c r="F35" s="16"/>
      <c r="G35" s="17"/>
      <c r="H35" s="13"/>
      <c r="I35" s="13"/>
      <c r="J35" s="13"/>
      <c r="K35" s="13"/>
      <c r="L35" s="13"/>
      <c r="M35" s="13"/>
      <c r="N35" s="13"/>
      <c r="O35" s="13"/>
      <c r="BD35" s="50"/>
      <c r="BE35" s="50"/>
      <c r="BF35" s="50"/>
    </row>
    <row r="36" spans="2:76" s="11" customFormat="1" x14ac:dyDescent="0.25">
      <c r="B36" s="13"/>
      <c r="C36" s="13"/>
      <c r="D36" s="16"/>
      <c r="E36" s="16"/>
      <c r="F36" s="16"/>
      <c r="G36" s="17"/>
      <c r="H36" s="13"/>
      <c r="I36" s="13"/>
      <c r="J36" s="13"/>
      <c r="K36" s="13"/>
      <c r="L36" s="13"/>
      <c r="M36" s="13"/>
      <c r="N36" s="13"/>
      <c r="O36" s="13"/>
      <c r="BD36" s="50"/>
      <c r="BE36" s="50"/>
      <c r="BF36" s="50"/>
    </row>
    <row r="37" spans="2:76" s="11" customFormat="1" x14ac:dyDescent="0.25">
      <c r="B37" s="13"/>
      <c r="C37" s="13"/>
      <c r="D37" s="16"/>
      <c r="E37" s="16"/>
      <c r="F37" s="16"/>
      <c r="G37" s="17"/>
      <c r="H37" s="13"/>
      <c r="I37" s="13"/>
      <c r="J37" s="13"/>
      <c r="K37" s="13"/>
      <c r="L37" s="13"/>
      <c r="M37" s="13"/>
      <c r="N37" s="13"/>
      <c r="O37" s="13"/>
      <c r="BD37" s="50"/>
      <c r="BE37" s="50"/>
      <c r="BF37" s="50"/>
    </row>
    <row r="38" spans="2:76" s="11" customFormat="1" x14ac:dyDescent="0.25">
      <c r="B38" s="13"/>
      <c r="C38" s="13"/>
      <c r="D38" s="16"/>
      <c r="E38" s="16"/>
      <c r="F38" s="16"/>
      <c r="G38" s="17"/>
      <c r="H38" s="13"/>
      <c r="I38" s="13"/>
      <c r="J38" s="13"/>
      <c r="K38" s="13"/>
      <c r="L38" s="13"/>
      <c r="M38" s="13"/>
      <c r="N38" s="13"/>
      <c r="O38" s="13"/>
      <c r="BD38" s="50"/>
      <c r="BE38" s="50"/>
      <c r="BF38" s="50"/>
    </row>
    <row r="39" spans="2:76" s="11" customFormat="1" x14ac:dyDescent="0.25">
      <c r="B39" s="13"/>
      <c r="C39" s="13"/>
      <c r="D39" s="16"/>
      <c r="E39" s="16"/>
      <c r="F39" s="16"/>
      <c r="G39" s="17"/>
      <c r="H39" s="13"/>
      <c r="I39" s="13"/>
      <c r="J39" s="13"/>
      <c r="K39" s="13"/>
      <c r="L39" s="13"/>
      <c r="M39" s="13"/>
      <c r="N39" s="13"/>
      <c r="O39" s="13"/>
      <c r="BD39" s="50"/>
      <c r="BE39" s="50"/>
      <c r="BF39" s="50"/>
    </row>
    <row r="40" spans="2:76" s="11" customFormat="1" x14ac:dyDescent="0.25">
      <c r="B40" s="13"/>
      <c r="C40" s="13"/>
      <c r="D40" s="16"/>
      <c r="E40" s="16"/>
      <c r="F40" s="16"/>
      <c r="G40" s="17"/>
      <c r="H40" s="13"/>
      <c r="I40" s="13"/>
      <c r="J40" s="13"/>
      <c r="K40" s="13"/>
      <c r="L40" s="13"/>
      <c r="M40" s="13"/>
      <c r="N40" s="13"/>
      <c r="O40" s="13"/>
      <c r="BD40" s="50"/>
      <c r="BE40" s="50"/>
      <c r="BF40" s="50"/>
    </row>
    <row r="41" spans="2:76" s="11" customFormat="1" ht="21.75" customHeight="1" x14ac:dyDescent="0.25">
      <c r="B41" s="13"/>
      <c r="C41" s="13"/>
      <c r="D41" s="16"/>
      <c r="E41" s="16"/>
      <c r="F41" s="16"/>
      <c r="G41" s="17"/>
      <c r="H41" s="13"/>
      <c r="I41" s="13"/>
      <c r="J41" s="13"/>
      <c r="K41" s="13"/>
      <c r="L41" s="13"/>
      <c r="M41" s="13"/>
      <c r="N41" s="13"/>
      <c r="O41" s="13"/>
      <c r="BD41" s="50"/>
      <c r="BE41" s="50"/>
      <c r="BF41" s="50"/>
    </row>
    <row r="42" spans="2:76" s="11" customFormat="1" x14ac:dyDescent="0.25">
      <c r="B42" s="13"/>
      <c r="C42" s="13"/>
      <c r="D42" s="16"/>
      <c r="E42" s="16"/>
      <c r="F42" s="16"/>
      <c r="G42" s="17"/>
      <c r="H42" s="13"/>
      <c r="I42" s="13"/>
      <c r="J42" s="13"/>
      <c r="K42" s="13"/>
      <c r="L42" s="13"/>
      <c r="M42" s="13"/>
      <c r="N42" s="13"/>
      <c r="O42" s="13"/>
      <c r="BD42" s="50"/>
      <c r="BE42" s="50"/>
      <c r="BF42" s="50"/>
    </row>
    <row r="43" spans="2:76" s="11" customFormat="1" x14ac:dyDescent="0.25">
      <c r="B43" s="13"/>
      <c r="C43" s="13"/>
      <c r="D43" s="16"/>
      <c r="E43" s="16"/>
      <c r="F43" s="16"/>
      <c r="G43" s="17"/>
      <c r="H43" s="13"/>
      <c r="I43" s="13"/>
      <c r="J43" s="13"/>
      <c r="K43" s="13"/>
      <c r="L43" s="13"/>
      <c r="M43" s="13"/>
      <c r="N43" s="13"/>
      <c r="O43" s="13"/>
      <c r="BD43" s="50"/>
      <c r="BE43" s="50"/>
      <c r="BF43" s="50"/>
    </row>
    <row r="44" spans="2:76" s="11" customFormat="1" x14ac:dyDescent="0.25">
      <c r="B44" s="13"/>
      <c r="C44" s="13"/>
      <c r="D44" s="16"/>
      <c r="E44" s="16"/>
      <c r="F44" s="16"/>
      <c r="G44" s="17"/>
      <c r="H44" s="13"/>
      <c r="I44" s="13"/>
      <c r="J44" s="13"/>
      <c r="K44" s="13"/>
      <c r="L44" s="13"/>
      <c r="M44" s="13"/>
      <c r="N44" s="13"/>
      <c r="O44" s="13"/>
      <c r="BD44" s="50"/>
      <c r="BE44" s="50"/>
      <c r="BF44" s="50"/>
    </row>
    <row r="45" spans="2:76" s="11" customFormat="1" x14ac:dyDescent="0.25">
      <c r="B45" s="13"/>
      <c r="C45" s="13"/>
      <c r="D45" s="16"/>
      <c r="E45" s="16"/>
      <c r="F45" s="16"/>
      <c r="G45" s="17"/>
      <c r="H45" s="13"/>
      <c r="I45" s="13"/>
      <c r="J45" s="13"/>
      <c r="K45" s="13"/>
      <c r="L45" s="13"/>
      <c r="M45" s="13"/>
      <c r="N45" s="13"/>
      <c r="O45" s="13"/>
      <c r="BD45" s="50"/>
      <c r="BE45" s="50"/>
      <c r="BF45" s="50"/>
    </row>
    <row r="46" spans="2:76" s="11" customFormat="1" x14ac:dyDescent="0.25">
      <c r="B46" s="13"/>
      <c r="C46" s="13"/>
      <c r="D46" s="16"/>
      <c r="E46" s="16"/>
      <c r="F46" s="16"/>
      <c r="G46" s="17"/>
      <c r="H46" s="13"/>
      <c r="I46" s="13"/>
      <c r="J46" s="13"/>
      <c r="K46" s="13"/>
      <c r="L46" s="13"/>
      <c r="M46" s="13"/>
      <c r="N46" s="13"/>
      <c r="O46" s="13"/>
      <c r="BD46" s="50"/>
      <c r="BE46" s="50"/>
      <c r="BF46" s="50"/>
    </row>
    <row r="47" spans="2:76" s="11" customFormat="1" x14ac:dyDescent="0.25">
      <c r="B47" s="13"/>
      <c r="C47" s="13"/>
      <c r="D47" s="16"/>
      <c r="E47" s="16"/>
      <c r="F47" s="16"/>
      <c r="G47" s="17"/>
      <c r="H47" s="13"/>
      <c r="I47" s="13"/>
      <c r="J47" s="13"/>
      <c r="K47" s="13"/>
      <c r="L47" s="13"/>
      <c r="M47" s="13"/>
      <c r="N47" s="13"/>
      <c r="O47" s="13"/>
      <c r="BD47" s="50"/>
      <c r="BE47" s="50"/>
      <c r="BF47" s="50"/>
    </row>
    <row r="48" spans="2:76" s="11" customFormat="1" x14ac:dyDescent="0.25">
      <c r="B48" s="13"/>
      <c r="C48" s="13"/>
      <c r="D48" s="16"/>
      <c r="E48" s="16"/>
      <c r="F48" s="16"/>
      <c r="G48" s="17"/>
      <c r="H48" s="13"/>
      <c r="I48" s="13"/>
      <c r="J48" s="13"/>
      <c r="K48" s="13"/>
      <c r="L48" s="13"/>
      <c r="M48" s="13"/>
      <c r="N48" s="13"/>
      <c r="O48" s="13"/>
      <c r="BD48" s="50"/>
      <c r="BE48" s="50"/>
      <c r="BF48" s="50"/>
    </row>
    <row r="49" spans="2:58" s="11" customFormat="1" x14ac:dyDescent="0.25">
      <c r="B49" s="13"/>
      <c r="C49" s="13"/>
      <c r="D49" s="16"/>
      <c r="E49" s="16"/>
      <c r="F49" s="16"/>
      <c r="G49" s="17"/>
      <c r="H49" s="13"/>
      <c r="I49" s="13"/>
      <c r="J49" s="13"/>
      <c r="K49" s="13"/>
      <c r="L49" s="13"/>
      <c r="M49" s="13"/>
      <c r="N49" s="13"/>
      <c r="O49" s="13"/>
      <c r="BD49" s="50"/>
      <c r="BE49" s="50"/>
      <c r="BF49" s="50"/>
    </row>
    <row r="50" spans="2:58" s="11" customFormat="1" x14ac:dyDescent="0.25">
      <c r="B50" s="13"/>
      <c r="C50" s="13"/>
      <c r="D50" s="18"/>
      <c r="E50" s="16"/>
      <c r="F50" s="16"/>
      <c r="G50" s="17"/>
      <c r="H50" s="13"/>
      <c r="I50" s="13"/>
      <c r="J50" s="13"/>
      <c r="K50" s="13"/>
      <c r="L50" s="13"/>
      <c r="M50" s="13"/>
      <c r="N50" s="13"/>
      <c r="O50" s="13"/>
      <c r="BD50" s="50"/>
      <c r="BE50" s="50"/>
      <c r="BF50" s="50"/>
    </row>
    <row r="51" spans="2:58" s="11" customFormat="1" x14ac:dyDescent="0.25">
      <c r="B51" s="13"/>
      <c r="C51" s="13"/>
      <c r="D51" s="18"/>
      <c r="E51" s="16"/>
      <c r="F51" s="16"/>
      <c r="G51" s="17"/>
      <c r="H51" s="13"/>
      <c r="I51" s="13"/>
      <c r="J51" s="13"/>
      <c r="K51" s="13"/>
      <c r="L51" s="13"/>
      <c r="M51" s="13"/>
      <c r="N51" s="13"/>
      <c r="O51" s="13"/>
      <c r="BD51" s="50"/>
      <c r="BE51" s="50"/>
      <c r="BF51" s="50"/>
    </row>
    <row r="52" spans="2:58" s="11" customFormat="1" x14ac:dyDescent="0.25">
      <c r="B52" s="13"/>
      <c r="C52" s="13"/>
      <c r="D52" s="18"/>
      <c r="E52" s="16"/>
      <c r="F52" s="16"/>
      <c r="G52" s="17"/>
      <c r="H52" s="13"/>
      <c r="I52" s="13"/>
      <c r="J52" s="13"/>
      <c r="K52" s="13"/>
      <c r="L52" s="13"/>
      <c r="M52" s="13"/>
      <c r="N52" s="13"/>
      <c r="O52" s="13"/>
      <c r="BD52" s="50"/>
      <c r="BE52" s="50"/>
      <c r="BF52" s="50"/>
    </row>
    <row r="53" spans="2:58" s="11" customFormat="1" x14ac:dyDescent="0.25">
      <c r="B53" s="13"/>
      <c r="C53" s="13"/>
      <c r="D53" s="18"/>
      <c r="E53" s="16"/>
      <c r="F53" s="16"/>
      <c r="G53" s="17"/>
      <c r="H53" s="13"/>
      <c r="I53" s="13"/>
      <c r="J53" s="13"/>
      <c r="K53" s="13"/>
      <c r="L53" s="13"/>
      <c r="M53" s="13"/>
      <c r="N53" s="13"/>
      <c r="O53" s="13"/>
      <c r="BD53" s="50"/>
      <c r="BE53" s="50"/>
      <c r="BF53" s="50"/>
    </row>
    <row r="54" spans="2:58" s="11" customFormat="1" x14ac:dyDescent="0.25">
      <c r="B54" s="13"/>
      <c r="C54" s="13"/>
      <c r="D54" s="18"/>
      <c r="E54" s="16"/>
      <c r="F54" s="16"/>
      <c r="G54" s="17"/>
      <c r="H54" s="13"/>
      <c r="I54" s="13"/>
      <c r="J54" s="13"/>
      <c r="K54" s="13"/>
      <c r="L54" s="13"/>
      <c r="M54" s="13"/>
      <c r="N54" s="13"/>
      <c r="O54" s="13"/>
      <c r="BD54" s="50"/>
      <c r="BE54" s="50"/>
      <c r="BF54" s="50"/>
    </row>
  </sheetData>
  <autoFilter ref="A6:O33" xr:uid="{00000000-0009-0000-0000-000006000000}">
    <filterColumn colId="4" showButton="0"/>
    <filterColumn colId="7" showButton="0"/>
    <filterColumn colId="9" showButton="0"/>
    <filterColumn colId="11" showButton="0"/>
    <filterColumn colId="13" showButton="0"/>
  </autoFilter>
  <mergeCells count="183">
    <mergeCell ref="BT5:BT6"/>
    <mergeCell ref="BU5:BU6"/>
    <mergeCell ref="BV5:BV6"/>
    <mergeCell ref="BW5:BX5"/>
    <mergeCell ref="BT33:BW33"/>
    <mergeCell ref="B5:P5"/>
    <mergeCell ref="AR4:AT5"/>
    <mergeCell ref="AU4:AW5"/>
    <mergeCell ref="AX4:AZ5"/>
    <mergeCell ref="BA4:BC5"/>
    <mergeCell ref="BD4:BF5"/>
    <mergeCell ref="BH4:BS4"/>
    <mergeCell ref="BH5:BI5"/>
    <mergeCell ref="BJ5:BK5"/>
    <mergeCell ref="BL5:BM5"/>
    <mergeCell ref="BN5:BO5"/>
    <mergeCell ref="BP5:BQ5"/>
    <mergeCell ref="BR5:BS5"/>
    <mergeCell ref="Q4:S5"/>
    <mergeCell ref="T4:V5"/>
    <mergeCell ref="W4:Y5"/>
    <mergeCell ref="Z4:AB5"/>
    <mergeCell ref="AC4:AE5"/>
    <mergeCell ref="AF4:AH5"/>
    <mergeCell ref="AI4:AK5"/>
    <mergeCell ref="AL4:AN5"/>
    <mergeCell ref="AO4:AQ5"/>
    <mergeCell ref="B1:C4"/>
    <mergeCell ref="D1:E2"/>
    <mergeCell ref="F1:K2"/>
    <mergeCell ref="L1:M1"/>
    <mergeCell ref="N1:O1"/>
    <mergeCell ref="L2:M2"/>
    <mergeCell ref="N2:O2"/>
    <mergeCell ref="D3:E4"/>
    <mergeCell ref="F3:K4"/>
    <mergeCell ref="L3:M3"/>
    <mergeCell ref="N3:O3"/>
    <mergeCell ref="L4:M4"/>
    <mergeCell ref="N4:O4"/>
    <mergeCell ref="E6:F6"/>
    <mergeCell ref="H6:I6"/>
    <mergeCell ref="J6:K6"/>
    <mergeCell ref="L6:M6"/>
    <mergeCell ref="N6:O6"/>
    <mergeCell ref="N12:O12"/>
    <mergeCell ref="E13:F13"/>
    <mergeCell ref="H13:I13"/>
    <mergeCell ref="J13:K13"/>
    <mergeCell ref="L13:M13"/>
    <mergeCell ref="N13:O13"/>
    <mergeCell ref="N8:O8"/>
    <mergeCell ref="N9:O9"/>
    <mergeCell ref="N10:O10"/>
    <mergeCell ref="E10:F10"/>
    <mergeCell ref="H10:I10"/>
    <mergeCell ref="J10:K10"/>
    <mergeCell ref="E11:F11"/>
    <mergeCell ref="H11:I11"/>
    <mergeCell ref="E8:F8"/>
    <mergeCell ref="H8:I8"/>
    <mergeCell ref="E9:F9"/>
    <mergeCell ref="B20:B23"/>
    <mergeCell ref="E20:F20"/>
    <mergeCell ref="H20:I20"/>
    <mergeCell ref="J20:K20"/>
    <mergeCell ref="L20:M20"/>
    <mergeCell ref="E16:F16"/>
    <mergeCell ref="H16:I16"/>
    <mergeCell ref="J16:K16"/>
    <mergeCell ref="L16:M16"/>
    <mergeCell ref="E22:F22"/>
    <mergeCell ref="H22:I22"/>
    <mergeCell ref="J22:K22"/>
    <mergeCell ref="L22:M22"/>
    <mergeCell ref="B7:B18"/>
    <mergeCell ref="C8:C9"/>
    <mergeCell ref="D8:D9"/>
    <mergeCell ref="H9:I9"/>
    <mergeCell ref="J9:K9"/>
    <mergeCell ref="L9:M9"/>
    <mergeCell ref="L12:M12"/>
    <mergeCell ref="L14:M14"/>
    <mergeCell ref="L10:M10"/>
    <mergeCell ref="J8:K8"/>
    <mergeCell ref="L8:M8"/>
    <mergeCell ref="N14:O14"/>
    <mergeCell ref="E14:F14"/>
    <mergeCell ref="H14:I14"/>
    <mergeCell ref="J11:K11"/>
    <mergeCell ref="J14:K14"/>
    <mergeCell ref="L11:M11"/>
    <mergeCell ref="N11:O11"/>
    <mergeCell ref="E12:F12"/>
    <mergeCell ref="H12:I12"/>
    <mergeCell ref="J12:K12"/>
    <mergeCell ref="L19:M19"/>
    <mergeCell ref="N19:O19"/>
    <mergeCell ref="J15:K15"/>
    <mergeCell ref="L15:M15"/>
    <mergeCell ref="N16:O16"/>
    <mergeCell ref="E18:F18"/>
    <mergeCell ref="H18:I18"/>
    <mergeCell ref="J18:K18"/>
    <mergeCell ref="L18:M18"/>
    <mergeCell ref="N18:O18"/>
    <mergeCell ref="E17:F17"/>
    <mergeCell ref="H17:I17"/>
    <mergeCell ref="J17:K17"/>
    <mergeCell ref="L17:M17"/>
    <mergeCell ref="N17:O17"/>
    <mergeCell ref="E15:F15"/>
    <mergeCell ref="H15:I15"/>
    <mergeCell ref="N15:O15"/>
    <mergeCell ref="B24:B28"/>
    <mergeCell ref="E24:F24"/>
    <mergeCell ref="H24:I24"/>
    <mergeCell ref="J24:K24"/>
    <mergeCell ref="L24:M24"/>
    <mergeCell ref="N24:O24"/>
    <mergeCell ref="E25:F25"/>
    <mergeCell ref="H25:I25"/>
    <mergeCell ref="J25:K25"/>
    <mergeCell ref="L25:M25"/>
    <mergeCell ref="N25:O25"/>
    <mergeCell ref="E26:F26"/>
    <mergeCell ref="H26:I26"/>
    <mergeCell ref="J26:K26"/>
    <mergeCell ref="L26:M26"/>
    <mergeCell ref="N26:O26"/>
    <mergeCell ref="H28:I28"/>
    <mergeCell ref="J28:K28"/>
    <mergeCell ref="L28:M28"/>
    <mergeCell ref="E27:F27"/>
    <mergeCell ref="H27:I27"/>
    <mergeCell ref="J27:K27"/>
    <mergeCell ref="L27:M27"/>
    <mergeCell ref="N27:O27"/>
    <mergeCell ref="B29:B32"/>
    <mergeCell ref="E29:F29"/>
    <mergeCell ref="H29:I29"/>
    <mergeCell ref="J29:K29"/>
    <mergeCell ref="L29:M29"/>
    <mergeCell ref="N29:O29"/>
    <mergeCell ref="E30:F30"/>
    <mergeCell ref="H30:I30"/>
    <mergeCell ref="J30:K30"/>
    <mergeCell ref="L30:M30"/>
    <mergeCell ref="E31:F31"/>
    <mergeCell ref="H31:I31"/>
    <mergeCell ref="J31:K31"/>
    <mergeCell ref="L31:M31"/>
    <mergeCell ref="N31:O31"/>
    <mergeCell ref="N30:O30"/>
    <mergeCell ref="E32:F32"/>
    <mergeCell ref="L32:M32"/>
    <mergeCell ref="N32:O32"/>
    <mergeCell ref="H32:I32"/>
    <mergeCell ref="J32:K32"/>
    <mergeCell ref="C27:C28"/>
    <mergeCell ref="D27:D28"/>
    <mergeCell ref="E7:F7"/>
    <mergeCell ref="H7:I7"/>
    <mergeCell ref="J7:K7"/>
    <mergeCell ref="L7:M7"/>
    <mergeCell ref="N7:O7"/>
    <mergeCell ref="N20:O20"/>
    <mergeCell ref="E21:F21"/>
    <mergeCell ref="H21:I21"/>
    <mergeCell ref="E28:F28"/>
    <mergeCell ref="N22:O22"/>
    <mergeCell ref="E23:F23"/>
    <mergeCell ref="H23:I23"/>
    <mergeCell ref="J23:K23"/>
    <mergeCell ref="L23:M23"/>
    <mergeCell ref="N23:O23"/>
    <mergeCell ref="N28:O28"/>
    <mergeCell ref="J21:K21"/>
    <mergeCell ref="L21:M21"/>
    <mergeCell ref="N21:O21"/>
    <mergeCell ref="E19:F19"/>
    <mergeCell ref="H19:I19"/>
    <mergeCell ref="J19:K19"/>
  </mergeCells>
  <printOptions horizontalCentered="1"/>
  <pageMargins left="0.43307086614173229" right="0.23622047244094491"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&amp;8&amp;G&amp;R&amp;G</oddFooter>
  </headerFooter>
  <rowBreaks count="1" manualBreakCount="1">
    <brk id="24" min="1" max="14" man="1"/>
  </rowBreaks>
  <drawing r:id="rId2"/>
  <legacyDrawing r:id="rId3"/>
  <legacyDrawingHF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6C0015"/>
  </sheetPr>
  <dimension ref="B1:BX25"/>
  <sheetViews>
    <sheetView showGridLines="0" topLeftCell="A3" zoomScale="80" zoomScaleNormal="80" zoomScaleSheetLayoutView="70" workbookViewId="0">
      <pane xSplit="3" ySplit="4" topLeftCell="BJ20" activePane="bottomRight" state="frozen"/>
      <selection pane="topRight" activeCell="D3" sqref="D3"/>
      <selection pane="bottomLeft" activeCell="A7" sqref="A7"/>
      <selection pane="bottomRight" activeCell="AH7" sqref="AH7"/>
    </sheetView>
  </sheetViews>
  <sheetFormatPr baseColWidth="10" defaultColWidth="11.453125" defaultRowHeight="12.5" x14ac:dyDescent="0.25"/>
  <cols>
    <col min="1" max="1" width="4.7265625" style="5" customWidth="1"/>
    <col min="2" max="2" width="17.26953125" style="51" customWidth="1"/>
    <col min="3" max="3" width="10.26953125" style="1" customWidth="1"/>
    <col min="4" max="4" width="35.453125" style="3" customWidth="1"/>
    <col min="5" max="5" width="17.81640625" style="3" customWidth="1"/>
    <col min="6" max="6" width="13.81640625" style="3" customWidth="1"/>
    <col min="7" max="7" width="22.1796875" style="51" customWidth="1"/>
    <col min="8" max="8" width="10.26953125" style="1" customWidth="1"/>
    <col min="9" max="9" width="5.453125" style="1" customWidth="1"/>
    <col min="10" max="10" width="17.7265625" style="1" customWidth="1"/>
    <col min="11" max="11" width="7" style="1" customWidth="1"/>
    <col min="12" max="12" width="15.81640625" style="1" customWidth="1"/>
    <col min="13" max="13" width="14.26953125" style="1" customWidth="1"/>
    <col min="14" max="15" width="7.54296875" style="1" customWidth="1"/>
    <col min="16" max="16" width="11.453125" style="5" customWidth="1"/>
    <col min="17" max="58" width="8.81640625" style="5" customWidth="1"/>
    <col min="59" max="59" width="11.453125" style="5"/>
    <col min="60" max="60" width="28.26953125" style="5" customWidth="1"/>
    <col min="61" max="61" width="19.81640625" style="5" customWidth="1"/>
    <col min="62" max="62" width="28.1796875" style="5" customWidth="1"/>
    <col min="63" max="63" width="19.81640625" style="5" customWidth="1"/>
    <col min="64" max="64" width="24.81640625" style="5" customWidth="1"/>
    <col min="65" max="65" width="20.26953125" style="5" customWidth="1"/>
    <col min="66" max="66" width="28.1796875" style="5" customWidth="1"/>
    <col min="67" max="67" width="26.1796875" style="5" customWidth="1"/>
    <col min="68" max="71" width="0" style="5" hidden="1" customWidth="1"/>
    <col min="72" max="72" width="40" style="5" customWidth="1"/>
    <col min="73" max="73" width="44.26953125" style="5" customWidth="1"/>
    <col min="74" max="74" width="0" style="5" hidden="1" customWidth="1"/>
    <col min="75" max="16384" width="11.453125" style="5"/>
  </cols>
  <sheetData>
    <row r="1" spans="2:76" s="1" customFormat="1" ht="23.25" customHeight="1" x14ac:dyDescent="0.35">
      <c r="B1" s="429"/>
      <c r="C1" s="390"/>
      <c r="D1" s="388" t="s">
        <v>0</v>
      </c>
      <c r="E1" s="388"/>
      <c r="F1" s="390" t="s">
        <v>1</v>
      </c>
      <c r="G1" s="390"/>
      <c r="H1" s="390"/>
      <c r="I1" s="390"/>
      <c r="J1" s="390"/>
      <c r="K1" s="390"/>
      <c r="L1" s="422" t="s">
        <v>2</v>
      </c>
      <c r="M1" s="422"/>
      <c r="N1" s="392" t="s">
        <v>3</v>
      </c>
      <c r="O1" s="392"/>
    </row>
    <row r="2" spans="2:76" s="1" customFormat="1" ht="23.25" customHeight="1" x14ac:dyDescent="0.35">
      <c r="B2" s="430"/>
      <c r="C2" s="391"/>
      <c r="D2" s="389"/>
      <c r="E2" s="389"/>
      <c r="F2" s="391"/>
      <c r="G2" s="391"/>
      <c r="H2" s="391"/>
      <c r="I2" s="391"/>
      <c r="J2" s="391"/>
      <c r="K2" s="391"/>
      <c r="L2" s="423" t="s">
        <v>4</v>
      </c>
      <c r="M2" s="423"/>
      <c r="N2" s="345">
        <v>2</v>
      </c>
      <c r="O2" s="345"/>
    </row>
    <row r="3" spans="2:76" s="1" customFormat="1" ht="23.25" customHeight="1" x14ac:dyDescent="0.35">
      <c r="B3" s="430"/>
      <c r="C3" s="391"/>
      <c r="D3" s="389" t="s">
        <v>5</v>
      </c>
      <c r="E3" s="389"/>
      <c r="F3" s="391" t="s">
        <v>40</v>
      </c>
      <c r="G3" s="391"/>
      <c r="H3" s="391"/>
      <c r="I3" s="391"/>
      <c r="J3" s="391"/>
      <c r="K3" s="391"/>
      <c r="L3" s="423" t="s">
        <v>7</v>
      </c>
      <c r="M3" s="423"/>
      <c r="N3" s="395">
        <v>43346</v>
      </c>
      <c r="O3" s="395"/>
    </row>
    <row r="4" spans="2:76" s="1" customFormat="1" ht="32.25" customHeight="1" x14ac:dyDescent="0.35">
      <c r="B4" s="430"/>
      <c r="C4" s="391"/>
      <c r="D4" s="389"/>
      <c r="E4" s="389"/>
      <c r="F4" s="391"/>
      <c r="G4" s="391"/>
      <c r="H4" s="391"/>
      <c r="I4" s="391"/>
      <c r="J4" s="391"/>
      <c r="K4" s="391"/>
      <c r="L4" s="423" t="s">
        <v>8</v>
      </c>
      <c r="M4" s="423"/>
      <c r="N4" s="345" t="s">
        <v>9</v>
      </c>
      <c r="O4" s="345"/>
      <c r="P4" s="115" t="s">
        <v>41</v>
      </c>
      <c r="Q4" s="436" t="s">
        <v>42</v>
      </c>
      <c r="R4" s="436"/>
      <c r="S4" s="436"/>
      <c r="T4" s="436" t="s">
        <v>43</v>
      </c>
      <c r="U4" s="436"/>
      <c r="V4" s="436"/>
      <c r="W4" s="436" t="s">
        <v>44</v>
      </c>
      <c r="X4" s="436"/>
      <c r="Y4" s="436"/>
      <c r="Z4" s="436" t="s">
        <v>45</v>
      </c>
      <c r="AA4" s="436"/>
      <c r="AB4" s="436"/>
      <c r="AC4" s="436" t="s">
        <v>46</v>
      </c>
      <c r="AD4" s="436"/>
      <c r="AE4" s="436"/>
      <c r="AF4" s="436" t="s">
        <v>47</v>
      </c>
      <c r="AG4" s="436"/>
      <c r="AH4" s="436"/>
      <c r="AI4" s="436" t="s">
        <v>48</v>
      </c>
      <c r="AJ4" s="436"/>
      <c r="AK4" s="436"/>
      <c r="AL4" s="436" t="s">
        <v>49</v>
      </c>
      <c r="AM4" s="436"/>
      <c r="AN4" s="436"/>
      <c r="AO4" s="436" t="s">
        <v>50</v>
      </c>
      <c r="AP4" s="436"/>
      <c r="AQ4" s="436"/>
      <c r="AR4" s="436" t="s">
        <v>51</v>
      </c>
      <c r="AS4" s="436"/>
      <c r="AT4" s="436"/>
      <c r="AU4" s="436" t="s">
        <v>52</v>
      </c>
      <c r="AV4" s="436"/>
      <c r="AW4" s="436"/>
      <c r="AX4" s="436" t="s">
        <v>53</v>
      </c>
      <c r="AY4" s="436"/>
      <c r="AZ4" s="436"/>
      <c r="BA4" s="436" t="s">
        <v>54</v>
      </c>
      <c r="BB4" s="436"/>
      <c r="BC4" s="436"/>
      <c r="BD4" s="436" t="s">
        <v>55</v>
      </c>
      <c r="BE4" s="436"/>
      <c r="BF4" s="436"/>
      <c r="BG4" s="62" t="s">
        <v>56</v>
      </c>
      <c r="BH4" s="466" t="s">
        <v>57</v>
      </c>
      <c r="BI4" s="466"/>
      <c r="BJ4" s="466"/>
      <c r="BK4" s="466"/>
      <c r="BL4" s="466"/>
      <c r="BM4" s="466"/>
      <c r="BN4" s="466"/>
      <c r="BO4" s="466"/>
      <c r="BP4" s="466"/>
      <c r="BQ4" s="466"/>
      <c r="BR4" s="466"/>
      <c r="BS4" s="467"/>
    </row>
    <row r="5" spans="2:76" s="1" customFormat="1" ht="30" customHeight="1" thickBot="1" x14ac:dyDescent="0.4">
      <c r="B5" s="463" t="s">
        <v>22</v>
      </c>
      <c r="C5" s="464"/>
      <c r="D5" s="464"/>
      <c r="E5" s="464"/>
      <c r="F5" s="464"/>
      <c r="G5" s="464"/>
      <c r="H5" s="464"/>
      <c r="I5" s="464"/>
      <c r="J5" s="464"/>
      <c r="K5" s="464"/>
      <c r="L5" s="464"/>
      <c r="M5" s="464"/>
      <c r="N5" s="464"/>
      <c r="O5" s="464"/>
      <c r="P5" s="465"/>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7"/>
      <c r="BA5" s="437"/>
      <c r="BB5" s="437"/>
      <c r="BC5" s="437"/>
      <c r="BD5" s="437"/>
      <c r="BE5" s="437"/>
      <c r="BF5" s="437"/>
      <c r="BG5" s="63">
        <v>0.2</v>
      </c>
      <c r="BH5" s="462" t="s">
        <v>62</v>
      </c>
      <c r="BI5" s="462"/>
      <c r="BJ5" s="462" t="s">
        <v>63</v>
      </c>
      <c r="BK5" s="462"/>
      <c r="BL5" s="485" t="s">
        <v>64</v>
      </c>
      <c r="BM5" s="485"/>
      <c r="BN5" s="485" t="s">
        <v>65</v>
      </c>
      <c r="BO5" s="485"/>
      <c r="BP5" s="485" t="s">
        <v>66</v>
      </c>
      <c r="BQ5" s="485"/>
      <c r="BR5" s="485" t="s">
        <v>67</v>
      </c>
      <c r="BS5" s="485"/>
      <c r="BT5" s="480" t="s">
        <v>449</v>
      </c>
      <c r="BU5" s="480" t="s">
        <v>450</v>
      </c>
      <c r="BV5" s="480" t="s">
        <v>451</v>
      </c>
      <c r="BW5" s="482" t="s">
        <v>61</v>
      </c>
      <c r="BX5" s="483"/>
    </row>
    <row r="6" spans="2:76" s="1" customFormat="1" ht="60" customHeight="1" thickBot="1" x14ac:dyDescent="0.4">
      <c r="B6" s="2" t="s">
        <v>68</v>
      </c>
      <c r="C6" s="54" t="s">
        <v>69</v>
      </c>
      <c r="D6" s="54" t="s">
        <v>70</v>
      </c>
      <c r="E6" s="421" t="s">
        <v>71</v>
      </c>
      <c r="F6" s="421"/>
      <c r="G6" s="54" t="s">
        <v>72</v>
      </c>
      <c r="H6" s="421" t="s">
        <v>73</v>
      </c>
      <c r="I6" s="421"/>
      <c r="J6" s="421" t="s">
        <v>74</v>
      </c>
      <c r="K6" s="421"/>
      <c r="L6" s="421" t="s">
        <v>75</v>
      </c>
      <c r="M6" s="421"/>
      <c r="N6" s="421" t="s">
        <v>76</v>
      </c>
      <c r="O6" s="421"/>
      <c r="P6" s="98">
        <v>0.2</v>
      </c>
      <c r="Q6" s="64" t="s">
        <v>77</v>
      </c>
      <c r="R6" s="65" t="s">
        <v>78</v>
      </c>
      <c r="S6" s="66" t="s">
        <v>79</v>
      </c>
      <c r="T6" s="64" t="s">
        <v>77</v>
      </c>
      <c r="U6" s="65" t="s">
        <v>78</v>
      </c>
      <c r="V6" s="66" t="s">
        <v>79</v>
      </c>
      <c r="W6" s="64" t="s">
        <v>77</v>
      </c>
      <c r="X6" s="65" t="s">
        <v>78</v>
      </c>
      <c r="Y6" s="67" t="s">
        <v>79</v>
      </c>
      <c r="Z6" s="64" t="s">
        <v>77</v>
      </c>
      <c r="AA6" s="65" t="s">
        <v>78</v>
      </c>
      <c r="AB6" s="67" t="s">
        <v>79</v>
      </c>
      <c r="AC6" s="64" t="s">
        <v>77</v>
      </c>
      <c r="AD6" s="68" t="s">
        <v>78</v>
      </c>
      <c r="AE6" s="69" t="s">
        <v>79</v>
      </c>
      <c r="AF6" s="64" t="s">
        <v>77</v>
      </c>
      <c r="AG6" s="68" t="s">
        <v>78</v>
      </c>
      <c r="AH6" s="69" t="s">
        <v>79</v>
      </c>
      <c r="AI6" s="64" t="s">
        <v>77</v>
      </c>
      <c r="AJ6" s="68" t="s">
        <v>78</v>
      </c>
      <c r="AK6" s="69" t="s">
        <v>79</v>
      </c>
      <c r="AL6" s="64" t="s">
        <v>77</v>
      </c>
      <c r="AM6" s="68" t="s">
        <v>78</v>
      </c>
      <c r="AN6" s="69" t="s">
        <v>79</v>
      </c>
      <c r="AO6" s="64" t="s">
        <v>77</v>
      </c>
      <c r="AP6" s="68" t="s">
        <v>78</v>
      </c>
      <c r="AQ6" s="69" t="s">
        <v>79</v>
      </c>
      <c r="AR6" s="64" t="s">
        <v>77</v>
      </c>
      <c r="AS6" s="68" t="s">
        <v>78</v>
      </c>
      <c r="AT6" s="69" t="s">
        <v>79</v>
      </c>
      <c r="AU6" s="64" t="s">
        <v>77</v>
      </c>
      <c r="AV6" s="68" t="s">
        <v>78</v>
      </c>
      <c r="AW6" s="69" t="s">
        <v>79</v>
      </c>
      <c r="AX6" s="64" t="s">
        <v>77</v>
      </c>
      <c r="AY6" s="68" t="s">
        <v>78</v>
      </c>
      <c r="AZ6" s="69" t="s">
        <v>79</v>
      </c>
      <c r="BA6" s="64" t="s">
        <v>77</v>
      </c>
      <c r="BB6" s="68" t="s">
        <v>78</v>
      </c>
      <c r="BC6" s="69" t="s">
        <v>79</v>
      </c>
      <c r="BD6" s="64" t="s">
        <v>77</v>
      </c>
      <c r="BE6" s="65" t="s">
        <v>78</v>
      </c>
      <c r="BF6" s="66" t="s">
        <v>79</v>
      </c>
      <c r="BG6" s="70">
        <f>SUM(BG7:BG21)</f>
        <v>0.12461038961038963</v>
      </c>
      <c r="BH6" s="71" t="s">
        <v>80</v>
      </c>
      <c r="BI6" s="71" t="s">
        <v>81</v>
      </c>
      <c r="BJ6" s="71" t="s">
        <v>80</v>
      </c>
      <c r="BK6" s="71" t="s">
        <v>81</v>
      </c>
      <c r="BL6" s="72" t="s">
        <v>80</v>
      </c>
      <c r="BM6" s="72" t="s">
        <v>81</v>
      </c>
      <c r="BN6" s="72" t="s">
        <v>80</v>
      </c>
      <c r="BO6" s="72" t="s">
        <v>81</v>
      </c>
      <c r="BP6" s="72" t="s">
        <v>80</v>
      </c>
      <c r="BQ6" s="72" t="s">
        <v>81</v>
      </c>
      <c r="BR6" s="72" t="s">
        <v>80</v>
      </c>
      <c r="BS6" s="73" t="s">
        <v>81</v>
      </c>
      <c r="BT6" s="495"/>
      <c r="BU6" s="495"/>
      <c r="BV6" s="495"/>
      <c r="BW6" s="73" t="s">
        <v>82</v>
      </c>
      <c r="BX6" s="73" t="s">
        <v>83</v>
      </c>
    </row>
    <row r="7" spans="2:76" s="15" customFormat="1" ht="183.75" customHeight="1" thickBot="1" x14ac:dyDescent="0.4">
      <c r="B7" s="40" t="s">
        <v>625</v>
      </c>
      <c r="C7" s="53" t="s">
        <v>85</v>
      </c>
      <c r="D7" s="58" t="s">
        <v>626</v>
      </c>
      <c r="E7" s="425" t="s">
        <v>627</v>
      </c>
      <c r="F7" s="425"/>
      <c r="G7" s="53" t="s">
        <v>628</v>
      </c>
      <c r="H7" s="424" t="s">
        <v>350</v>
      </c>
      <c r="I7" s="424"/>
      <c r="J7" s="424"/>
      <c r="K7" s="424"/>
      <c r="L7" s="424" t="s">
        <v>101</v>
      </c>
      <c r="M7" s="424"/>
      <c r="N7" s="428" t="s">
        <v>629</v>
      </c>
      <c r="O7" s="494"/>
      <c r="P7" s="205">
        <f>$P$6/11</f>
        <v>1.8181818181818184E-2</v>
      </c>
      <c r="Q7" s="121"/>
      <c r="R7" s="121"/>
      <c r="S7" s="145"/>
      <c r="T7" s="211">
        <v>1</v>
      </c>
      <c r="U7" s="211">
        <v>1</v>
      </c>
      <c r="V7" s="212">
        <f>U7/T7</f>
        <v>1</v>
      </c>
      <c r="W7" s="211">
        <v>1</v>
      </c>
      <c r="X7" s="211">
        <v>1</v>
      </c>
      <c r="Y7" s="212">
        <f>X7/W7</f>
        <v>1</v>
      </c>
      <c r="Z7" s="121"/>
      <c r="AA7" s="121"/>
      <c r="AB7" s="121"/>
      <c r="AC7" s="121"/>
      <c r="AD7" s="122"/>
      <c r="AE7" s="122"/>
      <c r="AF7" s="121"/>
      <c r="AG7" s="122"/>
      <c r="AH7" s="122"/>
      <c r="AI7" s="121"/>
      <c r="AJ7" s="122"/>
      <c r="AK7" s="122"/>
      <c r="AL7" s="121"/>
      <c r="AM7" s="122"/>
      <c r="AN7" s="122"/>
      <c r="AO7" s="121"/>
      <c r="AP7" s="122"/>
      <c r="AQ7" s="122"/>
      <c r="AR7" s="121"/>
      <c r="AS7" s="122"/>
      <c r="AT7" s="122"/>
      <c r="AU7" s="121"/>
      <c r="AV7" s="122"/>
      <c r="AW7" s="122"/>
      <c r="AX7" s="121"/>
      <c r="AY7" s="122"/>
      <c r="AZ7" s="122"/>
      <c r="BA7" s="121"/>
      <c r="BB7" s="122"/>
      <c r="BC7" s="122"/>
      <c r="BD7" s="129">
        <f>Q7+T7+W7+Z7+AC7++AF7+AI7+AL7+AO7+AR7+AU7+AX7+BA7</f>
        <v>2</v>
      </c>
      <c r="BE7" s="222">
        <f>R7+U7+X7+AA7+AD7+AG7+AJ7+AM7+AP7+AS7+AV7+AY7+BB7</f>
        <v>2</v>
      </c>
      <c r="BF7" s="227">
        <f>BE7/BD7</f>
        <v>1</v>
      </c>
      <c r="BG7" s="134">
        <f>BF7*P7</f>
        <v>1.8181818181818184E-2</v>
      </c>
      <c r="BH7" s="247" t="s">
        <v>630</v>
      </c>
      <c r="BI7" s="247" t="s">
        <v>631</v>
      </c>
      <c r="BJ7" s="247" t="s">
        <v>630</v>
      </c>
      <c r="BK7" s="247" t="s">
        <v>632</v>
      </c>
      <c r="BL7" s="248"/>
      <c r="BM7" s="248"/>
      <c r="BN7" s="283" t="s">
        <v>102</v>
      </c>
      <c r="BO7" s="283" t="s">
        <v>102</v>
      </c>
      <c r="BP7" s="248"/>
      <c r="BQ7" s="248"/>
      <c r="BR7" s="248"/>
      <c r="BS7" s="323"/>
      <c r="BT7" s="247" t="s">
        <v>811</v>
      </c>
      <c r="BU7" s="258" t="s">
        <v>812</v>
      </c>
      <c r="BV7" s="135"/>
      <c r="BW7" s="81">
        <f t="shared" ref="BW7:BX15" si="0">BF7</f>
        <v>1</v>
      </c>
      <c r="BX7" s="146">
        <f t="shared" si="0"/>
        <v>1.8181818181818184E-2</v>
      </c>
    </row>
    <row r="8" spans="2:76" s="15" customFormat="1" ht="120.75" customHeight="1" thickBot="1" x14ac:dyDescent="0.3">
      <c r="B8" s="59" t="s">
        <v>633</v>
      </c>
      <c r="C8" s="185" t="s">
        <v>109</v>
      </c>
      <c r="D8" s="55" t="s">
        <v>634</v>
      </c>
      <c r="E8" s="418" t="s">
        <v>635</v>
      </c>
      <c r="F8" s="418"/>
      <c r="G8" s="52" t="s">
        <v>636</v>
      </c>
      <c r="H8" s="419" t="s">
        <v>350</v>
      </c>
      <c r="I8" s="419"/>
      <c r="J8" s="419"/>
      <c r="K8" s="419"/>
      <c r="L8" s="419" t="s">
        <v>101</v>
      </c>
      <c r="M8" s="419"/>
      <c r="N8" s="420" t="s">
        <v>637</v>
      </c>
      <c r="O8" s="488"/>
      <c r="P8" s="208">
        <f>$P$6/14</f>
        <v>1.4285714285714287E-2</v>
      </c>
      <c r="Q8" s="12"/>
      <c r="R8" s="12"/>
      <c r="S8" s="109"/>
      <c r="T8" s="12"/>
      <c r="U8" s="12"/>
      <c r="V8" s="109"/>
      <c r="W8" s="12"/>
      <c r="X8" s="147"/>
      <c r="Y8" s="147"/>
      <c r="Z8" s="173">
        <v>1</v>
      </c>
      <c r="AA8" s="173">
        <v>1</v>
      </c>
      <c r="AB8" s="174">
        <f>AA8/Z8</f>
        <v>1</v>
      </c>
      <c r="AC8" s="12"/>
      <c r="AD8" s="108"/>
      <c r="AE8" s="108"/>
      <c r="AF8" s="12"/>
      <c r="AG8" s="108"/>
      <c r="AH8" s="108"/>
      <c r="AI8" s="12"/>
      <c r="AJ8" s="108"/>
      <c r="AK8" s="108"/>
      <c r="AL8" s="173">
        <v>1</v>
      </c>
      <c r="AM8" s="173">
        <v>1</v>
      </c>
      <c r="AN8" s="174">
        <f>AM8/AL8</f>
        <v>1</v>
      </c>
      <c r="AO8" s="12"/>
      <c r="AP8" s="108"/>
      <c r="AQ8" s="108"/>
      <c r="AR8" s="12"/>
      <c r="AS8" s="108"/>
      <c r="AT8" s="108"/>
      <c r="AU8" s="12"/>
      <c r="AV8" s="108"/>
      <c r="AW8" s="108"/>
      <c r="AX8" s="12"/>
      <c r="AY8" s="108"/>
      <c r="AZ8" s="108"/>
      <c r="BA8" s="12"/>
      <c r="BB8" s="108"/>
      <c r="BC8" s="108"/>
      <c r="BD8" s="160">
        <f>Q8+T8+W8+AB8+AC8++AF8+AI8+AL8+AO8+AR8+AU8+AX8+BA8</f>
        <v>2</v>
      </c>
      <c r="BE8" s="223">
        <f>R8+U8+X8+AA8+AD8+AG8+AJ8+AM8+AP8+AS8+AV8+AY8+BB8</f>
        <v>2</v>
      </c>
      <c r="BF8" s="199">
        <f>BE8/BD8</f>
        <v>1</v>
      </c>
      <c r="BG8" s="134">
        <f t="shared" ref="BG8:BG21" si="1">BF8*P8</f>
        <v>1.4285714285714287E-2</v>
      </c>
      <c r="BH8" s="252"/>
      <c r="BI8" s="252"/>
      <c r="BJ8" s="252" t="s">
        <v>638</v>
      </c>
      <c r="BK8" s="252" t="s">
        <v>639</v>
      </c>
      <c r="BL8" s="250"/>
      <c r="BM8" s="250"/>
      <c r="BN8" s="283" t="s">
        <v>813</v>
      </c>
      <c r="BO8" s="283" t="s">
        <v>640</v>
      </c>
      <c r="BP8" s="250"/>
      <c r="BQ8" s="250"/>
      <c r="BR8" s="250"/>
      <c r="BS8" s="280"/>
      <c r="BT8" s="252" t="s">
        <v>641</v>
      </c>
      <c r="BU8" s="273" t="s">
        <v>642</v>
      </c>
      <c r="BV8" s="148"/>
      <c r="BW8" s="81">
        <f t="shared" si="0"/>
        <v>1</v>
      </c>
      <c r="BX8" s="146">
        <f t="shared" si="0"/>
        <v>1.4285714285714287E-2</v>
      </c>
    </row>
    <row r="9" spans="2:76" s="15" customFormat="1" ht="196.5" customHeight="1" thickBot="1" x14ac:dyDescent="0.3">
      <c r="B9" s="59" t="s">
        <v>643</v>
      </c>
      <c r="C9" s="52" t="s">
        <v>126</v>
      </c>
      <c r="D9" s="55" t="s">
        <v>644</v>
      </c>
      <c r="E9" s="418" t="s">
        <v>645</v>
      </c>
      <c r="F9" s="418"/>
      <c r="G9" s="52" t="s">
        <v>646</v>
      </c>
      <c r="H9" s="419" t="s">
        <v>350</v>
      </c>
      <c r="I9" s="419"/>
      <c r="J9" s="419"/>
      <c r="K9" s="419"/>
      <c r="L9" s="419" t="s">
        <v>101</v>
      </c>
      <c r="M9" s="419"/>
      <c r="N9" s="420" t="s">
        <v>647</v>
      </c>
      <c r="O9" s="488"/>
      <c r="P9" s="208">
        <f t="shared" ref="P9:P21" si="2">$P$6/14</f>
        <v>1.4285714285714287E-2</v>
      </c>
      <c r="Q9" s="12"/>
      <c r="R9" s="12"/>
      <c r="S9" s="109"/>
      <c r="T9" s="173">
        <v>1</v>
      </c>
      <c r="U9" s="173">
        <v>1</v>
      </c>
      <c r="V9" s="174">
        <f>U9/T9</f>
        <v>1</v>
      </c>
      <c r="W9" s="173">
        <v>1</v>
      </c>
      <c r="X9" s="173">
        <v>1</v>
      </c>
      <c r="Y9" s="174">
        <f>X9/W9</f>
        <v>1</v>
      </c>
      <c r="Z9" s="12"/>
      <c r="AA9" s="12"/>
      <c r="AB9" s="12"/>
      <c r="AC9" s="12"/>
      <c r="AD9" s="108"/>
      <c r="AE9" s="108"/>
      <c r="AF9" s="12"/>
      <c r="AG9" s="108"/>
      <c r="AH9" s="108"/>
      <c r="AI9" s="12"/>
      <c r="AJ9" s="108"/>
      <c r="AK9" s="108"/>
      <c r="AL9" s="12"/>
      <c r="AM9" s="108"/>
      <c r="AN9" s="108"/>
      <c r="AO9" s="12"/>
      <c r="AP9" s="108"/>
      <c r="AQ9" s="108"/>
      <c r="AR9" s="12"/>
      <c r="AS9" s="108"/>
      <c r="AT9" s="108"/>
      <c r="AU9" s="12"/>
      <c r="AV9" s="108"/>
      <c r="AW9" s="108"/>
      <c r="AX9" s="12"/>
      <c r="AY9" s="108"/>
      <c r="AZ9" s="108"/>
      <c r="BA9" s="12"/>
      <c r="BB9" s="108"/>
      <c r="BC9" s="108"/>
      <c r="BD9" s="160">
        <f t="shared" ref="BD9:BD21" si="3">Q9+T9+W9+Z9+AC9++AF9+AI9+AL9+AO9+AR9+AU9+AX9+BA9</f>
        <v>2</v>
      </c>
      <c r="BE9" s="223">
        <f t="shared" ref="BE9:BE21" si="4">R9+U9+X9+AA9+AD9+AG9+AJ9+AM9+AP9+AS9+AV9+AY9+BB9</f>
        <v>2</v>
      </c>
      <c r="BF9" s="199">
        <f t="shared" ref="BF9:BF21" si="5">BE9/BD9</f>
        <v>1</v>
      </c>
      <c r="BG9" s="134">
        <f t="shared" si="1"/>
        <v>1.4285714285714287E-2</v>
      </c>
      <c r="BH9" s="252" t="s">
        <v>648</v>
      </c>
      <c r="BI9" s="252" t="s">
        <v>649</v>
      </c>
      <c r="BJ9" s="258" t="s">
        <v>648</v>
      </c>
      <c r="BK9" s="252" t="s">
        <v>650</v>
      </c>
      <c r="BL9" s="250"/>
      <c r="BM9" s="250"/>
      <c r="BN9" s="283" t="s">
        <v>102</v>
      </c>
      <c r="BO9" s="283" t="s">
        <v>102</v>
      </c>
      <c r="BP9" s="250"/>
      <c r="BQ9" s="250"/>
      <c r="BR9" s="250"/>
      <c r="BS9" s="280"/>
      <c r="BT9" s="252" t="s">
        <v>814</v>
      </c>
      <c r="BU9" s="324" t="s">
        <v>758</v>
      </c>
      <c r="BV9" s="148"/>
      <c r="BW9" s="81">
        <f t="shared" si="0"/>
        <v>1</v>
      </c>
      <c r="BX9" s="146">
        <f t="shared" si="0"/>
        <v>1.4285714285714287E-2</v>
      </c>
    </row>
    <row r="10" spans="2:76" s="15" customFormat="1" ht="162.75" customHeight="1" thickBot="1" x14ac:dyDescent="0.4">
      <c r="B10" s="413" t="s">
        <v>651</v>
      </c>
      <c r="C10" s="160" t="s">
        <v>139</v>
      </c>
      <c r="D10" s="55" t="s">
        <v>652</v>
      </c>
      <c r="E10" s="418" t="s">
        <v>653</v>
      </c>
      <c r="F10" s="418"/>
      <c r="G10" s="52" t="s">
        <v>654</v>
      </c>
      <c r="H10" s="419" t="s">
        <v>350</v>
      </c>
      <c r="I10" s="419"/>
      <c r="J10" s="419" t="s">
        <v>222</v>
      </c>
      <c r="K10" s="419"/>
      <c r="L10" s="419" t="s">
        <v>101</v>
      </c>
      <c r="M10" s="419"/>
      <c r="N10" s="420" t="s">
        <v>655</v>
      </c>
      <c r="O10" s="488"/>
      <c r="P10" s="208">
        <f t="shared" si="2"/>
        <v>1.4285714285714287E-2</v>
      </c>
      <c r="Q10" s="12"/>
      <c r="R10" s="12"/>
      <c r="S10" s="109"/>
      <c r="T10" s="12"/>
      <c r="U10" s="12"/>
      <c r="V10" s="109"/>
      <c r="W10" s="173">
        <v>1</v>
      </c>
      <c r="X10" s="173">
        <v>1</v>
      </c>
      <c r="Y10" s="174">
        <f>X10/W10</f>
        <v>1</v>
      </c>
      <c r="Z10" s="12"/>
      <c r="AA10" s="12"/>
      <c r="AB10" s="12"/>
      <c r="AC10" s="173">
        <v>1</v>
      </c>
      <c r="AD10" s="173">
        <v>1</v>
      </c>
      <c r="AE10" s="174">
        <f>AD10/AC10</f>
        <v>1</v>
      </c>
      <c r="AF10" s="12"/>
      <c r="AG10" s="108"/>
      <c r="AH10" s="108"/>
      <c r="AI10" s="173">
        <v>1</v>
      </c>
      <c r="AJ10" s="173">
        <v>1</v>
      </c>
      <c r="AK10" s="174">
        <f>AJ10/AI10</f>
        <v>1</v>
      </c>
      <c r="AL10" s="12"/>
      <c r="AM10" s="108"/>
      <c r="AN10" s="108"/>
      <c r="AO10" s="12">
        <v>1</v>
      </c>
      <c r="AP10" s="108"/>
      <c r="AQ10" s="108"/>
      <c r="AR10" s="12"/>
      <c r="AS10" s="108"/>
      <c r="AT10" s="108"/>
      <c r="AU10" s="12">
        <v>1</v>
      </c>
      <c r="AV10" s="108"/>
      <c r="AW10" s="108"/>
      <c r="AX10" s="12"/>
      <c r="AY10" s="108"/>
      <c r="AZ10" s="108"/>
      <c r="BA10" s="12"/>
      <c r="BB10" s="108"/>
      <c r="BC10" s="108"/>
      <c r="BD10" s="160">
        <f t="shared" si="3"/>
        <v>5</v>
      </c>
      <c r="BE10" s="223">
        <f t="shared" si="4"/>
        <v>3</v>
      </c>
      <c r="BF10" s="199">
        <f t="shared" si="5"/>
        <v>0.6</v>
      </c>
      <c r="BG10" s="134">
        <f t="shared" si="1"/>
        <v>8.5714285714285719E-3</v>
      </c>
      <c r="BH10" s="252"/>
      <c r="BI10" s="252"/>
      <c r="BJ10" s="252" t="s">
        <v>815</v>
      </c>
      <c r="BK10" s="252" t="s">
        <v>656</v>
      </c>
      <c r="BL10" s="250" t="s">
        <v>816</v>
      </c>
      <c r="BM10" s="250" t="s">
        <v>657</v>
      </c>
      <c r="BN10" s="283" t="s">
        <v>817</v>
      </c>
      <c r="BO10" s="283" t="s">
        <v>818</v>
      </c>
      <c r="BP10" s="250"/>
      <c r="BQ10" s="250"/>
      <c r="BR10" s="250"/>
      <c r="BS10" s="280"/>
      <c r="BT10" s="252" t="s">
        <v>658</v>
      </c>
      <c r="BU10" s="258" t="s">
        <v>819</v>
      </c>
      <c r="BV10" s="149"/>
      <c r="BW10" s="81">
        <f t="shared" si="0"/>
        <v>0.6</v>
      </c>
      <c r="BX10" s="146">
        <f t="shared" si="0"/>
        <v>8.5714285714285719E-3</v>
      </c>
    </row>
    <row r="11" spans="2:76" s="13" customFormat="1" ht="163.5" customHeight="1" thickBot="1" x14ac:dyDescent="0.4">
      <c r="B11" s="413"/>
      <c r="C11" s="160" t="s">
        <v>147</v>
      </c>
      <c r="D11" s="55" t="s">
        <v>659</v>
      </c>
      <c r="E11" s="418" t="s">
        <v>660</v>
      </c>
      <c r="F11" s="418"/>
      <c r="G11" s="52" t="s">
        <v>661</v>
      </c>
      <c r="H11" s="419" t="s">
        <v>350</v>
      </c>
      <c r="I11" s="419"/>
      <c r="J11" s="419"/>
      <c r="K11" s="419"/>
      <c r="L11" s="419" t="s">
        <v>101</v>
      </c>
      <c r="M11" s="419"/>
      <c r="N11" s="420" t="s">
        <v>637</v>
      </c>
      <c r="O11" s="488"/>
      <c r="P11" s="208">
        <f t="shared" si="2"/>
        <v>1.4285714285714287E-2</v>
      </c>
      <c r="Q11" s="12"/>
      <c r="R11" s="12"/>
      <c r="S11" s="109"/>
      <c r="T11" s="12"/>
      <c r="U11" s="12"/>
      <c r="V11" s="109"/>
      <c r="W11" s="12"/>
      <c r="X11" s="12"/>
      <c r="Y11" s="12"/>
      <c r="Z11" s="173">
        <v>1</v>
      </c>
      <c r="AA11" s="173">
        <v>1</v>
      </c>
      <c r="AB11" s="174">
        <f>AA11/Z11</f>
        <v>1</v>
      </c>
      <c r="AC11" s="12"/>
      <c r="AD11" s="108"/>
      <c r="AE11" s="108"/>
      <c r="AF11" s="12"/>
      <c r="AG11" s="108"/>
      <c r="AH11" s="108"/>
      <c r="AI11" s="12"/>
      <c r="AJ11" s="108"/>
      <c r="AK11" s="108"/>
      <c r="AL11" s="173">
        <v>1</v>
      </c>
      <c r="AM11" s="173">
        <v>1</v>
      </c>
      <c r="AN11" s="174">
        <f>AM11/AL11</f>
        <v>1</v>
      </c>
      <c r="AO11" s="12"/>
      <c r="AP11" s="108"/>
      <c r="AQ11" s="108"/>
      <c r="AR11" s="12"/>
      <c r="AS11" s="108"/>
      <c r="AT11" s="108"/>
      <c r="AU11" s="12"/>
      <c r="AV11" s="108"/>
      <c r="AW11" s="108"/>
      <c r="AX11" s="12"/>
      <c r="AY11" s="108"/>
      <c r="AZ11" s="108"/>
      <c r="BA11" s="12"/>
      <c r="BB11" s="108"/>
      <c r="BC11" s="108"/>
      <c r="BD11" s="160">
        <f>Q11+T11+W11+AB11+AC11++AF11+AI11+AL11+AO11+AR11+AU11+AX11+BA11</f>
        <v>2</v>
      </c>
      <c r="BE11" s="223">
        <f>R11+U11+X11+AA11+AD11+AG11+AJ11+AM11+AP11+AS11+AV11+AY11+BB11</f>
        <v>2</v>
      </c>
      <c r="BF11" s="199">
        <f>BE11/BD11</f>
        <v>1</v>
      </c>
      <c r="BG11" s="134">
        <f t="shared" si="1"/>
        <v>1.4285714285714287E-2</v>
      </c>
      <c r="BH11" s="252"/>
      <c r="BI11" s="252"/>
      <c r="BJ11" s="252" t="s">
        <v>662</v>
      </c>
      <c r="BK11" s="252" t="s">
        <v>663</v>
      </c>
      <c r="BL11" s="250"/>
      <c r="BM11" s="250"/>
      <c r="BN11" s="283" t="s">
        <v>820</v>
      </c>
      <c r="BO11" s="283" t="s">
        <v>664</v>
      </c>
      <c r="BP11" s="250"/>
      <c r="BQ11" s="250"/>
      <c r="BR11" s="250"/>
      <c r="BS11" s="280"/>
      <c r="BT11" s="252" t="s">
        <v>665</v>
      </c>
      <c r="BU11" s="273" t="s">
        <v>727</v>
      </c>
      <c r="BV11" s="149"/>
      <c r="BW11" s="81">
        <f t="shared" si="0"/>
        <v>1</v>
      </c>
      <c r="BX11" s="146">
        <f t="shared" si="0"/>
        <v>1.4285714285714287E-2</v>
      </c>
    </row>
    <row r="12" spans="2:76" s="15" customFormat="1" ht="171.75" customHeight="1" thickBot="1" x14ac:dyDescent="0.3">
      <c r="B12" s="413"/>
      <c r="C12" s="160" t="s">
        <v>408</v>
      </c>
      <c r="D12" s="55" t="s">
        <v>666</v>
      </c>
      <c r="E12" s="418" t="s">
        <v>667</v>
      </c>
      <c r="F12" s="418"/>
      <c r="G12" s="52" t="s">
        <v>668</v>
      </c>
      <c r="H12" s="419" t="s">
        <v>350</v>
      </c>
      <c r="I12" s="419"/>
      <c r="J12" s="419" t="s">
        <v>222</v>
      </c>
      <c r="K12" s="419"/>
      <c r="L12" s="419" t="s">
        <v>101</v>
      </c>
      <c r="M12" s="419"/>
      <c r="N12" s="420" t="s">
        <v>669</v>
      </c>
      <c r="O12" s="488"/>
      <c r="P12" s="208">
        <f t="shared" si="2"/>
        <v>1.4285714285714287E-2</v>
      </c>
      <c r="Q12" s="12"/>
      <c r="R12" s="12"/>
      <c r="S12" s="109"/>
      <c r="T12" s="12"/>
      <c r="U12" s="12"/>
      <c r="V12" s="109"/>
      <c r="W12" s="12"/>
      <c r="X12" s="12"/>
      <c r="Y12" s="12"/>
      <c r="Z12" s="12"/>
      <c r="AA12" s="12"/>
      <c r="AB12" s="12"/>
      <c r="AC12" s="12"/>
      <c r="AD12" s="108"/>
      <c r="AE12" s="108"/>
      <c r="AF12" s="12"/>
      <c r="AG12" s="108"/>
      <c r="AH12" s="108"/>
      <c r="AI12" s="173">
        <v>1</v>
      </c>
      <c r="AJ12" s="231"/>
      <c r="AK12" s="232">
        <f>AJ12/AI12</f>
        <v>0</v>
      </c>
      <c r="AL12" s="12"/>
      <c r="AM12" s="173">
        <v>1</v>
      </c>
      <c r="AN12" s="108"/>
      <c r="AO12" s="12"/>
      <c r="AP12" s="108"/>
      <c r="AQ12" s="108"/>
      <c r="AR12" s="12">
        <v>1</v>
      </c>
      <c r="AS12" s="108"/>
      <c r="AT12" s="108"/>
      <c r="AU12" s="12"/>
      <c r="AV12" s="108"/>
      <c r="AW12" s="108"/>
      <c r="AX12" s="12"/>
      <c r="AY12" s="108"/>
      <c r="AZ12" s="108"/>
      <c r="BA12" s="12"/>
      <c r="BB12" s="108"/>
      <c r="BC12" s="108"/>
      <c r="BD12" s="160">
        <f t="shared" si="3"/>
        <v>2</v>
      </c>
      <c r="BE12" s="223">
        <f t="shared" si="4"/>
        <v>1</v>
      </c>
      <c r="BF12" s="199">
        <f t="shared" si="5"/>
        <v>0.5</v>
      </c>
      <c r="BG12" s="134">
        <f t="shared" si="1"/>
        <v>7.1428571428571435E-3</v>
      </c>
      <c r="BH12" s="252"/>
      <c r="BI12" s="252"/>
      <c r="BJ12" s="252"/>
      <c r="BK12" s="252"/>
      <c r="BL12" s="250"/>
      <c r="BM12" s="250"/>
      <c r="BN12" s="283" t="s">
        <v>821</v>
      </c>
      <c r="BO12" s="283" t="s">
        <v>670</v>
      </c>
      <c r="BP12" s="250"/>
      <c r="BQ12" s="250"/>
      <c r="BR12" s="250"/>
      <c r="BS12" s="280"/>
      <c r="BT12" s="252" t="s">
        <v>530</v>
      </c>
      <c r="BU12" s="273" t="s">
        <v>759</v>
      </c>
      <c r="BV12" s="148"/>
      <c r="BW12" s="81">
        <f t="shared" si="0"/>
        <v>0.5</v>
      </c>
      <c r="BX12" s="146">
        <f t="shared" si="0"/>
        <v>7.1428571428571435E-3</v>
      </c>
    </row>
    <row r="13" spans="2:76" s="15" customFormat="1" ht="210.75" customHeight="1" thickBot="1" x14ac:dyDescent="0.4">
      <c r="B13" s="413"/>
      <c r="C13" s="160" t="s">
        <v>582</v>
      </c>
      <c r="D13" s="55" t="s">
        <v>671</v>
      </c>
      <c r="E13" s="418" t="s">
        <v>672</v>
      </c>
      <c r="F13" s="418"/>
      <c r="G13" s="52" t="s">
        <v>673</v>
      </c>
      <c r="H13" s="419" t="s">
        <v>350</v>
      </c>
      <c r="I13" s="419"/>
      <c r="J13" s="419"/>
      <c r="K13" s="419"/>
      <c r="L13" s="419" t="s">
        <v>101</v>
      </c>
      <c r="M13" s="419"/>
      <c r="N13" s="420" t="s">
        <v>674</v>
      </c>
      <c r="O13" s="488"/>
      <c r="P13" s="208">
        <f t="shared" si="2"/>
        <v>1.4285714285714287E-2</v>
      </c>
      <c r="Q13" s="12"/>
      <c r="R13" s="12"/>
      <c r="S13" s="109"/>
      <c r="T13" s="12"/>
      <c r="U13" s="12"/>
      <c r="V13" s="109"/>
      <c r="W13" s="12"/>
      <c r="X13" s="147"/>
      <c r="Y13" s="147"/>
      <c r="Z13" s="173">
        <v>1</v>
      </c>
      <c r="AA13" s="173">
        <v>1</v>
      </c>
      <c r="AB13" s="174">
        <f>AA13/Z13</f>
        <v>1</v>
      </c>
      <c r="AC13" s="12"/>
      <c r="AD13" s="108"/>
      <c r="AE13" s="108"/>
      <c r="AF13" s="173">
        <v>1</v>
      </c>
      <c r="AG13" s="173">
        <v>1</v>
      </c>
      <c r="AH13" s="174">
        <f>AG13/AF13</f>
        <v>1</v>
      </c>
      <c r="AI13" s="12"/>
      <c r="AJ13" s="108"/>
      <c r="AK13" s="108"/>
      <c r="AL13" s="173">
        <v>1</v>
      </c>
      <c r="AM13" s="173">
        <v>1</v>
      </c>
      <c r="AN13" s="174">
        <f>AM13/AL13</f>
        <v>1</v>
      </c>
      <c r="AO13" s="12"/>
      <c r="AP13" s="108"/>
      <c r="AQ13" s="108"/>
      <c r="AR13" s="12">
        <v>1</v>
      </c>
      <c r="AS13" s="108"/>
      <c r="AT13" s="108"/>
      <c r="AU13" s="12"/>
      <c r="AV13" s="108"/>
      <c r="AW13" s="108"/>
      <c r="AX13" s="12">
        <v>1</v>
      </c>
      <c r="AY13" s="108"/>
      <c r="AZ13" s="108"/>
      <c r="BA13" s="12"/>
      <c r="BB13" s="108"/>
      <c r="BC13" s="108"/>
      <c r="BD13" s="160">
        <f>Q13+T13+W13+AB13+AC13++AF13+AI13+AL13+AO13+AR13+AU13+AX13+BA13</f>
        <v>5</v>
      </c>
      <c r="BE13" s="223">
        <f>R13+U13+X13+AA13+AD13+AG13+AJ13+AM13+AP13+AS13+AV13+AY13+BB13</f>
        <v>3</v>
      </c>
      <c r="BF13" s="199">
        <f>BE13/BD13</f>
        <v>0.6</v>
      </c>
      <c r="BG13" s="134">
        <f t="shared" si="1"/>
        <v>8.5714285714285719E-3</v>
      </c>
      <c r="BH13" s="252"/>
      <c r="BI13" s="252"/>
      <c r="BJ13" s="252" t="s">
        <v>675</v>
      </c>
      <c r="BK13" s="252" t="s">
        <v>676</v>
      </c>
      <c r="BL13" s="325" t="s">
        <v>677</v>
      </c>
      <c r="BM13" s="325" t="s">
        <v>678</v>
      </c>
      <c r="BN13" s="283" t="s">
        <v>822</v>
      </c>
      <c r="BO13" s="283" t="s">
        <v>679</v>
      </c>
      <c r="BP13" s="250"/>
      <c r="BQ13" s="250"/>
      <c r="BR13" s="250"/>
      <c r="BS13" s="280"/>
      <c r="BT13" s="322" t="s">
        <v>823</v>
      </c>
      <c r="BU13" s="258" t="s">
        <v>680</v>
      </c>
      <c r="BV13" s="149"/>
      <c r="BW13" s="81">
        <f t="shared" si="0"/>
        <v>0.6</v>
      </c>
      <c r="BX13" s="146">
        <f t="shared" si="0"/>
        <v>8.5714285714285719E-3</v>
      </c>
    </row>
    <row r="14" spans="2:76" s="15" customFormat="1" ht="64" customHeight="1" thickBot="1" x14ac:dyDescent="0.3">
      <c r="B14" s="413"/>
      <c r="C14" s="12" t="s">
        <v>681</v>
      </c>
      <c r="D14" s="55" t="s">
        <v>682</v>
      </c>
      <c r="E14" s="418" t="s">
        <v>683</v>
      </c>
      <c r="F14" s="418"/>
      <c r="G14" s="52" t="s">
        <v>368</v>
      </c>
      <c r="H14" s="419" t="s">
        <v>350</v>
      </c>
      <c r="I14" s="419"/>
      <c r="J14" s="419"/>
      <c r="K14" s="419"/>
      <c r="L14" s="419" t="s">
        <v>101</v>
      </c>
      <c r="M14" s="419"/>
      <c r="N14" s="488">
        <v>44865</v>
      </c>
      <c r="O14" s="488"/>
      <c r="P14" s="208">
        <f t="shared" si="2"/>
        <v>1.4285714285714287E-2</v>
      </c>
      <c r="Q14" s="12"/>
      <c r="R14" s="12"/>
      <c r="S14" s="109"/>
      <c r="T14" s="12"/>
      <c r="U14" s="12"/>
      <c r="V14" s="109"/>
      <c r="W14" s="12"/>
      <c r="X14" s="12"/>
      <c r="Y14" s="12"/>
      <c r="Z14" s="12"/>
      <c r="AA14" s="12"/>
      <c r="AB14" s="12"/>
      <c r="AC14" s="12"/>
      <c r="AD14" s="108"/>
      <c r="AE14" s="108"/>
      <c r="AF14" s="12"/>
      <c r="AG14" s="108"/>
      <c r="AH14" s="108"/>
      <c r="AI14" s="12"/>
      <c r="AJ14" s="108"/>
      <c r="AK14" s="108"/>
      <c r="AL14" s="12"/>
      <c r="AM14" s="108"/>
      <c r="AN14" s="108"/>
      <c r="AO14" s="12"/>
      <c r="AP14" s="108"/>
      <c r="AQ14" s="108"/>
      <c r="AR14" s="12">
        <v>1</v>
      </c>
      <c r="AS14" s="108"/>
      <c r="AT14" s="108"/>
      <c r="AU14" s="12"/>
      <c r="AV14" s="108"/>
      <c r="AW14" s="108"/>
      <c r="AX14" s="12"/>
      <c r="AY14" s="108"/>
      <c r="AZ14" s="108"/>
      <c r="BA14" s="12"/>
      <c r="BB14" s="108"/>
      <c r="BC14" s="108"/>
      <c r="BD14" s="160">
        <f t="shared" si="3"/>
        <v>1</v>
      </c>
      <c r="BE14" s="223">
        <f t="shared" si="4"/>
        <v>0</v>
      </c>
      <c r="BF14" s="199">
        <f t="shared" si="5"/>
        <v>0</v>
      </c>
      <c r="BG14" s="134">
        <f t="shared" si="1"/>
        <v>0</v>
      </c>
      <c r="BH14" s="252"/>
      <c r="BI14" s="252"/>
      <c r="BJ14" s="252"/>
      <c r="BK14" s="252"/>
      <c r="BL14" s="250"/>
      <c r="BM14" s="250"/>
      <c r="BN14" s="283" t="s">
        <v>102</v>
      </c>
      <c r="BO14" s="283" t="s">
        <v>102</v>
      </c>
      <c r="BP14" s="250"/>
      <c r="BQ14" s="250"/>
      <c r="BR14" s="250"/>
      <c r="BS14" s="280"/>
      <c r="BT14" s="252" t="s">
        <v>508</v>
      </c>
      <c r="BU14" s="273" t="s">
        <v>684</v>
      </c>
      <c r="BV14" s="148"/>
      <c r="BW14" s="81">
        <f t="shared" si="0"/>
        <v>0</v>
      </c>
      <c r="BX14" s="146">
        <f t="shared" si="0"/>
        <v>0</v>
      </c>
    </row>
    <row r="15" spans="2:76" s="15" customFormat="1" ht="193.5" customHeight="1" x14ac:dyDescent="0.25">
      <c r="B15" s="59" t="s">
        <v>685</v>
      </c>
      <c r="C15" s="52" t="s">
        <v>154</v>
      </c>
      <c r="D15" s="55" t="s">
        <v>686</v>
      </c>
      <c r="E15" s="418" t="s">
        <v>687</v>
      </c>
      <c r="F15" s="418"/>
      <c r="G15" s="52" t="s">
        <v>688</v>
      </c>
      <c r="H15" s="419" t="s">
        <v>350</v>
      </c>
      <c r="I15" s="419"/>
      <c r="J15" s="419"/>
      <c r="K15" s="419"/>
      <c r="L15" s="419" t="s">
        <v>101</v>
      </c>
      <c r="M15" s="419"/>
      <c r="N15" s="420" t="s">
        <v>554</v>
      </c>
      <c r="O15" s="488"/>
      <c r="P15" s="208">
        <f t="shared" si="2"/>
        <v>1.4285714285714287E-2</v>
      </c>
      <c r="Q15" s="12"/>
      <c r="R15" s="12"/>
      <c r="S15" s="109"/>
      <c r="T15" s="12"/>
      <c r="U15" s="12"/>
      <c r="V15" s="109"/>
      <c r="W15" s="12"/>
      <c r="X15" s="12"/>
      <c r="Y15" s="12"/>
      <c r="Z15" s="12"/>
      <c r="AA15" s="12"/>
      <c r="AB15" s="12"/>
      <c r="AC15" s="12"/>
      <c r="AD15" s="108"/>
      <c r="AE15" s="108"/>
      <c r="AF15" s="12"/>
      <c r="AG15" s="108"/>
      <c r="AH15" s="108"/>
      <c r="AI15" s="12"/>
      <c r="AJ15" s="108"/>
      <c r="AK15" s="108"/>
      <c r="AL15" s="12"/>
      <c r="AM15" s="108"/>
      <c r="AN15" s="108"/>
      <c r="AO15" s="12"/>
      <c r="AP15" s="108"/>
      <c r="AQ15" s="108"/>
      <c r="AR15" s="12">
        <v>1</v>
      </c>
      <c r="AS15" s="108"/>
      <c r="AT15" s="108"/>
      <c r="AU15" s="12"/>
      <c r="AV15" s="108"/>
      <c r="AW15" s="108"/>
      <c r="AX15" s="12">
        <v>1</v>
      </c>
      <c r="AY15" s="108"/>
      <c r="AZ15" s="108"/>
      <c r="BA15" s="12"/>
      <c r="BB15" s="108"/>
      <c r="BC15" s="108"/>
      <c r="BD15" s="160">
        <f t="shared" si="3"/>
        <v>2</v>
      </c>
      <c r="BE15" s="223">
        <f t="shared" si="4"/>
        <v>0</v>
      </c>
      <c r="BF15" s="199">
        <f t="shared" si="5"/>
        <v>0</v>
      </c>
      <c r="BG15" s="134">
        <f t="shared" si="1"/>
        <v>0</v>
      </c>
      <c r="BH15" s="252"/>
      <c r="BI15" s="252"/>
      <c r="BJ15" s="252"/>
      <c r="BK15" s="252"/>
      <c r="BL15" s="250"/>
      <c r="BM15" s="250"/>
      <c r="BN15" s="283" t="s">
        <v>102</v>
      </c>
      <c r="BO15" s="283" t="s">
        <v>102</v>
      </c>
      <c r="BP15" s="250"/>
      <c r="BQ15" s="250"/>
      <c r="BR15" s="250"/>
      <c r="BS15" s="280"/>
      <c r="BT15" s="252" t="s">
        <v>508</v>
      </c>
      <c r="BU15" s="273" t="s">
        <v>689</v>
      </c>
      <c r="BV15" s="148"/>
      <c r="BW15" s="81">
        <f t="shared" si="0"/>
        <v>0</v>
      </c>
      <c r="BX15" s="146">
        <f t="shared" si="0"/>
        <v>0</v>
      </c>
    </row>
    <row r="16" spans="2:76" s="15" customFormat="1" ht="33" customHeight="1" x14ac:dyDescent="0.25">
      <c r="B16" s="413" t="s">
        <v>690</v>
      </c>
      <c r="C16" s="490"/>
      <c r="D16" s="491"/>
      <c r="E16" s="491"/>
      <c r="F16" s="491"/>
      <c r="G16" s="491"/>
      <c r="H16" s="490"/>
      <c r="I16" s="490"/>
      <c r="J16" s="490"/>
      <c r="K16" s="490"/>
      <c r="L16" s="490"/>
      <c r="M16" s="490"/>
      <c r="N16" s="490"/>
      <c r="O16" s="490"/>
      <c r="P16" s="127"/>
      <c r="Q16" s="12"/>
      <c r="R16" s="12"/>
      <c r="S16" s="109"/>
      <c r="T16" s="12"/>
      <c r="U16" s="12"/>
      <c r="V16" s="109"/>
      <c r="W16" s="12"/>
      <c r="X16" s="12"/>
      <c r="Y16" s="12"/>
      <c r="Z16" s="12"/>
      <c r="AA16" s="12"/>
      <c r="AB16" s="12"/>
      <c r="AC16" s="12"/>
      <c r="AD16" s="108"/>
      <c r="AE16" s="108"/>
      <c r="AF16" s="12"/>
      <c r="AG16" s="108"/>
      <c r="AH16" s="108"/>
      <c r="AI16" s="12"/>
      <c r="AJ16" s="108"/>
      <c r="AK16" s="108"/>
      <c r="AL16" s="12"/>
      <c r="AM16" s="108"/>
      <c r="AN16" s="108"/>
      <c r="AO16" s="12"/>
      <c r="AP16" s="108"/>
      <c r="AQ16" s="108"/>
      <c r="AR16" s="12"/>
      <c r="AS16" s="108"/>
      <c r="AT16" s="108"/>
      <c r="AU16" s="12"/>
      <c r="AV16" s="108"/>
      <c r="AW16" s="108"/>
      <c r="AX16" s="12"/>
      <c r="AY16" s="108"/>
      <c r="AZ16" s="108"/>
      <c r="BA16" s="12"/>
      <c r="BB16" s="108"/>
      <c r="BC16" s="108"/>
      <c r="BD16" s="160"/>
      <c r="BE16" s="223"/>
      <c r="BF16" s="199"/>
      <c r="BG16" s="134">
        <f t="shared" si="1"/>
        <v>0</v>
      </c>
      <c r="BH16" s="252"/>
      <c r="BI16" s="252"/>
      <c r="BJ16" s="252"/>
      <c r="BK16" s="252"/>
      <c r="BL16" s="250"/>
      <c r="BM16" s="250"/>
      <c r="BN16" s="283"/>
      <c r="BO16" s="283"/>
      <c r="BP16" s="250"/>
      <c r="BQ16" s="250"/>
      <c r="BR16" s="250"/>
      <c r="BS16" s="280"/>
      <c r="BT16" s="265"/>
      <c r="BU16" s="265"/>
      <c r="BV16" s="5"/>
      <c r="BW16" s="5"/>
      <c r="BX16" s="5"/>
    </row>
    <row r="17" spans="2:76" s="15" customFormat="1" ht="212.25" customHeight="1" x14ac:dyDescent="0.25">
      <c r="B17" s="413" t="s">
        <v>691</v>
      </c>
      <c r="C17" s="185" t="s">
        <v>85</v>
      </c>
      <c r="D17" s="55" t="s">
        <v>692</v>
      </c>
      <c r="E17" s="418" t="s">
        <v>693</v>
      </c>
      <c r="F17" s="418"/>
      <c r="G17" s="52" t="s">
        <v>694</v>
      </c>
      <c r="H17" s="419" t="s">
        <v>89</v>
      </c>
      <c r="I17" s="419"/>
      <c r="J17" s="419" t="s">
        <v>695</v>
      </c>
      <c r="K17" s="419"/>
      <c r="L17" s="419" t="s">
        <v>101</v>
      </c>
      <c r="M17" s="419"/>
      <c r="N17" s="493">
        <v>44804</v>
      </c>
      <c r="O17" s="493"/>
      <c r="P17" s="208">
        <f t="shared" si="2"/>
        <v>1.4285714285714287E-2</v>
      </c>
      <c r="Q17" s="12"/>
      <c r="R17" s="12"/>
      <c r="S17" s="109"/>
      <c r="T17" s="12"/>
      <c r="U17" s="12"/>
      <c r="V17" s="109"/>
      <c r="W17" s="12"/>
      <c r="X17" s="12"/>
      <c r="Y17" s="12"/>
      <c r="Z17" s="12"/>
      <c r="AA17" s="12"/>
      <c r="AB17" s="12"/>
      <c r="AC17" s="12"/>
      <c r="AD17" s="108"/>
      <c r="AE17" s="108"/>
      <c r="AF17" s="12"/>
      <c r="AG17" s="108"/>
      <c r="AH17" s="108"/>
      <c r="AI17" s="12"/>
      <c r="AJ17" s="108"/>
      <c r="AK17" s="108"/>
      <c r="AL17" s="173">
        <v>1</v>
      </c>
      <c r="AM17" s="176">
        <v>1</v>
      </c>
      <c r="AN17" s="177">
        <f>AM17/AL17</f>
        <v>1</v>
      </c>
      <c r="AO17" s="12"/>
      <c r="AP17" s="108"/>
      <c r="AQ17" s="108"/>
      <c r="AR17" s="12"/>
      <c r="AS17" s="108"/>
      <c r="AT17" s="108"/>
      <c r="AU17" s="12"/>
      <c r="AV17" s="108"/>
      <c r="AW17" s="108"/>
      <c r="AX17" s="12"/>
      <c r="AY17" s="108"/>
      <c r="AZ17" s="108"/>
      <c r="BA17" s="12"/>
      <c r="BB17" s="108"/>
      <c r="BC17" s="108"/>
      <c r="BD17" s="160">
        <f t="shared" si="3"/>
        <v>1</v>
      </c>
      <c r="BE17" s="223">
        <f t="shared" si="4"/>
        <v>1</v>
      </c>
      <c r="BF17" s="199">
        <f t="shared" si="5"/>
        <v>1</v>
      </c>
      <c r="BG17" s="134">
        <f t="shared" si="1"/>
        <v>1.4285714285714287E-2</v>
      </c>
      <c r="BH17" s="252"/>
      <c r="BI17" s="252"/>
      <c r="BJ17" s="252"/>
      <c r="BK17" s="252"/>
      <c r="BL17" s="250"/>
      <c r="BM17" s="250"/>
      <c r="BN17" s="265" t="s">
        <v>824</v>
      </c>
      <c r="BO17" s="283" t="s">
        <v>696</v>
      </c>
      <c r="BP17" s="250"/>
      <c r="BQ17" s="250"/>
      <c r="BR17" s="250"/>
      <c r="BS17" s="280"/>
      <c r="BT17" s="252" t="s">
        <v>508</v>
      </c>
      <c r="BU17" s="273" t="s">
        <v>729</v>
      </c>
      <c r="BV17" s="148"/>
      <c r="BW17" s="81">
        <f t="shared" ref="BW17:BX21" si="6">BF17</f>
        <v>1</v>
      </c>
      <c r="BX17" s="150">
        <f t="shared" si="6"/>
        <v>1.4285714285714287E-2</v>
      </c>
    </row>
    <row r="18" spans="2:76" s="15" customFormat="1" ht="158.25" customHeight="1" x14ac:dyDescent="0.25">
      <c r="B18" s="413"/>
      <c r="C18" s="52" t="s">
        <v>97</v>
      </c>
      <c r="D18" s="55" t="s">
        <v>697</v>
      </c>
      <c r="E18" s="418" t="s">
        <v>698</v>
      </c>
      <c r="F18" s="418"/>
      <c r="G18" s="52" t="s">
        <v>699</v>
      </c>
      <c r="H18" s="419" t="s">
        <v>700</v>
      </c>
      <c r="I18" s="419"/>
      <c r="J18" s="419"/>
      <c r="K18" s="419"/>
      <c r="L18" s="419" t="s">
        <v>101</v>
      </c>
      <c r="M18" s="419"/>
      <c r="N18" s="488">
        <v>44895</v>
      </c>
      <c r="O18" s="488"/>
      <c r="P18" s="208">
        <f t="shared" si="2"/>
        <v>1.4285714285714287E-2</v>
      </c>
      <c r="Q18" s="12"/>
      <c r="R18" s="12"/>
      <c r="S18" s="109"/>
      <c r="T18" s="12"/>
      <c r="U18" s="12"/>
      <c r="V18" s="109"/>
      <c r="W18" s="12"/>
      <c r="X18" s="12"/>
      <c r="Y18" s="12"/>
      <c r="Z18" s="12"/>
      <c r="AA18" s="12"/>
      <c r="AB18" s="12"/>
      <c r="AC18" s="12"/>
      <c r="AD18" s="108"/>
      <c r="AE18" s="108"/>
      <c r="AF18" s="12"/>
      <c r="AG18" s="108"/>
      <c r="AH18" s="108"/>
      <c r="AI18" s="12"/>
      <c r="AJ18" s="108"/>
      <c r="AK18" s="108"/>
      <c r="AL18" s="12"/>
      <c r="AM18" s="108"/>
      <c r="AN18" s="108"/>
      <c r="AO18" s="12"/>
      <c r="AP18" s="108"/>
      <c r="AQ18" s="108"/>
      <c r="AR18" s="12"/>
      <c r="AS18" s="108"/>
      <c r="AT18" s="108"/>
      <c r="AU18" s="12">
        <v>1</v>
      </c>
      <c r="AV18" s="108"/>
      <c r="AW18" s="108"/>
      <c r="AX18" s="12"/>
      <c r="AY18" s="108"/>
      <c r="AZ18" s="108"/>
      <c r="BA18" s="12"/>
      <c r="BB18" s="108"/>
      <c r="BC18" s="108"/>
      <c r="BD18" s="160">
        <f t="shared" si="3"/>
        <v>1</v>
      </c>
      <c r="BE18" s="223">
        <f t="shared" si="4"/>
        <v>0</v>
      </c>
      <c r="BF18" s="199">
        <f t="shared" si="5"/>
        <v>0</v>
      </c>
      <c r="BG18" s="134">
        <f t="shared" si="1"/>
        <v>0</v>
      </c>
      <c r="BH18" s="252"/>
      <c r="BI18" s="252"/>
      <c r="BJ18" s="252"/>
      <c r="BK18" s="252"/>
      <c r="BL18" s="250"/>
      <c r="BM18" s="250"/>
      <c r="BN18" s="283" t="s">
        <v>102</v>
      </c>
      <c r="BO18" s="283" t="s">
        <v>102</v>
      </c>
      <c r="BP18" s="250"/>
      <c r="BQ18" s="250"/>
      <c r="BR18" s="250"/>
      <c r="BS18" s="280"/>
      <c r="BT18" s="252" t="s">
        <v>508</v>
      </c>
      <c r="BU18" s="273" t="s">
        <v>701</v>
      </c>
      <c r="BV18" s="148"/>
      <c r="BW18" s="81">
        <f t="shared" si="6"/>
        <v>0</v>
      </c>
      <c r="BX18" s="150">
        <f t="shared" si="6"/>
        <v>0</v>
      </c>
    </row>
    <row r="19" spans="2:76" s="15" customFormat="1" ht="408.75" customHeight="1" x14ac:dyDescent="0.25">
      <c r="B19" s="413"/>
      <c r="C19" s="185" t="s">
        <v>104</v>
      </c>
      <c r="D19" s="55" t="s">
        <v>702</v>
      </c>
      <c r="E19" s="418" t="s">
        <v>703</v>
      </c>
      <c r="F19" s="418"/>
      <c r="G19" s="52" t="s">
        <v>230</v>
      </c>
      <c r="H19" s="419" t="s">
        <v>89</v>
      </c>
      <c r="I19" s="419"/>
      <c r="J19" s="419"/>
      <c r="K19" s="419"/>
      <c r="L19" s="419" t="s">
        <v>101</v>
      </c>
      <c r="M19" s="419"/>
      <c r="N19" s="489" t="s">
        <v>704</v>
      </c>
      <c r="O19" s="489"/>
      <c r="P19" s="208">
        <f t="shared" si="2"/>
        <v>1.4285714285714287E-2</v>
      </c>
      <c r="Q19" s="12"/>
      <c r="R19" s="12"/>
      <c r="S19" s="109"/>
      <c r="T19" s="173">
        <v>1</v>
      </c>
      <c r="U19" s="173">
        <v>1</v>
      </c>
      <c r="V19" s="174">
        <f>U19/T19</f>
        <v>1</v>
      </c>
      <c r="W19" s="12"/>
      <c r="X19" s="12"/>
      <c r="Y19" s="12"/>
      <c r="Z19" s="12"/>
      <c r="AA19" s="12"/>
      <c r="AB19" s="12"/>
      <c r="AC19" s="173">
        <v>1</v>
      </c>
      <c r="AD19" s="173">
        <v>1</v>
      </c>
      <c r="AE19" s="174">
        <f>AD19/AC19</f>
        <v>1</v>
      </c>
      <c r="AF19" s="12"/>
      <c r="AG19" s="108"/>
      <c r="AH19" s="108"/>
      <c r="AI19" s="12"/>
      <c r="AJ19" s="108"/>
      <c r="AK19" s="108"/>
      <c r="AL19" s="173">
        <v>1</v>
      </c>
      <c r="AM19" s="173">
        <v>1</v>
      </c>
      <c r="AN19" s="174">
        <f>AM19/AL19</f>
        <v>1</v>
      </c>
      <c r="AO19" s="12"/>
      <c r="AP19" s="108"/>
      <c r="AQ19" s="108"/>
      <c r="AR19" s="12"/>
      <c r="AS19" s="108"/>
      <c r="AT19" s="108"/>
      <c r="AU19" s="12">
        <v>1</v>
      </c>
      <c r="AV19" s="108"/>
      <c r="AW19" s="108"/>
      <c r="AX19" s="12"/>
      <c r="AY19" s="108"/>
      <c r="AZ19" s="108"/>
      <c r="BA19" s="12"/>
      <c r="BB19" s="108"/>
      <c r="BC19" s="108"/>
      <c r="BD19" s="160">
        <f t="shared" si="3"/>
        <v>4</v>
      </c>
      <c r="BE19" s="223">
        <f t="shared" si="4"/>
        <v>3</v>
      </c>
      <c r="BF19" s="199">
        <f t="shared" si="5"/>
        <v>0.75</v>
      </c>
      <c r="BG19" s="134">
        <f t="shared" si="1"/>
        <v>1.0714285714285714E-2</v>
      </c>
      <c r="BH19" s="252" t="s">
        <v>705</v>
      </c>
      <c r="BI19" s="252" t="s">
        <v>706</v>
      </c>
      <c r="BJ19" s="252"/>
      <c r="BK19" s="252"/>
      <c r="BL19" s="250" t="s">
        <v>707</v>
      </c>
      <c r="BM19" s="250" t="s">
        <v>708</v>
      </c>
      <c r="BN19" s="283" t="s">
        <v>709</v>
      </c>
      <c r="BO19" s="283" t="s">
        <v>708</v>
      </c>
      <c r="BP19" s="250"/>
      <c r="BQ19" s="250"/>
      <c r="BR19" s="250"/>
      <c r="BS19" s="280"/>
      <c r="BT19" s="322" t="s">
        <v>710</v>
      </c>
      <c r="BU19" s="273" t="s">
        <v>728</v>
      </c>
      <c r="BV19" s="148"/>
      <c r="BW19" s="81">
        <f t="shared" si="6"/>
        <v>0.75</v>
      </c>
      <c r="BX19" s="150">
        <f t="shared" si="6"/>
        <v>1.0714285714285714E-2</v>
      </c>
    </row>
    <row r="20" spans="2:76" s="48" customFormat="1" ht="67.5" customHeight="1" x14ac:dyDescent="0.25">
      <c r="B20" s="413"/>
      <c r="C20" s="61" t="s">
        <v>199</v>
      </c>
      <c r="D20" s="60" t="s">
        <v>711</v>
      </c>
      <c r="E20" s="486" t="s">
        <v>712</v>
      </c>
      <c r="F20" s="486"/>
      <c r="G20" s="61" t="s">
        <v>713</v>
      </c>
      <c r="H20" s="487" t="s">
        <v>89</v>
      </c>
      <c r="I20" s="487"/>
      <c r="J20" s="487"/>
      <c r="K20" s="487"/>
      <c r="L20" s="487" t="s">
        <v>101</v>
      </c>
      <c r="M20" s="487"/>
      <c r="N20" s="492">
        <v>44926</v>
      </c>
      <c r="O20" s="492"/>
      <c r="P20" s="208">
        <f t="shared" si="2"/>
        <v>1.4285714285714287E-2</v>
      </c>
      <c r="Q20" s="151"/>
      <c r="R20" s="151"/>
      <c r="S20" s="152"/>
      <c r="T20" s="151"/>
      <c r="U20" s="151"/>
      <c r="V20" s="152"/>
      <c r="W20" s="151"/>
      <c r="X20" s="151"/>
      <c r="Y20" s="151"/>
      <c r="Z20" s="151"/>
      <c r="AA20" s="151"/>
      <c r="AB20" s="151"/>
      <c r="AC20" s="151"/>
      <c r="AD20" s="153"/>
      <c r="AE20" s="153"/>
      <c r="AF20" s="151"/>
      <c r="AG20" s="153"/>
      <c r="AH20" s="153"/>
      <c r="AI20" s="151"/>
      <c r="AJ20" s="153"/>
      <c r="AK20" s="153"/>
      <c r="AL20" s="151"/>
      <c r="AM20" s="153"/>
      <c r="AN20" s="153"/>
      <c r="AO20" s="151"/>
      <c r="AP20" s="153"/>
      <c r="AQ20" s="153"/>
      <c r="AR20" s="151"/>
      <c r="AS20" s="153"/>
      <c r="AT20" s="153"/>
      <c r="AU20" s="151"/>
      <c r="AV20" s="153"/>
      <c r="AW20" s="153"/>
      <c r="AX20" s="151"/>
      <c r="AY20" s="153"/>
      <c r="AZ20" s="153"/>
      <c r="BA20" s="151">
        <v>1</v>
      </c>
      <c r="BB20" s="153"/>
      <c r="BC20" s="153"/>
      <c r="BD20" s="220">
        <f t="shared" si="3"/>
        <v>1</v>
      </c>
      <c r="BE20" s="224">
        <f t="shared" si="4"/>
        <v>0</v>
      </c>
      <c r="BF20" s="228">
        <f t="shared" si="5"/>
        <v>0</v>
      </c>
      <c r="BG20" s="134">
        <f t="shared" si="1"/>
        <v>0</v>
      </c>
      <c r="BH20" s="326"/>
      <c r="BI20" s="326"/>
      <c r="BJ20" s="326"/>
      <c r="BK20" s="326"/>
      <c r="BL20" s="327"/>
      <c r="BM20" s="327"/>
      <c r="BN20" s="328"/>
      <c r="BO20" s="328"/>
      <c r="BP20" s="327"/>
      <c r="BQ20" s="327"/>
      <c r="BR20" s="327"/>
      <c r="BS20" s="329"/>
      <c r="BT20" s="252" t="s">
        <v>508</v>
      </c>
      <c r="BU20" s="273" t="s">
        <v>714</v>
      </c>
      <c r="BV20" s="148"/>
      <c r="BW20" s="81">
        <f t="shared" si="6"/>
        <v>0</v>
      </c>
      <c r="BX20" s="150">
        <f t="shared" si="6"/>
        <v>0</v>
      </c>
    </row>
    <row r="21" spans="2:76" s="15" customFormat="1" ht="274.5" customHeight="1" thickBot="1" x14ac:dyDescent="0.3">
      <c r="B21" s="414"/>
      <c r="C21" s="57" t="s">
        <v>205</v>
      </c>
      <c r="D21" s="56" t="s">
        <v>715</v>
      </c>
      <c r="E21" s="415" t="s">
        <v>712</v>
      </c>
      <c r="F21" s="415"/>
      <c r="G21" s="57" t="s">
        <v>713</v>
      </c>
      <c r="H21" s="416" t="s">
        <v>89</v>
      </c>
      <c r="I21" s="416"/>
      <c r="J21" s="416"/>
      <c r="K21" s="416"/>
      <c r="L21" s="416" t="s">
        <v>101</v>
      </c>
      <c r="M21" s="416"/>
      <c r="N21" s="417">
        <v>44592</v>
      </c>
      <c r="O21" s="417"/>
      <c r="P21" s="206">
        <f t="shared" si="2"/>
        <v>1.4285714285714287E-2</v>
      </c>
      <c r="Q21" s="203">
        <v>1</v>
      </c>
      <c r="R21" s="203">
        <v>1</v>
      </c>
      <c r="S21" s="218">
        <f>R21/Q21</f>
        <v>1</v>
      </c>
      <c r="T21" s="14"/>
      <c r="U21" s="14"/>
      <c r="V21" s="111"/>
      <c r="W21" s="14"/>
      <c r="X21" s="14"/>
      <c r="Y21" s="14"/>
      <c r="Z21" s="14"/>
      <c r="AA21" s="14"/>
      <c r="AB21" s="14"/>
      <c r="AC21" s="14"/>
      <c r="AD21" s="112"/>
      <c r="AE21" s="112"/>
      <c r="AF21" s="14"/>
      <c r="AG21" s="112"/>
      <c r="AH21" s="112"/>
      <c r="AI21" s="14"/>
      <c r="AJ21" s="112"/>
      <c r="AK21" s="112"/>
      <c r="AL21" s="14"/>
      <c r="AM21" s="112"/>
      <c r="AN21" s="112"/>
      <c r="AO21" s="14"/>
      <c r="AP21" s="112"/>
      <c r="AQ21" s="112"/>
      <c r="AR21" s="14"/>
      <c r="AS21" s="112"/>
      <c r="AT21" s="112"/>
      <c r="AU21" s="14"/>
      <c r="AV21" s="112"/>
      <c r="AW21" s="112"/>
      <c r="AX21" s="14"/>
      <c r="AY21" s="112"/>
      <c r="AZ21" s="112"/>
      <c r="BA21" s="14"/>
      <c r="BB21" s="112"/>
      <c r="BC21" s="112"/>
      <c r="BD21" s="221">
        <f t="shared" si="3"/>
        <v>1</v>
      </c>
      <c r="BE21" s="225">
        <f t="shared" si="4"/>
        <v>1</v>
      </c>
      <c r="BF21" s="229">
        <f t="shared" si="5"/>
        <v>1</v>
      </c>
      <c r="BG21" s="138">
        <f t="shared" si="1"/>
        <v>1.4285714285714287E-2</v>
      </c>
      <c r="BH21" s="259" t="s">
        <v>716</v>
      </c>
      <c r="BI21" s="259" t="s">
        <v>825</v>
      </c>
      <c r="BJ21" s="259"/>
      <c r="BK21" s="259"/>
      <c r="BL21" s="254"/>
      <c r="BM21" s="254"/>
      <c r="BN21" s="284"/>
      <c r="BO21" s="284" t="s">
        <v>717</v>
      </c>
      <c r="BP21" s="254"/>
      <c r="BQ21" s="254"/>
      <c r="BR21" s="254"/>
      <c r="BS21" s="281"/>
      <c r="BT21" s="322" t="s">
        <v>718</v>
      </c>
      <c r="BU21" s="273" t="s">
        <v>719</v>
      </c>
      <c r="BV21" s="148"/>
      <c r="BW21" s="81">
        <f t="shared" si="6"/>
        <v>1</v>
      </c>
      <c r="BX21" s="150">
        <f t="shared" si="6"/>
        <v>1.4285714285714287E-2</v>
      </c>
    </row>
    <row r="22" spans="2:76" s="50" customFormat="1" ht="31.5" customHeight="1" thickBot="1" x14ac:dyDescent="0.3">
      <c r="B22" s="49"/>
      <c r="C22" s="41"/>
      <c r="D22" s="44"/>
      <c r="E22" s="44"/>
      <c r="F22" s="44"/>
      <c r="G22" s="49"/>
      <c r="H22" s="41"/>
      <c r="I22" s="41"/>
      <c r="J22" s="41"/>
      <c r="K22" s="41"/>
      <c r="L22" s="41"/>
      <c r="M22" s="41"/>
      <c r="N22" s="41"/>
      <c r="O22" s="41"/>
      <c r="P22" s="219">
        <f>20%/14</f>
        <v>1.4285714285714287E-2</v>
      </c>
      <c r="Q22" s="5"/>
      <c r="R22" s="5"/>
      <c r="S22" s="94"/>
      <c r="T22" s="5"/>
      <c r="U22" s="5"/>
      <c r="V22" s="94"/>
      <c r="W22" s="5"/>
      <c r="X22" s="5"/>
      <c r="Y22" s="5"/>
      <c r="Z22" s="5"/>
      <c r="AA22" s="5"/>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154"/>
      <c r="AX22" s="154"/>
      <c r="AY22" s="154"/>
      <c r="AZ22" s="154"/>
      <c r="BA22" s="154"/>
      <c r="BB22" s="154"/>
      <c r="BC22" s="154"/>
      <c r="BD22" s="154">
        <f>SUM(BD7:BD21)</f>
        <v>31</v>
      </c>
      <c r="BE22" s="154">
        <f>SUM(BE7:BE21)</f>
        <v>20</v>
      </c>
      <c r="BF22" s="155"/>
      <c r="BG22" s="156">
        <f>SUM(BG7:BG21)</f>
        <v>0.12461038961038963</v>
      </c>
      <c r="BH22" s="154"/>
      <c r="BI22" s="3"/>
      <c r="BJ22" s="3"/>
      <c r="BK22" s="3"/>
      <c r="BL22" s="3"/>
      <c r="BM22" s="3"/>
      <c r="BN22" s="3"/>
      <c r="BO22" s="3"/>
      <c r="BP22" s="3"/>
      <c r="BQ22" s="3"/>
      <c r="BR22" s="3"/>
      <c r="BS22" s="3"/>
      <c r="BT22" s="496" t="s">
        <v>720</v>
      </c>
      <c r="BU22" s="497"/>
      <c r="BV22" s="497"/>
      <c r="BW22" s="498"/>
      <c r="BX22" s="141">
        <f>SUM(BX7:BX21)</f>
        <v>0.12461038961038963</v>
      </c>
    </row>
    <row r="23" spans="2:76" x14ac:dyDescent="0.25">
      <c r="D23" s="4"/>
      <c r="E23" s="4"/>
      <c r="F23" s="4"/>
    </row>
    <row r="24" spans="2:76" x14ac:dyDescent="0.25">
      <c r="D24" s="4"/>
      <c r="E24" s="4"/>
      <c r="F24" s="4"/>
    </row>
    <row r="25" spans="2:76" x14ac:dyDescent="0.25">
      <c r="D25" s="4"/>
      <c r="E25" s="4"/>
      <c r="F25" s="4"/>
    </row>
  </sheetData>
  <autoFilter ref="B6:O22" xr:uid="{00000000-0009-0000-0000-000007000000}">
    <filterColumn colId="3" showButton="0"/>
    <filterColumn colId="6" showButton="0"/>
    <filterColumn colId="8" showButton="0"/>
    <filterColumn colId="10" showButton="0"/>
    <filterColumn colId="12" showButton="0"/>
  </autoFilter>
  <mergeCells count="118">
    <mergeCell ref="BT5:BT6"/>
    <mergeCell ref="BU5:BU6"/>
    <mergeCell ref="BV5:BV6"/>
    <mergeCell ref="BW5:BX5"/>
    <mergeCell ref="BT22:BW22"/>
    <mergeCell ref="AU4:AW5"/>
    <mergeCell ref="AX4:AZ5"/>
    <mergeCell ref="BA4:BC5"/>
    <mergeCell ref="BD4:BF5"/>
    <mergeCell ref="BH4:BS4"/>
    <mergeCell ref="BH5:BI5"/>
    <mergeCell ref="BJ5:BK5"/>
    <mergeCell ref="BL5:BM5"/>
    <mergeCell ref="BN5:BO5"/>
    <mergeCell ref="BP5:BQ5"/>
    <mergeCell ref="BR5:BS5"/>
    <mergeCell ref="AF4:AH5"/>
    <mergeCell ref="AI4:AK5"/>
    <mergeCell ref="AL4:AN5"/>
    <mergeCell ref="AO4:AQ5"/>
    <mergeCell ref="AR4:AT5"/>
    <mergeCell ref="Q4:S5"/>
    <mergeCell ref="T4:V5"/>
    <mergeCell ref="W4:Y5"/>
    <mergeCell ref="Z4:AB5"/>
    <mergeCell ref="AC4:AE5"/>
    <mergeCell ref="B1:C4"/>
    <mergeCell ref="D1:E2"/>
    <mergeCell ref="D3:E4"/>
    <mergeCell ref="F3:K4"/>
    <mergeCell ref="L3:M3"/>
    <mergeCell ref="N3:O3"/>
    <mergeCell ref="L4:M4"/>
    <mergeCell ref="N4:O4"/>
    <mergeCell ref="F1:K2"/>
    <mergeCell ref="L1:M1"/>
    <mergeCell ref="N1:O1"/>
    <mergeCell ref="L2:M2"/>
    <mergeCell ref="N2:O2"/>
    <mergeCell ref="B5:P5"/>
    <mergeCell ref="N7:O7"/>
    <mergeCell ref="E6:F6"/>
    <mergeCell ref="H6:I6"/>
    <mergeCell ref="J6:K6"/>
    <mergeCell ref="L6:M6"/>
    <mergeCell ref="N6:O6"/>
    <mergeCell ref="J13:K13"/>
    <mergeCell ref="E7:F7"/>
    <mergeCell ref="H7:I7"/>
    <mergeCell ref="J7:K7"/>
    <mergeCell ref="L7:M7"/>
    <mergeCell ref="E9:F9"/>
    <mergeCell ref="H9:I9"/>
    <mergeCell ref="J9:K9"/>
    <mergeCell ref="L9:M9"/>
    <mergeCell ref="L13:M13"/>
    <mergeCell ref="L12:M12"/>
    <mergeCell ref="N9:O9"/>
    <mergeCell ref="E8:F8"/>
    <mergeCell ref="H8:I8"/>
    <mergeCell ref="J8:K8"/>
    <mergeCell ref="L8:M8"/>
    <mergeCell ref="N8:O8"/>
    <mergeCell ref="E11:F11"/>
    <mergeCell ref="H11:I11"/>
    <mergeCell ref="J11:K11"/>
    <mergeCell ref="L11:M11"/>
    <mergeCell ref="N11:O11"/>
    <mergeCell ref="N14:O14"/>
    <mergeCell ref="E10:F10"/>
    <mergeCell ref="H10:I10"/>
    <mergeCell ref="J10:K10"/>
    <mergeCell ref="L10:M10"/>
    <mergeCell ref="E13:F13"/>
    <mergeCell ref="H13:I13"/>
    <mergeCell ref="J12:K12"/>
    <mergeCell ref="N12:O12"/>
    <mergeCell ref="N21:O21"/>
    <mergeCell ref="J14:K14"/>
    <mergeCell ref="L14:M14"/>
    <mergeCell ref="N13:O13"/>
    <mergeCell ref="E12:F12"/>
    <mergeCell ref="H12:I12"/>
    <mergeCell ref="L19:M19"/>
    <mergeCell ref="N19:O19"/>
    <mergeCell ref="B16:O16"/>
    <mergeCell ref="B10:B14"/>
    <mergeCell ref="N20:O20"/>
    <mergeCell ref="E19:F19"/>
    <mergeCell ref="N17:O17"/>
    <mergeCell ref="E18:F18"/>
    <mergeCell ref="H18:I18"/>
    <mergeCell ref="L18:M18"/>
    <mergeCell ref="N18:O18"/>
    <mergeCell ref="J18:K18"/>
    <mergeCell ref="N15:O15"/>
    <mergeCell ref="E15:F15"/>
    <mergeCell ref="H15:I15"/>
    <mergeCell ref="E14:F14"/>
    <mergeCell ref="H14:I14"/>
    <mergeCell ref="N10:O10"/>
    <mergeCell ref="J15:K15"/>
    <mergeCell ref="L15:M15"/>
    <mergeCell ref="B17:B21"/>
    <mergeCell ref="E17:F17"/>
    <mergeCell ref="H17:I17"/>
    <mergeCell ref="J17:K17"/>
    <mergeCell ref="L17:M17"/>
    <mergeCell ref="J21:K21"/>
    <mergeCell ref="E20:F20"/>
    <mergeCell ref="H20:I20"/>
    <mergeCell ref="J20:K20"/>
    <mergeCell ref="L20:M20"/>
    <mergeCell ref="H19:I19"/>
    <mergeCell ref="J19:K19"/>
    <mergeCell ref="E21:F21"/>
    <mergeCell ref="H21:I21"/>
    <mergeCell ref="L21:M21"/>
  </mergeCells>
  <printOptions horizontalCentered="1"/>
  <pageMargins left="0.43307086614173229" right="0.43307086614173229"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&amp;8&amp;G&amp;R&amp;G</oddFooter>
  </headerFooter>
  <drawing r:id="rId2"/>
  <legacyDrawing r:id="rId3"/>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652a727-8d49-4d64-a76b-fbe70de474b2">
      <UserInfo>
        <DisplayName/>
        <AccountId xsi:nil="true"/>
        <AccountType/>
      </UserInfo>
    </SharedWithUsers>
    <MediaLengthInSeconds xmlns="d3b219e2-fd2b-48db-a7a1-78200413b0f9" xsi:nil="true"/>
    <lcf76f155ced4ddcb4097134ff3c332f xmlns="d3b219e2-fd2b-48db-a7a1-78200413b0f9">
      <Terms xmlns="http://schemas.microsoft.com/office/infopath/2007/PartnerControls"/>
    </lcf76f155ced4ddcb4097134ff3c332f>
    <TaxCatchAll xmlns="d652a727-8d49-4d64-a76b-fbe70de474b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DD4827C56DE4144BAB9C73561A08517" ma:contentTypeVersion="14" ma:contentTypeDescription="Crear nuevo documento." ma:contentTypeScope="" ma:versionID="d62a13a1183daf5fea0b6170092d9de7">
  <xsd:schema xmlns:xsd="http://www.w3.org/2001/XMLSchema" xmlns:xs="http://www.w3.org/2001/XMLSchema" xmlns:p="http://schemas.microsoft.com/office/2006/metadata/properties" xmlns:ns2="d3b219e2-fd2b-48db-a7a1-78200413b0f9" xmlns:ns3="d652a727-8d49-4d64-a76b-fbe70de474b2" targetNamespace="http://schemas.microsoft.com/office/2006/metadata/properties" ma:root="true" ma:fieldsID="58b2d5b1474d77d62c5b0f6faa1e3516" ns2:_="" ns3:_="">
    <xsd:import namespace="d3b219e2-fd2b-48db-a7a1-78200413b0f9"/>
    <xsd:import namespace="d652a727-8d49-4d64-a76b-fbe70de474b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b219e2-fd2b-48db-a7a1-78200413b0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2a727-8d49-4d64-a76b-fbe70de474b2"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342b8ca-a02f-4c73-a64b-4b7c0a886ae0}" ma:internalName="TaxCatchAll" ma:showField="CatchAllData" ma:web="d652a727-8d49-4d64-a76b-fbe70de474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7E0F7D-9AAD-4EAC-BF6A-95FBF6D2BE5D}">
  <ds:schemaRefs>
    <ds:schemaRef ds:uri="http://schemas.microsoft.com/office/2006/metadata/properties"/>
    <ds:schemaRef ds:uri="http://schemas.microsoft.com/office/infopath/2007/PartnerControls"/>
    <ds:schemaRef ds:uri="d652a727-8d49-4d64-a76b-fbe70de474b2"/>
    <ds:schemaRef ds:uri="d3b219e2-fd2b-48db-a7a1-78200413b0f9"/>
  </ds:schemaRefs>
</ds:datastoreItem>
</file>

<file path=customXml/itemProps2.xml><?xml version="1.0" encoding="utf-8"?>
<ds:datastoreItem xmlns:ds="http://schemas.openxmlformats.org/officeDocument/2006/customXml" ds:itemID="{F352B54E-4007-403D-A718-27FABB5E74E3}">
  <ds:schemaRefs>
    <ds:schemaRef ds:uri="http://schemas.microsoft.com/sharepoint/v3/contenttype/forms"/>
  </ds:schemaRefs>
</ds:datastoreItem>
</file>

<file path=customXml/itemProps3.xml><?xml version="1.0" encoding="utf-8"?>
<ds:datastoreItem xmlns:ds="http://schemas.openxmlformats.org/officeDocument/2006/customXml" ds:itemID="{76CD8F61-5BF0-441F-8925-3A30E9E00F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b219e2-fd2b-48db-a7a1-78200413b0f9"/>
    <ds:schemaRef ds:uri="d652a727-8d49-4d64-a76b-fbe70de474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8</vt:i4>
      </vt:variant>
    </vt:vector>
  </HeadingPairs>
  <TitlesOfParts>
    <vt:vector size="16" baseType="lpstr">
      <vt:lpstr>RESUMEN</vt:lpstr>
      <vt:lpstr>Menú</vt:lpstr>
      <vt:lpstr>C 1. Riesgos Corrupción</vt:lpstr>
      <vt:lpstr>C 2. Racionalización Trámite</vt:lpstr>
      <vt:lpstr>C 3. Rendición Cuentas</vt:lpstr>
      <vt:lpstr>C 4. Atención Ciudadano</vt:lpstr>
      <vt:lpstr>C 5. Transparencia Acceso</vt:lpstr>
      <vt:lpstr>C 6. Iniciativas Adicionales</vt:lpstr>
      <vt:lpstr>'C 1. Riesgos Corrupción'!Área_de_impresión</vt:lpstr>
      <vt:lpstr>'C 3. Rendición Cuentas'!Área_de_impresión</vt:lpstr>
      <vt:lpstr>'C 4. Atención Ciudadano'!Área_de_impresión</vt:lpstr>
      <vt:lpstr>'C 5. Transparencia Acceso'!Área_de_impresión</vt:lpstr>
      <vt:lpstr>'C 6. Iniciativas Adicionales'!Área_de_impresión</vt:lpstr>
      <vt:lpstr>Menú!Área_de_impresión</vt:lpstr>
      <vt:lpstr>RESUMEN!Área_de_impresión</vt:lpstr>
      <vt:lpstr>'C 1. Riesgos Corrupción'!Títulos_a_imprimir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Lorena Manrrique Herrera</dc:creator>
  <cp:keywords/>
  <dc:description/>
  <cp:lastModifiedBy>Karol Andrea Parraga Hache</cp:lastModifiedBy>
  <cp:revision/>
  <dcterms:created xsi:type="dcterms:W3CDTF">2018-12-27T14:13:29Z</dcterms:created>
  <dcterms:modified xsi:type="dcterms:W3CDTF">2022-09-14T22:22:41Z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0x0101007DD4827C56DE4144BAB9C73561A08517</vt:lpwstr>
  </property>
  <property fmtid="{D5CDD505-2E9C-101B-9397-08002B2CF9AE}" pid="3" name="Order">
    <vt:r8>1087800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y fmtid="{D5CDD505-2E9C-101B-9397-08002B2CF9AE}" pid="7" name="xd_Signature">
    <vt:bool>false</vt:bool>
  </property>
  <property fmtid="{D5CDD505-2E9C-101B-9397-08002B2CF9AE}" pid="8" name="xd_ProgID">
    <vt:lpwstr/>
  </property>
  <property fmtid="{D5CDD505-2E9C-101B-9397-08002B2CF9AE}" pid="9" name="TemplateUrl">
    <vt:lpwstr/>
  </property>
  <property fmtid="{D5CDD505-2E9C-101B-9397-08002B2CF9AE}" pid="10" name="MediaServiceImageTags">
    <vt:lpwstr/>
  </property>
</Properties>
</file>