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3\PLAN DE ACCION -POA\INFORMES\SEGUNDO TRIMESTRE 2023\"/>
    </mc:Choice>
  </mc:AlternateContent>
  <bookViews>
    <workbookView xWindow="0" yWindow="0" windowWidth="21600" windowHeight="8430" tabRatio="936" firstSheet="19" activeTab="26"/>
  </bookViews>
  <sheets>
    <sheet name="ORGANIGRAMA SDSCJ" sheetId="38" r:id="rId1"/>
    <sheet name="Misión Visión " sheetId="25" r:id="rId2"/>
    <sheet name="Plan Acción" sheetId="26" r:id="rId3"/>
    <sheet name="Comunicaciones" sheetId="3" r:id="rId4"/>
    <sheet name="Control Interno" sheetId="4" r:id="rId5"/>
    <sheet name="Estudios Estratégicos" sheetId="6" r:id="rId6"/>
    <sheet name="Control Disciplinario Interno" sheetId="5" r:id="rId7"/>
    <sheet name="C4" sheetId="29" r:id="rId8"/>
    <sheet name="Oficina Asesora de Planeación " sheetId="39" r:id="rId9"/>
    <sheet name="Sub Seguridad Convivencia" sheetId="37" r:id="rId10"/>
    <sheet name="D. Prevención" sheetId="9" r:id="rId11"/>
    <sheet name="D. Seguridad" sheetId="10" r:id="rId12"/>
    <sheet name="Sub Acceso Justicia" sheetId="11" r:id="rId13"/>
    <sheet name="D. Responsabilidad Penal Adoles" sheetId="31" r:id="rId14"/>
    <sheet name="D. Acceso Justicia" sheetId="12" r:id="rId15"/>
    <sheet name="D. CENTRO ESPECIAL DE RECLUSION" sheetId="40" r:id="rId16"/>
    <sheet name="Cárcel Distrital" sheetId="28" r:id="rId17"/>
    <sheet name="Sub Inversiones Fortalecimiento" sheetId="15" r:id="rId18"/>
    <sheet name="D Bienes SCAJ" sheetId="18" r:id="rId19"/>
    <sheet name="D.Operaciones Fortalecimien" sheetId="33" r:id="rId20"/>
    <sheet name="Sub Gestión Institucional" sheetId="19" r:id="rId21"/>
    <sheet name="Dir. Técnica" sheetId="16" r:id="rId22"/>
    <sheet name="DGH" sheetId="35" r:id="rId23"/>
    <sheet name="D. Jurídica Contratos" sheetId="32" r:id="rId24"/>
    <sheet name="D.Recursos Físicos Documental" sheetId="21" r:id="rId25"/>
    <sheet name="D. Financiera" sheetId="22" r:id="rId26"/>
    <sheet name="D TIC" sheetId="34"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3" hidden="1">Comunicaciones!#REF!</definedName>
    <definedName name="_xlnm._FilterDatabase" localSheetId="25" hidden="1">'D. Financiera'!#REF!</definedName>
    <definedName name="_xlnm.Print_Area" localSheetId="7">'C4'!#REF!</definedName>
    <definedName name="_xlnm.Print_Area" localSheetId="16">'Cárcel Distrital'!$B$7:$AT$21</definedName>
    <definedName name="_xlnm.Print_Area" localSheetId="3">Comunicaciones!#REF!</definedName>
    <definedName name="_xlnm.Print_Area" localSheetId="6">'Control Disciplinario Interno'!#REF!</definedName>
    <definedName name="_xlnm.Print_Area" localSheetId="4">'Control Interno'!$B$7:$AT$17</definedName>
    <definedName name="_xlnm.Print_Area" localSheetId="18">'D Bienes SCAJ'!$B$7:$AT$18</definedName>
    <definedName name="_xlnm.Print_Area" localSheetId="26">'D TIC'!$B$13:$AT$19</definedName>
    <definedName name="_xlnm.Print_Area" localSheetId="14">'D. Acceso Justicia'!$B$7:$AT$16</definedName>
    <definedName name="_xlnm.Print_Area" localSheetId="25">'D. Financiera'!#REF!</definedName>
    <definedName name="_xlnm.Print_Area" localSheetId="23">'D. Jurídica Contratos'!#REF!</definedName>
    <definedName name="_xlnm.Print_Area" localSheetId="13">'D. Responsabilidad Penal Adoles'!$B$7:$AT$16</definedName>
    <definedName name="_xlnm.Print_Area" localSheetId="19">'D.Operaciones Fortalecimien'!$B$7:$AT$26</definedName>
    <definedName name="_xlnm.Print_Area" localSheetId="24">'D.Recursos Físicos Documental'!$B$7:$AT$17</definedName>
    <definedName name="_xlnm.Print_Area" localSheetId="22">DGH!$B$7:$AT$14</definedName>
    <definedName name="_xlnm.Print_Area" localSheetId="21">'Dir. Técnica'!$B$7:$AT$18</definedName>
    <definedName name="_xlnm.Print_Area" localSheetId="5">'Estudios Estratégicos'!$B$7:$AT$17</definedName>
    <definedName name="_xlnm.Print_Area" localSheetId="12">'Sub Acceso Justicia'!#REF!</definedName>
    <definedName name="_xlnm.Print_Area" localSheetId="20">'Sub Gestión Institucional'!#REF!</definedName>
    <definedName name="_xlnm.Print_Area" localSheetId="17">'Sub Inversiones Fortalecimiento'!$B$7:$AT$16</definedName>
    <definedName name="Tipo_de_indicador">[1]!Tabla21[Tipo_de_indicador]</definedName>
    <definedName name="_xlnm.Print_Titles" localSheetId="7">'C4'!#REF!</definedName>
    <definedName name="_xlnm.Print_Titles" localSheetId="16">'Cárcel Distrital'!$7:$12</definedName>
    <definedName name="_xlnm.Print_Titles" localSheetId="3">Comunicaciones!#REF!</definedName>
    <definedName name="_xlnm.Print_Titles" localSheetId="6">'Control Disciplinario Interno'!#REF!</definedName>
    <definedName name="_xlnm.Print_Titles" localSheetId="4">'Control Interno'!$7:$12</definedName>
    <definedName name="_xlnm.Print_Titles" localSheetId="18">'D Bienes SCAJ'!$7:$12</definedName>
    <definedName name="_xlnm.Print_Titles" localSheetId="26">'D TIC'!#REF!</definedName>
    <definedName name="_xlnm.Print_Titles" localSheetId="14">'D. Acceso Justicia'!$7:$12</definedName>
    <definedName name="_xlnm.Print_Titles" localSheetId="25">'D. Financiera'!#REF!</definedName>
    <definedName name="_xlnm.Print_Titles" localSheetId="23">'D. Jurídica Contratos'!#REF!</definedName>
    <definedName name="_xlnm.Print_Titles" localSheetId="13">'D. Responsabilidad Penal Adoles'!$7:$12</definedName>
    <definedName name="_xlnm.Print_Titles" localSheetId="19">'D.Operaciones Fortalecimien'!$7:$12</definedName>
    <definedName name="_xlnm.Print_Titles" localSheetId="24">'D.Recursos Físicos Documental'!$7:$12</definedName>
    <definedName name="_xlnm.Print_Titles" localSheetId="22">DGH!$7:$12</definedName>
    <definedName name="_xlnm.Print_Titles" localSheetId="21">'Dir. Técnica'!$7:$12</definedName>
    <definedName name="_xlnm.Print_Titles" localSheetId="5">'Estudios Estratégicos'!$7:$12</definedName>
    <definedName name="_xlnm.Print_Titles" localSheetId="12">'Sub Acceso Justicia'!#REF!</definedName>
    <definedName name="_xlnm.Print_Titles" localSheetId="20">'Sub Gestión Institucional'!#REF!</definedName>
    <definedName name="_xlnm.Print_Titles" localSheetId="17">'Sub Inversiones Fortalecimiento'!$7:$12</definedName>
    <definedName name="Unidad_de_medida">[1]!Tabla24[Unidad_de_medida]</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29" l="1"/>
  <c r="T14" i="29"/>
  <c r="T13" i="29"/>
  <c r="T13" i="4"/>
  <c r="S13" i="29"/>
  <c r="S14" i="29"/>
  <c r="S15" i="29"/>
  <c r="R14" i="29"/>
  <c r="R13" i="29"/>
  <c r="Q13" i="29"/>
  <c r="R15" i="29"/>
  <c r="I15" i="29"/>
  <c r="I14" i="29"/>
  <c r="I13" i="29"/>
  <c r="G14" i="29"/>
  <c r="AZ14" i="29"/>
  <c r="AY14" i="29"/>
  <c r="AY13" i="29"/>
  <c r="J17" i="4"/>
  <c r="G17" i="4"/>
  <c r="T16" i="39"/>
  <c r="T27" i="39"/>
  <c r="J22" i="22"/>
  <c r="D20" i="34"/>
  <c r="J18" i="34"/>
  <c r="J19" i="34"/>
  <c r="J14" i="32"/>
  <c r="J17" i="32"/>
  <c r="J25" i="39"/>
  <c r="J22" i="28"/>
  <c r="J21" i="28"/>
  <c r="J20" i="28"/>
  <c r="J19" i="28"/>
  <c r="J18" i="28"/>
  <c r="G15" i="28"/>
  <c r="J14" i="28"/>
  <c r="J13" i="28"/>
  <c r="T16" i="12"/>
  <c r="AY14" i="11"/>
  <c r="AY13" i="11"/>
  <c r="T14" i="11"/>
  <c r="T13" i="11"/>
  <c r="T13" i="10"/>
  <c r="S14" i="11"/>
  <c r="R14" i="11"/>
  <c r="R13" i="11"/>
  <c r="Q13" i="11"/>
  <c r="P14" i="11"/>
  <c r="P13" i="11"/>
  <c r="M14" i="11"/>
  <c r="M13" i="11"/>
  <c r="J14" i="11"/>
  <c r="J13" i="11"/>
  <c r="G14" i="11"/>
  <c r="G13" i="11"/>
  <c r="G13" i="10"/>
  <c r="BG14" i="11"/>
  <c r="BC14" i="11"/>
  <c r="AU14" i="11"/>
  <c r="Q14" i="11"/>
  <c r="BG13" i="11"/>
  <c r="BC13" i="11"/>
  <c r="AU13" i="11"/>
  <c r="AZ15" i="29"/>
  <c r="AY15" i="29"/>
  <c r="AZ13" i="29"/>
  <c r="S15" i="19"/>
  <c r="R17" i="18"/>
  <c r="Q17" i="18"/>
  <c r="J18" i="39"/>
  <c r="G16" i="33"/>
  <c r="J17" i="33"/>
  <c r="J16" i="33"/>
  <c r="J15" i="33"/>
  <c r="J14" i="33"/>
  <c r="J13" i="33"/>
  <c r="R15" i="5"/>
  <c r="Q15" i="5"/>
  <c r="R14" i="5"/>
  <c r="Q14" i="5"/>
  <c r="R13" i="5"/>
  <c r="Q13" i="5"/>
  <c r="M15" i="40"/>
  <c r="T18" i="40"/>
  <c r="D18" i="40"/>
  <c r="S13" i="40"/>
  <c r="T13" i="40" s="1"/>
  <c r="AZ16" i="31"/>
  <c r="AY16" i="31"/>
  <c r="AZ15" i="31"/>
  <c r="AY15" i="31"/>
  <c r="AZ14" i="31"/>
  <c r="AY14" i="31"/>
  <c r="AZ13" i="31"/>
  <c r="AY13" i="31"/>
  <c r="J24" i="39"/>
  <c r="J23" i="39"/>
  <c r="J21" i="39"/>
  <c r="J22" i="39"/>
  <c r="J19" i="39"/>
  <c r="J13" i="40"/>
  <c r="M13" i="40"/>
  <c r="P13" i="40"/>
  <c r="Q13" i="40"/>
  <c r="R13" i="40"/>
  <c r="J14" i="40"/>
  <c r="M14" i="40"/>
  <c r="P14" i="40"/>
  <c r="Q14" i="40"/>
  <c r="R14" i="40"/>
  <c r="S14" i="40"/>
  <c r="T14" i="40"/>
  <c r="J15" i="40"/>
  <c r="P15" i="40"/>
  <c r="Q15" i="40"/>
  <c r="R15" i="40"/>
  <c r="S15" i="40"/>
  <c r="T15" i="40"/>
  <c r="J16" i="40"/>
  <c r="M16" i="40"/>
  <c r="P16" i="40"/>
  <c r="Q16" i="40"/>
  <c r="R16" i="40"/>
  <c r="S16" i="40"/>
  <c r="T16" i="40"/>
  <c r="J17" i="40"/>
  <c r="M17" i="40"/>
  <c r="P17" i="40"/>
  <c r="Q17" i="40"/>
  <c r="R17" i="40"/>
  <c r="S17" i="40"/>
  <c r="T17" i="40"/>
  <c r="R17" i="6"/>
  <c r="S17" i="6" s="1"/>
  <c r="T17" i="6" s="1"/>
  <c r="R15" i="6"/>
  <c r="R13" i="6"/>
  <c r="BC14" i="6"/>
  <c r="J18" i="9"/>
  <c r="R13" i="9"/>
  <c r="S13" i="9"/>
  <c r="T13" i="9" s="1"/>
  <c r="M13" i="9"/>
  <c r="T18" i="21"/>
  <c r="J13" i="21"/>
  <c r="J14" i="21"/>
  <c r="J15" i="21"/>
  <c r="J16" i="21"/>
  <c r="J17" i="21"/>
  <c r="J20" i="39"/>
  <c r="J15" i="32"/>
  <c r="J16" i="32"/>
  <c r="J13" i="32"/>
  <c r="BC17" i="6"/>
  <c r="J16" i="6"/>
  <c r="AZ14" i="6"/>
  <c r="AZ13" i="6"/>
  <c r="J18" i="4"/>
  <c r="R17" i="32"/>
  <c r="J14" i="3"/>
  <c r="J15" i="3"/>
  <c r="J16" i="3"/>
  <c r="J17" i="3"/>
  <c r="J18" i="3"/>
  <c r="J19" i="3"/>
  <c r="J20" i="3"/>
  <c r="J13" i="3"/>
  <c r="Q19" i="28"/>
  <c r="R26" i="39"/>
  <c r="Q26" i="39"/>
  <c r="R20" i="3"/>
  <c r="Q20" i="3"/>
  <c r="R19" i="3"/>
  <c r="Q19" i="3"/>
  <c r="R18" i="3"/>
  <c r="S18" i="3" s="1"/>
  <c r="Q18" i="3"/>
  <c r="R15" i="3"/>
  <c r="Q15" i="3"/>
  <c r="D18" i="21"/>
  <c r="G18" i="9"/>
  <c r="R24" i="39"/>
  <c r="Q24" i="39"/>
  <c r="R23" i="39"/>
  <c r="Q23" i="39"/>
  <c r="G13" i="3"/>
  <c r="G15" i="3"/>
  <c r="R25" i="39"/>
  <c r="Q25" i="39"/>
  <c r="R22" i="39"/>
  <c r="Q22" i="39"/>
  <c r="R21" i="39"/>
  <c r="Q21" i="39"/>
  <c r="R20" i="39"/>
  <c r="Q20" i="39"/>
  <c r="R19" i="39"/>
  <c r="Q19" i="39"/>
  <c r="R18" i="39"/>
  <c r="Q18" i="39"/>
  <c r="R17" i="39"/>
  <c r="Q17" i="39"/>
  <c r="G26" i="39"/>
  <c r="G25" i="39"/>
  <c r="G24" i="39"/>
  <c r="G23" i="39"/>
  <c r="G22" i="39"/>
  <c r="G21" i="39"/>
  <c r="G20" i="39"/>
  <c r="G19" i="39"/>
  <c r="G18" i="39"/>
  <c r="G17" i="39"/>
  <c r="R17" i="3"/>
  <c r="Q17" i="3"/>
  <c r="R16" i="3"/>
  <c r="Q16" i="3"/>
  <c r="R14" i="3"/>
  <c r="Q14" i="3"/>
  <c r="S14" i="3" s="1"/>
  <c r="R13" i="3"/>
  <c r="Q13" i="3"/>
  <c r="G18" i="3"/>
  <c r="G17" i="3"/>
  <c r="G16" i="3"/>
  <c r="G14" i="3"/>
  <c r="R16" i="31"/>
  <c r="Q16" i="31"/>
  <c r="R15" i="31"/>
  <c r="Q15" i="31"/>
  <c r="R14" i="31"/>
  <c r="Q14" i="31"/>
  <c r="R13" i="31"/>
  <c r="Q13" i="31"/>
  <c r="AV15" i="31"/>
  <c r="AV14" i="31"/>
  <c r="AV13" i="31"/>
  <c r="AU16" i="31"/>
  <c r="AV16" i="31" s="1"/>
  <c r="AU14" i="31"/>
  <c r="AU13" i="31"/>
  <c r="R16" i="28"/>
  <c r="R15" i="28"/>
  <c r="R21" i="28"/>
  <c r="Q21" i="28"/>
  <c r="R20" i="28"/>
  <c r="Q20" i="28"/>
  <c r="R19" i="28"/>
  <c r="R18" i="28"/>
  <c r="Q18" i="28"/>
  <c r="R17" i="28"/>
  <c r="Q17" i="28"/>
  <c r="R14" i="28"/>
  <c r="Q14" i="28"/>
  <c r="R13" i="28"/>
  <c r="Q13" i="28"/>
  <c r="Q15" i="29"/>
  <c r="Q14" i="29"/>
  <c r="R15" i="32"/>
  <c r="Q17" i="32"/>
  <c r="R16" i="32"/>
  <c r="Q16" i="32"/>
  <c r="Q15" i="32"/>
  <c r="R14" i="32"/>
  <c r="Q14" i="32"/>
  <c r="R13" i="32"/>
  <c r="Q13" i="32"/>
  <c r="G17" i="32"/>
  <c r="G16" i="32"/>
  <c r="G15" i="32"/>
  <c r="G14" i="32"/>
  <c r="G13" i="32"/>
  <c r="R16" i="12"/>
  <c r="Q16" i="12"/>
  <c r="G13" i="5"/>
  <c r="G15" i="5"/>
  <c r="G14" i="5"/>
  <c r="R13" i="12"/>
  <c r="R15" i="12"/>
  <c r="Q15" i="12"/>
  <c r="R14" i="12"/>
  <c r="Q14" i="12"/>
  <c r="Q13" i="12"/>
  <c r="D22" i="28"/>
  <c r="R14" i="10"/>
  <c r="Q14" i="10"/>
  <c r="R13" i="10"/>
  <c r="Q13" i="10"/>
  <c r="R14" i="37"/>
  <c r="Q14" i="37"/>
  <c r="R13" i="37"/>
  <c r="Q13" i="37"/>
  <c r="R16" i="6"/>
  <c r="S16" i="6" s="1"/>
  <c r="T16" i="6" s="1"/>
  <c r="Q17" i="6"/>
  <c r="AU16" i="6"/>
  <c r="M14" i="6"/>
  <c r="Q15" i="6"/>
  <c r="S15" i="6"/>
  <c r="T15" i="6"/>
  <c r="Q16" i="6"/>
  <c r="Q14" i="6"/>
  <c r="R14" i="6"/>
  <c r="S14" i="6"/>
  <c r="T14" i="6"/>
  <c r="AU17" i="6"/>
  <c r="AY17" i="6"/>
  <c r="R13" i="4"/>
  <c r="R17" i="4"/>
  <c r="G18" i="4"/>
  <c r="Q17" i="33"/>
  <c r="R17" i="33"/>
  <c r="S17" i="33"/>
  <c r="T17" i="33"/>
  <c r="Q15" i="33"/>
  <c r="R15" i="33"/>
  <c r="S15" i="33"/>
  <c r="T15" i="33"/>
  <c r="Q16" i="33"/>
  <c r="R16" i="33"/>
  <c r="S16" i="33"/>
  <c r="T16" i="33"/>
  <c r="T12" i="33" s="1"/>
  <c r="Q14" i="33"/>
  <c r="R14" i="33"/>
  <c r="S14" i="33"/>
  <c r="T14" i="33"/>
  <c r="Q13" i="33"/>
  <c r="R13" i="33"/>
  <c r="S13" i="33"/>
  <c r="T13" i="33"/>
  <c r="R17" i="9"/>
  <c r="R16" i="9"/>
  <c r="R15" i="9"/>
  <c r="R14" i="9"/>
  <c r="Q13" i="34"/>
  <c r="R13" i="34"/>
  <c r="S13" i="34"/>
  <c r="T13" i="34" s="1"/>
  <c r="Q14" i="34"/>
  <c r="R14" i="34"/>
  <c r="S14" i="34"/>
  <c r="T14" i="34"/>
  <c r="Q15" i="34"/>
  <c r="R15" i="34"/>
  <c r="S15" i="34"/>
  <c r="T15" i="34"/>
  <c r="Q16" i="34"/>
  <c r="R16" i="34"/>
  <c r="S16" i="34"/>
  <c r="T16" i="34"/>
  <c r="Q17" i="34"/>
  <c r="R17" i="34"/>
  <c r="S17" i="34"/>
  <c r="T17" i="34"/>
  <c r="Q18" i="34"/>
  <c r="R18" i="34"/>
  <c r="S18" i="34"/>
  <c r="T18" i="34"/>
  <c r="Q19" i="34"/>
  <c r="R19" i="34"/>
  <c r="S19" i="34"/>
  <c r="T19" i="34" s="1"/>
  <c r="AV13" i="10"/>
  <c r="Q13" i="22"/>
  <c r="R13" i="22"/>
  <c r="S13" i="22"/>
  <c r="T13" i="22"/>
  <c r="Q14" i="22"/>
  <c r="R14" i="22"/>
  <c r="S14" i="22"/>
  <c r="T14" i="22"/>
  <c r="Q15" i="22"/>
  <c r="R15" i="22"/>
  <c r="S15" i="22"/>
  <c r="T15" i="22"/>
  <c r="Q16" i="22"/>
  <c r="R16" i="22"/>
  <c r="S16" i="22"/>
  <c r="T16" i="22"/>
  <c r="Q17" i="22"/>
  <c r="R17" i="22"/>
  <c r="S17" i="22"/>
  <c r="T17" i="22"/>
  <c r="Q18" i="22"/>
  <c r="R18" i="22"/>
  <c r="S18" i="22"/>
  <c r="T18" i="22"/>
  <c r="Q19" i="22"/>
  <c r="R19" i="22"/>
  <c r="S19" i="22"/>
  <c r="T19" i="22"/>
  <c r="Q20" i="22"/>
  <c r="R20" i="22"/>
  <c r="S20" i="22"/>
  <c r="T20" i="22"/>
  <c r="Q21" i="22"/>
  <c r="R21" i="22"/>
  <c r="S21" i="22"/>
  <c r="T21" i="22" s="1"/>
  <c r="T12" i="22"/>
  <c r="R15" i="16"/>
  <c r="Q15" i="16"/>
  <c r="R14" i="16"/>
  <c r="Q14" i="16"/>
  <c r="R13" i="16"/>
  <c r="Q13" i="16"/>
  <c r="R17" i="16"/>
  <c r="R16" i="16"/>
  <c r="G13" i="28"/>
  <c r="R13" i="18"/>
  <c r="R14" i="18"/>
  <c r="R15" i="18"/>
  <c r="R18" i="18"/>
  <c r="R16" i="18"/>
  <c r="P16" i="18"/>
  <c r="Q16" i="18"/>
  <c r="S16" i="18"/>
  <c r="T16" i="18"/>
  <c r="P13" i="28"/>
  <c r="M13" i="28"/>
  <c r="P14" i="28"/>
  <c r="M14" i="28"/>
  <c r="G14" i="28"/>
  <c r="P15" i="28"/>
  <c r="M15" i="28"/>
  <c r="P21" i="28"/>
  <c r="M21" i="28"/>
  <c r="G16" i="28"/>
  <c r="Q16" i="16"/>
  <c r="Q17" i="16"/>
  <c r="R18" i="16"/>
  <c r="Q18" i="16"/>
  <c r="R16" i="15"/>
  <c r="S16" i="15" s="1"/>
  <c r="R15" i="15"/>
  <c r="S15" i="15" s="1"/>
  <c r="R14" i="15"/>
  <c r="S14" i="15" s="1"/>
  <c r="R13" i="15"/>
  <c r="S13" i="15" s="1"/>
  <c r="R15" i="21"/>
  <c r="R16" i="21"/>
  <c r="R17" i="21"/>
  <c r="S18" i="16"/>
  <c r="T18" i="16" s="1"/>
  <c r="G14" i="33"/>
  <c r="G15" i="33"/>
  <c r="G17" i="33"/>
  <c r="G13" i="33"/>
  <c r="G13" i="16"/>
  <c r="G14" i="21"/>
  <c r="G15" i="21"/>
  <c r="G16" i="21"/>
  <c r="G17" i="21"/>
  <c r="G13" i="21"/>
  <c r="AU13" i="19"/>
  <c r="AV13" i="19"/>
  <c r="AU14" i="19"/>
  <c r="AV14" i="19"/>
  <c r="AU15" i="19"/>
  <c r="AV15" i="19"/>
  <c r="AU17" i="19"/>
  <c r="AV17" i="19"/>
  <c r="AV16" i="19"/>
  <c r="AU16" i="19"/>
  <c r="AB31" i="26"/>
  <c r="AB29" i="26"/>
  <c r="T20" i="34" l="1"/>
  <c r="U14" i="11"/>
  <c r="S13" i="11"/>
  <c r="J25" i="33"/>
  <c r="S15" i="5"/>
  <c r="T15" i="5" s="1"/>
  <c r="S14" i="5"/>
  <c r="T14" i="5" s="1"/>
  <c r="S13" i="5"/>
  <c r="T13" i="5" s="1"/>
  <c r="T12" i="40"/>
  <c r="T12" i="34"/>
  <c r="S17" i="16"/>
  <c r="T17" i="16" s="1"/>
  <c r="S16" i="16"/>
  <c r="T16" i="16" s="1"/>
  <c r="S26" i="39"/>
  <c r="T26" i="39" s="1"/>
  <c r="S20" i="3"/>
  <c r="T20" i="3" s="1"/>
  <c r="S19" i="3"/>
  <c r="T19" i="3" s="1"/>
  <c r="T18" i="3"/>
  <c r="S15" i="3"/>
  <c r="T15" i="3" s="1"/>
  <c r="S24" i="39"/>
  <c r="T24" i="39" s="1"/>
  <c r="S23" i="39"/>
  <c r="T23" i="39" s="1"/>
  <c r="S17" i="39"/>
  <c r="T17" i="39" s="1"/>
  <c r="S18" i="39"/>
  <c r="T18" i="39" s="1"/>
  <c r="S19" i="39"/>
  <c r="T19" i="39" s="1"/>
  <c r="S20" i="39"/>
  <c r="T20" i="39" s="1"/>
  <c r="S21" i="39"/>
  <c r="T21" i="39" s="1"/>
  <c r="S22" i="39"/>
  <c r="T22" i="39" s="1"/>
  <c r="S25" i="39"/>
  <c r="T25" i="39" s="1"/>
  <c r="S17" i="3"/>
  <c r="T17" i="3" s="1"/>
  <c r="S16" i="3"/>
  <c r="T16" i="3" s="1"/>
  <c r="T14" i="3"/>
  <c r="S13" i="3"/>
  <c r="T13" i="3" s="1"/>
  <c r="S16" i="31"/>
  <c r="T16" i="31" s="1"/>
  <c r="S15" i="31"/>
  <c r="T15" i="31" s="1"/>
  <c r="S14" i="31"/>
  <c r="T14" i="31" s="1"/>
  <c r="S13" i="31"/>
  <c r="T13" i="31" s="1"/>
  <c r="S16" i="28"/>
  <c r="T16" i="28" s="1"/>
  <c r="S15" i="28"/>
  <c r="T15" i="28" s="1"/>
  <c r="S14" i="28"/>
  <c r="T14" i="28" s="1"/>
  <c r="S17" i="28"/>
  <c r="T17" i="28" s="1"/>
  <c r="S18" i="28"/>
  <c r="T18" i="28" s="1"/>
  <c r="S19" i="28"/>
  <c r="T19" i="28" s="1"/>
  <c r="S20" i="28"/>
  <c r="T20" i="28" s="1"/>
  <c r="S21" i="28"/>
  <c r="T21" i="28" s="1"/>
  <c r="S13" i="28"/>
  <c r="T13" i="28" s="1"/>
  <c r="S14" i="32"/>
  <c r="T14" i="32" s="1"/>
  <c r="S15" i="32"/>
  <c r="T15" i="32" s="1"/>
  <c r="S16" i="32"/>
  <c r="T16" i="32" s="1"/>
  <c r="S17" i="32"/>
  <c r="T17" i="32" s="1"/>
  <c r="S13" i="32"/>
  <c r="T13" i="32" s="1"/>
  <c r="S16" i="12"/>
  <c r="S14" i="12"/>
  <c r="T14" i="12" s="1"/>
  <c r="S15" i="12"/>
  <c r="T15" i="12" s="1"/>
  <c r="S13" i="12"/>
  <c r="T13" i="12" s="1"/>
  <c r="T12" i="12" s="1"/>
  <c r="S14" i="10"/>
  <c r="T14" i="10" s="1"/>
  <c r="S13" i="10"/>
  <c r="S14" i="37"/>
  <c r="T14" i="37" s="1"/>
  <c r="S13" i="37"/>
  <c r="T13" i="37" s="1"/>
  <c r="T25" i="33"/>
  <c r="S15" i="16"/>
  <c r="T15" i="16" s="1"/>
  <c r="S13" i="16"/>
  <c r="T13" i="16" s="1"/>
  <c r="S14" i="16"/>
  <c r="T14" i="16" s="1"/>
  <c r="T12" i="16"/>
  <c r="T19" i="16"/>
  <c r="T12" i="31" l="1"/>
  <c r="T12" i="3"/>
  <c r="T12" i="32"/>
  <c r="D25" i="33"/>
  <c r="P18" i="16"/>
  <c r="P17" i="16"/>
  <c r="P16" i="16"/>
  <c r="P15" i="16"/>
  <c r="P14" i="16"/>
  <c r="M18" i="16"/>
  <c r="M17" i="16"/>
  <c r="M16" i="16"/>
  <c r="M15" i="16"/>
  <c r="M14" i="16"/>
  <c r="M13" i="16"/>
  <c r="J16" i="16"/>
  <c r="J15" i="16"/>
  <c r="J14" i="16"/>
  <c r="J13" i="16"/>
  <c r="J17" i="16"/>
  <c r="G18" i="16"/>
  <c r="G17" i="16"/>
  <c r="G16" i="16"/>
  <c r="G15" i="16"/>
  <c r="G14" i="16"/>
  <c r="BF19" i="16"/>
  <c r="BG13" i="16"/>
  <c r="BC13" i="16"/>
  <c r="AU13" i="16"/>
  <c r="J19" i="16" l="1"/>
  <c r="T12" i="11" l="1"/>
  <c r="P15" i="29" l="1"/>
  <c r="P14" i="29"/>
  <c r="P13" i="29"/>
  <c r="M15" i="29"/>
  <c r="M14" i="29"/>
  <c r="M13" i="29"/>
  <c r="J15" i="29"/>
  <c r="J14" i="29"/>
  <c r="J13" i="29"/>
  <c r="G15" i="29"/>
  <c r="G13" i="29"/>
  <c r="G13" i="4"/>
  <c r="M13" i="4"/>
  <c r="P13" i="4"/>
  <c r="Q13" i="4"/>
  <c r="S13" i="4"/>
  <c r="BG13" i="29" l="1"/>
  <c r="BC13" i="29"/>
  <c r="T12" i="29" l="1"/>
  <c r="G15" i="19"/>
  <c r="BF26" i="31" l="1"/>
  <c r="P16" i="31"/>
  <c r="M16" i="31"/>
  <c r="J16" i="31"/>
  <c r="G16" i="31"/>
  <c r="BG15" i="31"/>
  <c r="BC15" i="31"/>
  <c r="AU15" i="31"/>
  <c r="P15" i="31"/>
  <c r="M15" i="31"/>
  <c r="J15" i="31"/>
  <c r="G15" i="31"/>
  <c r="P14" i="31"/>
  <c r="M14" i="31"/>
  <c r="J14" i="31"/>
  <c r="G14" i="31"/>
  <c r="P13" i="31"/>
  <c r="M13" i="31"/>
  <c r="J13" i="31"/>
  <c r="G13" i="31"/>
  <c r="R14" i="35" l="1"/>
  <c r="Q14" i="35"/>
  <c r="P14" i="35"/>
  <c r="M14" i="35"/>
  <c r="J14" i="35"/>
  <c r="G14" i="35"/>
  <c r="R13" i="35"/>
  <c r="Q13" i="35"/>
  <c r="P13" i="35"/>
  <c r="M13" i="35"/>
  <c r="J13" i="35"/>
  <c r="G13" i="35"/>
  <c r="S13" i="35" l="1"/>
  <c r="T13" i="35" s="1"/>
  <c r="S14" i="35"/>
  <c r="T14" i="35" s="1"/>
  <c r="T12" i="35"/>
  <c r="T12" i="5"/>
  <c r="G17" i="6" l="1"/>
  <c r="G16" i="6"/>
  <c r="G15" i="6"/>
  <c r="G14" i="6"/>
  <c r="G13" i="6"/>
  <c r="J17" i="6"/>
  <c r="J15" i="6"/>
  <c r="J14" i="6"/>
  <c r="J13" i="6"/>
  <c r="P17" i="6"/>
  <c r="P16" i="6"/>
  <c r="P15" i="6"/>
  <c r="P14" i="6"/>
  <c r="P13" i="6"/>
  <c r="M17" i="6"/>
  <c r="M16" i="6"/>
  <c r="M15" i="6"/>
  <c r="M13" i="6"/>
  <c r="BF21" i="10" l="1"/>
  <c r="BG14" i="10"/>
  <c r="BC14" i="10"/>
  <c r="AY14" i="10"/>
  <c r="AU14" i="10"/>
  <c r="P14" i="10"/>
  <c r="M14" i="10"/>
  <c r="J14" i="10"/>
  <c r="G14" i="10"/>
  <c r="BG13" i="10"/>
  <c r="BC13" i="10"/>
  <c r="AY13" i="10"/>
  <c r="AU13" i="10"/>
  <c r="T12" i="10"/>
  <c r="P13" i="10"/>
  <c r="M13" i="10"/>
  <c r="J13" i="10"/>
  <c r="AU17" i="9" l="1"/>
  <c r="Q17" i="9"/>
  <c r="P17" i="9"/>
  <c r="M17" i="9"/>
  <c r="J17" i="9"/>
  <c r="G17" i="9"/>
  <c r="AU16" i="9"/>
  <c r="Q16" i="9"/>
  <c r="P16" i="9"/>
  <c r="M16" i="9"/>
  <c r="J16" i="9"/>
  <c r="G16" i="9"/>
  <c r="AU15" i="9"/>
  <c r="Q15" i="9"/>
  <c r="P15" i="9"/>
  <c r="M15" i="9"/>
  <c r="J15" i="9"/>
  <c r="G15" i="9"/>
  <c r="AU14" i="9"/>
  <c r="Q14" i="9"/>
  <c r="P14" i="9"/>
  <c r="M14" i="9"/>
  <c r="J14" i="9"/>
  <c r="G14" i="9"/>
  <c r="AU13" i="9"/>
  <c r="Q13" i="9"/>
  <c r="P13" i="9"/>
  <c r="J13" i="9"/>
  <c r="G13" i="9"/>
  <c r="S14" i="9" l="1"/>
  <c r="T14" i="9" s="1"/>
  <c r="S15" i="9"/>
  <c r="T15" i="9" s="1"/>
  <c r="S16" i="9"/>
  <c r="T16" i="9" s="1"/>
  <c r="S17" i="9"/>
  <c r="T17" i="9" s="1"/>
  <c r="T12" i="9" s="1"/>
  <c r="AU14" i="37"/>
  <c r="P14" i="37"/>
  <c r="M14" i="37"/>
  <c r="J14" i="37"/>
  <c r="G14" i="37"/>
  <c r="AU13" i="37"/>
  <c r="P13" i="37"/>
  <c r="M13" i="37"/>
  <c r="J13" i="37"/>
  <c r="G13" i="37"/>
  <c r="T12" i="37" l="1"/>
  <c r="BF18" i="21" l="1"/>
  <c r="Q17" i="21"/>
  <c r="Q16" i="21"/>
  <c r="Q15" i="21"/>
  <c r="R14" i="21"/>
  <c r="Q14" i="21"/>
  <c r="BG13" i="21"/>
  <c r="BC13" i="21"/>
  <c r="R13" i="21"/>
  <c r="Q13" i="21"/>
  <c r="S13" i="21" l="1"/>
  <c r="T13" i="21" s="1"/>
  <c r="S14" i="21"/>
  <c r="S15" i="21"/>
  <c r="T15" i="21" s="1"/>
  <c r="S16" i="21"/>
  <c r="T16" i="21" s="1"/>
  <c r="S17" i="21"/>
  <c r="T17" i="21" s="1"/>
  <c r="T14" i="21"/>
  <c r="R17" i="19"/>
  <c r="Q17" i="19"/>
  <c r="P17" i="19"/>
  <c r="M17" i="19"/>
  <c r="J17" i="19"/>
  <c r="R16" i="19"/>
  <c r="Q16" i="19"/>
  <c r="P16" i="19"/>
  <c r="M16" i="19"/>
  <c r="J16" i="19"/>
  <c r="R15" i="19"/>
  <c r="Q15" i="19"/>
  <c r="P15" i="19"/>
  <c r="M15" i="19"/>
  <c r="J15" i="19"/>
  <c r="R14" i="19"/>
  <c r="Q14" i="19"/>
  <c r="P14" i="19"/>
  <c r="M14" i="19"/>
  <c r="J14" i="19"/>
  <c r="G14" i="19"/>
  <c r="R13" i="19"/>
  <c r="Q13" i="19"/>
  <c r="P13" i="19"/>
  <c r="M13" i="19"/>
  <c r="J13" i="19"/>
  <c r="G13" i="19"/>
  <c r="T12" i="21" l="1"/>
  <c r="S13" i="19"/>
  <c r="T13" i="19" s="1"/>
  <c r="S14" i="19"/>
  <c r="T14" i="19" s="1"/>
  <c r="T15" i="19"/>
  <c r="S17" i="19"/>
  <c r="T17" i="19" s="1"/>
  <c r="S16" i="19"/>
  <c r="T16" i="19" s="1"/>
  <c r="G21" i="22"/>
  <c r="G15" i="22"/>
  <c r="G14" i="22"/>
  <c r="G13" i="22"/>
  <c r="P13" i="22"/>
  <c r="P21" i="22"/>
  <c r="M21" i="22"/>
  <c r="J21" i="22"/>
  <c r="P20" i="22"/>
  <c r="M20" i="22"/>
  <c r="J20" i="22"/>
  <c r="J19" i="22"/>
  <c r="J18" i="22"/>
  <c r="M17" i="22"/>
  <c r="J17" i="22"/>
  <c r="J16" i="22"/>
  <c r="P15" i="22"/>
  <c r="M15" i="22"/>
  <c r="J15" i="22"/>
  <c r="P14" i="22"/>
  <c r="M14" i="22"/>
  <c r="J14" i="22"/>
  <c r="M13" i="22"/>
  <c r="J13" i="22"/>
  <c r="T18" i="19" l="1"/>
  <c r="T12" i="19"/>
  <c r="BF22" i="28"/>
  <c r="G21" i="28"/>
  <c r="P20" i="28"/>
  <c r="M20" i="28"/>
  <c r="G20" i="28"/>
  <c r="P19" i="28"/>
  <c r="M19" i="28"/>
  <c r="G19" i="28"/>
  <c r="P18" i="28"/>
  <c r="M18" i="28"/>
  <c r="G18" i="28"/>
  <c r="P17" i="28"/>
  <c r="M17" i="28"/>
  <c r="J17" i="28"/>
  <c r="G17" i="28"/>
  <c r="P16" i="28"/>
  <c r="M16" i="28"/>
  <c r="J16" i="28"/>
  <c r="BG13" i="28"/>
  <c r="BF17" i="12" l="1"/>
  <c r="J16" i="12"/>
  <c r="G16" i="12"/>
  <c r="J15" i="12"/>
  <c r="J14" i="12"/>
  <c r="G14" i="12"/>
  <c r="J13" i="12"/>
  <c r="G13" i="12"/>
  <c r="T12" i="28" l="1"/>
  <c r="T22" i="28"/>
  <c r="BF18" i="32" l="1"/>
  <c r="Q16" i="15" l="1"/>
  <c r="T16" i="15" s="1"/>
  <c r="P16" i="15"/>
  <c r="M16" i="15"/>
  <c r="J16" i="15"/>
  <c r="G16" i="15"/>
  <c r="Q15" i="15"/>
  <c r="T15" i="15" s="1"/>
  <c r="P15" i="15"/>
  <c r="M15" i="15"/>
  <c r="J15" i="15"/>
  <c r="G15" i="15"/>
  <c r="Q14" i="15"/>
  <c r="T14" i="15" s="1"/>
  <c r="P14" i="15"/>
  <c r="M14" i="15"/>
  <c r="J14" i="15"/>
  <c r="G14" i="15"/>
  <c r="Q13" i="15"/>
  <c r="T13" i="15" s="1"/>
  <c r="T12" i="15" s="1"/>
  <c r="P13" i="15"/>
  <c r="M13" i="15"/>
  <c r="J13" i="15"/>
  <c r="G13" i="15"/>
  <c r="BF19" i="18" l="1"/>
  <c r="Q18" i="18"/>
  <c r="S18" i="18" s="1"/>
  <c r="T18" i="18" s="1"/>
  <c r="P18" i="18"/>
  <c r="M18" i="18"/>
  <c r="J18" i="18"/>
  <c r="G18" i="18"/>
  <c r="S17" i="18"/>
  <c r="T17" i="18" s="1"/>
  <c r="P17" i="18"/>
  <c r="M17" i="18"/>
  <c r="J17" i="18"/>
  <c r="G17" i="18"/>
  <c r="M16" i="18"/>
  <c r="J16" i="18"/>
  <c r="G16" i="18"/>
  <c r="Q15" i="18"/>
  <c r="S15" i="18" s="1"/>
  <c r="T15" i="18" s="1"/>
  <c r="P15" i="18"/>
  <c r="M15" i="18"/>
  <c r="J15" i="18"/>
  <c r="G15" i="18"/>
  <c r="Q14" i="18"/>
  <c r="S14" i="18" s="1"/>
  <c r="T14" i="18" s="1"/>
  <c r="P14" i="18"/>
  <c r="M14" i="18"/>
  <c r="J14" i="18"/>
  <c r="G14" i="18"/>
  <c r="Q13" i="18"/>
  <c r="S13" i="18" s="1"/>
  <c r="T13" i="18" s="1"/>
  <c r="P13" i="18"/>
  <c r="M13" i="18"/>
  <c r="J13" i="18"/>
  <c r="G13" i="18"/>
  <c r="T12" i="18" l="1"/>
  <c r="P19" i="34"/>
  <c r="M19" i="34"/>
  <c r="G19" i="34"/>
  <c r="P18" i="34"/>
  <c r="M18" i="34"/>
  <c r="G18" i="34"/>
  <c r="P17" i="34"/>
  <c r="M17" i="34"/>
  <c r="J17" i="34"/>
  <c r="G17" i="34"/>
  <c r="P16" i="34"/>
  <c r="M16" i="34"/>
  <c r="J16" i="34"/>
  <c r="G16" i="34"/>
  <c r="P15" i="34"/>
  <c r="M15" i="34"/>
  <c r="J15" i="34"/>
  <c r="G15" i="34"/>
  <c r="P14" i="34"/>
  <c r="M14" i="34"/>
  <c r="J14" i="34"/>
  <c r="G14" i="34"/>
  <c r="P13" i="34"/>
  <c r="M13" i="34"/>
  <c r="J13" i="34"/>
  <c r="G13" i="34"/>
  <c r="BF18" i="4" l="1"/>
  <c r="Q17" i="4"/>
  <c r="P17" i="4"/>
  <c r="M17" i="4"/>
  <c r="R16" i="4"/>
  <c r="Q16" i="4"/>
  <c r="P16" i="4"/>
  <c r="M16" i="4"/>
  <c r="G16" i="4"/>
  <c r="R15" i="4"/>
  <c r="Q15" i="4"/>
  <c r="P15" i="4"/>
  <c r="M15" i="4"/>
  <c r="G15" i="4"/>
  <c r="R14" i="4"/>
  <c r="Q14" i="4"/>
  <c r="P14" i="4"/>
  <c r="M14" i="4"/>
  <c r="G14" i="4"/>
  <c r="S14" i="4" l="1"/>
  <c r="T14" i="4" s="1"/>
  <c r="S15" i="4"/>
  <c r="T15" i="4" s="1"/>
  <c r="S17" i="4"/>
  <c r="T17" i="4" s="1"/>
  <c r="S16" i="4"/>
  <c r="T16" i="4" s="1"/>
  <c r="T18" i="4" l="1"/>
  <c r="T12" i="4"/>
  <c r="BF18" i="6"/>
  <c r="BG16" i="6"/>
  <c r="BC16" i="6"/>
  <c r="AY16" i="6"/>
  <c r="BG15" i="6"/>
  <c r="BC15" i="6"/>
  <c r="AY15" i="6"/>
  <c r="AU15" i="6"/>
  <c r="BG14" i="6"/>
  <c r="AY14" i="6"/>
  <c r="AU14" i="6"/>
  <c r="BG13" i="6"/>
  <c r="BC13" i="6"/>
  <c r="AY13" i="6"/>
  <c r="AU13" i="6"/>
  <c r="Q13" i="6"/>
  <c r="S13" i="6" l="1"/>
  <c r="T13" i="6" s="1"/>
  <c r="T12" i="6" s="1"/>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tc={5C47BD7F-E9DF-4D38-9195-73A085F97918}</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 ref="C13"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meta trazada fue del 80% no del 90%, la cual viene de años anteriores</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1"/>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20"/>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1"/>
            <color indexed="81"/>
            <rFont val="Arial"/>
            <family val="2"/>
          </rPr>
          <t>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t>
        </r>
        <r>
          <rPr>
            <sz val="1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6.xml><?xml version="1.0" encoding="utf-8"?>
<comments xmlns="http://schemas.openxmlformats.org/spreadsheetml/2006/main">
  <authors>
    <author>Olga Patricia Quintero Castellanos</author>
    <author>Olga Quintero</author>
  </authors>
  <commentList>
    <comment ref="AV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6" authorId="1" shapeId="0">
      <text>
        <r>
          <rPr>
            <sz val="9"/>
            <color indexed="81"/>
            <rFont val="Tahoma"/>
            <family val="2"/>
          </rPr>
          <t xml:space="preserve">Soportes físicos y/o digitales,
 que permiten dar cuenta de los logros y resultados de la meta
</t>
        </r>
      </text>
    </comment>
    <comment ref="AZ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6" authorId="1" shapeId="0">
      <text>
        <r>
          <rPr>
            <sz val="9"/>
            <color indexed="81"/>
            <rFont val="Tahoma"/>
            <family val="2"/>
          </rPr>
          <t xml:space="preserve">Soportes físicos y/o digitales,
 que permiten dar cuenta de los logros y resultados de la meta
</t>
        </r>
      </text>
    </comment>
    <comment ref="BD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6" authorId="1"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6" authorId="1" shapeId="0">
      <text>
        <r>
          <rPr>
            <sz val="9"/>
            <color indexed="81"/>
            <rFont val="Tahoma"/>
            <family val="2"/>
          </rPr>
          <t xml:space="preserve">Soportes físicos y/o digitales,
 que permiten dar cuenta de los logros y resultados de la meta
</t>
        </r>
      </text>
    </comment>
    <comment ref="BH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6" authorId="1" shapeId="0">
      <text>
        <r>
          <rPr>
            <sz val="9"/>
            <color indexed="81"/>
            <rFont val="Tahoma"/>
            <family val="2"/>
          </rPr>
          <t xml:space="preserve">Soportes físicos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 ref="BM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N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O12" authorId="0" shapeId="0">
      <text>
        <r>
          <rPr>
            <sz val="9"/>
            <color indexed="81"/>
            <rFont val="Tahoma"/>
            <family val="2"/>
          </rPr>
          <t xml:space="preserve">Soportes físicos y/o digitales,
 que permiten dar cuenta de los logros y resultados de la meta
</t>
        </r>
      </text>
    </comment>
  </commentList>
</comments>
</file>

<file path=xl/sharedStrings.xml><?xml version="1.0" encoding="utf-8"?>
<sst xmlns="http://schemas.openxmlformats.org/spreadsheetml/2006/main" count="6028" uniqueCount="1494">
  <si>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</si>
  <si>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</si>
  <si>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</si>
  <si>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</si>
  <si>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</si>
  <si>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</si>
  <si>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 xml:space="preserve">Dando cumplimiento a lo establecido en la Política de Transparencia y Acceso a la Información Pública y, en la Política de Participación Ciudadana, la SDSCJ presentó el Plan de Acción 2023 para comentarios de la ciudadanía.  Este Plan de Acción está conformado por 119 metas, las cuales se pueden consultar en detalle en esta versión.  </t>
  </si>
  <si>
    <t>CONTROL DE CAMBIOS</t>
  </si>
  <si>
    <t>Número de Versión </t>
  </si>
  <si>
    <t>Fecha </t>
  </si>
  <si>
    <t>Descripción </t>
  </si>
  <si>
    <t>1 </t>
  </si>
  <si>
    <t> 31/01/22</t>
  </si>
  <si>
    <t>El Plan Operativo se aprobó en el Comité Institucional de Gestión y Desempeño de la sesión ordinaria No. 01 del 2023 del 26 de enero de 2023</t>
  </si>
  <si>
    <t>2 </t>
  </si>
  <si>
    <t>28/03/22 </t>
  </si>
  <si>
    <r>
      <rPr>
        <b/>
        <sz val="12"/>
        <color rgb="FF000000"/>
        <rFont val="Franklin Gothic Book"/>
        <family val="2"/>
      </rPr>
      <t>Oficina Asesora de Comunicaciones:</t>
    </r>
    <r>
      <rPr>
        <sz val="12"/>
        <color rgb="FF000000"/>
        <rFont val="Franklin Gothic Book"/>
        <family val="2"/>
      </rPr>
      <t xml:space="preserve"> La jefa de la OAC solicita el 18 de abril de 2023 reformular la Meta 4, dado que esta meta fue proyectada para todo el año y se superó en el primer trimestre 8884 nuevos seguidores, Este incremento de seguidores es mayor por las nuevas estrategias adoptadas por la OAC. 
</t>
    </r>
    <r>
      <rPr>
        <b/>
        <sz val="12"/>
        <color rgb="FF000000"/>
        <rFont val="Franklin Gothic Book"/>
        <family val="2"/>
      </rPr>
      <t xml:space="preserve">Centro de Comando, Control, Comunicaciones y Computo-C4: </t>
    </r>
    <r>
      <rPr>
        <sz val="12"/>
        <color rgb="FF000000"/>
        <rFont val="Franklin Gothic Book"/>
        <family val="2"/>
      </rPr>
      <t xml:space="preserve"> Mediante correo del 20 de abril de 2023, la Jefa del Centro de Comando, Control, Comunicaciones y computo, C4, informar que, se realizaron ajustes a los porcentajes de ejecución de las metas proyectadas en la actual vigencia, dado que el avance por parte de los contratistas progresa en sus actividades de manera ágil. </t>
    </r>
  </si>
  <si>
    <r>
      <rPr>
        <b/>
        <sz val="12"/>
        <color rgb="FF000000"/>
        <rFont val="Franklin Gothic Book"/>
        <family val="2"/>
      </rPr>
      <t xml:space="preserve">Se presentan los siguientes ajustes en el POA
Centro Especial de Reclusión CER: </t>
    </r>
    <r>
      <rPr>
        <sz val="12"/>
        <color rgb="FF000000"/>
        <rFont val="Franklin Gothic Book"/>
        <family val="2"/>
      </rPr>
      <t xml:space="preserve">Se formula y se carga el informe de avance del segundo trimestre del Plan de Acción -POA de la SDSCJ de la vigencia 2023 el cual fue creado como Dirección mediante Decreto 589 de 2022.
</t>
    </r>
    <r>
      <rPr>
        <b/>
        <sz val="12"/>
        <color rgb="FF000000"/>
        <rFont val="Franklin Gothic Book"/>
        <family val="2"/>
      </rPr>
      <t>Cárcel Distrita</t>
    </r>
    <r>
      <rPr>
        <sz val="12"/>
        <color rgb="FF000000"/>
        <rFont val="Franklin Gothic Book"/>
        <family val="2"/>
      </rPr>
      <t xml:space="preserve">l: El 11 de julio de 2023 se solicita la reprogramación de la Meta 3, debido la necesidad de crear documentos asociados al nuevo proceso Gestión Integral a las Personas Privadas de la Libertad y la creación de la caracterización  proceso de Custodia y Vigilancia
</t>
    </r>
    <r>
      <rPr>
        <b/>
        <sz val="12"/>
        <color rgb="FF000000"/>
        <rFont val="Franklin Gothic Book"/>
        <family val="2"/>
      </rPr>
      <t>Dirección Jurídica</t>
    </r>
    <r>
      <rPr>
        <sz val="12"/>
        <color rgb="FF000000"/>
        <rFont val="Franklin Gothic Book"/>
        <family val="2"/>
      </rPr>
      <t xml:space="preserve">, Meta 5 ajuste porcentual de los avances programados para el tercer y cuarto trimestre relacionada con los procesos de contratación gestionados por la Dependencia Jurídica y Contractual, debido a la ley de garantías,
</t>
    </r>
    <r>
      <rPr>
        <b/>
        <sz val="12"/>
        <color rgb="FF000000"/>
        <rFont val="Franklin Gothic Book"/>
        <family val="2"/>
      </rPr>
      <t>Oficina Asesora de Comunicaciones</t>
    </r>
    <r>
      <rPr>
        <sz val="12"/>
        <color rgb="FF000000"/>
        <rFont val="Franklin Gothic Book"/>
        <family val="2"/>
      </rPr>
      <t xml:space="preserve">: La jefa de la OAC  solicita el 23 de junio de 2023, cambiar la meta 7 del Plan de Acción POA 2023 por cuanto no fue posible lanzar la implementación de la Red Social YAMMER como nuevo canal de comunicación interna. esta será cambiada por una nueva plataforma (intranet como canal de comunicación interna)
</t>
    </r>
    <r>
      <rPr>
        <b/>
        <sz val="12"/>
        <color rgb="FF000000"/>
        <rFont val="Franklin Gothic Book"/>
        <family val="2"/>
      </rPr>
      <t>Las Dependencias de la SDSC</t>
    </r>
    <r>
      <rPr>
        <sz val="12"/>
        <color rgb="FF000000"/>
        <rFont val="Franklin Gothic Book"/>
        <family val="2"/>
      </rPr>
      <t xml:space="preserve">J. tienen en cuenta las observaciones  realizadas por la Oficina de Control Interno en el informe de seguimiento al Plan de Acción Anual (POA), con corte a 31 de marzo de 2023. </t>
    </r>
  </si>
  <si>
    <t>Proceso:</t>
  </si>
  <si>
    <t>Direccionamento Sectorial e Institucional</t>
  </si>
  <si>
    <t>Código:</t>
  </si>
  <si>
    <t>F- DS- 524</t>
  </si>
  <si>
    <t>Versión:</t>
  </si>
  <si>
    <t>Fecha Aprobación:</t>
  </si>
  <si>
    <t>Documento:</t>
  </si>
  <si>
    <t>Matriz Plan Operativo Anual</t>
  </si>
  <si>
    <t>Fecha de Vigencia: 16/12/2021</t>
  </si>
  <si>
    <t>Hoja 1 de 3</t>
  </si>
  <si>
    <t>PROCESO</t>
  </si>
  <si>
    <t>Gestión de Comunicaciones</t>
  </si>
  <si>
    <t>DEPENDENCIA:</t>
  </si>
  <si>
    <t xml:space="preserve">OFICINA ASESORA DE COMUNICACIONES </t>
  </si>
  <si>
    <t>TIPO DE PROCESO:</t>
  </si>
  <si>
    <t>Estratégico</t>
  </si>
  <si>
    <t>OBJETIVO PROCESO</t>
  </si>
  <si>
    <t>Dar a conocer y comunicar la gestión y los servicios de seguridad, convivencia y justicia por medio de una estrategia de comunicación integral con el propósito de posicionar la Entidad y mantener informados a los grupos de valor y de interés..</t>
  </si>
  <si>
    <t>FECHA DE FORMULACION: DD/MM/AAAA</t>
  </si>
  <si>
    <t>FORMULACIÓN DEL PLAN OPERATIVO Ó PLAN DE GESTIÓN</t>
  </si>
  <si>
    <t>SEGUIMIENTO AL PLAN OPERATIVO  O PLAN DE GESTIÓN</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</si>
  <si>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</si>
  <si>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</si>
  <si>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</si>
  <si>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</si>
  <si>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</si>
  <si>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</si>
  <si>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</si>
  <si>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</si>
  <si>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</si>
  <si>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</si>
  <si>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</si>
  <si>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</si>
  <si>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</si>
  <si>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</si>
  <si>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</si>
  <si>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</si>
  <si>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</si>
  <si>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</si>
  <si>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</si>
  <si>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</si>
  <si>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</si>
  <si>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</si>
  <si>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</si>
  <si>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</si>
  <si>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</si>
  <si>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</si>
  <si>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</si>
  <si>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</si>
  <si>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</si>
  <si>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</si>
  <si>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</si>
  <si>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</si>
  <si>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</si>
  <si>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</si>
  <si>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</si>
  <si>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</si>
  <si>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</si>
  <si>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</si>
  <si>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</si>
  <si>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</si>
  <si>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</si>
  <si>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</si>
  <si>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</si>
  <si>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Proyectos de Inversion</t>
  </si>
  <si>
    <t>Política de gestión MIPG</t>
  </si>
  <si>
    <t>Planes Institucionales Decreto 612 de 2018</t>
  </si>
  <si>
    <t>Programado</t>
  </si>
  <si>
    <t>Ejecutado</t>
  </si>
  <si>
    <t>Análisis de avance</t>
  </si>
  <si>
    <t>Medio de verificación</t>
  </si>
  <si>
    <t>Medio de verificación.</t>
  </si>
  <si>
    <t>d</t>
  </si>
  <si>
    <t xml:space="preserve">Implementar 8 campañas de comunicación externa de acuerdo con las necesidades de cada Dependencia. </t>
  </si>
  <si>
    <t xml:space="preserve">Campañas de Comunicación Externa </t>
  </si>
  <si>
    <t xml:space="preserve">Seguir posicionado a la SDSCJ como una entidad que busca mejorar la seguridad, la convivencia y la justicia de la ciudadanía. </t>
  </si>
  <si>
    <t xml:space="preserve">Campañas divulgadas </t>
  </si>
  <si>
    <t>Numero de campañas externas proyectadas</t>
  </si>
  <si>
    <t>Número de campañas externas divulgadas</t>
  </si>
  <si>
    <t>Efectividad</t>
  </si>
  <si>
    <t>Necesidades de las Sedes de la Secretaria de Seguridad, Convivencia y Justicia frente a la divulgación de de estrategias de fortalecimiento institucional.</t>
  </si>
  <si>
    <t>Sectorial</t>
  </si>
  <si>
    <t>Valor absoluto</t>
  </si>
  <si>
    <t>Trimestral</t>
  </si>
  <si>
    <t xml:space="preserve">Alta </t>
  </si>
  <si>
    <t>Gestión</t>
  </si>
  <si>
    <t xml:space="preserve">Distrital </t>
  </si>
  <si>
    <t xml:space="preserve">
10. Fortalecer la capacidad Institucional y la gestión administrativa que permita el cumplimiento de la misión institucional.
</t>
  </si>
  <si>
    <t>NA</t>
  </si>
  <si>
    <t xml:space="preserve">
Oportunidad:
 Identificar a los diferentes públicos de valor y de interés  para generar estrategias de comunicación segmentadas.</t>
  </si>
  <si>
    <t xml:space="preserve">7776 - Fortalecimiento de la gestión institucional y la participación ciudadana en la Secretaría Distrital de Seguridad, Convivencia y Justicia en Bogotá </t>
  </si>
  <si>
    <t>5. Transparencia, acceso a la información pública y lucha contra la corrupción</t>
  </si>
  <si>
    <t>9. Plan Anticorrupción y de Atención al Ciudadano</t>
  </si>
  <si>
    <t>Decreto 413 de 2016</t>
  </si>
  <si>
    <t>Jefe Oficina Asesora de Comunicaciones</t>
  </si>
  <si>
    <t>Campaña ‘Ojo al Cartel’
Esta campaña constó de la difusión de videos y mensajes invitando a la ciudadanía a denunciar a estos delincuentes. Se realizaron 11 publicaciones en diferentes formatos entre los que se encuentran los carteles en su formato original y en un formato ideado por la Oficina Asesora de Comunicaciones (máquina de escribir). Así mismo, se comunicaron las diferentes capturas que se realizaron.
Campaña ‘Redes Ciudadanas’
Esta campaña constó de varios videos en los cuales los ciudadanos que hacen parte de una Red Ciudadana y que recibieron kits tecnológicos por parte de la Secretaría Distrital de Seguridad contaran su experiencia para, a través de ellos y ellas, motivar al resto de la ciudadanía. Se realizaron 10 publicaciones en diferentes formatos.</t>
  </si>
  <si>
    <t>En el documento en pdf se puede encontrar los 21 enlaces en los cuales se soporta cada una de las campañas realizadas</t>
  </si>
  <si>
    <r>
      <rPr>
        <b/>
        <sz val="11"/>
        <color rgb="FF000000"/>
        <rFont val="Calibri"/>
        <family val="2"/>
      </rPr>
      <t xml:space="preserve">Campaña 1: “Cógela suave, respira y piensa” 
</t>
    </r>
    <r>
      <rPr>
        <sz val="11"/>
        <color rgb="FF000000"/>
        <rFont val="Calibri"/>
        <family val="2"/>
      </rPr>
      <t xml:space="preserve"> Esta campaña se realizó en el mes de abril en vísperas de la Semana Santa, dado que esta es una de las épocas del año con mayor número de riñas en la ciudad de Bogotá, por lo anterior esta campaña buscaba prevenir y generar conciencia ciudadana sobre los actos de intolerancia que pueden desencadenar en situaciones que ponen en riesgo la vida de las personas. La misma es una iniciativa importante, ya que ayuda, a través de una campaña pedagógica, a disminuir los casos de violencia y agresiones que ocurren durante estas celebraciones debido a la intolerancia y delitos como homicidios. 
</t>
    </r>
    <r>
      <rPr>
        <b/>
        <sz val="11"/>
        <color rgb="FF000000"/>
        <rFont val="Calibri"/>
        <family val="2"/>
      </rPr>
      <t xml:space="preserve">Campaña 2: “Saca lo mejor de ti” 
</t>
    </r>
    <r>
      <rPr>
        <sz val="11"/>
        <color rgb="FF000000"/>
        <rFont val="Calibri"/>
        <family val="2"/>
      </rPr>
      <t xml:space="preserve"> La campaña "Saca lo mejor de ti" realizada por la Secretaría Distrital de Seguridad, Convivencia y Justicia tiene como objetivo principal sacar lo mejor de cada uno en el mes de las madres y resaltar la función de las madres en las familias durante el Día de la Madre, celebrado en Colombia en el mes de mayo. 
</t>
    </r>
    <r>
      <rPr>
        <b/>
        <sz val="11"/>
        <color rgb="FF000000"/>
        <rFont val="Calibri"/>
        <family val="2"/>
      </rPr>
      <t>En paralelo, se realizaron diferentes campañas de sosteniemiento sobre los servicios misionales de la entidad</t>
    </r>
    <r>
      <rPr>
        <sz val="11"/>
        <color rgb="FF000000"/>
        <rFont val="Calibri"/>
        <family val="2"/>
      </rPr>
      <t>, reforzando la certificación y los avances que ha tenido la línea de emergencias 123, como también, resaltando las estrategias para mejorar la seguridad en Bogotá con el refuerzo de los comandos especializados:
Campaña Sostenimiento Certificación NENA 911 Línea de Emergencias 123 
La Línea de Emergencias 123 de Bogotá, operada y administrada por la Secretaría Distrital de Seguridad, se convierte en la única en Suramérica, y por ende en referente nacional y para la región, en obtener la certificación internacional de la National Emergency Number Association (NENA 9-1-1), la organización americana líder en materia de atención de emergencias. 
Campaña  Comandos Especializados  
Los Comandos Especializados es una campaña transversal, teniendo en cuenta que hace parte de una de las cinco estrategias 	implementadas por la Administración Distrital para mejorar la seguridad en Bogotá. Estos Comandos están conformados por personal de la Policía Nacional y de la Alcaldía Mayor de Bogotá, y tienen como objetivo garantizar el cuidado y la seguridad de la ciudadanía, el espacio público, la Bogotá nocturna y el sistema de transporte masivo, entre otros importantes espacios de la ciudad. Esta campaña es permanente por lo cual se esta divulgando  constatemente en redes sociales.</t>
    </r>
  </si>
  <si>
    <t>En la carpeta de evidencias meta 1 se encuentran tres carpetas, una por cada mes en las cuales se puede encontrar 1 archivo por cada campaña en donde reposan los enlaces de las respectivas actividades adelantadas.</t>
  </si>
  <si>
    <t>Publicar el 100% de la información requerida por la Entidad para la difusión de la Estrategia permanente de Rendición de cuentas.</t>
  </si>
  <si>
    <t xml:space="preserve">Estrategias divulgación Rendición de cuentas </t>
  </si>
  <si>
    <t xml:space="preserve">Estrategia para Rendición de cuentas </t>
  </si>
  <si>
    <t xml:space="preserve">Estrategia para Rendición de cuentas proyectado </t>
  </si>
  <si>
    <t xml:space="preserve">Estrategia para Rendición de cuentas implementado </t>
  </si>
  <si>
    <t>Dependencias</t>
  </si>
  <si>
    <t>Anual</t>
  </si>
  <si>
    <t xml:space="preserve">Amenaza:
El daño sobre la reputación de la Entidad que puede causar un oferente de las diferentes contrataciones.
</t>
  </si>
  <si>
    <t>Ninguna</t>
  </si>
  <si>
    <t xml:space="preserve">Durante el primer trimestre de la vigencia 2023 se adelantaron las siguientes actividades frente a la estrategia permanente de rendición de cuentas:
•	En febrero se realizó la consulta ciudadana con la pieza de diálogos ciudadanos para obtener información de la ciudadanía con respecto a nuestra rendición de cuentas.
•	Con la pieza Banner Rendición se invita a los ciudadanos y funcionarios a conocer nuestra estrategia de rendición de cuentas 2023
</t>
  </si>
  <si>
    <t>De acuerdo con lo anterior estas piezas fueron publicadas en página web, Intranet y redes sociales de la entidad las piezas se adjuntan en la carpeta de evidencias en el documento PDF.</t>
  </si>
  <si>
    <t>Se adelantaron las siguientes actividades frente a la estrategia permanente de rendición de cuentas:En el mes de abril se reaizo 1 dialogo ciudadano sobre acoso a mujeres en espacio público, en el  mes de mayo se divulgo la consulta ciudadana para conocer los temas de interes de la ciudadania y en el mes de junio se realizaron dos dialogos ciudadanos con sus respectivas convocatorias:
Dialogo 1: Seguridad y convivencia
Dialogo 2: Convivencia para la vida</t>
  </si>
  <si>
    <t>En la carpeta de evidencias meta 2 se encuentran tres carpetas, una por cada mes en las cuales se puede encontrar 1 archivo por cada campaña en donde reposan los enlaces de las respectivas actividades adelantadas.</t>
  </si>
  <si>
    <t>ext</t>
  </si>
  <si>
    <t>Atender el 100% de las solicitudes de servicios de comunicaciones externa presentadas por las diferentes dependencias para la difusión de información de acuerdo con sus necesidades.</t>
  </si>
  <si>
    <t>Estrategias de comunicación externa</t>
  </si>
  <si>
    <t>Atender el 100% de las solicitudes de servicios de comunicación externa presentadas por las diferentes dependencias para la difusión de información de acuerdo con sus necesidades.</t>
  </si>
  <si>
    <t xml:space="preserve">Solicitudes presentadas por las Dependencias </t>
  </si>
  <si>
    <t xml:space="preserve">Número de solicitudes proyectadas </t>
  </si>
  <si>
    <t>Número de solicitudes publicadas y entregadas</t>
  </si>
  <si>
    <t>Sedes de la Secretaria de Seguridad, Convivencia y Justicia</t>
  </si>
  <si>
    <t>Oportunidades: Identificar a los diferentes públicos de valor y de interés  para generar estrategias de comunicación segmentadas.</t>
  </si>
  <si>
    <t>Se recibieron veintitres (23) solicitudes de comunicaciones externas por medio del formato de Solicitud de Productos de Comunicación F-GC-571, de las cuales se atendieron oportunamente veintitres (23), por lo anterior el cumplimiento de este indicador se da en un 100% para este periodo.</t>
  </si>
  <si>
    <t>Se presenta carpeta con los respectivos formatos de solicitud.</t>
  </si>
  <si>
    <t xml:space="preserve">Durante el periodo de referencia, la Oficina Asesora de Comunicaciones de la Secretaría de Seguridad de Bogotá cumplió con la totalidad de productos solicitados por las distintas dependencias, obteniendo un nivel de cumplimiento del 100% en 31 solicitudes realizadas: 18 en el mes de abril, 4 en mayo y 9 en junio. </t>
  </si>
  <si>
    <t>En la carpeta de evidencias meta 3 se encuentran tres carpetas, una por cada mes en las cuales se puede encontrar 2 carpeta1, una con los formatos 571 y otra carpeta con los productos finales.</t>
  </si>
  <si>
    <t>Aumentar 11000 seguidores  anuales en las redes sociales de la Entidad</t>
  </si>
  <si>
    <t>Nuevos seguidores en Redes sociales</t>
  </si>
  <si>
    <t>Aumentar 11000 seguidores  trimestrales en las redes sociales de la Entidad: Facebook, Twitter, Instagram, Tik Tok, YouTube</t>
  </si>
  <si>
    <t xml:space="preserve">Medición Aumento de seguidores Redes sociales </t>
  </si>
  <si>
    <t xml:space="preserve">Número de seguidores nuevos proyectados </t>
  </si>
  <si>
    <t xml:space="preserve">Número de seguidores nuevos alcanzados </t>
  </si>
  <si>
    <t>Redes Sociales de la Entidad</t>
  </si>
  <si>
    <t>No Aplica</t>
  </si>
  <si>
    <t xml:space="preserve">Entidad </t>
  </si>
  <si>
    <t>Fortaleza:
Aplicación de estrategia para aumentar el número de seguidores en las redes sociales. ( disminuir cantidad de publicaciones para aumentar el Engagement).</t>
  </si>
  <si>
    <t xml:space="preserve">Durante el primer trimestre de la vigencia 2023, se presentó un aumento del 7% en el número de total seguidores en las diferentes redes sociales con las que cuenta la Secretaría de Seguridad, Convivencia y Justicia, Este aumento se da tomando como línea base el número de seguidores del último trimestre de la vigencia 2022, para ese momento se contaba con 127701 seguidores, en el periodo para el cual se presenta este informe correspondiente al primer trimestre de la vigencia 2023 se cuenta con 	136585 seguidores lo cual representa un aumento de 8884 seguidores. </t>
  </si>
  <si>
    <t xml:space="preserve">La evidencia son los informes del ultimo trimestre del 2022 y el informe de redes del primer trimestre del 2023 en donde se evidencia el total de seguidores porc ada una de las redes sociales </t>
  </si>
  <si>
    <r>
      <rPr>
        <sz val="11"/>
        <color rgb="FF000000"/>
        <rFont val="Calibri"/>
        <family val="2"/>
      </rPr>
      <t xml:space="preserve">Durante el segundo trimestre de la vigencia 2023 se presentó un aumento del 14% en el número de total seguidores, respecto al trimestre anterior, en las diferentes redes sociales de la entidad. Este aumento se da tomando como línea base el número de seguidores del primer trimestre de la vigencia 2023, que en ese momento contaba con 136.585 seguidores y al terminar el segundo trimestre del 2023 se cuenta con 158.717 seguidores.
</t>
    </r>
    <r>
      <rPr>
        <b/>
        <sz val="11"/>
        <color rgb="FF000000"/>
        <rFont val="Calibri"/>
        <family val="2"/>
      </rPr>
      <t xml:space="preserve">ANÁLISIS DE CONTINGENCIA CRECIMIENTO DE SEGUIDORES:
</t>
    </r>
    <r>
      <rPr>
        <sz val="11"/>
        <color rgb="FF000000"/>
        <rFont val="Calibri"/>
        <family val="2"/>
      </rPr>
      <t>Las metas se trazan teniendo en cuenta el comportamiento del año inmediatamente anterior. Luego de trazados esos indicadores, con la nueva dirección de la oficina se diseño una estrategia de comunicación digital y de contenidos, que han potenciado las redes sociales de manera extraordinaria, siendo TikTok la red con mayor crecimiento en número de seguidores.
Mientras en las redes de Facebook, Twitter y Facebook, el crecimiento de seguidores se mantiene dentro de las metas trazadas, con TikTok se ha presentado un crecimiento vertiginoso que ha generado que se superen los indicadores de la manera en que se ha registrado.
El mes de enero terminó con 7223, en marzo llegamos 11922 y para junio se llegó a 26 mil seguidores.</t>
    </r>
  </si>
  <si>
    <t>En la carpeta de evidencias meta 4 se encuentran tres carpetas, una por cada mes en las cuales se encuentra el informe de redes sociales de cada mes.</t>
  </si>
  <si>
    <t>Realizar un informe general mensual sobre las noticias de la Entidad, registradas en los medios masivos de comunicación.</t>
  </si>
  <si>
    <t xml:space="preserve">Informe mensual de medios </t>
  </si>
  <si>
    <t>Número de informes proyectados</t>
  </si>
  <si>
    <t>Número de informes realizados</t>
  </si>
  <si>
    <t>OAC</t>
  </si>
  <si>
    <t>Central</t>
  </si>
  <si>
    <t>Amenazas:            Tener fuera del alcance del proceso el enfoque de la noticia de los medios de comunicación que cubren temas de la entidad.</t>
  </si>
  <si>
    <t>Se presentó un informe mensual en el cual se registra la información publicada por los medios de comunicación sobre las diferentes actividades realizadas por la entidad en este periodo de tiempo.</t>
  </si>
  <si>
    <t>Se presenta un informe por mes los cuales se encentran el la carpeta compartida.</t>
  </si>
  <si>
    <t>En la carpeta de evidencias meta 5 se encuentran tres carpetas, una por cada mes en las cuales se encuentra el informe de medios de cada mes.</t>
  </si>
  <si>
    <t>i</t>
  </si>
  <si>
    <t>Implementar 8 campañas de comunicación interna de acuerdo con las necesidades de cada Dependencia.</t>
  </si>
  <si>
    <t>Campañas Internas</t>
  </si>
  <si>
    <t>Implementar campañas de comunicación interna de acuerdo con las necesidades de cada Dependencia.</t>
  </si>
  <si>
    <t>Campañas internas</t>
  </si>
  <si>
    <t xml:space="preserve">Número de campañas internas proyectadas </t>
  </si>
  <si>
    <t xml:space="preserve">Número de campañas internas  divulgadas </t>
  </si>
  <si>
    <t>Debilidades:                Falta de apropiación de los formatos incluidos en los procedimientos de la OAC.</t>
  </si>
  <si>
    <t>Se realizaron 3 campañas de comunicación interna las cuales fueron Campaña expectativa SIGA, Campaña familiarización SIGA y Campaña Movilidad Sostenible.</t>
  </si>
  <si>
    <t>Se presenta los documentos en los cuales e realizaron cada una de las actividades enunciadas en el punto anterior</t>
  </si>
  <si>
    <r>
      <rPr>
        <sz val="11"/>
        <color rgb="FF000000"/>
        <rFont val="Calibri"/>
        <family val="2"/>
        <scheme val="minor"/>
      </rPr>
      <t xml:space="preserve">En el periodo del presente informe las campañas de comunicación interna realizadas fueron divulgadas por medio de piezas gráficas en los canales de comunicación de la Entidad, tales como, correo masivo institucional, intranet, pantallas de tv y wall paper. Estas campañas fueron: 
</t>
    </r>
    <r>
      <rPr>
        <b/>
        <sz val="11"/>
        <color rgb="FF000000"/>
        <rFont val="Calibri"/>
        <family val="2"/>
        <scheme val="minor"/>
      </rPr>
      <t xml:space="preserve">Campaña 1. Redes Sociales: </t>
    </r>
    <r>
      <rPr>
        <sz val="11"/>
        <color rgb="FF000000"/>
        <rFont val="Calibri"/>
        <family val="2"/>
        <scheme val="minor"/>
      </rPr>
      <t xml:space="preserve">con esta campaña se quizo reforzar en los funcionarios el apoyo a nuestras redes sociales, dandolas a conocer y reiterando que nuestro contenido aporta a la gestion de la entidad.
</t>
    </r>
    <r>
      <rPr>
        <b/>
        <sz val="11"/>
        <color rgb="FF000000"/>
        <rFont val="Calibri"/>
        <family val="2"/>
        <scheme val="minor"/>
      </rPr>
      <t xml:space="preserve">Campaña 2. Mapa de procesos:  </t>
    </r>
    <r>
      <rPr>
        <sz val="11"/>
        <color rgb="FF000000"/>
        <rFont val="Calibri"/>
        <family val="2"/>
        <scheme val="minor"/>
      </rPr>
      <t xml:space="preserve">interiorizar en cada funcionario nuestro mapa de procesos y dar a conocer los puntos claves par la OAP.
</t>
    </r>
    <r>
      <rPr>
        <b/>
        <sz val="11"/>
        <color rgb="FF000000"/>
        <rFont val="Calibri"/>
        <family val="2"/>
        <scheme val="minor"/>
      </rPr>
      <t xml:space="preserve">Campaña 3. Lanzamiento SIGA: </t>
    </r>
    <r>
      <rPr>
        <sz val="11"/>
        <color rgb="FF000000"/>
        <rFont val="Calibri"/>
        <family val="2"/>
        <scheme val="minor"/>
      </rPr>
      <t xml:space="preserve">finalmente se hace campaña de lanzamiento sobre el aplicativo SIGA, que entra como reemplazo del ORFEO, para el tramite documental y archivistico. Para ello se realizaron video tutoriales, piezas informativas, spark y capacitaciones a lo largo del trimestre.
Adicional a estas campañas principales, se realizaron otros refuerzos comunciacionales para la  semana ambiental, Conservando Ando y Riesgos de Corrrupción.
</t>
    </r>
  </si>
  <si>
    <t>En la carpeta de evidencias meta 6 se encuentran tres carpetas, una por cada mes en las cuales se encuentra el informe de medios de cada mes.</t>
  </si>
  <si>
    <t>Posicionar la Intranet como canal de comunicación interna, rediseñando su look y publicando diariamente notas, banners, videos y fotografías de interés de nuestros servidores y funcionarios. 15 publicaciones mensuales en la Intranet, con lenguaje claro, incluyente y no sexista.</t>
  </si>
  <si>
    <t>Posicionamiento Intranet</t>
  </si>
  <si>
    <t>Posicionar nuestro canal de comunicación Intranet, haciendo publicaciones en banners, Noticias y multimedia con informacion requerida por cada una de las areas y dependencias.</t>
  </si>
  <si>
    <t>Intranet</t>
  </si>
  <si>
    <t>Número de publicaciones proyectadas</t>
  </si>
  <si>
    <t>Número de publicaciones divulgadas</t>
  </si>
  <si>
    <t>Debilidades: Inexistencia de enlaces en las diferentes sedes externas de la Entidad, que se apropien de los temas de comunicación de la Entidad.</t>
  </si>
  <si>
    <t>Para este periodo no se programo esta actividad</t>
  </si>
  <si>
    <t>No aplica</t>
  </si>
  <si>
    <t>La intranet es una red interna la cual utiliza la SSCJ para facilitar la comunicación, el intercambio de información y la colaboración entre las diferentes áreas. Su función principal es proporcionar un entorno seguro y centralizado donde los miembros de la organización pueden acceder a recursos y herramientas específicas de la entidad por tanto se encuentra en proceso de rediseño para que sea más amigable con los funcionarios y colaboradores y durante el segundo trimestre del 2023 se realizaron 112 publicaciones, cumpliendo con la meta reportada y adicionando publicaciones que reforzaron la comunicación de las areas, entre banners, noticias y videos multimedia así: 33 en abril, 39 en mayo y 40 en junio, lo anterior fortaleciendo el proceso de uso de la intranet por parte de la entidad.</t>
  </si>
  <si>
    <t>En la carpeta de evidencias meta 7 se encuentran tres carpetas, una por cada mes en las cuales se encuentra las actividades realizadas.</t>
  </si>
  <si>
    <t>Atender el 100% de las solicitudes de servicios de comunicaciones internas presentadas por las diferentes dependencias para la difusión de información de acuerdo a sus necesidades.</t>
  </si>
  <si>
    <t>Estrategias de comunicación interna</t>
  </si>
  <si>
    <t xml:space="preserve">Solicitudes 571 presentadas por las Dependencias </t>
  </si>
  <si>
    <t>Número de solicitudes 571 proyectadas</t>
  </si>
  <si>
    <t xml:space="preserve">Dependencias </t>
  </si>
  <si>
    <t>Debilidades:
inexistencia de enlaces en las diferentes sedes externas de la Entidad que se apropien de los temas de comunicación de la Entidad.</t>
  </si>
  <si>
    <t>Se presentaron treinta y ocho (38) solicitudes de comunicaciones interna por medio del formato de Solicitud de Productos de Comunicación F-GC-571, de las cuales se atendieron oportunamente treinta y ocho (38), por lo anterior el cumplimiento de este indicador se da en un 100% para este periodo.</t>
  </si>
  <si>
    <t>Se presenta carpeta con un excel de seguimiento y los respectivos formatos de solicitud.</t>
  </si>
  <si>
    <t>Durante el segundo trimestre de la vigencia 2023, se presentaron 43 solicitudes de comunicaciones internas por medio del formato de Solicitud de Productos de Comunicación F-GC-571, de las cuales se atendieron oportunamente las 43, por lo anterior el cumplimiento de este indicador se da en un 100% para este periodo y está en línea con la meta proyectada para el año 2023.</t>
  </si>
  <si>
    <t>En la carpeta de evidencias meta 8 se encuentran tres carpetas, una por cada mes en las cuales se encuentra dos carpetas adicionales una con los 571 y la otra con los productos solicitados en cada formato..</t>
  </si>
  <si>
    <t>Direccionamiento Sectorial e Institucional</t>
  </si>
  <si>
    <t>FORMULACIÓN DEL PLAN OPERATIVO O PLAN DE GESTIÓN</t>
  </si>
  <si>
    <t>Línea Base</t>
  </si>
  <si>
    <t xml:space="preserve">Vigencia de la línea base </t>
  </si>
  <si>
    <t>Matriz DOFA</t>
  </si>
  <si>
    <t>Proyectos de Inversión</t>
  </si>
  <si>
    <t>Fortalecimiento del Sistema de Control Interno de la entidad, a través de la ejecución y seguimiento del Plan Anual de Auditoria aprobado para la vigencia.</t>
  </si>
  <si>
    <t>Porcentaje de Ejecución Plan Anual de Auditoria Interna</t>
  </si>
  <si>
    <t>Medir la ejecución de las actividades programadas en el PAAI  de la Secretaria Distrital de Seguridad, Convivencia y Justicia.</t>
  </si>
  <si>
    <t>Porcentaje</t>
  </si>
  <si>
    <t>Numero de actividades ejecutadas para el periodo</t>
  </si>
  <si>
    <t>Numero de actividades programadas para el periodo</t>
  </si>
  <si>
    <t>Eficacia</t>
  </si>
  <si>
    <t>Formato FT-SM-85</t>
  </si>
  <si>
    <t>Baja</t>
  </si>
  <si>
    <t>Un nuevo contrato social y ambiental para la Bogotá del Siglo XXI”</t>
  </si>
  <si>
    <t xml:space="preserve">Empoderamiento en el desarrollo del rol de liderazgo estratégico brindado por la Alta Dirección a la Oficina de Control Interno, a través del soporte que se brinda para  la toma de decisiones agregando valor de manera independiente mediante la presentación de informes. </t>
  </si>
  <si>
    <t>18. Control interno</t>
  </si>
  <si>
    <t>Decreto 648 de 2017</t>
  </si>
  <si>
    <t>La información requerida para la medición de la meta, es de manejo de la Oficina de Control Interno.</t>
  </si>
  <si>
    <t>Oficina de Control Interno</t>
  </si>
  <si>
    <t>Se ejecutó el 100% de las actividades programadas para el 1 trimestre 2023 contempladas en el PAAuditoría (enero: 27 actividades, febrero: 15 actividades y marzo: 5 actividades).</t>
  </si>
  <si>
    <t>SegumientoPAA a corte 31 de marzo 2023</t>
  </si>
  <si>
    <t>Se ejecutó el 100% de las actividades programadas para el II trimestre 2023 contempladas en el PAAuditoría.</t>
  </si>
  <si>
    <t>SegumientoPAA a corte 30 de junio de 2023</t>
  </si>
  <si>
    <t>Evaluar el diseño, aplicación y efectividad de los controles establecidos para los riesgos identificados por la entidad.</t>
  </si>
  <si>
    <t>Porcentaje de Informes de seguimientos a Riesgos realizados por la tercera línea de defensa.</t>
  </si>
  <si>
    <t>Medir la ejecución de los seguimientos programadas en  lo referente a riesgos.</t>
  </si>
  <si>
    <t>Numero de informes ejecutados para el periodo</t>
  </si>
  <si>
    <t>Numero de informes programados para el periodo</t>
  </si>
  <si>
    <t>Informes de Seguimiento a Riesgos</t>
  </si>
  <si>
    <t>Ley 1474 de 2011
Decreto 648 de 2017</t>
  </si>
  <si>
    <t>Durante el primer trimestre 2023 la OCI realizó dos evaluaciones a los riesgos de la entidad asi:
* Evaluación de controles asociados a los riesgos por procesos, estratégicos y oportunidades de mejora a corte 31 diciembre 2022. Memorando 20231300088463
* Evaluación de controles asociados a los riesgos de corrupción a corte 31 diciembre 2022. Memorando 20231300024003</t>
  </si>
  <si>
    <t xml:space="preserve">https://scj.gov.co/sites/default/files/control/Inf-Riesgos-IV-Trim-2022.pdf
https://scj.gov.co/sites/default/files/control/Inf_Segu_III_cuat_PAAC_MRC_2022.pdf </t>
  </si>
  <si>
    <t>Durante el primer trimestre 2023 la OCI realizó dos evaluaciones a los riesgos de la entidad asi:
* Seguimiento a controles asociados a los riesgos estratégicos, por procesos y la gestión de oportunidades institucionales 1 trimestre 2023. Memorando 20231300177923
* Evaluación de controles asociados a los riesgos de corrupción con corte a 31 abril 2023. Memorando 20231300184283</t>
  </si>
  <si>
    <t>https://scj.gov.co/sites/default/files/control/Inf-Riesgos-I-trim-2023_0.pdf
https://scj.gov.co/sites/default/files/control/Informe_Seguimiento_PAAC_MRC_I_cuatr_2023.pdf</t>
  </si>
  <si>
    <t>Realizar seguimiento a las acciones formuladas en el Plan de Mejoramiento Interno y Externos.</t>
  </si>
  <si>
    <t>Porcentaje de Informes de seguimientos a Planes de Mejoramiento realizados por la tercera línea de defensa.</t>
  </si>
  <si>
    <t>Medir la ejecución de los seguimientos programadas en  lo referente a Planes de Mejoramiento</t>
  </si>
  <si>
    <t>Informes de Seguimiento a Planes de Mejoramiento</t>
  </si>
  <si>
    <t>Durante el primer trimestre 2023 la OCI realizó dos seguimientos a los Planes de Mejoramiento asi:
* Seguimiento al Plan de Mejoramiento Interno  a corte 31 diciembre 2022. Memorando 20231300033153
* Seguimiento al Plan de Mejoramiento Institucional a corte 31 diciembre 2022. Memorando 20231300041363</t>
  </si>
  <si>
    <t>https://scj.gov.co/sites/default/files/control/Informe_Seg_PMI_IV_Trim_2022.pdf 
https://scj.gov.co/sites/default/files/control/Inf_Seg_IV_Trim_2022.pdf</t>
  </si>
  <si>
    <t>Durante el primer trimestre 2023 la OCI realizó dos seguimientos a los Planes de Mejoramiento asi:
* Seguimiento al plan de mejoramiento interno con corte a marzo 31 de 2023. Memorando 20231300156423
* Seguimiento plan de mejoramiento de contraloría - corte 31 de marzo de 2023. Memorando 20231300159663</t>
  </si>
  <si>
    <t xml:space="preserve">
https://scj.gov.co/sites/default/files/control/Informe%20PMIntero%2031%20marzo%202023.pdf
https://scj.gov.co/sites/default/files/control/Info_Seg_I_Trim2023.pdf</t>
  </si>
  <si>
    <t>Asesorar a la alta dirección  a través del Comité Interinstitucional de Control Interno CICCI.</t>
  </si>
  <si>
    <t>Porcentaje de  participación en comité CICCI</t>
  </si>
  <si>
    <t>Asesorar a la dirección en las actividades preventivas y alertas necesarias para el cumplimiento de las metas y objetivos institucionales.</t>
  </si>
  <si>
    <t>Numero de Comités CICCI para el periodo</t>
  </si>
  <si>
    <t>Numero de Comités CICCI programados para el periodo</t>
  </si>
  <si>
    <t>Actas de Comité CICCI</t>
  </si>
  <si>
    <t xml:space="preserve">El Comité Institucional de Cordinación de Control Interno se realizó el 27 de enero 2023, en este comité se revisarón los siguientes temas:
* Resultado de la Ejecución del Plan Anual de Auditoria Vigencia 2022.
* Resultado Estados Planes de Mejoramiento (Institucional e Interno) a diciembre 2022
* Presentación para aprobación del Plan Anual de Auditoría 2023
</t>
  </si>
  <si>
    <t>Acta N° 1 y presentación del comité CICCI del 27 de enero 2023</t>
  </si>
  <si>
    <t>En su rol de Secretaria Técnica del Comité Institucional de Cordinación de Control Interno, se convocó y  realizó Sesión No 2 el 25 de mayo 2023, en este comité se presentaron los resultados de la Evaluación Gestión Fiscal Auditoría de Regularidad Vigencia 2022, así como los hallazgos del ejercicio auditor. Se sometio a revisión y aprobación del comité CICCI el cronograma de mesas de trabajo para la formulación del Plan de Mejoramiento CB correpondiente.</t>
  </si>
  <si>
    <t>Acta N° 2 y presentación del comité CICCI del 25 de mayo 2023</t>
  </si>
  <si>
    <t>Realizar alertamiento a las áreas en lo referente al  cumplimiento de los tiempos de respuesta a solicitudes de entes de control.</t>
  </si>
  <si>
    <t>Porcentaje de alertamiento realizados de tiempos de respuesta a solicitudes de Entes de Control</t>
  </si>
  <si>
    <t>Medir la gestión realizada por la OCI con respecto a el alertamiento preventivo para dar cumplimiento a los tiempos establecidos en las solicitudes de entes de Control.</t>
  </si>
  <si>
    <t>Numero de alertas realizadas para el periodo</t>
  </si>
  <si>
    <t>Numero de requerimientos de entes de Control recibidos para el periodo</t>
  </si>
  <si>
    <t>Base de Datos Alertamientos</t>
  </si>
  <si>
    <t>Sin Línea Base</t>
  </si>
  <si>
    <t>Se recibieron 225 solicitudes de entes de control en el 1 trimestre 2023, los cuales fueron analizados por el profesional designado, se alertaron 177 solicitudes, para 40 de estos no aplicaba alertamiento dada la tipificación del requerimiento y 8 de ellas debido a la fecha de recibido en la SDSCJ (31 de marzo) fueron alertados en el siguiente día habil, es decir en abril 2023, por lo anterior, el resultado del indicador para esta actividad es del 96%</t>
  </si>
  <si>
    <t>Matriz de Control Seguimiento Requerimiento Entes Control 2023</t>
  </si>
  <si>
    <t>Durante el II trimestre, esta oficina en cumplimiento del rol de Relacionamiento con entes externos de control, adelantó alertamiento de 133 requerimientos, verificando tiempos de respuestas, tipo de solicitud y acuse de recibo. Para 110 requerimientos se realizo una verificación preliminar en la cual se determino que los mismos no aplicaban alertamiento y 4 fueron alertados durante el 01 dia de julio, dado que fueron radicados en la entidad el 30 de junio.</t>
  </si>
  <si>
    <t>Gestión y Análisis de Información de S, C y AJ</t>
  </si>
  <si>
    <t>Oficina de Análisis de Información y Estudios Estratégicos</t>
  </si>
  <si>
    <t>Analizar y suministrar información a través de la elaboración de documentos y de la plataforma digital, con el fin de apoyar la gestión de las políticas públicas en materia de seguridad, convivencia y acceso a la justicia.</t>
  </si>
  <si>
    <t>Realizar 2 estudios para construir las herramientas, insumos y/o recomendaciones que faciliten la toma de decisiones de la Secretaría de Seguridad, Convivencia y Acceso a la Justicia.</t>
  </si>
  <si>
    <t>Investigaciones realizadas</t>
  </si>
  <si>
    <t>Investigaciones que permiten construir las herramientas, insumos y/o recomendaciones que faciliten la toma de decisiones de la Secretaría de Seguridad, Convivencia y Acceso a la Justicia.</t>
  </si>
  <si>
    <t>Investigaciones</t>
  </si>
  <si>
    <t># de Investigaciones realizadas</t>
  </si>
  <si>
    <t># de investigaciones programadas</t>
  </si>
  <si>
    <t>Fuentes de información externas e internas</t>
  </si>
  <si>
    <t xml:space="preserve">Media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</si>
  <si>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</si>
  <si>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456. Elaborar 8 investigaciones para construir las herramientas, insumos y/o recomendaciones que faciliten la toma de decisiones de la Secretaría de Seguridad, Convivencia y Acceso a la Justicia</t>
  </si>
  <si>
    <t>N.A.</t>
  </si>
  <si>
    <t>Hacer alianzas con la academia para fortalecer los documentos de análisis que produce la Oficina de Análisis de Información y Estudios Estratégicos.</t>
  </si>
  <si>
    <t>7781 - Generación de conocimiento para la implementación de la política pública de seguridad, convivencia y acceso a la justicia en Bogotá</t>
  </si>
  <si>
    <t>Jefe Oficina de Análisis de Información y Estudios Estratégicos</t>
  </si>
  <si>
    <t>Al corte del 31 de marzo de 2023 la encuesta ha finalizado, el CNC está haciendo la entrega de todos los productos e informes correspondientes para revisión y socialización de los resultados. Queda pendiente la verificación y aprobación por parte de la Secretaría.</t>
  </si>
  <si>
    <t>A la fecha no se presenta evidencia documental ya que los resultados se encuentran en verificación y aprobación por parte del Despacho.</t>
  </si>
  <si>
    <t>A la fecha ya finalizó el primer estudio asociado a la encuesta de seguridad realizada por el CNC; el segundo estudio relacionado con convivencia en colegios se encuentra en fase de recolección de datos.</t>
  </si>
  <si>
    <t>Estas investigaciones constituyen un insumo fundamental para la generación de acciones y decisiones concretas para la Entidad en materia de seguridad, convivencia y justicia. Por lo tanto, se consideran confidenciales y en consecuencia, su uso se reserva sólo para el diseño de estrategias internas de la Secretaría, amparadas por los literales (b), (f) y (g) del artículo 19 de la Ley de transparencia 1712 del 2014. Lo anterior responde a la observación realizada en el periodo anterior por la OCI.</t>
  </si>
  <si>
    <t>Elaborar 2 documentos de política pública para evaluar con evidencia empírica la implementación de las metas del plan de desarrollo distrital para el sector de Seguridad, Convivencia y Acceso a la Justicia</t>
  </si>
  <si>
    <t>Documentos de política pública generados</t>
  </si>
  <si>
    <t>Documentos de política pública para evaluar con evidencia empírica la implementación de las metas del plan de desarrollo distrital para el sector de Seguridad, Convivencia y Acceso a la Justicia</t>
  </si>
  <si>
    <t>Documento de Política Pública</t>
  </si>
  <si>
    <t># Documentos de Política Pública generados</t>
  </si>
  <si>
    <t># Documentos de Política Pública  programadas en el periodo</t>
  </si>
  <si>
    <t>455.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</si>
  <si>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</si>
  <si>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 xml:space="preserve">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</si>
  <si>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Colaborador o Contratista asignado por la Jefe de la OAIEE</t>
  </si>
  <si>
    <t>A la fecha los dos documentos de política pública se encuentran en etapa de procesamiento de información y balance estadístico.</t>
  </si>
  <si>
    <t>Documentos de avance</t>
  </si>
  <si>
    <t>A la fecha, los documentos se encuentran en la fase de sistematización y análisis de la información.</t>
  </si>
  <si>
    <t>Se cargan los avances en documentos solo para verificación interna por parte de la OAP y al OCI (con marca de agua borrador/confidencial).</t>
  </si>
  <si>
    <t>Revisión de la documentación asociada al proceso Gestión y Análisis de la Información, con el fin de identificar mejoras y fortalecer la articulación con los demás procesos de la Entidad.</t>
  </si>
  <si>
    <t>Documentación actualizada</t>
  </si>
  <si>
    <t>Revisión de la documentación asociada al proceso Gestión y Análisis de Información de S,C, y AJ, con el fin de identificar mejoras internas y fortalecer la articulación con los demás procesos de la Secretaría.</t>
  </si>
  <si>
    <t>Documentación revisada y/o actualizada</t>
  </si>
  <si>
    <t># de documentos revisados y/o actualizados</t>
  </si>
  <si>
    <t>SIG/MIPG/Documentos en actualización</t>
  </si>
  <si>
    <t>Semestral</t>
  </si>
  <si>
    <t>14. Gestión del conocimiento y la innovación</t>
  </si>
  <si>
    <t>Se realiza video tutorial para la consulta de estadísticas sobre los principales delitos de alto impacto en la página web de la secretaría.</t>
  </si>
  <si>
    <t>Video tutorial de consulta de estadísticas</t>
  </si>
  <si>
    <t>A la fecha se actualizaron y publicaron los documentos: Gestión y Análisis de Información C-GI-1 y Sistema de Aseguramiento de Calidad de Datos - SACD I-GI-9; adicionalmente se actualizaron los procedimientos Gestión de Respuesta a los Requerimientos de Información PD-GI-2, Gestión Interna - Requerimientos de Información PD-GI-3, Generación de Policy Brief PD-GI-5, Generación de Policy Paper PD-GI-4 y Actualización Bodega de Datos y Base de Datos Geográfica PD-GI-6, los cuales se encuentran a la fecha en revisión para posterior formalización ante la OAP. Teniendo en cuenta la observación de la OCI para el primer trimestre, se aclara que se realizó en ese periodo un video tutorial sobre la consulta de estadísticas en el portal, el cual es complemento a la documentación técnica de la Bodega de Datos. Adicionalmente se corroige el tipo de indicador,.</t>
  </si>
  <si>
    <t>Documentos publicados y actualizados (que se encuentran en revisión).</t>
  </si>
  <si>
    <t>Realizar la actualización de 72 datos abiertos en el portal distrital sobre indicadores y equipamientos de seguridad, convivencia y acceso a la justicia, para el periodo comprendido entre 01 de enero y 31 de diciembre de 2023 (4 mensuales y 16 semestrales)</t>
  </si>
  <si>
    <t>Conjuntos de datos abiertos publicados</t>
  </si>
  <si>
    <t>Conjuntos de datos abiertos actualizados y publicados</t>
  </si>
  <si>
    <t># de conjuntos de datos abiertos actualizados</t>
  </si>
  <si>
    <t># de conjuntos de datos abiertos programados para actualización</t>
  </si>
  <si>
    <t>Bodega de Datos</t>
  </si>
  <si>
    <t>Mensual</t>
  </si>
  <si>
    <t>Distrital- Urbano</t>
  </si>
  <si>
    <t xml:space="preserve">Centralización de información asociada a seguridad, convivencia y justicia en la bodega de datos; la cual permite generar insumos para el desarrollo de informes, análisis, elaboración de documentos y toma de decisiones en la entidad. </t>
  </si>
  <si>
    <t>Al 31 de marzo se han actualizado en el portal distrital 24 conjuntos de Datos Abietos según la programación establecida.</t>
  </si>
  <si>
    <t>Consulta portal de datos abietos de Bogotá.</t>
  </si>
  <si>
    <t>Al corte de 30 se junio de ha realizado la publicación de 35 conjuntos de datos abiertos de los 36 programados en el portal de datos abiertos de Bogotá, debido a que en el mes de abril no se realizó la actualización de “Delito de Alto Impacto”, ya que en ese momento no se contaba con la información de la fuente externa SIEDCO.</t>
  </si>
  <si>
    <t>Evidencia de publicación de datos abiertos</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</si>
  <si>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</si>
  <si>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</si>
  <si>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</si>
  <si>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</si>
  <si>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</si>
  <si>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</si>
  <si>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 xml:space="preserve">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</si>
  <si>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2. Gestión presupuestal y eficiencia del gasto público</t>
  </si>
  <si>
    <t>2. Plan Anual de Adquisiciones</t>
  </si>
  <si>
    <t>La Oficina de Análisis de Información y Estudios Estratégicos gerencia el proyecto de inversión 7781 "Generación de conocimiento para la implementación de política pública de seguridad, convivencia y acceso a la justicia en Bogotá", el cual cuenta con un presupuesto para la vigencia 2023 de $1.075MM, de los cuales, durante el primer trimestre del año, se comprometieron $1.017MM que equivalen al 94,6%, quedando pendiente por ejecutar $57MM.
El 94,6% apropiado corresponde a trece (13) contratos de prestación de servicios, celebrados para garantizar el recurso humano requerido para el cumplimiento de los objetivos propuestos en cada una de las metas tanto del proyecto de inversión como del Plan de Desarrollo Distrital.</t>
  </si>
  <si>
    <t>F-DS-452 Seguimiento a los proyectos de inversión y PDD - marzo</t>
  </si>
  <si>
    <t>Al corte de 30 de junio se ha comprometido el 99% de los recursos programados, teniendo en cuenta que queda pendiente la ejecución de $10.705.000 asociados a la meta “Realizar estudios para construir las herramientas, insumos y/o recomendaciones que faciliten la toma de decisiones de la secretaría de seguridad, convivencia y acceso a la justicia” del proyecto de inversión 7781, los cuales se ejecutaran en el segundo semestre de 2023.</t>
  </si>
  <si>
    <t>F-DS-452 Seguimiento a los proyectos de inversión y PDD</t>
  </si>
  <si>
    <t>Realizar 3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</si>
  <si>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</si>
  <si>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</si>
  <si>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</si>
  <si>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</si>
  <si>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 ciclos  capacitaciones programadas durante el periodo que  permitan  prevenir las conductas con incidencia disciplinaria</t>
  </si>
  <si>
    <t xml:space="preserve">listados de asistencia, actas y correos electrónicos </t>
  </si>
  <si>
    <t xml:space="preserve">Semestral </t>
  </si>
  <si>
    <t>N/A</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</si>
  <si>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</si>
  <si>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6. Plan Institucional de Capacitación</t>
  </si>
  <si>
    <t>Ley 1952 de 2019 y directiva 008 de 2021</t>
  </si>
  <si>
    <t>Oficina de Control Disciplinario Interno</t>
  </si>
  <si>
    <t>Fase preliminar de estructuración de los procesos de capacitación, estableciendo la metodología a emplear y priorizando la temática para su ejecución en el segundo trimestre del 2023.</t>
  </si>
  <si>
    <t>Coordinación conjunta entre la Oficina de Control Disciplinario Interno y el área de capacitación de la Dirección de Gestión Humana, invitando a los servidores de la Entidad a participar de la 5ta conferencia de ley de garantías electorales y participación indebida en política, en donde se contó con la intervención del Jefe de la OCDI de la Secretaría Distrital de Seguridad, Convivencia y Justicia.</t>
  </si>
  <si>
    <t>https://scjgovcol-my.sharepoint.com/:f:/r/personal/mauricioj_lopez_scj_gov_co/Documents/SOPORTES%20POA/Capacitaciones?csf=1&amp;web=1&amp;e=ImwD0r</t>
  </si>
  <si>
    <t>Instruir el 100% de los procesos disciplinarios activos en la OCDI en los términos de ley</t>
  </si>
  <si>
    <t>Procesos disciplinarios instruidos</t>
  </si>
  <si>
    <t>instrucción e impulso del 100% de los procesos disciplinarios activos en la OCDI</t>
  </si>
  <si>
    <t>porcentaje</t>
  </si>
  <si>
    <t>sumatoria de procesos instruidos e impulsados en la OCDI *100</t>
  </si>
  <si>
    <t>Numero de procesos activos en la OCDI para el periodo</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</si>
  <si>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</si>
  <si>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</si>
  <si>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</si>
  <si>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1952 de 2019, Ley 2094 de 2021, Ley de transparencia, Ley anticorrupción Y demás normas que las modifiquen deroguen</t>
  </si>
  <si>
    <t>De manera conjunta el equipo OCDI procede a realizar la revisión y seguimiento de todos y cada uno de los procesos disciplinarios activos que cursan tramite a la fecha en la Oficina de Control Disciplinario Interno, resultando 43 autos dentro de los procesos en cabeza de la oficina.</t>
  </si>
  <si>
    <t>https://scjgovcol-my.sharepoint.com/:f:/r/personal/mauricioj_lopez_scj_gov_co/Documents/SOPORTES%20POA?csf=1&amp;web=1&amp;e=dz8xiD</t>
  </si>
  <si>
    <t>De manera conjunta el equipo OCDI procede a realizar la revisión y seguimiento de todos y cada uno de los procesos disciplinarios activos que cursan tramite a la fecha en la Oficina de Control Disciplinario Interno, con ajustes y actualizaciones, teniendo en cuenta las actuaciones a la fecha.</t>
  </si>
  <si>
    <t>https://scjgovcol-my.sharepoint.com/:f:/r/personal/mauricioj_lopez_scj_gov_co/Documents/SOPORTES%20POA/Instrucci%C3%B3n%20de%20procesos%20disciplinarios%20segundo%20trimestre?csf=1&amp;web=1&amp;e=wkUgnS</t>
  </si>
  <si>
    <t xml:space="preserve">Realizar dos campañas de sensibilización y/o prevención de conductas con incidencia disciplinaria </t>
  </si>
  <si>
    <t>campañas de sensibilización</t>
  </si>
  <si>
    <t>campañas de sensibilización que permitan la prevención de las conductas con incidencia disciplinaria en la Secretaría de Seguridad Convivencia y Justicia</t>
  </si>
  <si>
    <t>campañas ejecutadas</t>
  </si>
  <si>
    <t>Número de campañas realizadas durante el periodo que  permitan  prevenir las conductas con incidencia disciplinaria</t>
  </si>
  <si>
    <t>campañas programadas durante el periodo que  permitan  prevenir las conductas con incidencia disciplinaria</t>
  </si>
  <si>
    <t xml:space="preserve">soporte de piezas masivas, videos, actas de reunión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</si>
  <si>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</si>
  <si>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</si>
  <si>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Fase preliminar de estructuración del material de apoyo de las campañas de sensibilización y/o prevención de conductas con incidencia disciplinaria, para su ejecución en el segundo trimestre del 2023.</t>
  </si>
  <si>
    <t>Coordinación conjunta entre la Oficina de Control Disciplinario Interno y el área de capacitación de la Dirección de Gestión Humana, recalcando la importancia de participar de los espacios organizados por La Dirección Distrital de Asuntos Disciplinarios -DDAD- de la Secretaría Jurídica Distrital.</t>
  </si>
  <si>
    <t>Gestion de emergencias</t>
  </si>
  <si>
    <t>Oficina C4</t>
  </si>
  <si>
    <t xml:space="preserve">Misional </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</si>
  <si>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</si>
  <si>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NUMERADOR (Nombre de la Variable)</t>
  </si>
  <si>
    <t xml:space="preserve">Adelantar diagnóstico para la implementación de analítica de datos en el C4 ó Analizar la arquitectura de datos de C4 </t>
  </si>
  <si>
    <t xml:space="preserve">Informe de avance (%) del diagnóstico para la implementación del  análisis de datos y analítica para el sistema del C4.  </t>
  </si>
  <si>
    <t xml:space="preserve"> Adelantar el diagnóstico para implementación del análisis de datos y analítica en el sistema C4, a partir de la realización del 100% de las actividades relacionadas con los estudios técnicos.
</t>
  </si>
  <si>
    <t>Porcentaje de avance del diagnóstico</t>
  </si>
  <si>
    <t>Actividades terminadas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</si>
  <si>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</si>
  <si>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</si>
  <si>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</si>
  <si>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</si>
  <si>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r>
      <rPr>
        <b/>
        <sz val="10"/>
        <color rgb="FF000000"/>
        <rFont val="Calibri"/>
        <family val="2"/>
        <scheme val="minor"/>
      </rPr>
      <t xml:space="preserve">Fortaleza:  </t>
    </r>
    <r>
      <rPr>
        <sz val="10"/>
        <color rgb="FF000000"/>
        <rFont val="Calibri"/>
        <family val="2"/>
        <scheme val="minor"/>
      </rPr>
      <t>Avances en la integración física y lógica de las agencias que hacen parte del C4.</t>
    </r>
  </si>
  <si>
    <t>7797 - Modernización de la infraestructura de tecnología para la seguridad, la convivencia y la justicia en Bogotá</t>
  </si>
  <si>
    <t>6. Fortalecimiento organizacional y simplificación de procesos</t>
  </si>
  <si>
    <t>Decreto 510 de 2019</t>
  </si>
  <si>
    <t>Jefe Oficina C4</t>
  </si>
  <si>
    <t>La secretaria de Seguridad convivencia y justicia, contrato una consultoría cuyo objeto es "“DIAGNOSTICO PARA LA DEFINICIÓN DEL SISTEMA DE ANÁLISIS DE DATOS, INTEGRADO CON LOS COMPONENTES DEL C4.”, el cual se formalizó en SECOP con el Numero 2154-2022. Dicho contrato se dio inicio con acta de inicio el 17 de enero de 2023. el contrato se desarrolla de acuerdo a 8 fases establecidas en el Anexo Técnico del Pliego de condiciones.
Para este primer trimestre a la fecha se debería entregar la FASE 1. del proyecto, a hoy según cronograma a fecha 31-01-2023, el avance total del proyecto es de 25% aproximadamente, considerando que todos los entregables y obligaciones generales y especificas solo se dan por cumplidas hasta que la supervisión lo apruebe.
Se adjuntan los anexos que soportan el avance con las condiciones antes dadas.</t>
  </si>
  <si>
    <r>
      <rPr>
        <b/>
        <sz val="10"/>
        <color rgb="FF000000"/>
        <rFont val="Calibri"/>
        <family val="2"/>
      </rPr>
      <t xml:space="preserve">Carpeta Fase 1 y 1 Anexo tcnico
</t>
    </r>
    <r>
      <rPr>
        <sz val="10"/>
        <color rgb="FF000000"/>
        <rFont val="Calibri"/>
        <family val="2"/>
      </rPr>
      <t>https://scjgovcol.sharepoint.com/:f:/r/sites/OficinaAsesoradePlaneacin/Documentos%20compartidos/EVIDENCIAS%20SIG/POA/2023/C4/PRIMER%20TRIMESTRE/META%201?csf=1&amp;web=1&amp;e=vX8aOY</t>
    </r>
  </si>
  <si>
    <t>La secretaria de Seguridad convivencia y justicia, contrato una consultoría cuyo objeto es "“DIAGNOSTICO PARA LA DEFINICIÓN DEL SISTEMA DE ANÁLISIS DE DATOS, INTEGRADO CON LOS COMPONENTES DEL C4.”, el cual se formalizó en SECOP con el Numero 2154-2022. Dicho contrato se dio inicio con acta de inicio el 17 de enero de 2023. el contrato se desarrolla de acuerdo a 8 fases establecidas en el Anexo Técnico del Pliego de condiciones.
Se tiene un avance del 40,8% del total del proyecto de  conformidad del acta de avance adjunta con el porcejtaje de avance  y el cronograma de cada fase. 
Se adjuntan los anexos que soportan el avance con las condiciones antes dadas.</t>
  </si>
  <si>
    <t>https://scjgovcol.sharepoint.com/:f:/r/sites/OficinaAsesoradePlaneacin/Documentos%20compartidos/EVIDENCIAS%20SIG/POA/2023/C4/SEGUNDO%20TRIMESTRE/META%201?csf=1&amp;web=1&amp;e=URuazg</t>
  </si>
  <si>
    <t>Certificar con estandares NENA 911, de la Operación de Recepción de C4</t>
  </si>
  <si>
    <t>Informe de avance (%) del proyecto para la cretificacion NENA</t>
  </si>
  <si>
    <t xml:space="preserve">Certificación NENA 911, de la Operación de Recepción de C4 en todos los procesos </t>
  </si>
  <si>
    <t>Porcentaje avance de la certificación</t>
  </si>
  <si>
    <t xml:space="preserve">Actividades terminadas de la certificacion  </t>
  </si>
  <si>
    <t xml:space="preserve"> total de actividades realizadas para certificarse</t>
  </si>
  <si>
    <t>351 - Diseñar e Implementar al 100% un (1) plan de fortalecimiento al Centro de Comando, Control, Comunicaciones y Cómputo (C4)</t>
  </si>
  <si>
    <r>
      <rPr>
        <b/>
        <sz val="10"/>
        <color rgb="FF000000"/>
        <rFont val="Calibri"/>
        <family val="2"/>
        <scheme val="minor"/>
      </rPr>
      <t xml:space="preserve">Oportunidad: </t>
    </r>
    <r>
      <rPr>
        <sz val="10"/>
        <color rgb="FF000000"/>
        <rFont val="Calibri"/>
        <family val="2"/>
        <scheme val="minor"/>
      </rPr>
      <t xml:space="preserve">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r>
  </si>
  <si>
    <t>El contrato 1491-2022 tiene como objeto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A la fecha ya se han ejecutado las fases 1, 2, 3 y 4 del proyecto de certificación. En general el proyecto tiene un avance del 82% del contrato, pero debe tener un periodo de estabilizaciön del proyecto. y validaciones conrespondiente por el apoyo a la operación.</t>
  </si>
  <si>
    <r>
      <rPr>
        <b/>
        <sz val="10"/>
        <color rgb="FF000000"/>
        <rFont val="Calibri"/>
        <family val="2"/>
      </rPr>
      <t xml:space="preserve">Informe de Avance de Ejecución SSB 1570-2022 al 31 de Marzo 2023
</t>
    </r>
    <r>
      <rPr>
        <sz val="10"/>
        <color rgb="FF000000"/>
        <rFont val="Calibri"/>
        <family val="2"/>
      </rPr>
      <t>https://scjgovcol.sharepoint.com/:f:/r/sites/OficinaAsesoradePlaneacin/Documentos%20compartidos/EVIDENCIAS%20SIG/POA/2023/C4/PRIMER%20TRIMESTRE/META%203?csf=1&amp;web=1&amp;e=Iisqa7</t>
    </r>
  </si>
  <si>
    <t xml:space="preserve">El contrato 1491-2022 tiene como objeto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cuenta con 5 fases las cuales se detallan en el anexo técnico. 
A la fecha ya se han adelantado las fases 1, 2, 3, 4  del proyecto de certificación. En general el proyecto tiene un avance del 95% del contrato. Queda pendiente ejecución financiera y entrega de informes finales.
Se adjunta el informe de la fase 4 para aceptacion y pago de entregas, con el porcejtaje de avance  y el cronograma de cada fase. 
Pero debe tener un periodo de estabilizaciön del proyecto. y validaciones conrespondiente por el apoyo a la operación.
</t>
  </si>
  <si>
    <t>https://scjgovcol.sharepoint.com/:f:/r/sites/OficinaAsesoradePlaneacin/Documentos%20compartidos/EVIDENCIAS%20SIG/POA/2023/C4/SEGUNDO%20TRIMESTRE/META%202?csf=1&amp;web=1&amp;e=lJkpBB</t>
  </si>
  <si>
    <t>Instalar sitios de repeticion del sistema de comunicaciones del radio troncalizadado en las localidades Cazuca y Sumapaz</t>
  </si>
  <si>
    <t>Informe de avance (%) del proyecto de Instalacion sitios de repeticion del sistema de comunicaciones</t>
  </si>
  <si>
    <t>Instalacion sitios de repeticion del sistema de comunicaciones del radio troncalizadado</t>
  </si>
  <si>
    <t>Porcentaje de avance</t>
  </si>
  <si>
    <t>Actividades terminadas del proyecto de instalación</t>
  </si>
  <si>
    <t xml:space="preserve"> total de actividades realizadas para la instalación</t>
  </si>
  <si>
    <t>349 Diseñar e implementar al 100% el plan integral de mejoramiento tecnológico para la seguridad</t>
  </si>
  <si>
    <r>
      <rPr>
        <b/>
        <sz val="10"/>
        <color rgb="FF000000"/>
        <rFont val="Calibri"/>
        <family val="2"/>
        <scheme val="minor"/>
      </rPr>
      <t xml:space="preserve">Oportunidad: </t>
    </r>
    <r>
      <rPr>
        <sz val="10"/>
        <color rgb="FF000000"/>
        <rFont val="Calibri"/>
        <family val="2"/>
        <scheme val="minor"/>
      </rPr>
      <t xml:space="preserve"> •  Promover la activación de sitios remotos para desagregar la operación Integración tecnológica de subsistemas (Radio, Video Vigilancia, Despacho) con otras entidades Distritales y a nivel Región</t>
    </r>
  </si>
  <si>
    <t xml:space="preserve">	Instalación de cuatro sitios de repetición uno en Cazucá y tres en la localidad de Sumapaz, en los corregimiento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avances general es de un 43%, para el contratista sin embargo el proyecto requiere un perido de estabilizacion posterior a la meta.</t>
  </si>
  <si>
    <r>
      <rPr>
        <b/>
        <sz val="10"/>
        <color rgb="FF000000"/>
        <rFont val="Calibri"/>
        <family val="2"/>
      </rPr>
      <t xml:space="preserve">Informe de ejecución contrato 1570 de 2022
</t>
    </r>
    <r>
      <rPr>
        <sz val="10"/>
        <color rgb="FF000000"/>
        <rFont val="Calibri"/>
        <family val="2"/>
      </rPr>
      <t>https://scjgovcol.sharepoint.com/:f:/r/sites/OficinaAsesoradePlaneacin/Documentos%20compartidos/EVIDENCIAS%20SIG/POA/2023/C4/PRIMER%20TRIMESTRE/META%203?csf=1&amp;web=1&amp;e=leGsc5</t>
    </r>
  </si>
  <si>
    <t xml:space="preserve">"	Instalación de cuatro sitios de repetición uno en Cazucá y tres en la localidad de Sumapaz, en los corregimiento de Pasquilla, Nazareth y San Juan considerando que se realiza fabricación de los equipos entrenamiento, entrega de equipos, instalación,  de las repetidoras GTR8000 ESS, la infraestructura de RF (Líneas de transmisión, antenas, TTA, multiacoplador, routers de sitio, controladores de sitio, rectificadores y aires acondicionados). el porcentaje de avances general es de un 85%, para el contratista sin embargo el proyecto requiere un perido de estabilizacion posterior a la meta, con el porcejtaje de avance  y el cronograma de cada fase. "
Sin embargo el proyecto requiere un perido de estabilizacion posterior a la meta y desde C4, debe propendercon su revision y monitoreo del proyecto </t>
  </si>
  <si>
    <t>https://scjgovcol.sharepoint.com/:f:/r/sites/OficinaAsesoradePlaneacin/Documentos%20compartidos/EVIDENCIAS%20SIG/POA/2023/C4/SEGUNDO%20TRIMESTRE/META%203?csf=1&amp;web=1&amp;e=wcS97w</t>
  </si>
  <si>
    <t> </t>
  </si>
  <si>
    <t>Oficina Asesora de Planeación</t>
  </si>
  <si>
    <t xml:space="preserve">OFICINA ASESORA DE PLANEACION </t>
  </si>
  <si>
    <t>Objetivo estratégico u Objetivo de calidad</t>
  </si>
  <si>
    <t>Acompañar las gestiones para la reglamentación derivada del Plan de Ordenamiento Territorial Vigente en los equipamientos del sector de Seguridad, defensa, convivencia y justicia.</t>
  </si>
  <si>
    <t>Gestiones derivadas del proceso de reglamentación del POT para el sector de Seguridad, defensa, convivencia y justicia.</t>
  </si>
  <si>
    <t>Implementación y apropiación al interior de la entidad de los procedimientos que permitan la toma de decisiones para los equipamientos del sector. Incluye acciones de mejora a  los instrumentos de planeación adoptados para  el sector de Seguridad, defensa, convivencia y justicia.</t>
  </si>
  <si>
    <t xml:space="preserve">Implementación prevista </t>
  </si>
  <si>
    <t>Implementación realizada</t>
  </si>
  <si>
    <t>Interna</t>
  </si>
  <si>
    <t>Implementación de normativa</t>
  </si>
  <si>
    <t xml:space="preserve">
10. Fortalecer la capacidad Institucional y la gestión administrativa que permita el cumplimiento de la misión institucional.</t>
  </si>
  <si>
    <t xml:space="preserve">Un nuevo contrato social y ambiental para el siglo XXI: Plan de Desarrollo Distrital 2020 - 2024 </t>
  </si>
  <si>
    <t>-</t>
  </si>
  <si>
    <t xml:space="preserve">Amenaza 9. La información relacionada con la gestión de los equipamientos (ubicación, mantenimientos, costos recurrentes, dotaciones, etc.) no se encuentra centralizada para responder de manera óptima a los requerimientos específicos que pueden surgir en el día a día. </t>
  </si>
  <si>
    <t xml:space="preserve">1. Planeación Institucional </t>
  </si>
  <si>
    <t>Ley 388 de 1997
Decreto 555 de 2021
Acuerdo 761 de 2020</t>
  </si>
  <si>
    <t xml:space="preserve">Oficina Asesora de Planeación </t>
  </si>
  <si>
    <t>_Se realizó la revisión del procedimiento de LyD -PD-DS-17-v3 y manual de estándares de calidad espacial, generando lineamientos preliminares para el inicio de la formulación del plan de mejora
_Se coordinó, asesoró y consolidó la versión 1 del DTS para  el Plan Maestro del cuidado-PMCSS de acuerdo a solicitud de SPD</t>
  </si>
  <si>
    <t>Documentos anexos de verificación:
_20231100266662_Radicación de Docuemtno técnico de soporte a SDP
_anexo. DTS Diagnósticos sectoriales SDSCJ. En el marco de la reglamentación del Plan Maestro del Sistema del Cuidad y Servicios Sociales
_Proyección acciones de mejora para actualización del procedimiento PD-SD-017 "viabilidad de localización y desarrollo" para equipamientos del sector</t>
  </si>
  <si>
    <t>-Se realizaron las siguientes actividades para la actualización y mejora del procedimiento de LyD-PD-DS-17-v3 y manual de estándares de calidad espacial: gestión, revisión y consolidación de observaciones y aportes remitidas por las dependencias, revisión de procedimientos asociados y documentos resolutorios, proyección de documento técnico de soporte de actualización y mejora
-Se gestionó internamente la información para atender las observaciones y complemetaciones al PMSCSS solicitadas por la SDP</t>
  </si>
  <si>
    <t>Documentos anexos de verificación:
_DTS, BRIEF y PRESENTACIÓN DE ACTUALIZACIÓN V1_PROCEDIMIENTO PD-DS-17 y MECE
_Documentos con aportes y observaciones al PD-DS-17 emitidos de dependencias
_Documentos con aclaraciones para PMSCSS emitido por dependencias
_Oficio remisión a SDP de consolidado de aclaraciones y complementación PMSCSS</t>
  </si>
  <si>
    <t>Realizar el seguimiento y registro al 100% de los planes de acción de Políticas Públicas Distritales y otros Planes interinstitucionales formales, en los que tenga compromisos la SDSCJ</t>
  </si>
  <si>
    <t>Seguimiento a los compromisos de la SDSCJ en las Políticas Públicas Distritales y otros Planes interinstitucionales formales.</t>
  </si>
  <si>
    <t>Registro y presentación formal a nombre de la Entidad, de la gestión hacia el cumplimiento de los compromisos institucionales en las políticas públicas y otros planes de acción interinstitucionales formales.</t>
  </si>
  <si>
    <t>Reportes</t>
  </si>
  <si>
    <t>Seguimientos realizados</t>
  </si>
  <si>
    <t>Seguimientos programados (X)</t>
  </si>
  <si>
    <t>Un nuevo contrato social y ambiental para el siglo XXI: Plan de Desarrollo Distrital 2020 - 2025</t>
  </si>
  <si>
    <t xml:space="preserve">Debilidad 1. Inoportunidad en la entrega de los análisis a los reportes realizados al proceso, por el retraso en la entrega de información por parte de las áreas.  </t>
  </si>
  <si>
    <t xml:space="preserve">18. Seguimiento y evaluación del desempeño institucional </t>
  </si>
  <si>
    <t>El reporte corresponde a los informes presentados por el cierre del cuarto trimestre de 2022, remitidos a las Entidades en el primer trimestre. Incluye también la revisiones y retroalimentaciones en los casos que aplicó.</t>
  </si>
  <si>
    <t>Evidencias de los correos remitidos desde el correo de los respectivos Jefes de Planeación, en el primer trimestre</t>
  </si>
  <si>
    <t>En el trimestre fueron presentados todos los reportes sobre los planes de acción con compromisos a cargo d ela Secretaría y avances habidos durante el primer trimestre del año. La gestión incluye las revisiones sobre observaciones que se hubieran presentado</t>
  </si>
  <si>
    <t>Correos remitidos por el Jefe de la OAP a los líderes de los distintos planes de acción: políticas, otros planes formales.</t>
  </si>
  <si>
    <t>Desarrollar un esquema de seguimiento a la ejecución presupuestal de la inversión articulado con el Plan Anual de Adquisiciones</t>
  </si>
  <si>
    <t>Esquema de seguimiento a la ejecución presupuestal desarrollado</t>
  </si>
  <si>
    <t>Se espera apoyar la ejecución presupuestal alineada con la misión institucional y las metas del Plan de Desarrollo</t>
  </si>
  <si>
    <t>Actividades ejecutadas</t>
  </si>
  <si>
    <t>Actividades programadas</t>
  </si>
  <si>
    <t>Un nuevo contrato social y ambiental para el siglo XXI: Plan de Desarrollo Distrital 2020 - 2026</t>
  </si>
  <si>
    <t>Debilidad 5. Inexistencia de un sistema que integre el monitoreo y automatizado del seguimiento a herramientas como PAA, Metas y Presupuesto para identificación de alertas tempranas.</t>
  </si>
  <si>
    <t>Al 31 de marzo de 2023, se cuenta con el cruce de la programación del Plan Anual de adquisiciones PAA versus la programación de los recursos por meta de los proyectos de inversión, esta información se evidencia en el archivo de líneas de inversión con corte 31 de marzo de 2023</t>
  </si>
  <si>
    <t>Archivo de lineas de inversion se puede consultar en el One Drive https://scjgovcol-my.sharepoint.com/personal/ariel_layton_scj_gov_co/_layouts/15/onedrive.aspx?id=%2Fsites%2FPDD%5FPROYECTOS%2FDocumentos%20compartidos%2FPDD%5FPROYECTOS%2F03%5FSEGUIMIENTO%2F01%5FLINEAS%5FDE%5FINVERSION%2F2023&amp;listurl=https%3A%2F%2Fscjgovcol%2Esharepoint%2Ecom%2Fsites%2FPDD%5FPROYECTOS%2FDocumentos%20compartidos&amp;viewid=8635f243%2Deed6%2D4495%2Dad26%2D43ef787e9495&amp;view=0</t>
  </si>
  <si>
    <t>Al 30 de junio de 2023, se cuenta con el cruce de la programación del Plan Anual de adquisiciones PAA versus la programación de los recursos por meta de los proyectos de inversión, esta información se evidencia en el archivo de líneas de inversión con corte 30 de junio de 2023. Adicionalmente de acuerdo con el cruce realizado se evidenciaron diferencias entre el PAA vs lo recursos asigandos a los proyectos de inversión, por lo cual se solicitó a las gerencias de proyecto los respectivos ajustes, como evidencia se anexan los oficios remitidos.</t>
  </si>
  <si>
    <t>El archivo de líneas de inversión y los oficios de solicitud a los gerentes de proyecto se cargan en el repositorio de información definido para tal fin</t>
  </si>
  <si>
    <t>Realizar las actividades definidas en el plan de trabajo para obtener la Certificación de Calidad bajo la norma ISO 9001:2015.</t>
  </si>
  <si>
    <t>Porcentaje de acciones ejecutadas del Plan de trabajo para obtener la Certificación de Calidad bajo la norma ISO 9001:2015.</t>
  </si>
  <si>
    <t>Medir cada una de las acciones que se realizan para alcanzar la certificación bajo la norma ISO 9001:2015</t>
  </si>
  <si>
    <t>Acciones ejecutadas</t>
  </si>
  <si>
    <t>Acciones
programadas</t>
  </si>
  <si>
    <t>Un nuevo contrato social y ambiental para el siglo XXI: Plan de Desarrollo Distrital 2020 - 2027</t>
  </si>
  <si>
    <t>Fortaleza 4. Contar con un Sistema de gestión de Calidad que permite la estandarización de los procesos.</t>
  </si>
  <si>
    <t>7, Fortalecimiento organizacional y simplificación de procesos</t>
  </si>
  <si>
    <t>Decreto 1499 de 2017 Por medio del cual se modifica el Decreto 1083 de 2015, Decreto Único Reglamentario del Sector Función Pública, en lo relacionado con el Sistema de Gestión establecido en el artículo 133 de la Ley 1753 de 2015</t>
  </si>
  <si>
    <t xml:space="preserve">Para el primer trimestre de la vigencia, se ha definido el plan de trabajo, además de la creación de la guía para la elaboración y control de los documentos del sistema de gestión. De otro lado, el 24 de marzo se realizó mesa de trabajo con el proceso de Gestión Contractual donde se definieron los lineamientos para la transición del mapa de procesos versión 2.
De acuerdo a las solicitudes de actualización de los documentos, se han atendido el 100% ajustando los cambios de encabezado y pie de página, además de contenido para algunos tipos documentales como instructivos. </t>
  </si>
  <si>
    <t>Plan de trabajo, lista de asistencia y listado de documentos oficiales actualizados a 31-03-2023</t>
  </si>
  <si>
    <t xml:space="preserve">Para el segundo trimestre de la vigencia se desarrollaron las sieguientes actividades como parte del cumplimiento del plan de trabajo para la emplementación del modelo de operación por procesos versión 2: 
*El 20 de abril se remitió el memorando "Directrices para la implementacion del mapa de procesos version
2" a todos los líderes de proceso en aras de aclarar los lineamientos de implementación del mapa de procesos. 
*Se ha realizado la actualización de 292 documentos que han atendido la estructura definida en la guía de creación y gestión de documentos del sistema de gestión G-FI-01. 
*Durante el mes de mayo se realizó campaña de apropiación del mapa de procesos. </t>
  </si>
  <si>
    <t>Correos electrónico de apropiación. Cronograma de mapa de procesos. Listado de documentos publicos. Elaboración y control de documentos del sistema de gestión.</t>
  </si>
  <si>
    <t xml:space="preserve">Diseñar e Implementar estrategia de apropiación del modelo integrado de planeación y gestión.  </t>
  </si>
  <si>
    <t xml:space="preserve">Porcentaje de implementación de la estrategia de apropiación de MIPG </t>
  </si>
  <si>
    <t xml:space="preserve">Medir el diseño de la estrategia de apropiación del Modelo Integrado de Planeación y Gestión y las actividades de implementación de la misma. </t>
  </si>
  <si>
    <t>Un nuevo contrato social y ambiental para el siglo XXI: Plan de Desarrollo Distrital 2020 - 2028</t>
  </si>
  <si>
    <t>Fortaleza 1. Uso y apropiación del portal MIPG (Software que permite la gestión del Modelo Integrado de Planeación y Gestión), para la mejora en el monitoreo y seguimiento del modelo y los diferentes aspectos del sistema de Gestión de Calidad.</t>
  </si>
  <si>
    <t>Se reunió el equipo MIPG de la Oficina Asesora de Planeación para evaluar las lecciones aprendidas sobre la estrategia de apropiación 2022 y definir los temas para la estrategia 2023, en aras de poder convocar al equipo de comunicaciones para socializar las necesidades y plantear las actividades a desarrollar a partir del mes de abril.</t>
  </si>
  <si>
    <t>Acta de reunión</t>
  </si>
  <si>
    <t>Se diseñó la estrategia de apropiación a partir de los principios de la apropiación social del conocimiento propuesta por el Ministerio de las Ciencias. Su implementación se tiene proyectada en cinco (5) fases, de las cuales se propuso implementar dos (2) dentro de la vigencia 2023. La campaña ha sido socializada con la Oficina Asesora de Comunicaciones (OAC) como aliado principal y se han elaborado y entregado los insumos por parte de la Oficina Asesora de Planeación para su ejecución, que se tiene proyectada para el segundo semestre del año.</t>
  </si>
  <si>
    <t>PPT Diseño campaña de apropiación MIPG
Bullets MIPG para campaña de apropiación - Fase 1
Correo OAC inicio fase 1</t>
  </si>
  <si>
    <t xml:space="preserve">Realizar las acciones previas de preparación para el desarrollo de la audiencia pública de rendición de cuentas </t>
  </si>
  <si>
    <t xml:space="preserve">Porcentaje de acciones desarrolladas para la preparación de la rendición de cuentas. </t>
  </si>
  <si>
    <t xml:space="preserve">Medir las acciones que se realizarán como preparatorias a la audiencia pública de rendición de cuentas. </t>
  </si>
  <si>
    <t>Un nuevo contrato social y ambiental para el siglo XXI: Plan de Desarrollo Distrital 2020 - 2029</t>
  </si>
  <si>
    <t xml:space="preserve">Fortaleza 5. Consolidación de la estrategia de Rendición de Cuentas, teniendo en cuenta los lineamientos  del Departamento Administrativo de la Función Pública, la Veeduría Distrital y la Alcaldía Mayor. </t>
  </si>
  <si>
    <t>9. Participación ciudadana en la gestión pública</t>
  </si>
  <si>
    <t xml:space="preserve">Se formuló y publicó la estrategia anual de Rendición de Cuentas con enfoque diferencial y de genero, se socializó al equipo líder de Rendición de cuentas de la entidad de conformdiad con lineamientos emitidos por el DAFP en el Manual Único de Rendición de Cuentas. Por último se realizó el autodiagnóstico MIPG 2022 con el fin de tener insumo para la formulación de la estrategia de Rendición de Cuentas.
Se acogieron las orientaciones técnicas y metodológicas emitidas por la Veeduría Distrital a través de la circular 001 y 002 de 2023 relacionadas con la inclusión de las peticiones ciudadanas resultado de la Audiencia Pública de Rendición de Cuentas en los diálogos ciudadanos que se tienen mapeados para el 2023 de conformidad con el PAAC 2023. </t>
  </si>
  <si>
    <t>Autodiagnostico y la estrategia</t>
  </si>
  <si>
    <t xml:space="preserve">- Se realizaron mesas de trabajo con la Oficina de Atención al Ciudadana de cara a realizar la actualización del procedimiento  PD-AR-01 de Rendición de Cuentas de conformidad con la actualización del mapa de procesos, y las actividades que se identificaron en ejercicios pasados de Rendición de Cuentas. 
- BA23Se realizaron tres diálogos ciudadanos en concordancia con la estrategia de rendición de Cuentas y el componente de Rendición de Cuentas del PAAC 2023. </t>
  </si>
  <si>
    <t xml:space="preserve">- Procedimiento PD- AR-01 Rendición de Cuentas publicado en Portal MIPG.
- Sistematizaciones de los diálogos ciudadanos de la Subsecretaría de Acceso a la Justicia y subsecretaría de Seguridad, Convivencia y Justicia. </t>
  </si>
  <si>
    <t xml:space="preserve">Liderar la formulación y realizar el  monitoreo al Plan Anticorrupción y de Atención al Ciudadano-PAAC y el Plan de Acción de MIPG. </t>
  </si>
  <si>
    <t xml:space="preserve">Porcentaje de planes formulados y con monitoreo. </t>
  </si>
  <si>
    <t xml:space="preserve">Medir el porcentaje de cumplimiento en la formulación y el monitoreo de Plan Anticorrupción y de Atención al Ciudadano-PAAC y el Plan de Acción de MIPG. </t>
  </si>
  <si>
    <t>Planes con monitoreo</t>
  </si>
  <si>
    <t xml:space="preserve">Planes formulados </t>
  </si>
  <si>
    <t>Un nuevo contrato social y ambiental para el siglo XXI: Plan de Desarrollo Distrital 2020 - 2030</t>
  </si>
  <si>
    <t xml:space="preserve">6. Transparencia, acceso a la información pública y lucha contra la corrupción. </t>
  </si>
  <si>
    <t>Se remitieron memorandos con lineamientos y directrices para el monitoreo al plan anticorrupción y atención al ciudadano PAAC 2023., así mismo se realiza primer monitoreo bimestral del plan.
Los días 14, 15, 17, 24, se desarrollaron mesas de trabajo con las dependencias de: Oficina Asesora de Comunicaciones, Oficina Asesora de Planeación, Subdirección de Gestión Institucional- Atención y Servicio al Ciudadano, Dirección de Tecnologías y Sistemas de la Información, Dirección de Talento Humano, Subsecretaria de Seguridad y la Subsecretaria de Acceso a la Justicia, lo anterior para revisión de programación de las actividades del plan.
Para la formulación del plan de acción MIPG, se encuentran en revisión los autodiagnósticos de las políticas MIPG , diligenciados con información con corte a 2022.</t>
  </si>
  <si>
    <t>Memorandos enviados con lineamientos
Pantallazos guardados de las reuniones
Archivo Excel con monitoreo del primer bimestre del PAAC
Archivo de Excel con observaciones y avance de revisión.
Correo electronico
Archivos de excel con autodiagnosticos</t>
  </si>
  <si>
    <t>Durante el segundo trimestre de la vigencia se realizaron dos modificaciones al Plan Anticorrupcuón y Antención al Ciudadano, quednado así en su versión 3.
Se realiza segundo monitoreo al Plan Anticorrupcuón y Antención al Ciudadano, a cargo de la Oficina Asesora de Planeación.
Se realiza alertamiento y solicitud para el tercer monitoreo  al Plan Anticorrupcuón y Antención al Ciudadano, a cargo de la Oficina Asesora de Planeación.
Se elaboró y aprobór plan de acción MIPG.
Se realizó cargue del plan al portal MIPG.</t>
  </si>
  <si>
    <t>* Memorando informativo
*Correos eléctronicos
*Archivo de Excel con observaciones y avance de revisión.
*Acta de Comité Institucional de Gestión y Desempeño CIGD
*Portal MIPG- Módulo MIPG
https://portalmipg.scj.gov.co/index.php</t>
  </si>
  <si>
    <t xml:space="preserve">Acompañar metodológicamente la formulación y realizar el  seguimiento a Planes Institucionales: Plan Estratégico institucional PEI, Plan de Acción- POA, </t>
  </si>
  <si>
    <t>Planes Institucionales formulados y con seguimiento</t>
  </si>
  <si>
    <t>Se espera efectuar  seguimientos a los Planes Institucionales en el marco de la normatividad vigente para la retroalimentación de la entidad, la adopción de acciones de mejora y el cumplimiento misional de la entidad</t>
  </si>
  <si>
    <t>Seguimientos previstos (x)</t>
  </si>
  <si>
    <t>Seguimientos</t>
  </si>
  <si>
    <t>Un nuevo contrato social y ambiental para el siglo XXI: Plan de Desarrollo Distrital 2020 - 2031</t>
  </si>
  <si>
    <t>1. Planeación Institucional</t>
  </si>
  <si>
    <t>Acuerdo  Plan de Desarrollo Distrital Acuerdo 761 de 2020,
Decreto 413/2016 Estructura organizacional y funcional  SCJ</t>
  </si>
  <si>
    <t xml:space="preserve">
En el trimestre se acompaño a las diferentes dependencias de la SDSCJ en la formulación del Plan de Acción - POA 2023 y se realizó el seguimiento del cuarto trimestre del Plan de Acción - POA 2022, elaborandose el informe consolidado de la SDSCJ en Excel y el informe en Word.
Se elaboró el informe consolidado del Plan Estrategico Institucional  del cuarto trimestre 2022;
Los informes se publicaron en la página web de la entidad.</t>
  </si>
  <si>
    <t>https://view.officeapps.live.com/op/view.aspx?src=https%3A%2F%2Fscj.gov.co%2Fsites%2Fdefault%2Ffiles%2Fplaneacion%2FPEI%2520DICIEMBRE2022%2520%25281%2529.xlsx&amp;wdOrigin=BROWSELINK
https://view.officeapps.live.com/op/view.aspx?src=https%3A%2F%2Fscj.gov.co%2Fsites%2Fdefault%2Ffiles%2Fplaneacion%2FPOA%2520-%2520PLAN%2520DE%2520ACCION%2520%2520%2520SEGUIMIENTO%25202022.xlsx&amp;wdOrigin=BROWSELINK</t>
  </si>
  <si>
    <t> Se realizó el seguimiento del primer trimestre del Plan de Acción - POA 2023, en el que se elaboró el informe consolidado de la SDSCJ en Excel y el informe en Word.
En el trimestre se asiste a las diferentes dependencias de la SDSCJ en las recomendaciones presentadas por la Oficina de Control Interno al  informe de seguimiento del primer trimestre Plan de Acción - POA 2023. 
De igual forma se elaboró el informe consolidado del Plan Estrategico Institucional del primer trimestre 2023.
Los informes se publicaron en la página web de la entidad.</t>
  </si>
  <si>
    <t>Desarrollar actividades que permitan fortalecer los cinco programas ambientales del Plan Institucional de Gestión Ambiental PIGA, en el marco del cumplimiento normativo ambiental vigente.</t>
  </si>
  <si>
    <t>Componente ambiental SDSCJ</t>
  </si>
  <si>
    <t xml:space="preserve">Contribuir en el desarrollo sostenible de la SDSCJ, en el marco de las acciones propuestas en el Plan de Acción Ambiental PIGA.  </t>
  </si>
  <si>
    <t xml:space="preserve">Porcentaje </t>
  </si>
  <si>
    <t xml:space="preserve">Eficacia </t>
  </si>
  <si>
    <t xml:space="preserve">Gestión </t>
  </si>
  <si>
    <t>Un nuevo contrato social y ambiental para el siglo XXI: Plan de Desarrollo Distrital 2020 - 2032</t>
  </si>
  <si>
    <t xml:space="preserve">Debilidad 8. Insuficiencia en la cobertura de las capacitaciones y/o sensibilizaciones relacionadas con el cuidado del medio ambiente.  </t>
  </si>
  <si>
    <t>Durante el trimestre se ejecutaron las actividades conforme lo programado, de las cuales se resaltan las siguientes; 
•	elaboración y presentación a la Secretaría Distrital de Ambiente de los informes periódicos del PIGA (verificación, seguimiento al plan de acción, huella de carbono y elementos plásticos de un solo uso), a la UAESP los informes aprovechamiento de residuos e implementación del Plan de Acción Interno para el Aprovechamiento de los Residuos y actualización del informe No.19 Información Institucional en atención al cambio de Gestor Ambiental 
•	Ejecución de visitas de seguimiento a la Cárcel Distrital de Varones y Anexo de Mujeres, Centro Especial de Reclusión - CER, Casa de Justicia Mártires y Centro de Servicios Judiciales para Adolescentes - CESPA;  seguimiento a la recolección de residuos aprovechables en el CER y control a la gestión de este material a través del Acuerdo de Corresponsabilidad suscrito con la organización El Porvenir;  
•	Avance en la estructuración del proceso contractual para suscribir Acuerdo de Corresponsabilidad para la gestión de residuos aprovechables en nueve sedes; reporte de generación de residuos peligrosos en el Registro único Ambiental del IDEAM; sensibilización sobre movilidad sostenible a través de la divulgación de las jornadas del Día de la Movilidad Sostenible en las entidades del distrito, sobre el uso eficiente del agua y sobre el consumo responsable a través de la divulgación de piezas gráficas y de notas en la Intranet; visitas de seguimiento ambiental a talleres con los cuales se tiene suscrito contrato de mantenimiento de vehículos y motos. 
Con lo anterior se garantiza el cumplimiento normativo y la implementación de los controles establecidos en la identificación de aspectos e impactos ambientales.</t>
  </si>
  <si>
    <t xml:space="preserve"> Para el cumplimiento de la meta No. 9, se desarrollaron y trasmitieron los informes normativos que garantizan el seguimiento ambiental de los programas ambientales del Plan Institucional de Gestión Ambiental PIGA con los siguientes soportes: 
•	Certificado de trasmisión Información institucional retrasmisión (actualización del gestor ambiental y su equipo) SDA.
•	Certificado de trasmisión del reporte de Verificación SDA.
•	Certificado de trasmisión Informe Huella de Carbono SDA.
•	Certificado de trasmisión Plan de acción 2023 SDA.
•	Certificado de trasmisión Informe reducción de plásticos de un solo uso SDA.
•	Informe de aprovechamiento y PAI de la gestión integral de residuos aprovechables UAESP. 
•	Soportes de socialización y capacitación ambiental 
•	Soportes visitas de seguimiento 
•	Seguimiento de residuos peligrosos  	
https://scjgovcol.sharepoint.com/:f:/s/OficinaAsesoradePlaneacin/EhCdk5AwQitAnhtuhfnobeABTstTGrcCGhqyAyQPd4AYaA?e=1modQX
</t>
  </si>
  <si>
    <t xml:space="preserve">•	Para el cumplimiento del avance en los programas ambientales del Plan Institucional de Gestión Ambiental PIGA, se realizaron las visitas de seguimiento correspondientes al trimestre con el fin de identificar las debilidades en los equipamientos y poder fortalecer a través de acciones de cumplimiento normativo ambiental. 
•	Por otro lado, se realizaron las capacitaciones en diferentes temas para fortalecer la educación ambiental de los servidores y contratistas de la entidad.                                                                    •	Se realizaron caminatas ecológicas con el fin de fortalecer la conciencia ambiental de servidores y contratistas buscando espacios propicios para incentivas el cuidado y la preservación ambiental.
•	Se realizo el seguimiento del acuerdo de corresponsabilidad para la disposición de residuos aprovechables vinculado a la entidad con el fin de fortalecer la gestión integral de los residuos 
•	De acuerdo a la conmemoración de la semana ambiental del Distrito Capital, bajo el Acuerdo Distrital No. 197 de 2005, en la cual Declara la primera semana del mes de junio como la Semana del Medio Ambiente en el Distrito Capital. Señala los objetivos de la misma y determina que las entidades que componen la estructura Administrativa Distrital, adelantarán actividades de carácter pedagógico o lúdico, dirigidas a sus funcionarios y comunidad en general, durante el transcurso de la misma.
</t>
  </si>
  <si>
    <t xml:space="preserve">Medio de verificación
1.	Formatos de seguimiento y control PIGA F-DS-115 
2.	Carpeta de capacitaciones y registro fotográfico 
3.	Soporte de caminatas ecológicas 
4.	Certificados de aprovechamiento de residuos aprovechables 
5.	Balance semana ambiental 
https://scjgovcol.sharepoint.com/:f:/s/OficinaAsesoradePlaneacin/EiJHu91cMudDspWhrKrFteEBrYviqAR584fc-LGj8Q-5LA?e=ZFCyvd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</si>
  <si>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</si>
  <si>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</si>
  <si>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</si>
  <si>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</si>
  <si>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elegibilidad y viabilidad</t>
  </si>
  <si>
    <t xml:space="preserve">
10. Fortalecer la capacidad Institucional y la gestión administrativa que permita el cumplimiento de la misión institucional.</t>
  </si>
  <si>
    <t>Un nuevo contrato social y ambiental para el siglo XXI: Plan de Desarrollo Distrital 2020 - 2033</t>
  </si>
  <si>
    <t xml:space="preserve">Debilidad 9. Debilidades en los proceso de socialización de los criterios de elegibilidad y viabilidad de las líneas de inversión local, en el marco de los presupuestos participativos. </t>
  </si>
  <si>
    <t>18. Seguimiento y evaluación del desempeño institucional</t>
  </si>
  <si>
    <t>• Se adelantaron las mesas técnicas con los fondos de desarrollo local para definir, las necesidades de dotación junto con la MEBOG en cada uno de los componentes de gasto.
• Se articuló con las subsecretarias de seguridad y acceso a la justicia, la actualizacion de los criterios de elegibilidad y viabilidad del sector
• Se efectuó la consolidación de los criterios de elegibilidad y viabilidad y su anexo 5 para la aprobacion de la MEBOG y la Sub Inversiones, previo envío a la SDP
 • Se asistió con el jefe de la OAP, el Sub. de Gestión y la Sub. Inversiones a la reunión convocada el 16 de marzo con la Directora Distrital de Presupuestso, el DIrector de planeación de la inversión Local de la SDP y la Secretaria de Gobierno, para definir uso y destinacion de recursos de excedentes financieros que se incorporaran a los FDL.</t>
  </si>
  <si>
    <t>1.1. Se adjunta en PDF los enlaces de las grabaciones de las reuniones sostenidas co9n los FDL para determinar dotaiones para la MEBOG.
2.1. Se adjunta en PDF los correos mediante los cuales se define los términos en que fueron actualizados los criterios de cada Subsecretaria , Acceso a la Justicia y Seguridad y Convivencia.
3.1. En archivos PDF se evidencia con el correo de la solicitud de aprobación de los criterios enviada a los profesionales de las Subsecretarias de Acceso a la Justicia y Seguridad y Convivencia y con el correo enviado a la Sub inversiones y a la MEBOG para la aprobación del anexo 5
4.1. Se adjunta la convocatoria recibida de la Directora Distrital de Presupuesto para la reunion del 16 de marzo</t>
  </si>
  <si>
    <r>
      <rPr>
        <b/>
        <u/>
        <sz val="10"/>
        <color rgb="FF000000"/>
        <rFont val="Calibri"/>
        <family val="2"/>
      </rPr>
      <t xml:space="preserve">SEGUNDO TRIMESTRE
</t>
    </r>
    <r>
      <rPr>
        <sz val="10"/>
        <color rgb="FF000000"/>
        <rFont val="Calibri"/>
        <family val="2"/>
      </rPr>
      <t xml:space="preserve"> * Se articuló con las subsecretarias de seguridad, acceso a la justicia e inversiones, la actualización de los Criterios de elegibilidad y viabilidad del Sector, de conformidad con las circulares 03, 04 y 05 del CONFIS, mediante la cual se aprueban excedentes financieros a los FDL por $11,119 millones para el sector seguridad, convivencia y justicia.
* Se realizaron los apoyos y asesorías técnicas requeridas por los FDL en la asistencia a las Juntas Administradoras Locales - JAL, para la aprobación de los excedentes financieros otorgados por el CONFIS
* Se remitió a la Secretaria Distrital de Planeación - SDP, la actualización de los Criterios de elegibilidad y viabilidad del sector así como de sus anexos técnicos, para la respectiva publicación.
* Se efectuó la socializción con los FDL de la actualización de los Crierios de elegibilidad y viabilidad del sector.</t>
    </r>
  </si>
  <si>
    <r>
      <rPr>
        <b/>
        <u/>
        <sz val="10"/>
        <color rgb="FF000000"/>
        <rFont val="Calibri"/>
        <family val="2"/>
      </rPr>
      <t xml:space="preserve">SEGUNDO TRIMESTRE
</t>
    </r>
    <r>
      <rPr>
        <sz val="10"/>
        <color rgb="FF000000"/>
        <rFont val="Calibri"/>
        <family val="2"/>
      </rPr>
      <t>1.1. Se adjuntan las circulares 03,04,05 del CONFIS y los correos recibidos de las actualizaciones recibidas de las Subsecretarias
1.2. Se adjuntan las evidencias de las asistencias técnicas realizadas a las JAL de los FDL
1.3. Se adjunta el correo del envío de los documentos con la actualización de los criterios de elegibilidad y viabilidad realizada.
1.4. Se adjunta la lista de asistencia de la socialización realizada.</t>
    </r>
  </si>
  <si>
    <t>GESTIÓN DE SEGURIDAD Y CONVIVENCIA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</si>
  <si>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</si>
  <si>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DENOMINADOR  (Nombre de la variable)</t>
  </si>
  <si>
    <t>Realizar seguimiento a  la implementación del inventario de estructuras criminales</t>
  </si>
  <si>
    <t>Informes de seguimiento de la estrategia</t>
  </si>
  <si>
    <t>Seguimiento a la implementación de la estrategia respecto a los objetivos propuestos y actividades planteadas durante el año, dividido por trimestre</t>
  </si>
  <si>
    <t xml:space="preserve">Porcentaje de cumplimiento </t>
  </si>
  <si>
    <t xml:space="preserve">número de informes de seguimiento realizados </t>
  </si>
  <si>
    <t xml:space="preserve">número de informes de seguimiento proyectados </t>
  </si>
  <si>
    <t>Localidad</t>
  </si>
  <si>
    <t xml:space="preserve">3. Prevenir, atender, proteger y sancionar las violencias contra las mujeres por razón de género y generar las condiciones necesarias para que mujeres y niñas vivan de manera autónoma, libre y segura. </t>
  </si>
  <si>
    <t>Propósito 1. Hacer un nuevo contrato social con igualdad de oportunidades para la inclusión social, productiva y política.
Propósito 3. Inspirar confianza y legitimidad para vivir sin miedo y ser epicentro de cultura ciudadana, paz y reconciliación</t>
  </si>
  <si>
    <t>7695 - Generación de entornos de confianza para la prevención y control del delito en Bogotá</t>
  </si>
  <si>
    <t>8. Participación ciudadana en la gestión pública</t>
  </si>
  <si>
    <t>Decreto 340 de 2007 y PISCCJ 2020-2024</t>
  </si>
  <si>
    <t xml:space="preserve">Metas del Plan Distrital de Desarrollo, políticas públicas y acuerdos distritales </t>
  </si>
  <si>
    <t>Informe de seguimiento trimestral en el que se evidencie el porcentaje (%) de implementación de la estrategía de acuerdo a los objetivos propuestos</t>
  </si>
  <si>
    <t>Subsecretaría de Seguridad y Convivencia</t>
  </si>
  <si>
    <t xml:space="preserve">Para el mes de marzo se realizó la primera mesa de Inventario Criminal Unificado en las instalaciones de la Secretaría Distrital de Seguridad, Convivencia y Justicia, en el cual se explicó por parte de los delegados de la Policía MEBOG la metodología de priorización de estructuras criminales que se está utilizando para el año 2023, se revisaron los grupos delincuenciales del año 2022 que se encontraban en estado vigentes, y por último, se realizó el inventario de las estructuras criminales del año 2023. Es de resaltar que a este espacio asistieron diferentes especialidades de la Policía Metropolitana de Bogotá, tales como: SIJIN, SIPOL y GAULA; así mismo, la Dirección de Seguridad y la Subsecretaría de Seguridad y Convivencia.
Con el avance que se obtuvo en el mes de marzo se tiene un panorama criminal mucho más claro que en los meses de enero y febrero, lo cual permite realizar un análisis territorial para la focalización de las diferentes estrategias y las respectivas articulaciones con organismos de seguridad y justicia para la demanda de persecución penal. Así mismo, se logra identificar el proceso mediante el cual se le dará tratamiento a los grupos delincuenciales
</t>
  </si>
  <si>
    <t xml:space="preserve">
Sistema de Información de la Subsecretaria de Seguridad y Convivencia (Progressus)</t>
  </si>
  <si>
    <t xml:space="preserve">En el segundo trimestre (abril, mayo y junio) de la vigencia 2023 se realizaron tres mesas interinstitucionales del Inventario Criminal Unificado, como resultado de ellas se logra la actualización y estandarización del dato de las estructuras criminales con presencia en la cuidad, así como, la clasificación de estos grupos delincuenciales según su nivel de priorización OISEC, POC, inventario y BOPOR, junto con la revisión del estado de avance de los procesos y operaciones liderados por las especialidades de la Policía Metropolitana de Bogotá. 
Conforme a lo anterior, a corte 30 de junio se identificaron 237 grupos delincuenciales con presencia en la ciudad, diferenciados acorde a su priorización de la siguiente manera:  inventario 128, OISEC 72, POC 37 (Incluidos los grupos identificados por SIJIN, SEPRO, SETRA, GAULA Y SIPOL)
</t>
  </si>
  <si>
    <t>Acta de Inventario Criminal Unificado - Abril, f27042023
Acta de Inventario Criminal Unificado - Mayo 29, f29052023
Acta de Inventario Criminal Unificado - Junio 30, f30062023</t>
  </si>
  <si>
    <t>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</si>
  <si>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 xml:space="preserve">Durante el periodo se realizó revisión del documento " "ESTRATEGIA INSTITUCIONAL PARA LA PREVENCION Y EL CONTROL DEL DELITO, CON ENFASIS EN LA GESTION DEL RIESGO DE LAS AMENAZAS Y LOS HECHOS TERRORISTAS A LA INFRAESTRUCTURA VITAL Y LAS ENTRADAS Y SALIDAS DE LA CIUDAD". Para el primer trimestre el producto establecido es la revisión de la estrategia, y la ejecución de las metas comenzará a partir del segundo trimestre de 2023. 
Por  lo anterior, se retomó la planeación y la proyección de la meta para 2023, cuyos objetivos son: 
1.	Continuar con el fortalecimiento interinstitucional con la Gobernación de Cundinamarca.
2.	Fortalecer la mesa técnica asociada al Modelo de Alertas de protección a la infraestructura fija o móvil del Sistema Integrado de Transporte SITP.
3.	Avanzar con los informes semestrales del Modelo de Alertas de protección a la infraestructura fija o móvil del Sistema Integrado de Transporte SITP.
4.	Continuar con la implementación de la metodología de riesgos para la protección y prevención de la Infraestructura Vital, a través de la visibilización de la misma, en escenarios que posibiliten su estandarización.
</t>
  </si>
  <si>
    <t>Progressus / Informe</t>
  </si>
  <si>
    <t>Se continúa con la elaboración de las matrices de riesgos de los tres activos estratégicos priorizados para 2023  1. Embalse del Muña. 2. Hidroeléctrica del Guavio. 3. Parque Natural de Sumapaz. Sin embargo, la información que deben proveer las instituciones oficiadas, no ha sido enviada aún, la respuesta dada por dichas entidades es que aún está en trámite con cada una de las dependencias correspondientes en la entidad respectiva.
•	Se establece contacto con la alcaldía de Usaquén para iniciar el proceso de implementación en los Cerros Orientales. La alcaldía convoca a los presidentes de Juntas de Acción Comunal de los barrios que se ubican en los Cerros Orientales y con ellos se concerta un trabajo de fortalecimiento a ASOJUNTAS en  los temas medioambientales y de seguridad acorde con los riesgos derivados de la aplicación de la metodología diseñada y piloteada en el 2022. 
•Se actualiza la matriz de seguimiento a la implementación y se avanza en el trabajo con la Localidad de Usaquén para los Cerros Orientales.
•Se diseña y se aprueba entre las instituciones (Gobernación y Alcaldía de Bogotá) un taller comunitario para iniciar con la implementación del plan de acción de Cerros Orientales. 
•Se diseña y concerta con la Gobernación de Cundinamarca una propuesta de agenda para ASOJUTAS acorde con las necesidades expresadas por los líderes en la 1ª reunión realizada el día 23 de junio. Entre lo que se destaca: 1. Gestión con la dirección de  comunicaciones del Instituto de Estudios Urbanos de la Universidad Nacional de Colombia, 2. Elaboración de una infografía de rutas de atención sobre delitos ambientales y medidas correctivas. 3. Programación de un Foro por la protección del medio ambiente y la Seguridad  de los Cerros de Usaquén. 4. Taller de fortalecimiento en liderazgos comunitarios y de veedurías ciudadana. Todo lo cual en el marco de una propuesta de Escuela de Seguridad que certifique a los líderes en materia de riesgos en Seguridad y Medio Ambiente
•Se gestiona información con el C4 y el equipo de Gestores  para la elaboración del informe semestral del modelo de alertas para la protección de la infraestructura fija o móvil de Sistema integrado de Transporte SITP</t>
  </si>
  <si>
    <t>Carpeta "Actas", 16 archivos adjuntos
Carpeta "Ayudas de memorias y avances semanales",  18 archivos adjuntos 
Carpeta "Implementación", 2 archivos adjuntos 
Carpeta "Insumos", 7 archivos adjuntos</t>
  </si>
  <si>
    <t>Gestión de Seguridad y Convivencia</t>
  </si>
  <si>
    <t>Realizar seguimiento a la implementación de la estrategia de intervención de entornos vulnerables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</si>
  <si>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</si>
  <si>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Informe de seguimiento trimestral en el que se evidencie el porcentaje (%) de implementación de la estrategía de acuerdo a los objetivos propuestos. (incluye análisis cifras PROGRESSUS)</t>
  </si>
  <si>
    <t>Subsecretaría de Seguridad y Convivencia, mediante equipo de la Dirección de Prevención y Cultura Ciudadana</t>
  </si>
  <si>
    <t>Durante el periodo se realizaron los ejercicios de planeación y priorización de sectores catastrales, para la llevar a cabo acciones enfocadas en le prevención del hurto de bicicletas por factor oportunidad, realizando jornadas de registro de bicicletas junto con la Secretaría Distrital de Movilidad y la MEBOG, así mismo, se realizaron acciones de prevención con el fin de dar consejos de seguridad a los ciclistas y concientizar a la población sobre el cuidado de sus bienes (bicicletas) y buen uso de candados de seguridad para evitar el hurto por oportunidad, de igual manera se promovió la no violencia hacia las mujeres ciclistas, y las líneas de atención en caso de ser víctimas de algún caso de VBG. En los primeros tres meses del año 2023 se adelantaron 1093 acciones, y en el mes de marzo de 2023 realizaron 722 intervenciones según los registros del sistema de información Progressus, en el marco de la implementación de las diferentes estrategias.</t>
  </si>
  <si>
    <t>Sistema de Información de la Subsecretaria de Seguridad y Convivencia (Progressus)</t>
  </si>
  <si>
    <t>En el trimestre de abril a junio se desarrollaron las siguientes acciones en los espacios priorizados. Desde Entornos Educativos seguros y confiables, se han ejecutado 743 acciones en este trimestre las cuales han logrado impactar a NNA, docentes, directivos y miembros de los entornos educativos por medio de acompañamientos en entrada y salida de estudiantes con mensajes de prevención de hurtos, trata y VBG, Jornadas culturales y pedagógicas, así como jornadas de prevención en los parques que hacen parte de los entornos educativos, adicional a ello se ha realizado una estrategia pedagógica y de Cultura Ciudadana, encaminada a la reducción de delitos asociados a riñas, violencias y hurtos, a través de la creación y ejecución de Sketch, o Performances, Puestas en escena musicales y el desarrollo de actividades basadas en la teoría de las metodologías activas, pensadas en pro de la promoción de la seguridad, la convivencia y el fortalecimiento de la corresponsabilidad, desde un lenguaje de prevención, cuidado y autocuidado. De forma complementaría desde Parques y espacios públicos más seguros y confiables, durante el segundo trimestre del 2023, la estrategia como parte del programa “Generar entornos de confianza para la prevención y control del delito en Bogotá”, desarrolló 318 acciones en 19 localidades del Distrito Capital, con presencia territorial de gestores de convivencia en actividades de  información y comunicación dirigidas a la prevención del hurto, consumo responsable y riñas, recorridos de identificación de riesgos físicos y sociales y jornadas comunitaria e institucional para la apropiación de parques y espacios públicos en articulación con entidades del orden Distrito y Nacional, en coordinación con las estrategias de torneos nocturnos, calles mágicas, justicia al barrio y parceros por Bogotá, desde los enfoques poblacional, de género y cultura ciudadana, abordando las problemáticas de presencia de ciudadano habitante de calle, expendio y consumo de SPA, condiciones físicas de los entornos que inciden en problemáticas de seguridad (iluminación, basuras) y la concentración de delitos. Por otro lado, en el Transporte Público, Seguro, Diverso y Cuidador, en el segundo trimestre se desarrollaron 1250 acciones territoriales en los entornos priorizados por la SDSCJ de trasporte público, como la generación de acciones para la promoción de la denuncia dirigidas a transporte individual (taxis - bicitaxis - plataformas de economía digital - moteros), la promoción y/o recepción de la denuncia dirigidas a usuarios y/u operadores del componente troncal y zonal -(SITP), acciones para prevención de violencias basadas en género dirigidas a transporte individual y prevención de violencias basadas en género en el componente troncal y zonal -(SITP). 1805 acciones en lo corrido del año. Por último, en Bici nos Cuidamos, durante el segundo trimestre del 2023 se desarrollaron 333 acciones en articulación con el Instituto Distrital de Recreación y Deporte con su estrategia Bogotá Pedalea y con las Secretarias de Movilidad y Educación con el componente de Niños y Niñas primero. Acciones interinstitucionales que permitieron el desarrollo de talleres de prevención de violencias basadas en genero para los colaboradores que hacen parte de los programas ciclovía, Al trabajo en Bici y Manzanas del cuidado en articulación con la estrategia de VBG de la DPCC. De igual manera, con los guías en bicicleta del componente Niños y Niñas primero en el cual están los programas Al Colegio en Bici y Bici Parceros, se realizaron talleres de prevención de violencias y delitos en el espacio público para ciclistas, estas jornadas se priorizaron en las localidades de occidente, teniendo en cuenta que en estas el porcentaje de hurto de bicicleta es mayor que en el resto de la ciudad.  460 acciones en lo corrido del año</t>
  </si>
  <si>
    <t xml:space="preserve">Progressus / Informe en carpeta en línea </t>
  </si>
  <si>
    <t xml:space="preserve">Realizar seguimiento a la implementación de la estrategia de sensibilización y mitigación del riesgo para la ciudad, con énfasis en las poblaciones en alto riesgo
 </t>
  </si>
  <si>
    <t xml:space="preserve">7692 - Consolidación de una ciudadanía transformadora para la convivencia y la seguridad en Bogotá    </t>
  </si>
  <si>
    <t>Durante el periodo se realizaron los ejercicios de planeación y priorización de sectores catastrales. Se han realizado 108 acciones en la estrategia del plan operativo para las personas habitantes de calle, se avanzó en la articulación con el sector social para atender las diferentes necesidades de la población. Se han realizado 50 acciones en la estrategia Plan operativo especial para la seguridad y la convivencia de las personas Migrantes, en articulación con la Secretaría Distrital de Gobierno, definió que las jornadas de socialización de recomendaciones para la integración de nuevos bogotanos, que consisten en la difusión de información que aporte a la creación de una cultura ciudadana, el fomento a la sana convivencia y la reducción de delitos asociados a la discriminación (xenofobia), serán el producto de la política pública que propende por el mejoramiento de las condiciones de vida de los migrantes que se encuentran en riesgo de vulnerabilidad. Se han realizado 55 acciones en la estrategia Vigía LGBTI, en el marco de la celebración del 8M Se realiza un ejercicio de sensibilización y mitigación de violencia basados en orientación sexual e identidad de género. Donde se lleva la actividad vacúnate contra la discriminación. En la localidad Puente Aranda, en la zona de los outtles de las Américas impactando a la comunidad del sector. Se han realizado 15 acciones en la estrategia Plan de Seguridad y Convivencia para Niños, Niñas y Adolescentes, acciones enfocadas principalmente a la identificación de riesgos y fenómenos de violencia hacia los NNA, relacionados con la instrumentalizados por estructuras criminales para la comisión de delitos.</t>
  </si>
  <si>
    <t>En el trimestre de abril a junio se desarrollaron las siguientes acciones con las siguientes poblaciones priorizadas. Desde La estrategia Plan de Seguridad y Convivencia para Niños, niñas y Adolescentes efectúo 333 acciones, entre las que destacan ejercicios enfocados en empoderar a la ciudadanía en el reconocimiento de los derechos de los NNA, los deberes de la familia y la sociedad, el reconocimiento de las violencias que los pueden afectar a partir de la identificación de los factores predisponentes para la comisión de violencias y delitos. En este sentido, se realizaron (95) acciones de Construcción de Capacidades para la prevención de violencias, riesgos y delitos en los que los NNA son potenciales víctimas u ofensores. De igual manera se intervino en catorce (14) localidades del distrito, ubicando a Suba, Kennedy, Ciudad Bolívar y Fontibón como las localidades donde más se han ejecutado los espacios de formación a la ciudadanía. De otro lado, se realizaron 108 actividades de información, educación y comunicación a ciudadanía en general sobre prevención de violencias y delitos en NNA, estas actividades se ejecutaron en 19 localidades de la ciudad por los equipos territoriales de la SDSCJ, mediante la interacción directa con la comunidad. Aportado así en fomentar cultura ciudadana, generando confianza y convivencia entre la ciudadanía y la institucionalidad. Desde el Plan operativo especial para la seguridad y la convivencia de las personas migrantes, a través de la intervención territorial en 19 localidades de Bogotá se desarrollaron 158 acciones en el trimestre, las cuales buscan establecer canales de comunicación y articulación con las diferentes entidades del Distrito, entes gubernamentales y organizaciones para la atención de las diferentes situaciones, donde se involucran ciudadanos extranjeros, los cuales, pueden generar o ser víctimas de acciones que afecten y pongan en riesgo la seguridad y convivencia ciudadana en Bogotá. En este sentido, y priorizando la atención interinstitucional a las problemáticas asociadas con la migración en el mes de abril, se logró la restructuración de los objetivos del producto de la Secretaría Distrital de Seguridad Convivencia y Justicia, para la política pública orientada a la integración de nuevos bogotanos. Adicionalmente, se inició con las jornadas de socialización de mensajes para la integración de nuevos bogotanos orientados al fomento de la buena convivencia en los espacios públicos. De igual manera, el Plan operativo especial para la seguridad y la convivencia de las personas Habitante de Calle ha desarrollado 279 acciones, la estrategia se implementa en 19 Localidades de Bogotá con el objetivo de fomentar entornos de confianza mediante el reconocimiento y transformación de los conflictos asociados al fenómeno de habitabilidad en la calle. Como resultado de estas acciones, se ha observado una disminución tanto en la incidencia delictiva como en las conductas que afectan la convivencia de los ciudadanos habitantes de calle, tanto como víctimas como participantes en actos delictivos. En cada uno de los entornos abordados, se ha llevado a cabo un trabajo integral que abarca la sensibilización, socialización y atención dirigida a los ciudadanos y ciudadanas habitantes de calle. Esto ha sido posible gracias a la coordinación con diversas entidades del sector social, generando sinergias que contribuyen a dignificar y darle un nuevo significado a este fenómeno. En este sentido, las acciones de prevención se han venido centrando en la divulgación de la ruta de protección con el objetivo de garantizar la denuncia y evitar la instrumentalización de las personas habitantes de calle, tanto aquellas en situación de riesgo como las que se encuentran en proceso de inclusión social. Además, se ha promovido la oferta de servicios dentro de los planes locales de seguridad. Por último, en el trimestre se realizaron jornadas de rescate nocturno, una estrategia emblemática centrada en la preservación de la vida y la prevención de delitos, con especial atención en homicidios con víctimas ciudadanos habitantes de calle y en el aumento de comportamientos contrarios a la convivencia, como las riñas. Como resultado de estas jornadas, se ha logrado un monitoreo constante que evidencia una disminución en los índices de homicidio, así como en los reportes recibidos a través de la línea telefónica 123 con relación a situaciones relacionadas con la presencia de ciudadanos habitantes de calle. Además, se ha observado una reducción en la instrumentalización de esta población en la comisión de delitos. Por último, la SDSCJ implementa la estrategia de acompañamiento a poblaciones LGBTI, la cual ha desarrollado 250 acciones, las cuales buscan generar procesos comunitarios e institucionales que prevengan y orienten las acciones de violencias contra personas y organizaciones sociales de esta población, así como la conformación de redes comunitarias y/o familiares de cuidado en los ámbitos públicos, privados y otros escenarios estatales, sociales, familiares y/o civiles. Durante el segundo trimestre se promovió las acciones que realiza esta estrategia en las distintas instancias que existen dentro del distrito, promoviendo actividades y vinculación comunitaria como forma de cultura ciudadana, prevención de violencias y atención a problemáticas que presenta la comunidad y la sociedad del territorio impactado, pero también, dando a conocer a diferentes ciudadanos del territorio la misionalidad de la Dirección de Prevención y Cultura Ciudadana, la estrategia Vigía LGBTI y la Secretaría de Seguridad Convivencia y Justicia. Dicho lo anterior, en el trimestre se avanzó en la oportuna atención de casos de actos violentos y su respectivo seguimiento en la atención para la denuncia evaluando y minimizando las barreras administrativas o judiciales que puede ocasionar al instante de ser presentada una denuncia tales identificadas como nombres identitarios, sexo biológico, expresión de género, entre otras, que en ocasiones son reflejadas en la no prestación del servicio idóneo.  Para lo cual se ha realizado una ardua articulación con instituciones judiciales como Casas de Justicia, Policía Nacional, equipos territoriales (Dinamizadores, Promotores, Gestores de Convivencia), entre otros funcionarios del orden nacional y distrital.</t>
  </si>
  <si>
    <t>Realizar seguimiento a la formación de  jóvenes en habilidades de mediación, tolerancia, empatía, autocontrol y manejo de emociones para prevenir la vinculación de jóvenes al delito, violencia y consumo de sustancias</t>
  </si>
  <si>
    <t>Durante el periodo se realizaron los ejercicios de planeación y priorización de sectores catastrales,  se han realizado 2 acciones en la estrategia de Jóvenes,  durante el periodo la estrategia de jóvenes de la Dirección de Prevención y Cultura Ciudadana junto con la orientación de la Oficina de Análisis y Estudios Estadísticos- OAIEE-, llevo adelante la fase de alistamiento para la formación de jóvenes, estableciendo un índice de priorización - en adelante IPJ-, mediante el análisis de cinco (5) dimensiones (contexto delictivo, acciones contrarias a la convivencia, delitos contra la vida y contra el patrimonio, delitos sexuales, sustancias psicoactivas), para la identificación de las localidades y UPZs con mayor presencia de jóvenes y con un IPJ por encima del 0,025, las cuales serán intervenidas con el desarrollo de acciones pedagógicas para fortalecer los conocimientos y habilidades de mediación, tolerancia, empatía, autocontrol y manejo de emociones.</t>
  </si>
  <si>
    <t xml:space="preserve">La estrategia de Jóvenes tiene como propósito la prevención de conductas delictivas y/o contrarias a la convivencia por parte de las juventudes del Distrito Capital, promoviendo espacios pedagógicos para la apropiación de habilidades de mediación, tolerancia, empatía y manejo de emociones, así como la promoción de entornos seguros para que los y las jóvenes, puedan convivir, acceder a la justicia y contribuir a la construcción de la cultura de paz. Cabe señalar que las acciones de formación corresponden al componente “jóvenes protagonistas de sus territorios” (de acuerdo con lo establecido en el PISSCJ) el cual consiste en la gestión de oportunidades de vida para dinamizar el papel de los jóvenes como agentes transformadores de sus contextos, bajo un proceso pedagógico, abierto, flexible, situado en el contexto territorial y participativo, se busca fortalecer conocimientos y habilidades de mediación, tolerancia, empatía, autocontrol y manejo de emociones para la prevención de conductas delictivas y contrarias a la convivencia. Como resultado de este ejercicio se formaron 587 jóvenes en el segundo trimestre en las localidades de Usme, Bosa, Kennedy, Engativa, Suba, Rafael Uribe, Ciudad Bolívar, San Cristobal. </t>
  </si>
  <si>
    <t>Realizar seguimiento al fortalecimiento de 800 grupos ciudadanos</t>
  </si>
  <si>
    <t xml:space="preserve">Durante el periodo se realizaron los ejercicios para la revisión y actualización de los grupos de ciudadanos activos a trabajar o fortalecer durante 2023. Producto de este trabajo se detalla la siguiente información: Grupos de ciudadanos existentes corte 31 de marzo de 2023: 783 Redes de Cuidado. Corte 1 de febrero de 2023 y Número de grupos de ciudadanos fortalecidos de enero a marzo: 80 grupos con información a corte de 31 marzo de 2023. En el marco de la estrategia de Fortalecimiento a Grupos Ciudadanos del mes de enero a marzo, las acciones han estado en caminadas a la entrega, visita, capacitación y consolidación de Soluciones Tecnológicas por cada una de las Redes de Cuidado y Frentes de Seguridad Local, de acuerdo con la priorización realizada en las zonas de alta complejidad de la ciudad en seguridad y convivencia. Además, se han desarrollado acciones de fortalecimiento de grupos ciudadanos con capacitaciones, socialización de información relevante, visita de la Alcaldesa Mayor por localidad para el reconocimiento del trabajo comunitario y la expresión de otras necesidades. </t>
  </si>
  <si>
    <t>se cuenta con 801 redes locales y 9 distritales. De las redes locales, a la fecha se han fortalecido 351 con acciones de prevención de delitos, comportamientos contrarios a la convivencia y violencias, además de actividades de control para la mitigación de problemáticas latentes en la comunidad, que implican acciones de reacción. Las actividades destacadas con estas redes estuvieron encaminadas en acompañar técnicamente la mesa de seguimiento para la modificación del decreto 119 y lograr que la ampliación al horario de rumba continuara hasta las 5:00 am de los establecimientos que están dentro de una red distrital ciudadana, esto se logró con el decreto 285 de 2023 del 30 de junio de 2023, de igual manera se brindó acompañamiento permanente a los gremios para cargar establecimientos al micrositio.
Dentro del plan de fortalecimiento a grupos ciudadanos comprometidos con la seguridad y convivencia, se fortalecieron con elementos tecnológicos 92 grupos ciudadanos conformados por redes y frentes de seguridad local, el servicio tecnológico fue instalado en el mes de febrero de 2022 y desde la fecha, se han realizado acompañamientos presenciales con seguimiento técnico y orientación de uso por parte de la comunidad, para el uso eficiente del mismo.
Dentro La línea de acción (ii) Acompañamiento a Frentes de Seguridad Local se han realizado 140 acompañamientos a actividades encaminadas al fortalecimiento y acompañamiento a creación de FSL en las 19 localidades del Distrito Capital. Para la acción (iv) Revisión Técnica para la Conexión al C4 se han realizado 53 conexiones de circuitos cerrados de televisión al sistema de videovigilancia perteneciente al Centro Automático de Despacho en articulación con el C4.</t>
  </si>
  <si>
    <t>Realizar seguimiento a la implementación de la estrategia de fortalecimiento de la cultura ciudadana y la participación para la seguridad, convivencia y la prevención de violencia basada en género y el machismo, a través de la gestión en el territorio</t>
  </si>
  <si>
    <t>Durante el periodo se realizaron los ejercicios de planeación y priorización de sectores catastrales, producto de esta segmentaciión de territorios, se han realizado 41 acciones en la estrategia de PVBG desde la Dirección de Prevención y Cultura Ciudadana, y en el marco de la Estrategia de Prevención de Violencias de Género, se realizaron acciones enfocadas en la prevención de la violencia basada en género, actitudes y comportamientos machistas, logrando desarrollar acciones en las diferentes localidades de la ciudad, principalmente enfocadas en la Conmemoración del Día Internacional por los Derechos de las Mujeres – 8M, a través de jornadas de sensibilización, talleres, además de la difusión de material POP sobre rutas y líneas de atención a mujeres víctimas de violencia y en riesgo de feminicidio, a fin de reconocer, y aportar al goce de los derechos de las mujeres que habitan en el Distrito Capital, en los ámbitos público y privado. Adicionalmente, se realizó un proceso de cualificación al equipo de cultura ciudadana y de género en prevención de violencias. También, se llevaron a cabo dos talleres, uno a 30 mujeres de la Patrulla Púrpura, y otro taller a trabajadores y trabajadores de entidad privada sobre violencias de género. Por su parte, se desarrollaron tres jornadas de sensibilización a través de la actividad lúdica “lienzo en blanco” en las localidades de Suba, Mártires, Kennedy y Candelaria, la cual tiene como objetivo visibilizar las violencias de las que son víctimas las mujeres, dejando una marca de pintura sobre el lienzo.</t>
  </si>
  <si>
    <t xml:space="preserve">Durante el segundo trimestre del 2023, se realizaron 431 acciones de sensibilización y procesos formativos a través de actividades lúdico prácticas para la prevención de violencias de género tales como lienzo en blanco, igualmente se realizó el fortalecimiento de redes de cuidado de mujeres con procesos formativos donde se socializaron conceptos, tipos de violencia, consecuencias, ruta de atención y ejercicios prácticos para la identificación de violencias a través de estudios de caso y juego de roles. Por otra parte, se llevaron a cabo actividades sobre nuevas masculinidades para romper con estereotipos e imaginarios machistas que generan y reproducen violencia especialmente hacia las mujeres, este ejercicio se realizó a través de actividad lúdicas con “Escena Viva”. Finalmente, es importante resaltar, que en el marco de la celebración del mes de la madre se llevó a cabo la estrategia “Que el amor no te mate” donde se realizaron ejercicios de cartaton en diferentes puntos de la ciudad y al finalizar el mes se realizó foro para evidenciar y resaltar la razón por la que se convierte en el mes más violento del año, además de realizar jornadas de sensibilización durante los fines de semana para invitar a la población a celebrar estas fiestas sin violencia. </t>
  </si>
  <si>
    <t>DIRECCIÓN DE SEGURIDAD</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</si>
  <si>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</si>
  <si>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r>
      <t>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r>
    <r>
      <rPr>
        <b/>
        <sz val="10"/>
        <rFont val="Arial"/>
        <family val="2"/>
      </rPr>
      <t/>
    </r>
  </si>
  <si>
    <t>Informe de seguimiento trimestral en el que se evidencie el porcentaje (%) de implementación de la estrategia de acuerdo a los objetivos propuestos. (incluye análisis cifras PROGRESSUS)</t>
  </si>
  <si>
    <t>Subsecretaría de Seguridad y Convivencia, mediante equipo de la Dirección de Seguridad</t>
  </si>
  <si>
    <t xml:space="preserve">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Para ello se adelantan coordinaciones interinstitucionales que permitan fortalecer la persecución penal con Policía Nacional y la Fiscalía General de la Nación y demás entidades del orden nacional a fin de Limitar el accionar de actores criminales, asi mismo se adelantan articuladamente acciones administrativas y de carácter policivo con autoridades de policía y administrativas que impacten el funcionamiento de los mercados criminales e ilegales en la ciudad y se diseñan e implementan planes y estrategias de intervención para el control del delito, focalizados en fenómenos criminales y territorios de alta complejidad  
Por lo anterior durante el trimestre se avanza en el segumiento a las acciones realizadas en el marco de la estrategia correspondiente a la vigencia 2021 y 2022 especificamente a lo relacionado con: 
* Espacios de coordinación interinstitucionales frente a fenómenos criminales.
*Intervenciones intersectoriales e interinstitucionales de carácter administrativo y policivo así como las que contribuyen a la persecución penal.
*Implementación de planes específicos respecto a territorios, fenómenos o actores sociales
</t>
  </si>
  <si>
    <t xml:space="preserve">En el marco de la Estrategia Intersectorial se pretende la articulación de acciones interinstitucionales e intersectoriales que permitan la identificación de factores de riesgo para focalizar y realizar intervenciones de carácter administrativo y policivo, así como contribuir a que las autoridades nacionales realicen intervenciones en clave de persecución penal para afectar el funcionamiento de economías ilegales y criminales, afectando el accionar de actores criminales en el territorio. 
A continuación, se describen a detalle las acciones realizadas por cada línea para el periodo abril-junio 2023:
• Acción contra la trata de personas: 123 acciones realizadas
Desde la línea de acción contra la trata de personas se participó activamente en la Mesa de Asistencia y Protección a las Víctimas de Trata, la Mesa Técnica de Investigación y Judicialización y se avanzó en la realización de impulsos a noticias criminales y/o intercambio de información en el tema con policía judicial. 
• Interrupción de mercados criminales: 195 acciones realizadas
Desde la estrategia de interrupción a mercados criminales se desarrollaron diferentes actividades de alto impacto enfocadas en contener todas aquellas conductas que afectan la seguridad, convivencia y patrimonio de los ciudadanos. Se realizaron acciones de control a establecimientos que podrían dinamizar mercados criminales; en tal virtud, se acompañaron operativos para la contención de la venta de licor adulterado y contrabando, paga diarios, bodegas de reciclaje, expendio de bebidas alcohólicas y casas de lenocinio. 
Respecto a la línea de delitos cibernéticos, se estableció la primera mesa de trabajo de expertos contra el ciberdelito-cibercrimen con la asistencia de distintas entidades del orden distrital y nacional, y se realizaron acciones de sensibilización y prevención frente a los distintos tipos de delitos informáticos en colegios y centros comerciales.          
Se realizaron controles al mercado criminal en vía pública de dispositivos móviles y el desarrollo de Planes Cazador con el objetivo de impactar al mercado de automotores hurtados en sus variadas modalidades.  
• Control a delitos contra el ambiente y las ocupaciones ilegales: 68 acciones realizadas
Desde ésta línea se coordinaron y acompañaron actividades del dispositivo en senderos ecológicos, para prevenir y mitigar delitos contra el medio ambiente y garantizar la seguridad de la ciudadanía usuaria en los distintos senderos. Además, se llevaron a cabo impulsos procesales de apoyo técnico e intercambio de información a policía judicial, para promover investigaciones sobre el delito de urbanización ilegal y delitos ambientales en las localidades de la ciudad. Igualmente, se llevan a cabo acciones para el control de delitos en zonas de especial protección ambiental, afectadas por la minería ilegal y actividades operativas enmarcadas en acciones administrativas o judiciales contra las ocupaciones ilegales en la ciudad.
• Demanda de persecución penal: 32
Desde esta línea se gestionaron demandas de persecución penal, las cuales incluyen el intercambio de información y apoyos a entidades de seguridad y justicia, así como la recepción/recolección de información por distintos canales. Adicionalmente a partir de la información anterior, se realizaron reportes de seguridad ciudadana referentes diversas actividades delictivas identificadas en la ciudad.
Además de lo anterior, se impulsaron espacios de articulación con policía judicial de la Policía Nacional especialidades de SIJIN-MEBOG grupo automotores, hurto a celulares, bicicletas y hurto a personas, con el objetivo de fortalecer la relación de intercambio de información entre la SDSCJ y estas entidades de seguridad y justicia. Se busca con estos espacios reforzar los procesos de investigación de casos que están en curso/activos como también apertura de noticias criminales que desencadenen en el desmantelamiento de estructuras criminales. Adicionalmente, se desarrollaron e impulsaron espacios de recepción/recolección de información, obteniendo como resultado información relevante de las distintas problemáticas de seguridad ciudadana y convivencia que se presentan en las distintas localidades de Bogotá
Las anteriores acciones mencionadas y lideradas por la Secretaría de Seguridad, Convivencia y Justicia en su conjunto, derivaron en la desarticulación en el segundo semestre del año 2023 de alrededor de 10 estructuras criminales, apoyadas desde la Dirección de Seguridad por medio de Reportes de Seguridad Ciudadana y espacios de articulación con las distintas entidades de seguridad y justicia.   
Adicionalmente, en el marco de los distintos Comandos especializados liderados por la Alcaldía Mayor, durante el periodo se realizaron distintas macro intervenciones, con el objetivo de contrarrestar las rentas criminales y contener el homicidio en las localidades priorizadas de Bogotá. Las intervenciones se realizaron en las localidades de Bosa (barrios Piamonte y Bosa Centro), Los Mártires (barrio Voto Nacional), Rafael Uribe Uribe (Olaya Herrera), Santa Fe (San Bernardo) y Suba (Lisboa). Con estas intervenciones, se busca afectar mercados criminales que atentan contra la vida, patrimonio y seguridad de las personas. 
</t>
  </si>
  <si>
    <t>Desarrollar las acciones contenidas en los planes territoriales de seguridad y convivencia en el enfoque de control del delito</t>
  </si>
  <si>
    <t>Acciones de control contenidas en los Planes de Acción Territorial realizadas</t>
  </si>
  <si>
    <t xml:space="preserve">Implementación de acciones desarrolladas en las 20 localidades de Bogotá </t>
  </si>
  <si>
    <t>Actividades</t>
  </si>
  <si>
    <t>número de acciones territoriales de Control  ejecutadas</t>
  </si>
  <si>
    <t>número de acciones territoriales de Control programadas</t>
  </si>
  <si>
    <t>8. Consolidar un sistema de seguridad de alcance distrital y regional que permita la reducción de los índices de criminalidad en la ciudad basado en el trabajo articulado con organismos de seguridad en temas operativos y de inteligencia, la integración te</t>
  </si>
  <si>
    <t>Propósito 3. Inspirar confianza y legitimidad para vivir sin miedo y ser epicentro de cultura ciudadana, paz y reconciliación</t>
  </si>
  <si>
    <t>Reconocimiento del rol de gestores de convivencia en los territorios, lo cual facilita establecer relaciones con agentes de la comunidad que revisten importancia para la realización y resultado de las actividades.</t>
  </si>
  <si>
    <t>Acuerdo Distrital 761 de 2020 PDD 
Plan Integral de Seguridad Ciudadana, Convivencia y Justicia -PISCCJ 2020-2028</t>
  </si>
  <si>
    <t xml:space="preserve">Equipo Territorial </t>
  </si>
  <si>
    <t xml:space="preserve">Para la formulación de los planes de intervención de la vigencia 2023 se definió una hoja de ruta a partir del índice de priorización y sumado a ello, la experiencia generada desde la implementación del ejercicio en el año 2022.  
Así las cosas, en el marco de los Planes de Acción Territorial durante los meses de enero, febrero y marzo de 2023 se realizaron 2426 actividades en línea de control del delito para afectar la dinámica delictiva de acuerdo a las estrategias de intervención de la Secretaría Distrital de Seguridad Convivencia y Justicia. 
A continuación, se relaciona el número de actividades por estrategia en el periodo de referencia: 
Control para la Contención y Reducción de Homicidios, 545 
Control para mitigación de delitos contra el patrimonio, 1436 
Espacios de articulación local contra el delito, 21 
Interrupción de mercados criminales, 423 
Acción contra la trata de personas, 1 
</t>
  </si>
  <si>
    <t xml:space="preserve">En el maco de la ejecución de los planes de acción territorial en las 20 localidades de Bogotá, las variables que arroja el indice de priorizacion y las UPZ priorizadas en el Consejo Distrital de Seguridad, para el periodo abril a junio se realizaron 4,646 acciones desde  las distintas estrategias de la linea del control del delito. Este avance en acciones territoriales ha buscado mitigar e intervenir la dinámica delictiva a partir de una priorización estratégica de las intervenciones de acuerdo con el comportamiento de las variables de seguridad y convivencia para lograr con ello zonas más seguras para la ciudadanía.  
A continuación, se relaciona el número de actividades por estrategia para en el periodo de referencia desde la línea específica de control del delito: 
Control para la Contención y Reducción de Homicidios, 1087
Control para mitigación de delitos contra el patrimonio, 2435  
Interrupción de mercados criminales, 1069
Acción contra la trata de personas, 55
Las intervenciones realizadas en los entornos vulnerables durante el periodo de reporte contribuyen a la calidad de vida de los bogotanos por cuanto favorecen las garantías para el ejercicio de los derechos, libertades y deberes ciudadanos mediante la presencia y acción institucional en los territorios. Es por ello que durante el periodo se continuó avanzando en la focalización de acciones gracias a la gestión interinstitucional territorial realizada. </t>
  </si>
  <si>
    <t xml:space="preserve">Acceso y Fortalecimiento a la Justicia         </t>
  </si>
  <si>
    <t>Realizar el seguimiento a la implementación de las estrategias de los componentes de acceso a la justicia, Cárcel Distrital y Responsabilidad Penal.</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</si>
  <si>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</si>
  <si>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</si>
  <si>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Estrategías con seguimiento mediante tablero de control </t>
  </si>
  <si>
    <t>Total de estrategias de los componentes de Acceso a la Justicia, Responsabilidad Penal y Cárcel Distrital establecidas.</t>
  </si>
  <si>
    <t>Subsecretaría de Acceso a la Justicia</t>
  </si>
  <si>
    <t xml:space="preserve">DECRETO 413 DE 2016 </t>
  </si>
  <si>
    <t>Subsecretaría de Acceso a ala Justicia</t>
  </si>
  <si>
    <t>Se realizo seguimiento a las estrategias de la Subsecretaria y la poryección de todas las acciones tendients al cumplimiento de las metas plan de desarrollo.  Mensualmente se realizaron reuniones socializar, dar lineamiento y articular actividades del Plan de Desarrollo</t>
  </si>
  <si>
    <t xml:space="preserve">Actas y tablero de control </t>
  </si>
  <si>
    <t xml:space="preserve">tablero de control </t>
  </si>
  <si>
    <t xml:space="preserve">Realizar caracterización de la poblacion poblacion privada de la libertad a cargo de la Subsecretaria de Acceos a la Justicia </t>
  </si>
  <si>
    <t xml:space="preserve">Identificacion de la poblacion en el Centro Especial de Reclusion - CER   para la intervencion con estrategias de atención </t>
  </si>
  <si>
    <t xml:space="preserve">Numero de personas caracterizadas </t>
  </si>
  <si>
    <t xml:space="preserve">Numero de personas que ingresaron al  Centro Especial de Reclusion - CER </t>
  </si>
  <si>
    <t>7765 - Mejoramiento y protección de derechos de la población privada de la libertad en Bogotá</t>
  </si>
  <si>
    <t xml:space="preserve">Se realizá caracterizacion de la poblacion privada de la libertad que se encuentra en el Centro Especial de Reclusion - CER 
A corte del 31 de junio de 2023, se han realizado 143 atenciones individuales relacionadas con crisis de ansiedad por consumo dentro de las cuales 54 han sido remitidas a atención por salud y salud mental. 
Así, mismo se han realizado 4 jornadas por mes como socialización de prevención en salud mental y algunas recomendaciones para manejar situaciones de crisis. 
De otro lado, se iniciaron actividades artísticas para tejidos, lo cual presenta un alto grado de participación mostrando avances de integración y trabajo en equipo, lo cual se evidencia en que la mayoría, 25 personas presentaron formulario para su inscripción. 
Finalmente, se evidencia que dentro de la población privada de la libertad, se realizó encuesta el pasado 26 de mayo relacionada con las actividades de atención integral, mostrando como resultado que 103 personas evidencian un aumento de actividades de atención integral que facilitaba su proceso al interior del establecimiento. 
</t>
  </si>
  <si>
    <t xml:space="preserve">Informe de caracterización </t>
  </si>
  <si>
    <t>Elaborar un documento que dé cuenta de la visibilización de los programas y estrategias que adelanta la dirección de responsabilidad penal adolescente en las políticas públicas, subcomités y demás instancias de las que somos parte.</t>
  </si>
  <si>
    <t>Porcentaje de avance en la elaboración de un documento que dé cuenta de la visibilización de los programas y estrategias que adelanta la dirección de responsabilidad penal adolescente en las políticas públicas, subcomités y demás instancias de las que somos parte.</t>
  </si>
  <si>
    <t xml:space="preserve">
A partir de la creación de la dirección de responsabilidad penal adolescente, se han diseñado e implementado programas y estrategias que buscan fortalecer la aplicación del enfoque restaurativo en la atención de ofensores, victimas y redes de apoyo; en este sentido el trabajo articulado con las diferentes entidades y actores alrededor del Sistema de Responsabilidad Penal Adolescente han conllevado a un reconocimiento de las acciones adelantadas. En este sentido, se plantea elaborar un documento que plasme como se ha logrado la visibilización y posicionamiento en las políticas públicas, subcomités y demás instancias en las que participa la DRPA.</t>
  </si>
  <si>
    <t>Número de actividades o fases ejecutadas para la elaboración del documento que dé cuenta de la visibilización de los programas y estrategias que adelanta la dirección de responsabilidad penal adolescente en las políticas públicas, subcomités y demás instancias de las que somos parte.</t>
  </si>
  <si>
    <t>Número de actividades o fases proyectadas para la elaboración del documento que dé cuenta de la visibilización de los programas y estrategias que adelanta la dirección de responsabilidad penal adolescente en las políticas públicas, subcomités y demás instancias de las que somos parte.</t>
  </si>
  <si>
    <t>Equipos de trabajo DRPA</t>
  </si>
  <si>
    <t xml:space="preserve">Crear programas especiales de protección para que los niños, niñas y jóvenes no sean cooptados e instrumentalizados por estructuras criminales. </t>
  </si>
  <si>
    <t>X</t>
  </si>
  <si>
    <t>DECRETO 413 DE 2016 Artículo 19°.- Funciones Dirección de Responsabilidad Penal Adolescente
DECRETO 420 DE 2017
Código de infancia y adolescencia ley 1098 de 2006</t>
  </si>
  <si>
    <t>Dirección de Responsabilidad Penal Adolescente</t>
  </si>
  <si>
    <t xml:space="preserve">En este primer trimestre se llevó a cabo un análisis de la normatividad que regula lo relacionado con Políticas Públicas en Bogota D.C., al tiempo que de algunos documentos que regulan lo relacionado con la formulación, implementación y evaluación de Políticas Públicas. Con estos insumos, junto con las distintas matrices de planes de acción y políticas de las que es parte la DRPA, se preparó versión preliminar de documento de la estructura del documento. </t>
  </si>
  <si>
    <t xml:space="preserve">En carpeta compartida se publica documento preliminar. </t>
  </si>
  <si>
    <t>Se continuó el desarrollo del documento. A partir de la revisión se concertó que aunado al contenido del documento, se visibilice tambien a los adolescentes en el marco del texto; motivo por el cual en el próximo reporte se espera enviar los ajustes y avances respectivos.</t>
  </si>
  <si>
    <t>Gestionar la implementación progresiva del tablero de control a partir de los datos registrados en el sistema de información SIRPA.</t>
  </si>
  <si>
    <t>Porcentaje de acciones adelantadas para la implementación progresiva del tablero de control a partir de los datos registrados en el sistema de información SIRPA.</t>
  </si>
  <si>
    <t>El aplicativo SIRPA fue creado con el propósito de contar con datos unificados de forma ordenada y estructurada de los programas y estrategias adelantadas por la Dirección de Responsabilidad Penal Adolescente, en este sentido se requiere de su mantenimiento y evolución a fin de contar con las funcionalidades que permitan almacenar variables que a corto y mediano plazo sirvan de insumos para el análisis de resultados. Simultáneamente, se requiere tramitar la inclusión de nuevas variables en la bodega de datos y su visualización en un tablero de control.</t>
  </si>
  <si>
    <t>Acciones adelantadas para la implementación progresiva del tablero de control a partir de los datos registrados en el sistema de información SIRPA.</t>
  </si>
  <si>
    <t>Acciones planeadas para la implementación progresiva del tablero de control a partir de los datos registrados en el sistema de información SIRPA.</t>
  </si>
  <si>
    <t>DECRETO 413 DE 2016 Artículo 19°.- Funciones Dirección de Responsabilidad Penal Adolescente
Código de infancia y adolescencia ley 1098 de 2006</t>
  </si>
  <si>
    <t>Se dio continuidad al proceso de validación de datos entre la Dirección de Responsabilidad Penal Adolescente y la Oficina de Análisis de la Información y Estudios Estratégicos, durante este periodo se revisaron las gráficas y tablas obtenidas a partir de los datos extraídos de SIRPA y se realizaron ajustes en el cálculo de estados y conteo de informes.</t>
  </si>
  <si>
    <t xml:space="preserve">En la carpeta compartida se publican actas de las sesiones de trabajo, así mismo, en los repositorios de la bodega de datos de la Oficina de Análisis de la Información y Estudios Estratégicos se encuentra el avance del modelo de datos. </t>
  </si>
  <si>
    <t xml:space="preserve">A partir de los procesos de validación de datos realizados conjuntamente con la Oficina de Análisis de la Información y Estudios Estratégicos se establecieron ajustes requeridos en la captura de datos en SIRPA, se dio prioridad para la vigencia 2023 a cuatros requerimientos así:
1.	Se confirma la necesidad de la migración de datos de parámetros a SIRPA
2.	Asociación de estrategia en cada acción registrada
3.	Necesidad de registrar en las direcciones la ciudad antes de registrar localidad, y que solo para Bogota se requiera localidad.
4.	No permitir agregar el mismo ofensor en una noticia criminal 
Durante el segundo trimestre de 2023, se lograron los siguientes avances:
•	Desvinculación del sistema de información SIRPA del sistema de información Progressus en lo referente a la parametrización y asociación de estrategia en cada acción registrada: se realizaron pruebas de la versión dispuesta por Dirección de Tecnologías y Sistemas de la Información, el 12 de abril se completó el set de pruebas satisfactorio, 17 de abril se acompañó despliegue de la versión, entre el 18 y el 27 de abril se realizaron acciones de estabilización y monitoreo. Una vez se validó la estabilidad de la versión se adelantó sesión de socialización a la Oficina de Análisis de la Información y Estudios Estratégicos referente a los ajustes en la versión.
•	Registrar en las direcciones la ciudad antes de registrar localidad, y que solo para Bogota se requiera localidad: durante mayo se realizó el levantamiento del requerimiento, el cual fue desarrollado durante junio. 
•	No permitir agregar el mismo ofensor en una noticia criminal: se proyectó para incluir en versión a desplegar en julio. 
</t>
  </si>
  <si>
    <t xml:space="preserve">En la carpeta compartida se publican actas de las sesiones de trabajo, notas de sesiones de trabajo conjuntas. Así mismo, en los repositorios de la bodega de datos de la Oficina de Análisis de la Información y Estudios Estratégicos se encuentra el avance del modelo de datos. </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</si>
  <si>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</si>
  <si>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</si>
  <si>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</si>
  <si>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</si>
  <si>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</si>
  <si>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 xml:space="preserve">En el marco del fortalecimiento de la articulación con las autoridades y operadores del Sistema de Responsabilidad Penal para Adolescentes, se plantea realizar jornadas de socialización y sensibilización con los diferentes actores. De esta manera se logra mantener el adecuado funcionamiento de las rutas de ingreso a los programas de la Dirección de responsabilidad Penal Adolescente, mantener los espacios de seguimientos y estudios de caso para dar respuestas efectivas y oportunas a las dificultades que se puedan presentar en los casos y mantener la continua revisión de acuerdos y ajustes entre quienes hacemos parte del SRPA. Por otro lado, se realizan socializaciones de los programas y estrategias adelantadas desde la Dirección con el objetivo de hacer asistencias técnicas y motivar el uso de la Justicia Restaurativa en otros territorios.  Durante el primer trimestre del año 2023 se realizaron: 1. Socialización del PDJJR e equipo de la Universidad el Externado y grupo del observatorio de Política Criminal. 2. Socialización a Delegación del Salvador y a Incarceration Nation Network. 3. Socialización  de los programas de la DRPA a estudiantes de Derecho de la Universidad Javeriana. 4. Socialización de los programas de la DRPA a juezas de Neiva. 5. Socialización de los programas de la DRPA al equipo del operador del Redentor FEI.        </t>
  </si>
  <si>
    <t>En la carpeta compartida se publican acta, listas de asistencia y/o fotos de los eventos de socialización y sensibilización.</t>
  </si>
  <si>
    <t>En el marco del fortalecimiento de la articulación con las autoridades y operadores del Sistema de Responsabilidad Penal para Adolescentes, así como con el sector educación, se llevan a cabo jornadas de socialización y sensibilización con los diferentes actores involucrados. Estas jornadas se programan y ejecutan en respuesta a los cambios que puedan surgir en relación a los Defensores de Familia, Defensores Públicos, Fiscales, Jueces de Control de Garantías, Jueces de Conocimiento o Coordinadores de los mismos. Por esta razón, no se ha establecido una planificación anual definida, sino que se realizan de manera dinámica ante las necesidades de las entidades con las que se mantiene la articulación. De esta manera se logra mantener el adecuado funcionamiento de las rutas de ingreso a los programas de la Dirección de responsabilidad Penal Adolescente, mantener los espacios de seguimientos y estudios de caso para dar respuestas efectivas y oportunas a las dificultades que se puedan presentar en los casos y mantener la continua revisión de acuerdos y ajustes entre quienes hacemos parte del SRPA y de quienes intervienen en los procesos de las y los adolescentes. Por otro lado, se realizan socializaciones de los programas y estrategias adelantadas desde la Dirección con el objetivo de hacer asistencias técnicas y motivar el uso de la Justicia Restaurativa en otros territorios. Durante el segundo trimestre del año 2023 se realizaron: 1. Socialización a jueves del SRPA: La Justicia Restaurativa y Terapéutica en el SRPA Jornada de trabajo Jueces 2. Socialización al equipo de la Oficina para la Convivencia Escolar de la Secretaria de Educación.</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</si>
  <si>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</si>
  <si>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</si>
  <si>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</si>
  <si>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t>
  </si>
  <si>
    <t>Número de sesiones del CCDRPA realizadas en el periodo</t>
  </si>
  <si>
    <t>Número de sesiones del CCDRPA programadas en el periodo</t>
  </si>
  <si>
    <t xml:space="preserve">Durante el primer trimestre de 2023, se realizaron dos sesiones ordinaria del Comité de Coordinación Distrital de Responsabilidad Penal para Adolescentes:
» 16 de febrero de 2023, cuyo orden del día fue: (1) Verificación del quórum, (2) Aprobación acta Comité Ordinario del 29 de noviembre de de 2022, (3) Fortalecimiento y mejoramiento de la logística y operación de los traslados de los adolescentes y/o jóvenes que se encuentran en instituciones privativas de la libertad, (4) Efectividad e impacto de la atención que reciben los adolescentes y jóvenes del Sistema de Responsabilidad Penal para adolescentes vinculados a los diferentes programas institucionales, (5) Construcción de criterios para establecer los "Casos exitosos" en el Sistema de Responsabilidad Penal para adolescentes, (6) Varios.  
» 28 de marzo de 2023, cuyo orden del día fue: (1) Verificación del quórum, (2) Protocolo para el traslado de adolescentes y/o jóvenes privados de la libertad a entidades de salud y otros servicios en el marco de la garantía de sus derechos: Situación actual y acciones de mejora, (3) Evaluación de impacto de los programas / servicios de atención del SRPA en Bogotá: Orientaciones para su realización, (4) Identificación y visibilización de "Casos exitosos" en el marco del SRPA en Bogotá: Plan de trabajo para la elaboración del marco conceptual, los criterios de identificación y las estrategias de visibilización.
</t>
  </si>
  <si>
    <t>En carpeta compartida se publica convocatoria y correo concertación agenda.</t>
  </si>
  <si>
    <t xml:space="preserve">Teniendo en cuenta lo establecido en el Decreto 420 de 2017, la Secretaria Distrital de Seguridad, Convivencia y Justicia ejerce la presidencia del Comité de Coordinación Distrital de SRPA, en consecuencia tiene la responsabilidad de “Presidir y convocar las sesiones ordinarias y extraordinarias del Sistema”, y “Definir, conjuntamente con la Secretaría Técnica, los temas y la agenda de las sesiones del Comité Distrital”. Dando cumplimiento se coordino con ICBF la agenda y convocatoria del Comité Distrital realizado el 30 de abril de 2023. _x000D__x000D_El citado comité se desarrollo con la siguiente agenda:
1.	Verificación del quórum.
2.	Aprobación acta Comité Ordinario del 28 de marzo de 2023.
3.	Presentación del informe cuantitativo vigencia 2022 / Responsable: Subcomité Sistemas de la Información y Gestión de Conocimiento.
4.	Socialización de la Ruta de Salud Mental y de Sustancias Psicoactivas / Responsables: Subcomité de Salud
5.	Socialización: Actividades propuestas para el Plan de Acción.
5.1.	Socialización del Protocolo de traslados para atención en salud de la población vinculada al Sistema de Responsabilidad Penal en adolescentes con sanción privativa de la libertad en Bogotá D.C.
5.2.	Situación actual y acciones de mejora.
6.	Socialización de las estrategias vigentes en el ámbito preventivo y revisión de la construcción de una estrategia para mejorar su sinergia / Responsable: Subcomité de inclusión social 
7.	Varios.
8.	Seguimiento a los compromisos del acta anterior
</t>
  </si>
  <si>
    <t>En carpeta compartida se publica convocatoria,  correo concertación agenda y acta remitida por la Secretaría Tecnica.</t>
  </si>
  <si>
    <t>Dirección de Acceso a la Justicia</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</si>
  <si>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</si>
  <si>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Implementar el 100% de actividades necesarias para poder inaugurar una (1) nueva Ruta de Atención Integral para Mujeres en el Distrito
</t>
  </si>
  <si>
    <t>Actividades implementadas para poder inaugurar una (1) nueva Ruta de Atención Integral para Mujeres en el Distrito</t>
  </si>
  <si>
    <t xml:space="preserve">Permite medir el avance en la implementación de actividades necesarias para que el Distrito pueda contar con una (1) nueva Ruta de Atención Integral para Mujeres </t>
  </si>
  <si>
    <t>Porcentaje de actividades implementadas</t>
  </si>
  <si>
    <t xml:space="preserve">Número de actividades implementadas para la inauguración de una (1) nueva Ruta de Atención Integral para Mujeres en el Distrito </t>
  </si>
  <si>
    <r>
      <t xml:space="preserve">Número de actividades programadas para la inauguración de una (1) nueva Ruta de Atención Integral para Mujeres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</si>
  <si>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Archivo físico y digital de la Dirección de Acceso a la Justicia</t>
  </si>
  <si>
    <t xml:space="preserve">Diciembre 2022: 100% de actividades requeridas para la inaguración de Seis (6) Rutas de Atención Integral para Mujeres inaguradas en el Distrito
</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</si>
  <si>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</si>
  <si>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Producto 2: IMPLEMENTACIÓN DE ACCIONES PARA EL FORTALECIMIENTO DEL SISTEMA DISTRITAL DE JUSTICIA, LA INCLUSIÓN DE UN ENFOQUE DE JUSTICIA RESTAURATIVA EN EL SRPA Y LA OPERACIÓN ADECUADA DE LA CÁRCEL DISTRITAL
Indicador de Producto: Número de casas de justicia priorizadas un modelo de atención con ruta integral para mujeres</t>
  </si>
  <si>
    <r>
      <rPr>
        <u/>
        <sz val="10"/>
        <rFont val="Calibri"/>
        <family val="2"/>
        <scheme val="minor"/>
      </rPr>
      <t>Oportunidades:</t>
    </r>
    <r>
      <rPr>
        <sz val="10"/>
        <rFont val="Calibri"/>
        <family val="2"/>
        <scheme val="minor"/>
      </rPr>
      <t xml:space="preserve">
1.La actual administración distrital al ha convertido la garantía del acceso a la justicia por parte de los ciudadanos(as) en el Distrito como una de sus apuestas estratégicas, más aún en relación con poblaciones vulnerables como las mujeres.
2. Avances en la cualificación de los servicios de acceso a la justicia y de resolución de conflictos tomando en cuenta la perspectiva diferencial.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</si>
  <si>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7783 - Fortalecimiento de los equipamientos y capacidades del Sistema Distrital de Justicia en Bogotá</t>
  </si>
  <si>
    <t>7. Servicio al ciudadano</t>
  </si>
  <si>
    <t>Plan de Desarrollo Distrital (2020 - 2024)</t>
  </si>
  <si>
    <t>Esta nueva Ruta sería la No. 7 en ser inaugurada en el Distrito en el marco del actual Plan De Desarrollo Distrital (2022-2024)</t>
  </si>
  <si>
    <t>De acuerdo a la meta proyectada, está en proceso de implementar la Ruta de Atención Integral para Mujeres en la séptima Casa de Justicia, por lo tanto, contamos con un plan de trabajo para el cumplimiento unas actividades programadas para su cumplimiento, a saber:
- Definición de la localidad: Se planteó en el Comité Distrital de Casas de Justicia que se debía acordar la séptima Casa en donde se habilitará la Ruta Mujer para el 2023, frente a lo cual todas las entidades estuvieron de acuerdo que por índices de conflictividad de Violencia intrafamiliar y VBG debe ser Fontibón, así mismo porque esta Casa de Justicia cuenta con la infraestructura que permita las adecuaciones necesarias para la acogida de todas las entidades prestadoras de servicios.
- Una vez definida la localidad, se adelantó  la visita  técnica a la Casa de Justicia de Fontibón el 27 de marzo, para revisar las adecuaciones físicas que se requerirán, como son: adaptar el baño para el consultorio médico, en el depósito de basuras se debe realizar separación de residuos orgánicos, inorgánicos y peligrosos, y la adecuación de la oficina del receptor de denuncias  ruta mujer de la Fiscalía General de la Nación- FGN, 3 oficinas adicionales de la Secretaria Distrital de la Mujer y  3 oficinas para el Instituto Colombiano de Bienestar Familiar. 
-  Adquisición de mobiliario: se está tramitando por el área encargada del equipo de infraestructura como son: Secretaría de la Mujer- SDMujer se le entregará 3 puestos de trabajo en L, 3 sillas ergonómicas, 6 sillas interlocutoras; entrega de mobiliario ICBF, 3 puestos de trabajo en L, 3 sillas ergonómicas, 6 sillas interlocutoras; entrega de mobiliario INML,1 puesto de trabajo sencillo, 1 sillas ergonómicas, 2 sillas interlocutoras, 1 camilla ginecológica y  1 biombo; entrega de mobiliario FGN  - receptor de denuncias, 1 puesto de trabajo en sencillo, 1 sillas ergonómicas (depende de la oficina que entregue la Fiscalía, si ya tiene mobiliario)
- La contratación del personal se ha venido adelantando y ya contamos con el receptor de denuncia de FGN y culmina la tercera semana de abril, con la contratación del médico.
- Articulación con las entidades operadoras para garantizar el servicio en la Casa de Justicia de Fontibón, con los delegados o personas enlaces de cada una de las entidades operadoras Secretaría Distrital de la Mujer, Fiscalía General de la Nación, Instituto Colombiano de Bienestar Familiar, Instituto Nacional de Medicina Legal y Secretaría Distrital de Integración Social - Comisaria de Familia, reunión realizada el 31 de marzo 2023. (acta)
En este orden de ideas, se tiene programada la Inauguración y puesta en funcionamiento de esta nueva Ruta de Atención Integral para Mujeres en la Casa de Justicia de Fontibón, para finales del primer semestre de 2023.</t>
  </si>
  <si>
    <t xml:space="preserve">Acta de reunión para presentar el plan de trabajo para implementar la Ruta de Atención Integral para Mujeres víctimas de violencia y el Protocolo de atención a niños, niñas y adolescentes víctimas de violencia sexual. NNA-VS
Acta de visita revisión de aspectos técnicos, espacios y mobiliario de la Casa de justicia de Fontibón para implementar la Ruta de atención a mujeres víctimas de violencias. </t>
  </si>
  <si>
    <t xml:space="preserve">De acuerdo con la meta proyectada, se da inicio y puesta en funcionamiento la Ruta de Atención integral para Mujer el 13 de junio de 2023 en la Casa de Justicia de Fontibón cumpliendo con la séptima Casa de Justicia con la ruta en operación, para lo que se realizaron las gestiones necesarias para su cumplimiento, las cuales son: 
• Seguimiento y evaluación de la estrategia: 
- Se realizó el 17 de abril la reunión comité interinstitucional de articulación con las entidades operadoras, en donde se presentaron las cifras de atención desde abril del 2021 a marzo del 2023 y el cronograma de implementación de la ruta en la Casa de Justicia de Fontibón, para evaluar los requerimientos del mobiliario y adecuaciones físicas a las instalaciones.
• Adecuaciones físicas a las instalaciones de la Casa de Justicia de Fontibón: 
- Se adaptó el baño para el consultorio médico, al depósito de basuras se le realizaron divisiones de separación de residuos orgánicos, inorgánicos y peligrosos. 
- Se adecuó la oficina del receptor de denuncias de la Fiscalía General de la Nación- FGN, 3 oficinas adicionales de la Secretaria Distrital de la Mujer y 3 oficinas para el Instituto Colombiano de Bienestar Familiar. 
- Se adquirió el mobiliario adicional para la Casa de Justicia de Fontibón: 1. Secretaría de la Mujer- SD Mujer se le entregó 3 puestos de trabajo en L, 3 sillas ergonómicas, 6 sillas interlocutoras. 2. ICBF, 3 puestos de trabajo en L, 3 sillas ergonómicas, 6 sillas interlocutoras. 3. Instituto Nacional de Medicina Legal y Ciencias Forenses INML 1 puesto de trabajo sencillo, 1 sillas ergonómicas, 2 sillas interlocutoras, 1 camilla ginecológica y 1 biombo. 4. Fiscalía General de la Nación FGN 1 puesto de trabajo en sencillo, 1 silla ergonómica y 2 sillas interlocutoras. 
•  Se realizó el 24 de mayo el comité interinstitucional de seguimiento con los delegados de las entidades operadoras en donde evalúa el cumplimiento del cronograma planteado para implementar la Ruta de Atención Integral para mujer en la Casa de Justicia de Fontibón, allí se plantean las dificultades que se presentan en las Casas de Justicia con Ruta, la importancia diligenciamiento de la matriz de seguimiento por todas las entidades operadoras y se evidencia casos atendidos que han presentado barreras en el acceso a la justicia. 
• El 8 de junio se realizó una reunión previa para informar la operatividad de la ruta en la Casa de Justicia de Fontibón, así como el diligenciamiento de la matriz de seguimiento a la Ruta. 
</t>
  </si>
  <si>
    <t xml:space="preserve">Acta de Comité Interinstitucional  
Acta de Comité Interinstitucional 
Acta visita técnica entrega espacios Casa de Justicia de Fontibón 
Acta Implementación de la Ruta Mujer Fontibón  
Acta de Comité Coordinador CJ Fontibón  
Fotos puestas en funcionamiento la Ruta Mujer Fontibón
</t>
  </si>
  <si>
    <t xml:space="preserve">Implementar el 100%  de actividades necesarias para poder inaugurar dos (2) nuevos Centros de Radicación de Demandas a Formato en el Distrito 
</t>
  </si>
  <si>
    <t xml:space="preserve">Actividades implementadas  para poder inaugurar dos (2) nuevos Centros de Radicación de Demandas en el Distrito </t>
  </si>
  <si>
    <t>Permite medir el avance en la implementación de actividades necesarias para que el Distrito pueda contar con dos (2) nuevos Centros de Radicación de Demandas</t>
  </si>
  <si>
    <t>Número de actividades implementadas para la inauguración de dos (2) nuevos Centros de Radicación de Demandas a Formato en el Distrito</t>
  </si>
  <si>
    <r>
      <t xml:space="preserve">Número de actividades programadas para la inauguración de dos (2) nuevos Centros de Radicación de Demandas a Formato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</si>
  <si>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color theme="1"/>
        <rFont val="Calibri"/>
        <family val="2"/>
        <scheme val="minor"/>
      </rPr>
      <t xml:space="preserve">: 100% de actividades requeridas para la inauguración de tres (3) Centros de Radicación de Demandas a Formato inaugurados en el Distrito
</t>
    </r>
  </si>
  <si>
    <t>365 - Habilitar en cinco (5) Casas de Justicia un sistema de radicación electrónica de demandas a formato</t>
  </si>
  <si>
    <r>
      <t xml:space="preserve">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</si>
  <si>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Estos nuevos Centros de Radicación de Demandas a Formato serían los  No. 4 y 5  en ser inaugurados en el Distrito en el marco del actual Plan De Desarrollo Distrital (2022-2024)</t>
  </si>
  <si>
    <t>Para la puesta en funcionamiento de los dos nuevos Centros de Radicación de Demandas, se ha hecho un análisis de acuerdo a las Casas de Justicia con mayores atenciones de enero a marzo de 2023, lo que nos indica que las Casas de Justicia de Suba la Campiña y Fontibón son las que presentan mayor necesidad de atención de la estrategia, por tanto se iniciará con las gestiones de mobiliario y demás insumos para la correcta operación de los Centros en estas Casas de Justicia, con el fin de lograr la apertura finalizando el mes de mayo.
Información de atenciones en lo que va corrido de la vigencia:
Acciones de tutela = 36 (8 en enero y 11 en febrero, 17 en marzo).
Demandas = 11 (3 en enero y 8 en marzo). una por restitución de inmueble, otra por un monitorio y otra por ejecutivo de pago.
Solicitudes de radicación = 4 (en marzo).
A su vez, dichas radicaciones fueron atendidas de la siguiente forma en los Centros de Radicación existentes en Casas de Justicia en el Distrito:
- Ciudad Bolívar = 14 radicaciones (1 demanda, 12 tutelas y 1 tramite de radicación).
- Bosa = 25 radicaciones (5 demandas, 19 tutelas y 1 tramite de radicación a proceso).
- Mártires =12 radicaciones (5 demandas, 5 tutelas y 2 trámites de radicación).
Así mismo, y con el fin de optimizar las herramientas de uso en las Casas de Justicia, se realizó la distribución de celulares al servicio de los funcionarios de Casa de Justicia, lo que permitirá contactar a los ciudadanos que así se requieran dentro de las estrategias de facilitadores y los nuevos CdR.</t>
  </si>
  <si>
    <t>Matriz de excel con consolidado de atenciones para definición de nuevos puntos de Centros de radicación.
Correo de distribución de teléfonos.</t>
  </si>
  <si>
    <t>Como acciones para la habilitación de los 2 Centros nuevos se adelantaron: 
i) reuniones preparatorias con los equipos de las Casas de Justicia donde se habilitarán los Centros de Radicación: Fontibón y Suba La Campiña, donde se informa del funcionamiento y competencia de estos, 
ii) se hace la solicitud y gestiona la contratación de 2 profesionales para que entren apoyar la atención de los centros de radicación 
iii) se realizan insumos y remiten a la oficina de comunicaciones para notas de prensa y libretos videos promocionales para la apertura de los Centros de Radicación 
iv) se realiza la apertura de los 2 Centros de Radicación el 30 de junio.
De igual forma, se reportan las radicaciones en los 3 Centros de Radicación de Demandas habilitados con un total de 78, de los cuales: 50 corresponden a acciones de tutelas, 15 demandas, 11 solicitudes de radicación únicamente y 2 Recursos de Reposición.
Estas radicaciones corresponden a los Centros de Radicación de las Casas de Justicia, así:
• Ciudad Bolívar 25: (2 demandas, 19 tutelas, 3 radicaciones y 1 recurso)
• Bosa 38: (10 demandas, 21 tutelas, 3 radicaciones y 1 recurso)
• Mártires 15: (2 demandas, 10 tutelas, 2 radicaciones y 1 memorial)
Sumado a lo anterior, se realizó un ajuste al Plan de Trabajo donde se evidencian las gestiones pertinentes para la apertura de los 2 nuevos Centros de Radicación.</t>
  </si>
  <si>
    <t>Acta reunión Fontibón 
Acta reunión Suba Campiña
Documento bierf elaborado para Subsecretaria 
Imagenes inauguración 
Reporte de Atenciones Centros de Radicción II Trimestre 2023
Plan de Trabajo</t>
  </si>
  <si>
    <t xml:space="preserve">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</si>
  <si>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Procedimientos  creados o actualizados junto sus documentos asociados que se requieran con relación al  proceso de Acceso y Fortalecimiento a la Justicia por parte de la DAJ</t>
  </si>
  <si>
    <t xml:space="preserve">Permite a la DAJ medir el avance en la creación y  actualización de los procedimientos y documentos asociados que se requieran con relación al  proceso de Acceso y Fortalecimiento a la Justicia 
</t>
  </si>
  <si>
    <t>Porcentaje de procedimientos  creados o actualizados junto sus documentos asociados</t>
  </si>
  <si>
    <t xml:space="preserve">Número de procedimientos  creados o actualizados junto sus documentos asociados </t>
  </si>
  <si>
    <r>
      <t xml:space="preserve">Número de procedimientos que se requieran crear o actualizar junto sus documentos asociados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</si>
  <si>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rFont val="Calibri"/>
        <family val="2"/>
        <scheme val="minor"/>
      </rPr>
      <t>:
Documentos creados = 3
Documentos actualizados=4</t>
    </r>
  </si>
  <si>
    <r>
      <rPr>
        <u/>
        <sz val="10"/>
        <rFont val="Calibri"/>
        <family val="2"/>
        <scheme val="minor"/>
      </rPr>
      <t>Debilidades:</t>
    </r>
    <r>
      <rPr>
        <sz val="10"/>
        <rFont val="Calibri"/>
        <family val="2"/>
        <scheme val="minor"/>
      </rPr>
      <t xml:space="preserve">
6. Procedimientos y documentos asociados al proceso de Acceso y Fortalecimiento a la Justicia desactualizados (en los temas que tienen que ver con la Dirección de Acceso a la Justicia).</t>
    </r>
  </si>
  <si>
    <t>Modelo Integrado de Planeación y Gestión (MIPG)</t>
  </si>
  <si>
    <t>Durante el segundo trimestre de la vigencia 2023, en compañía de las Unidades de Mediación y Conciliación y en el marco de los compromisos emanados de los acuerdos sindicales con las organizaciones en la entidad, se están ajustando y creando nuevos formatos, procedimientos y manuales que operativizan la labor que realizan las UMC. Dentro de los documentos abordados se encuentran: Formatos, procedimientos y Manuales. Actualmente están en revisión por parte de la Oficina Asesora de Planeación OAP de la SDSCJ.</t>
  </si>
  <si>
    <t>Formatos, Procedimientos y Manuales</t>
  </si>
  <si>
    <t>Orientar de forma cualificada al total de ciudadanos(as) que lo soliciten de acuerdo a sus necesidades específicas por medio del Centro de Recepción e Información (CRI) de Casas de Justicia, en el marco del funcionamiento del Programa Nacional de Casas de Justicia</t>
  </si>
  <si>
    <t>Ciudadanos(as) orientados por medio del CRI  de Casas de Justicia, en el marco del funcionamiento del Programa Nacional de Casas de Justicia</t>
  </si>
  <si>
    <t>Permite medir la cantidad de ciudadanos(as) orientados por medio del CRI  de Casas de Justicia, en el marco del funcionamiento del Programa Nacional de Casas de Justicia</t>
  </si>
  <si>
    <t xml:space="preserve">Porcentaje de ciudadanos(as) orientados por medio del CRI  </t>
  </si>
  <si>
    <t xml:space="preserve">Número de ciudadanos(as) orientados por medio del CRI  de Casas de Justicia  </t>
  </si>
  <si>
    <r>
      <t xml:space="preserve">Número de ciudadanos(as) que solicitan orientación en CRI de Casas de Justicia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</si>
  <si>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Sistema de Información de Casas de Justicia (SICAS)</t>
  </si>
  <si>
    <r>
      <rPr>
        <b/>
        <sz val="10"/>
        <color indexed="8"/>
        <rFont val="Calibri"/>
        <family val="2"/>
        <scheme val="minor"/>
      </rPr>
      <t>Enero a noviembre de 2022:</t>
    </r>
    <r>
      <rPr>
        <sz val="10"/>
        <color indexed="8"/>
        <rFont val="Calibri"/>
        <family val="2"/>
        <scheme val="minor"/>
      </rPr>
      <t xml:space="preserve">
Total atenciones CRI =118.977 (de los cuales 68.640 corresponden a mujeres, 39.774 a hombres, 81 personas corresponden a intersexuales, mientras que 10.462 personas no respondieron acerca de su sexo)</t>
    </r>
  </si>
  <si>
    <t>370 - Implementar en las Casas de Justicia un (1) modelo de atención virtual para facilitar el acceso a los
servicios de justicia en lo local</t>
  </si>
  <si>
    <r>
      <rPr>
        <u/>
        <sz val="10"/>
        <rFont val="Calibri"/>
        <family val="2"/>
        <scheme val="minor"/>
      </rPr>
      <t>Fortalezas:</t>
    </r>
    <r>
      <rPr>
        <sz val="10"/>
        <rFont val="Calibri"/>
        <family val="2"/>
        <scheme val="minor"/>
      </rPr>
      <t xml:space="preserve">
2. Durante  los últimos años se ha incrementado el número de equipamientos de acceso a la justicia en el Distrito. De este modo, al cierre de 2022 se encuentran en funcionamiento en el Distrito 15 Casas de Justicia y 6 Unidades Móviles de Acceso a la Justicia. Lo anterior con el fin de contar con una oferta disponible de servicios en los diferentes territorios y comunidades del Distrito.</t>
    </r>
  </si>
  <si>
    <t>Al cierre de 2022 se encuentran en funcionamiento en el Distrito 15 Casas de Justicia y 6 Unidades Móviles de Acceso a la Justicia</t>
  </si>
  <si>
    <t>Durante el Itrimestre de 2023 se orientaron 35610 ciudadano y ciudadanas, en las 16 Casas de justicia, a través de los Centros de Recepción e Información CRI. Del total de personas orientadas  21682 fueron mujeres, 12914 fueron hombres,  19 intersexuales y 992 no respondieron. Se orientaron 120 personas con discapacidad; y 92 personas vícitmas del conflicto.
A continuación se presentan los datos desagregados por casa de justicia:
CJ BARRIOS UNIDOS: 1652
CJ BOSA: 4711
CJ BOSA CAMPO VERDE: 1471
CJ CHAPINERO: 770
CJ CIUDAD BOLIVAR: 5748
CJ ENGATIVA: 1404
CJ FONTIBON: 1514
CJ KENNEDY: 2482
CJ MARTIRES: 1259
CJ  PUENTE ARANDA: 1392
CJ SAN CRISTOBAL: 3608
CJ SUBA CIUDAD JARDIN: 1977
CJ SUBA LA CAMPIÑA: 3462
CJ TUNJUELITO: 559
CJ USAQUEN: 1764
CJ USME: 1837.</t>
  </si>
  <si>
    <t>Excel resumen atenciones I trimestre 2023 - Captura de pantalla DashBoard página web de la Secretaía Distrital de Seguridad, Convivencia y Justicia. https://analitica.scj.gov.co/analytics/saw.dll?Portal</t>
  </si>
  <si>
    <t xml:space="preserve">Durante el II trimestre de 2023 se orientaron en recepción a 91.229 personas, de las cuales 44.692 fueron remitidas al Centro de Recepción e Información – CRI, en las 16 Casas de Justicia del distrito. Del total de personas orientadas 27.340 fueron mujeres, 17.283 fueron hombres, 26 intersexuales y 69 no respondieron. Se orientaron 566 personas con discapacidad; y 377 personas víctimas del conflicto. 
A continuación, se presentan los datos desagregados por casa de justicia: 
CJ BARRIOS UNIDOS: 1772
CJ BOSA: 4621 
CJ BOSA CAMPO VERDE: 1791 
CJ CHAPINERO: 1506
CJ CIUDAD BOLIVAR: 6870 
CJ ENGATIVA: 1882 
CJ FONTIBON: 2816 
CJ KENNEDY: 2776 
CJ MARTIRES: 2932 
CJ  PUENTE ARANDA: 1735 
CJ SAN CRISTOBAL: 4475 
CJ SUBA CIUDAD JARDIN: 1969 
CJ SUBA LA CAMPIÑA: 4198 
CJ TUNJUELITO: 606 
CJ USAQUEN: 2178
CJ USME: 2565.
</t>
  </si>
  <si>
    <t>Excel resumen atenciones II trimestre 2023 - Captura de pantalla DashBoard página web de la Secretaía Distrital de Seguridad, Convivencia y Justicia. https://analitica.scj.gov.co/analytics/saw.dll?Portal</t>
  </si>
  <si>
    <t xml:space="preserve">Atención Integral Básica a las Personas Privadas de la Libertad - CARCEL     </t>
  </si>
  <si>
    <t>CARCEL DISTRITAL</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</si>
  <si>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</si>
  <si>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Brindar alimentación al 100% de las Personas Privadas de la LIbertad recluídas en el Centro Especial de Reclusión - CER.</t>
  </si>
  <si>
    <t>N.A</t>
  </si>
  <si>
    <t>Raciones alimentarias brindadas al 100% de la población recluída en el Centro Especial de Reclusión - CER.</t>
  </si>
  <si>
    <t>Este indicador mide el porcentaje de las Personas Privadas de la Libertad en el CER,  a las que se le suministraron las raciones alimentarias durante el mes.</t>
  </si>
  <si>
    <t>Porcentaje de PPL que reciben raciones alimentarias  al mes</t>
  </si>
  <si>
    <t xml:space="preserve">N° de raciones suministradas en el mes </t>
  </si>
  <si>
    <t>Total de privados de la libertad recluídos durante el mes</t>
  </si>
  <si>
    <t>Formato "Parte  de Raciones Alimentarias Suministradas Diariamente F-AJ-976" comunicado por el área Almentación</t>
  </si>
  <si>
    <t>Meta # 342: Diseñar e implementar el 100% de las acciones priorizadas del plan de mejoramiento para la problemática de hacinamiento carcelario en Bogotá, que incluyen los diseños de la primera fase para la construcción de la nueva cárcel distrital</t>
  </si>
  <si>
    <t xml:space="preserve">Director (a) Centro Especial de Reclusión.                                                                                                                                                                                                                                                                                                           Líder Atención Integral Básica
Apoyo técnico del Área de Alimentación </t>
  </si>
  <si>
    <t>De conformidad con lo informado por el área de Atención Integral se suministraron  33.904 raciones alimentarias durante el periodo comprendido entre el 01 de enero y el 30 de junio de 2023, al total de las PPL recluídas en CER.</t>
  </si>
  <si>
    <t>Planillas de raciones mensuales</t>
  </si>
  <si>
    <t>Brindar atención en salud a las Personas Privadas de la LIbertad del Centro Especial de Reclusión - CER que lo requieran.</t>
  </si>
  <si>
    <r>
      <rPr>
        <sz val="10"/>
        <color rgb="FF000000"/>
        <rFont val="Calibri"/>
        <family val="2"/>
        <scheme val="minor"/>
      </rPr>
      <t>Atenciones en salud brindadas al 100% de la población recluída en el CER que lo requiera a través del formato de Solicitud de Servicio de Salud F-AIB-610.</t>
    </r>
    <r>
      <rPr>
        <sz val="10"/>
        <color rgb="FFFF0000"/>
        <rFont val="Calibri"/>
        <family val="2"/>
        <scheme val="minor"/>
      </rPr>
      <t xml:space="preserve"> </t>
    </r>
  </si>
  <si>
    <t>Este indicador mide el porcentaje de las Personas Privadas de la Libertad que solicitan atención en saldud y son atendidas en el Centro Especial de Reclusión.</t>
  </si>
  <si>
    <r>
      <rPr>
        <sz val="10"/>
        <color rgb="FF000000"/>
        <rFont val="Calibri"/>
        <family val="2"/>
        <scheme val="minor"/>
      </rPr>
      <t>Porcentaje</t>
    </r>
    <r>
      <rPr>
        <sz val="10"/>
        <color rgb="FFFF0000"/>
        <rFont val="Calibri"/>
        <family val="2"/>
        <scheme val="minor"/>
      </rPr>
      <t xml:space="preserve"> </t>
    </r>
    <r>
      <rPr>
        <sz val="10"/>
        <color rgb="FF000000"/>
        <rFont val="Calibri"/>
        <family val="2"/>
        <scheme val="minor"/>
      </rPr>
      <t>de PPL que reciben la atención en salud solicitada.</t>
    </r>
  </si>
  <si>
    <t xml:space="preserve">N° de atenciones en salud  realizadas en el mes </t>
  </si>
  <si>
    <t>Total de solicitudes de atenciones en salud realizadas durante el mes</t>
  </si>
  <si>
    <t>* Formato de Solicitud Servicio de Salud F-AIB-610 diligenciado por las PPL                                              * Formato de Planillas de Citas emitidas por el proveedor del servicio de salud.</t>
  </si>
  <si>
    <t>Director (a) Centro Especial de Reclusión 
Líder Atención Integral Básica</t>
  </si>
  <si>
    <t>De conformidad con lo informado por el área de Atención Integral se realizaron 1.153 atenciones  en salud de conformidad con las solicitudes realizadas durante el periodo del 01 de enero al 30 de junio de 2023</t>
  </si>
  <si>
    <t>Generar el diagnóstico de los procesos, procedimientos y protocolos necesarios para el correcto funcionamiento del  Centro Especial de Reclusión - CER.</t>
  </si>
  <si>
    <t>Diagnóstico de los procesos, procedimientos y protocolos requeridos por el Centro Especial de Reclusión de acuerdo al Modelo de Gestión de la entidad.</t>
  </si>
  <si>
    <t xml:space="preserve">Elaboración de un documento diagnóstico que identifique  los procesos, procedimientos y/o protocolos requeridos por el CER para su funcionamiento . </t>
  </si>
  <si>
    <t>Actas de reunión de mesas de trabajo  y Documento Diagnóstico</t>
  </si>
  <si>
    <t>Número de actividades del plan de trabajo ejecutadas durante el periodo reportado</t>
  </si>
  <si>
    <t>Número de actividades programadas en el plan de trabajo durante el periodo reportado</t>
  </si>
  <si>
    <t xml:space="preserve">Actas y documentos elaborados </t>
  </si>
  <si>
    <t>Director (a) Centro Especial de Reclusión 
Profesionales Responsables Procesos, Procedimientos y Protocolos</t>
  </si>
  <si>
    <t>Durante el periodo comprendido entre el 01 de abril y el 30 de junio de 2023 se generó el plan de trabajo para crear el diagóstico de los procesos, procedimientos y protocolos necesarios para el correcto funcionamiento del  Centro Especial de Reclusión - CER.  De igual forma, se desarrollaron las  mesas de trabajo donde se hizo el seguimiento y control a los avances referentes al diagnostico.</t>
  </si>
  <si>
    <t>Se anexan el plan de trabajo y las actas de reunión de las mesas de trabajo realizadas.</t>
  </si>
  <si>
    <t>Gestionar el trámite de las boletas de libertad proferidas por la autoridad judicial competente previo a la verificación de antecedentes dados por la Dirección de Investigación Criminal Interpol y confrontada con los procesos reportados en el portal de la Rama Judicial.</t>
  </si>
  <si>
    <t>Boletas de Libertad gestionados en los términos establecidos.</t>
  </si>
  <si>
    <t>Este indicador permite medir  la gestión de las órdenes de libertad tramitadas oportunamente y con  previa  validación de antecedentes judiciales.</t>
  </si>
  <si>
    <t>Procentaje  de ordenes de libertad gestionadas oportunamente por el CER.</t>
  </si>
  <si>
    <t>Nº de boletas de libertad tramitadas en los términos establecidos por la autoridad competente, previa verificación de antecedentes judiciales.</t>
  </si>
  <si>
    <t>Nº de ordenes de libertad recibidas</t>
  </si>
  <si>
    <t>Hoja de vida de PPL que recobra su libertad</t>
  </si>
  <si>
    <t xml:space="preserve">Diseño e Implementación del procedimiento de encomiendas. </t>
  </si>
  <si>
    <t>Director (a) Centro Especial de Reclusión
Área Jurídica</t>
  </si>
  <si>
    <t>Durante el periodo del 01 de enero y el 30 de junio de 2023 se han gestionado oportunamente el 100% de las ordenes de libertad emitidas por la autoridad judicial  competente, previo validación de antecedentes judiciales.</t>
  </si>
  <si>
    <t>Certificados de Libertad que reposan en las Hojas de Vida de los PPL que recobra su libertad.</t>
  </si>
  <si>
    <t xml:space="preserve">Vigilar y custodiar a las Personas Privadas de la Libertad dentro del Centro Especial de Reclusión en las remisiones y traslado con el fin de evitar y prevenir fugas </t>
  </si>
  <si>
    <t xml:space="preserve">Prevención de fugas en las remisiones y en el Centro Especial de Reclusión - CER 
</t>
  </si>
  <si>
    <t xml:space="preserve">Este  indicador permite medir la efectividad en la aplicación  de los diferentes procedimientos y protocolos  establecidos para garantizar, la seguridad del establecimiento penienteciario, evitando que el personal privado de la libertad, se fuge o se escape.  </t>
  </si>
  <si>
    <t>Número de PPL no evadidos  durante remimsiones o reclusión dentro del Centro Especial de Reclusión</t>
  </si>
  <si>
    <t>Minuta por compañía</t>
  </si>
  <si>
    <t>Meta # 344 Mantener el 100% de los estadanres de calidad y operación en la Cárcel Distrital de Varones y Anexo de Mujeres</t>
  </si>
  <si>
    <t>Director (a) Centro Especial de Reclusión
Cuerpo de Custodia y Vigilancia - CCV</t>
  </si>
  <si>
    <t>Durante el periodo del 01 de enero y el 30 de junio de 2023 no se han presentado fugas o situaciones que afecten la seguridad del Centro Especial de Reclusión - CER.</t>
  </si>
  <si>
    <t>Minuta por compañía
Memorando emitido por el Cuerpo de Custodia y Vigilancia informando fugas o situaciones que afecten la seguridad</t>
  </si>
  <si>
    <t>Reportar el 100% de las  personas visitantes y/o personas privadas de la libertad a quienes se les incaute sustancias psicoactivas o elementos prohibidos  que configuren presunta conducta punible, o incumplimiento del reglamento interno de la carcel.</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</si>
  <si>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</si>
  <si>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</si>
  <si>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Visitantes y/o personas privadas de la libertad</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</si>
  <si>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</si>
  <si>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</si>
  <si>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</si>
  <si>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 xml:space="preserve">Director (a) Cárcel Distrital </t>
  </si>
  <si>
    <t>De conformidad con el reporte del cuerpo de custodia y vigilancia para el mes de enero se reportaron 14 incautaciones,  en el mes de febrero 17 incautaciones,  en el mes de marzo se reportan 36 incutaciones.</t>
  </si>
  <si>
    <t>Mediante los Memorandos 20233300050273 de 06/02/2023, 20233340096693 de 03/03/2023 y 2023340128793 de 02/04/2023. Los comandantes de compañía informan a la Dirección de la Cárcel sobre los elementos incautados o decomisados durante el primer trimestre de 2023</t>
  </si>
  <si>
    <t>De conformidad con el reporte del cuerpo de custodia y vigilancia para el mes de Abril se reportaron 49 incautaciones,  en el mes de mayo 18 incautaciones,  en el mes de junio se reportan 17 incutaciones.</t>
  </si>
  <si>
    <t>Mediante los Memorandos 2023334016443 de 03/05/2023, 3-2023-20462 de 02/06/2023 y 3-2023-23627 de 01/07/2023. Los comandantes de compañía informan a la Dirección de la Cárcel sobre los elementos incautados o decomisados durante el segundo trimestre de 2023</t>
  </si>
  <si>
    <t xml:space="preserve">Lograr que el Cuerpo Custodia y Vigilancia  garantice en un 100% que no se  presenten fugas o escapes de las instalaciones,o de los procedimientos de remisión que  permanentemente realiza el centro penitenciario por parte del personal privado de la libertdad.(a Juzgados,Citas Medicas, Hospitalizaciones, Urgencias)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</si>
  <si>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</si>
  <si>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</si>
  <si>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</si>
  <si>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 xml:space="preserve">Archivo del Grupo Administración - Carpetas informe </t>
  </si>
  <si>
    <t>Durante el periodo comprendido entre el mes de enero a marzo, no se han presentado fugas, rescates o situaciones que afecten la seguridad del establecimiento carcelario.</t>
  </si>
  <si>
    <t>Durante el periodo no se han presentado fugas, rescates o situaciones que afecten la seguridad del establecimiento carcelario, se describen las incautaciones que se presentaron durante el periodo.</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</si>
  <si>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</si>
  <si>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</si>
  <si>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</si>
  <si>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Documentos publicados</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</si>
  <si>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</si>
  <si>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</si>
  <si>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</si>
  <si>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</si>
  <si>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Durante el trimestre se realizo la revisión y propuest de formatos de inventario por parte de lider y funcionarios del área de custodia y vigilancia, para la unidad canina de acuerdo a los lineamientos establecidos por el Sistema Integrado de Gestión, el cual no requierio cambios.</t>
  </si>
  <si>
    <t>Se adjunta correo. Esta actividad contnua en proceso.</t>
  </si>
  <si>
    <t>Durante el trimestre se realizo la creación dos de formatos FORMATO DE CONTROL SUMINISTRO DE ALIMENTOS CANINOS y FORMATO CONTROL DE INVENTARIO ELEMENTOS DE LA CDVAM el área de custodia y vigilancia, igualmente se realizo la Creación de la Nueva Caracterización para el nuevo proceso "Gestión Integral  a las Personas Privadas de la libertad"de acuerdo a los nuevos lineamientos establecidos para el nuevo mapa de procesos de la Secretaria de Seguridad, Convivencia y Justicia.</t>
  </si>
  <si>
    <t>Se adjuntan formatos, caracteriación y correo. Esta actividad continua en proceso.</t>
  </si>
  <si>
    <t>Brindar programas, actividades y/o  talleres  de  capacitación y ocupación válida para la redención de pena  aprobados en el plan ocupacional al 90% de las PPL.</t>
  </si>
  <si>
    <t>Programas, Actividades y/o talleres válidas para redención de pena.</t>
  </si>
  <si>
    <t>Este indicador mide el número de PPL aprobadas por la JETEE a las actividades válidas para la redención de pena.</t>
  </si>
  <si>
    <t>Porcentaje de PPL que acceden a los programas, talleres y actividades.</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</si>
  <si>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</si>
  <si>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</si>
  <si>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</si>
  <si>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</si>
  <si>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</si>
  <si>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</si>
  <si>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</si>
  <si>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A corte del  31 de Enero  se cuenta con 1028 PPL  en la Carcel Distrital la cual 1008 PPL fueron asignadas  en actividades TEE es decir corresponde al 98,1% ;  A corte de 28 de Febrero se cuenta con una población de 1030 PPL en la cual 990 PPL  fueron asignadas en actividades es decir corresponde a 96,1%; A corte del 31 de marzo hay un total de 1051 PPL en la carcel distrital el cual 1022 PPL le fueron aignadas en actividad TEE esto corresponde al 97,2% .</t>
  </si>
  <si>
    <t>Se anexan los 3 reportes de plan ocupacional correspondientes a los meses de enero, febrero y marzo es importante precisar que la fecha del reporte se genera al siguiente dia hábil del  mes reportado.</t>
  </si>
  <si>
    <t>A corte del  30 de Abril  se cuenta con 1041 PPL  en la Carcel Distrital la cual 1030 PPL fueron asignadas  en actividades TEE es decir corresponde al 98,9% ;  A corte de 31 de Mayo se cuenta con una población de 955 PPL en la cual 955 PPL  fueron asignadas en actividades es decir corresponde a 96%; A corte del 30 de junio hay un total de 1036 PPL en la carcel distrital el cual 1023 PPL le fueron aignadas en actividad TEE esto corresponde al 98,7% .</t>
  </si>
  <si>
    <t>Se anexan los 3 reportes de plan ocupacional correspondientes a los meses de abril, mayo y Junio es importante precisar que la fecha del reporte se genera al siguiente dia hábil del  mes reportado. Igualmente la programación del trimestre corresponde al 90% teniendo en cuenta que la población privada de la libertad es flotante contando con que se presentan ingresos y egresos en cada mes que varia la asignación de las actividades y de esta manera dar cumplimiento a la meta.</t>
  </si>
  <si>
    <t>Sensibilizar en el año al 100% de las PPL en temas de prevención: conducta suicida, consumo de sustancias psicoactivas y delitos sexuales.</t>
  </si>
  <si>
    <t>Prevención en temas de conducta suicida, consumo de sustancias psicoactivas  y delitos sexuales.</t>
  </si>
  <si>
    <t>Este indicador mide el porcentaje de las PPL sensibilizadas en temas de conducta suicida, consumo de sustancias psicoactivas  y delitos sexuales.</t>
  </si>
  <si>
    <t>Porcentaje de PPL sensibilizados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</si>
  <si>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</si>
  <si>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</si>
  <si>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</si>
  <si>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</si>
  <si>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A corte del  31 de Enero  se conto con un total 1028 PPL  en la Carcel Distrital, para el desarrollo de las tematicas establecidas se incluyeron 1033 PPL, la diferencia corresponde a los PPL que ingresaron al establecimiento en el periodo;  A corte de 28 de Febrero se conto con un total 1030 PPL  en la Carcel Distrital, para el desarrollo de las tematicas establecidas se incluyeron 1035 PPL, la diferencia corresponde a los PPL que ingresaron al establecimiento en el periodo; A corte del 31 de marzo se conto con un total 1051 PPL  en la Carcel Distrital, para el desarrollo de las tematicas establecidas se incluyeron 1030 PPL</t>
  </si>
  <si>
    <t>Se anexan actas de los  meses de Enero,  Febrero y marzo como evidencia de las acciones realizadas para el cumplimiento de la meta</t>
  </si>
  <si>
    <t>A corte del  30 de abril  se conto con un total 1030 PPL  en la Carcel Distrital, para el desarrollo de las tematicas establecidas se incluyeron 1044 PPL es decir el 101% PPL, la diferencia corresponde a los PPL que ingresaron al establecimiento en el periodo;  A corte de 31 de Mayo se conto con un total 1030 PPL  en la Carcel Distrital, para el desarrollo de las tematicas establecidas se incluyeron 1025 PPL, es decir el 100% de los PPL estuvieron inmersos dentro de las tematicas; A corte del 30 de junio se conto con un total 1025 PPL  en la Carcel Distrital, para el desarrollo de las tematicas establecidas se incluyeron 1041 PPL, es decir el 102% PPL, la diferencia corresponde a los PPL que ingresaron al establecimiento en el periodo</t>
  </si>
  <si>
    <t>Se anexan actas de los  meses de Abril, Mayo y Junio como evidencia de las acciones realizadas para el cumplimiento de la meta</t>
  </si>
  <si>
    <t>Brindar las raciones alimentarias al 100%  de la población carcelaria.</t>
  </si>
  <si>
    <t>Raciones alimentarias al 100%  de la población carcelaria</t>
  </si>
  <si>
    <t xml:space="preserve">Este indicador mide las raciones alimentarias al 100%  de la población carcelaria </t>
  </si>
  <si>
    <t xml:space="preserve">Porcentaje de PPL que reciben raciones alimentarias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</si>
  <si>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</si>
  <si>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</si>
  <si>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</si>
  <si>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</si>
  <si>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Para el mes de enero se contabiliza un total de 32119 raciones  suministradas, para el mes de febrero un total de 28931 raciones suminitradas y para el mes de marzo un total de 31880 raciones sumistradas cumpliendo con la entrega de raciones suministradas a la totalidad de las PPL.</t>
  </si>
  <si>
    <t xml:space="preserve">Se anexan planilas de parte de Raciones de Enero, Febrero y Marzo </t>
  </si>
  <si>
    <t>Para el mes de abril se contabiliza un total de 31428 raciones  suministradas, para el mes de mayo un total de 31944 raciones suminitradas y para el mes de junio un total de 31183 raciones sumistradas cumpliendo con la entrega de raciones suministradas a la totalidad de las PPL.</t>
  </si>
  <si>
    <t>Se anexan planilas de parte de Raciones de Abril, Mayo y Junio.</t>
  </si>
  <si>
    <t>Brindar atención en salud al 100% de las PPL que solicite acceso a dichos servicios.</t>
  </si>
  <si>
    <t>Atención en salud al 100% de las PPL que soliciten acceso a dichos servicios</t>
  </si>
  <si>
    <t>Este indicador mide la  atención en salud al 100% de las PPL que soliciten acceso a dichos servicios</t>
  </si>
  <si>
    <t>Porcentaje de PPL que reciben atención en salud</t>
  </si>
  <si>
    <t xml:space="preserve">Total de Personas Privadas de la Libertad atendidas en el servicio de salud en el mes.	</t>
  </si>
  <si>
    <t>Total de solicitudes realizadas por las Personas Privadas de la Libertad para servicio de salud en el mes</t>
  </si>
  <si>
    <t>Se relacionan las planillas RIPS</t>
  </si>
  <si>
    <t>Director (a) Cárcel Distrital 
Líder Atención Integral Básica
Responsable Área de Salud</t>
  </si>
  <si>
    <t xml:space="preserve">En el mes de Enero, se atendieron 617 PPL, que corresponden a 462 atención medicas y 155 odontologicas. De conformidad con el reporte del mes de febrero, se atendieron 761 PPL, que corresponden a 418 atención medicas y 343 odontologicas  y en el mes de Marzo, se atendieron 797 PPL, que corresponden a 566 atención medicas y 231 odontologicas. </t>
  </si>
  <si>
    <t>Se anexan planillas RIPS de los meses de Enero, Febrero y Marzo</t>
  </si>
  <si>
    <t xml:space="preserve">En el mes de abril, se atendieron 804 PPL, que corresponden a 604 atención medicas y 200 odontologicas. De conformidad con el reporte del mes de mayo, se atendieron 798 PPL, que corresponden a 518 atención medicas y 280 odontologicas  y en el mes de Junio, se atendieron 1001 PPL, que corresponden a 531 atención medicas y 470 odontologicas. </t>
  </si>
  <si>
    <t>Se anexan planillas RIPS de los meses de Abril, Mayo y Junio. Se adjunta igualmente los formatos de Control de Atención Unidad de Servicios de Salud, en el cual se registran las solicitudes realiizadas por los PPL.</t>
  </si>
  <si>
    <t>Tramitar el 100% de las ordenes de libertad de las PPL  dentro de las 24 horas siguientes al recibo de los antecedentes judiciales de la Interpol y verificados dichos antecedentes con la hojas de vida.</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</si>
  <si>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</si>
  <si>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</si>
  <si>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Ordenes de libertad</t>
  </si>
  <si>
    <t>Nº de ordenes de libertad tramitadas en las 24 horas siguientes al recibo de los antecedentes judiciales de la Interpol</t>
  </si>
  <si>
    <t>Meta #344 Mantener el 100% de los estándares de calidad y operación en la Cárcel Distrital de Varones y Anexo de Mujeres</t>
  </si>
  <si>
    <t>Director (a) Cárcel Distrital 
Líder Trámite Juridico</t>
  </si>
  <si>
    <t>Para el primer trimestre de 2023, se tramitó el 100% de las boletas de libertad, después de recibir y verificar los correspondientes antecedentes de INTERPOL.</t>
  </si>
  <si>
    <t>Se anexan las minutas de liberta de los meses de Enero, Febrero y Marzo.</t>
  </si>
  <si>
    <t>Para el segundo trimestre de 2023, se tramitó el 100% de las boletas de libertad, después de recibir y verificar los correspondientes antecedentes de INTERPOL. En el reporte descargado por ORFEO se puede evidenciar la fecha de radicaciòn de la boleta de libertad, su asignaciòn y tràmite el cual se encuentra dentro de los terminos.</t>
  </si>
  <si>
    <t>Se anexan las minutas de liberta de los meses de Abril, mayo y junio, iguamente los reportes de ORFEO Y SIGA de asignaciòn y tràmite.</t>
  </si>
  <si>
    <t>Tramitar el 100% de las solicitudes de redención de pena incoadas por los despachos judiciales o las PPL ante el área jurídica.</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</si>
  <si>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</si>
  <si>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</si>
  <si>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Número de solicitudes de redención de pena</t>
  </si>
  <si>
    <t>No. Solicitudes tramitadas</t>
  </si>
  <si>
    <t>No del total de Solicitudes allegadas.</t>
  </si>
  <si>
    <t xml:space="preserve">Reporte de  solicitudes atendidas de forma mensual </t>
  </si>
  <si>
    <t>Frente al primer trimestre del año 2023, se reporta que para los meses de Enero, Febrero y Marzo de 2023, se cumplió con el 100% de la meta, teniendo en cuenta los informes correspondientes a esos meses.</t>
  </si>
  <si>
    <t>Se anexan informes de los meses de Enero,  Febrero y marzo respecto a la atención generada por el área de redención de pena</t>
  </si>
  <si>
    <t>Frente al segundo trimestre del año 2023, se reporta que para los meses de Abril, Mayo y Junio de 2023, se cumplió con el 100% de la meta, teniendo en cuenta los informes correspondientes a esos meses.</t>
  </si>
  <si>
    <t>Se anexan informes de los meses de abril, mayo y junio respecto a la atención generada por el área de redención de pena</t>
  </si>
  <si>
    <t xml:space="preserve">Fortalecimiento de Capacidades Operativas Para la S, C y AJ         </t>
  </si>
  <si>
    <t>SUBSECRETARIA DE INVERSIONES Y FORTALECIMIENTO DE CAPACIDADES OPERATIVAS</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</si>
  <si>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</si>
  <si>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Elaborar 4 reportes de conciliación de información del seguimiento frente al cumplimiento de metas entre las Subsecretarías de Acceso a la Justicia e Inversiones.</t>
  </si>
  <si>
    <t>Número de reportes conciliados entre las Subsecretarías de Acceso a la Justicia e Inversiones.</t>
  </si>
  <si>
    <t>Reportes de conciliación de información del seguimiento frente al cumplimiento de metas entre las Subsecretarías de Acceso a la Justicia e Inversiones.</t>
  </si>
  <si>
    <t>Reportes conciliados elaborados</t>
  </si>
  <si>
    <t>Reportes programados  conciliados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</si>
  <si>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</si>
  <si>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</si>
  <si>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</si>
  <si>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</si>
  <si>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</si>
  <si>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</si>
  <si>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Durante el primer trimestre del 2023 se  elaboro 1 reportes de conciliación de información del seguimiento frente al cumplimiento de metas entre las Subsecretarías de Acceso a la Justicia e Inversiones.</t>
  </si>
  <si>
    <t xml:space="preserve">
Acta de reunión mes de marzo</t>
  </si>
  <si>
    <t>Durante el segundo trimestre del 2023 se  elaboro 1 reportes de conciliación de información del seguimiento frente al cumplimiento de metas entre las Subsecretarías de Acceso a la Justicia e Inversiones.</t>
  </si>
  <si>
    <t xml:space="preserve">
Acta de reunión mes de junio</t>
  </si>
  <si>
    <t>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</si>
  <si>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</si>
  <si>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</si>
  <si>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</si>
  <si>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</si>
  <si>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</si>
  <si>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</si>
  <si>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</si>
  <si>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7792 - Fortalecimiento de los organismos de seguridad y justicia en Bogotá</t>
  </si>
  <si>
    <t>Durante el primera trimestre del 2023 se Realizaron  3 mesas de trabajo técnicas con los organismos de seguridad y C4 para el seguimiento a la planeación, ejecución y necesidades de adquisición de bienes y servicios requeridos para el fortalecimiento de sus capacidades operativas enfocadas en seguridad y justicia del Distrito</t>
  </si>
  <si>
    <t xml:space="preserve">
2 Acta de reunión MEBOG
1 Acta de reunion C4</t>
  </si>
  <si>
    <t>Durante el segundo trimestre del 2023 se Realizó 1 mesas de trabajo técnicas con los organismos de seguridad (MEBOG) para el seguimiento a la planeación, ejecución y necesidades de adquisición de bienes y servicios requeridos para el fortalecimiento de sus capacidades operativas enfocadas en seguridad y justicia del Distrito</t>
  </si>
  <si>
    <t xml:space="preserve">
1 Acta de reunión MEBOG</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</si>
  <si>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</si>
  <si>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</si>
  <si>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</si>
  <si>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</si>
  <si>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</si>
  <si>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</si>
  <si>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</si>
  <si>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Durante el primera trimestre del 2023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</si>
  <si>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</si>
  <si>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Durante el segundo trimestre del 2023 se Requirieron informes trimestrales a los responsables de meta y a las Direcciones, para el seguimiento a la planeación y ejecución de las mismas, de los proyectos que gerencia la Subsecretaría de Inversiones.</t>
  </si>
  <si>
    <t>Informe SPI 7792 junio consolidado
Informe SPI 7797 junio Consolidado
Correo de solicitud de la Información a las áreas</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</si>
  <si>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</si>
  <si>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</si>
  <si>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</si>
  <si>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</si>
  <si>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</si>
  <si>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</si>
  <si>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</si>
  <si>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Durante el primera trimestre del 2023 se realizaron  reuniones de control y seguimiento a la planeación y ejecución de las metas de los proyectos de inversión que gerencia la Subsecretaría de Inversiones con su respectiva acta.</t>
  </si>
  <si>
    <t>1 Acta de reunión mes de enero
1 Acta de reunión mes de febrero
1 Acta de reunión mes de marzo</t>
  </si>
  <si>
    <t>Durante el segundo trimestre del 2023 se realizaron  reuniones de control y seguimiento a la planeación y ejecución de las metas de los proyectos de inversión que gerencia la Subsecretaría de Inversiones con su respectiva acta.</t>
  </si>
  <si>
    <t>1 Acta de reunión mes de abril
1 Acta de reunión mes de mayo
1 Acta de reunión mes de  junio</t>
  </si>
  <si>
    <t>DIRECCIÓN DE BIENES PARA LA SEGURIDAD, CONVIVENCIA Y ACCESO A LA JUSTICIA</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</si>
  <si>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</si>
  <si>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</si>
  <si>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</si>
  <si>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</si>
  <si>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</si>
  <si>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</si>
  <si>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</si>
  <si>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</si>
  <si>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</si>
  <si>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A corte de 31 de marzo de 2023, se encuentran asignados 80 contratos vigentes a la Dirección de Bienes para la supervisión, de los cuales durante el trimestre estuvieron disponibles para revisión del expediente 80, de los cuales al finalizar el periodo 10 presentan observaciones para subsanar, por lo que el total de contratos que cumplen con la metodología son 70, lográndose así un 87,5% de cumplimiento.</t>
  </si>
  <si>
    <t>Informe de revisión de expedientes enero a marzo 2023</t>
  </si>
  <si>
    <t>A corte de 30 de junio de 2023, se encuentran asignados 150 contratos vigentes a la Dirección de Bienes para la supervisión, de los cuales durante el trimestre estuvieron disponibles para revisión del expediente 147, de los cuales al finalizar el periodo 10 presentan observaciones para subsanar, por lo que el total de contratos que cumplen con la metodología son 137, lográndose así un 93,19% de cumplimiento.</t>
  </si>
  <si>
    <t>Informe de revisión de expedientes abril a junio 2023</t>
  </si>
  <si>
    <t>Realizar al 100% el seguimiento semanal a los contratos de construcción de obras nuevas por medio de la ficha de seguimiento de obras</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</si>
  <si>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</si>
  <si>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</si>
  <si>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</si>
  <si>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</si>
  <si>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</si>
  <si>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Semanal</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</si>
  <si>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</si>
  <si>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</si>
  <si>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</si>
  <si>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</si>
  <si>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La Dirección de Bienes tiene a su cargo la supervisión de los contratos de 3 obras de construcción y su interventoría así:
1. Nueva sede de la Policía Metropolitana de Bogotá
2. Comando de la Brigada XIII del Ejército
3. Comando de Reclutamiento y Control de Reservas del Ejército Nacional de Colombia – COREC en el Cantón Norte
El diseño, ajuste e implementación de las fichas de seguimiento de obra e interventoría inició en enero de 2023. Para el primer trimestre se cuenta con 35 fichas de seguimiento, de un total de 35 programadas, logrando un cumplimiento del 100% de la meta programada para el trimestre.</t>
  </si>
  <si>
    <t xml:space="preserve">35 fichas de seguimiento de obra e interventoría </t>
  </si>
  <si>
    <t>La Dirección de Bienes tiene a su cargo la supervisión de los contratos de 2 obras de construcción y su interventoría así:
1. Nueva sede de la Policía Metropolitana de Bogotá
2. Comando de la Brigada XIII del Ejército
El diseño, ajuste e implementación de las fichas de seguimiento de obra e interventoría inició en enero de 2023. Para el segundo trimestre se cuenta con 27 fichas de seguimiento, de un total de 27 programadas, logrando un cumplimiento del 100% de la meta programada para el trimestre.</t>
  </si>
  <si>
    <t xml:space="preserve">27 fichas de seguimiento de obra e interventoría </t>
  </si>
  <si>
    <t>Formular Un (1) Plan de mantenimiento integral de para los Bienes Muebles e Inmuebles, en propiedad y/o a cargo de la SDSCJ</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</si>
  <si>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</si>
  <si>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</si>
  <si>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</si>
  <si>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</si>
  <si>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Durante el periodo no hay ejecución.</t>
  </si>
  <si>
    <t>Documento con el Plan de mantenimiento integral de para los Bienes Muebles e Inmuebles</t>
  </si>
  <si>
    <t>En  proceso de planeación para iniciar la actividad</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</si>
  <si>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</si>
  <si>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</si>
  <si>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</si>
  <si>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Volumen</t>
  </si>
  <si>
    <t>Externo</t>
  </si>
  <si>
    <t>* Implementar al 100% el plan de infraestructura y dotación de los organismos de seguridad y justicia, con enfoque territorial.</t>
  </si>
  <si>
    <t>Entre enero y marzo de 2023 el consumo de combustible ACPM y gasolina fue de 248.637 galones, el cual comparado con el consumo de 245.039 galones del trimestre anterior (octubre a diciembre 2022), presentó un aumento del 1,47%, lográndose mantener una variación no mayor al 10% en el consumo para el primer trimestre de la vigencia.</t>
  </si>
  <si>
    <t>Archivo en excel con cálculo de variación
Archivos en excel soporte de los consumos</t>
  </si>
  <si>
    <t>Entre abril y mayo de 2023 el consumo de combustible ACPM y gasolina fue de 250.942 galones, el cual comparado con el consumo de 248.637 galones del trimestre anterior (enero a abril 2023), presentó un aumento del 0,93%, lográndose mantener una variación no mayor al 10% en el consumo para el primer trimestre de la vigencia.</t>
  </si>
  <si>
    <t>Verificar mediante visitas aleatorias el uso y estado de los bienes y el estado de las placas de inventario de 2,000 bienes que hacen parte de los contratos de comodatos vigentes</t>
  </si>
  <si>
    <t>VERIFICACIÓN BIENES EN COMODATOS</t>
  </si>
  <si>
    <t>Realizar el seguimiento y control a los bienes entregados en comodato a los diferentes organismos de seguridad.</t>
  </si>
  <si>
    <t>Seguimiento a Bienes Muebles e inmuebles</t>
  </si>
  <si>
    <t>Cantidad de bienes de verificados en el trimestre que pertenecen a los comodatos</t>
  </si>
  <si>
    <t>2,000 bienes de incluidos en los comodatos</t>
  </si>
  <si>
    <t xml:space="preserve">* Deficiente coordinación respecto al control de bienes, con las diferentes entidades comodatarias.
 * Alta dependencia de la información suministrada por las agencias comodatarias en cuanto al estado y ubicación de los bienes </t>
  </si>
  <si>
    <t>En 4 visitas realizadas entre enero y marzo de 2023, se logró la verificación de un total de 606 bienes que hacen parte de los comodatos 1934/2018 y 2132/2018, lográndose la meta del periodo del 30% de un total de 2.000 bienes que corresponden a la meta anual.</t>
  </si>
  <si>
    <t>Actas de visita de campo
Formato de seguimiento a bienes muebles e inmuebles</t>
  </si>
  <si>
    <t>En 4 visitas realizadas entre abril y junio de 2023, se logró la verificación de un total de 1306 bienes que hacen parte de los comodatos 837-2020, 836-2020, 791-2019, 2096-2022, 1934-2022, 1445-2020, 1097-2019 Y 1036-2018, lográndose la meta del periodo del 65,3% de un total de 2.000 bienes que corresponden a la meta anual. Lo anterior pues se  conto en la Dirección de Bienes con un mayor numero de profesionales apoyando la gestión en esta meta.</t>
  </si>
  <si>
    <t>Elaborar, gestionar y efectuar el seguimiento al 100% de las herramientas de planeación presupuestal y de gestión a cargo de la Dirección de Bienes de la Subsecretaría de Inversión y fortalecimiento de capacidades operativas.</t>
  </si>
  <si>
    <t>% DE HERRAMIENTAS DE PLANEACIÓN ADMINISTRADAS</t>
  </si>
  <si>
    <t>Planes, informes, proyectos y/o bases de datos que permitan administrar y controlar el presupuesto y la gestión a cargo de la de la Subsecretaría de Inversión y fortalecimiento de capacidades operativas.</t>
  </si>
  <si>
    <t>DOCUMENTOS</t>
  </si>
  <si>
    <t>Número de herramientas de planeación administradas</t>
  </si>
  <si>
    <t>Número de herramientas de planeación requeridas</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</si>
  <si>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al plan de mejoramiento interno
3. Reporte de Seguimiento a Proyectos de Inversión - SPI
4. Reporte indicadores PMR
5. Territorialización de la inversión proyecto 7792
6. Reporte entrega de bienes y equipos
7. Ejecución de recursos del cupo de endeudamiento proyectos de inversión.
De acuerdo con lo anterior se dio cumplimiento a la meta programada para el periodo.</t>
  </si>
  <si>
    <t>1. Formatos control de cuentas diligenciados de enero a marzo
2. Correos electrónicos confirmando actualización del seguimiento al plan de mejoramiento de enero a marzo
3. Correos electrónicos remitiendo reporte de Informes mensuales</t>
  </si>
  <si>
    <t>1. Formatos control de cuentas diligenciados de abril a junio
2. Correos electrónicos confirmando actualización del seguimiento al plan de mejoramiento de enero a marzo
3. Correos electrónicos remitiendo reporte de Informes mensuales</t>
  </si>
  <si>
    <t>Realizar mesas de trabajo trimestrales con la Dirección Jurídica y contractual y con las áreas que se requiera, para hacer la revisión de la documentación asociada al proceso contractual.</t>
  </si>
  <si>
    <t>Documentación</t>
  </si>
  <si>
    <t>Desarrollar mesas de trabajo que se va a realizar en conjunto con la Dirección Jurídica y contractual y con las demás áreas que se requiera, para hacer la revisión de la documentación asociada al proceso contractual.</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</si>
  <si>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</si>
  <si>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</si>
  <si>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</si>
  <si>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</si>
  <si>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</si>
  <si>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</si>
  <si>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Dirección de Operaciones para el Fortalecimiento</t>
  </si>
  <si>
    <t xml:space="preserve">Teniendo en cuenta que la entidad se encuentra en proceso de actualización de procedimientos y documentación asociada al mapa de procesos, la Dirección Jurídica y Contractual, la Dirección de Operaciones para el Fortalecimiento, la Dirección Tecnica y la Oficina Asesora de Planeación se reuieron  el 28 de marzo de 2023 en mesa de trabajo, con el fin de revisar  la documentación del Proceso de Gestión Jurídica y Contractual e iniciar la correspondiente actualización de los mismos
</t>
  </si>
  <si>
    <t xml:space="preserve">Grabación de la reunión desarrollada el 28/03/2023 https://scjgovcol-my.sharepoint.com/:v:/g/personal/yazmin_sanchez_scj_gov_co/ESG9qa_wjeFHg7IiXjx1EWsBkmsP_LK3nSLcgTVKf1sgKg </t>
  </si>
  <si>
    <t>Dando continuidad al prcoceso de actualización de procedimientos y documentación asociada al al proceso de Gestión Contractual, la Dirección Jurídica y Contractual y la Dirección de Operaciones para el Fortalecimiento se reuieron  el 23 de junio de 2023 en mesa de trabajo, con el fin de revisar  los procedimientos  Contratación de Servicios Profesionales y de Apoyo a la Gestión y Legalización y Perfeccionamiento de los Contratos, los cuales se encuentran ajustado y envidos a revisión por parte de los Jefes de cada area Contractual.</t>
  </si>
  <si>
    <t>Acta de reunión - Mesa de trabajo</t>
  </si>
  <si>
    <t>Realizar un reporte trimestral a los Supervisores, de los contratos que requieren liquidación.</t>
  </si>
  <si>
    <t>Contratos para liquidación</t>
  </si>
  <si>
    <t>Reporte de los contratos que requieren liquidación a los Supervisores correspondientes.</t>
  </si>
  <si>
    <t>Reportes presentados</t>
  </si>
  <si>
    <t>Reportes programados</t>
  </si>
  <si>
    <t>Con corte al 29-Mar-2023 se generó reporte a las áreas mediante el cual se remitió la relación de contratos que se encontraban ejecutados, y que no tenían proceso de liquidación y/o cierre del expediente en la plataforma SECOP o TVEC. En total se remitieron 14 comunicados con información de 1069 contratos que presentaban tal condición, con el fin de que las áreas realicen los procedimientos correspondientes.</t>
  </si>
  <si>
    <t>Radicados: 
20234200126983_00001f
20234200126993_00001f
20234200127003_00001f
20234200127013_00001f
20234200127023_00001f
20234200127033_00001f
20234200127043_00001f
20234200127053_00001f
20234200127063_00001f
20234200127073_00001f
20234200127083_00001f
20234200127173_00001f
Correo Reporte contratos finalizados sin liquidación 1er Trim 2023 DOF
Correo Reporte Contratos Finalizados sin Liquidación yo Cierre Sub Inversiones 1er Trim 2023 
Reporte corte 29/03/2023</t>
  </si>
  <si>
    <t>Con corte al 16-May-2023 se generó reporte a las áreas mediante el cual se remitió la relación de contratos que se encontraban ejecutados, y que no tenían proceso de liquidación y/o cierre del expediente en la plataforma SECOP o TVEC. En total se remitieron 13 comunicados con información de contratos que presentaban tal condición, con el fin de que las áreas realicen los procedimientos correspondientes.</t>
  </si>
  <si>
    <t xml:space="preserve">Radicados: 
 20234200185253
20234200185413
20234200185603
20234200185193
 20234200185273
20234200185213
20234200185323
20234200185333
20234200185363
20234200185643
</t>
  </si>
  <si>
    <t>Efectuar la ordenación archivística de 80 metros lineales de expedientes contractuales.</t>
  </si>
  <si>
    <t>Ordenación archivística</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</si>
  <si>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</si>
  <si>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</si>
  <si>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</si>
  <si>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</si>
  <si>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</si>
  <si>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</si>
  <si>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</si>
  <si>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Durante el primer trimestre de la vigencia 2023, la Dirección de Operaciones para el Fortalecimiento ha realizado la ordenación archivistica de 20 metros lineales de las vigencias 2017, 2018, 2019, 2020 y 2021 de un total de 106.597 folios en el periodo de referencia.</t>
  </si>
  <si>
    <t xml:space="preserve">Correo soporte del profesional encargado de Gestión Documental, en el cual detalla el número de contratos intervenidos.
Link de archivos en excel con el detalle de cada intervención archivistica.
</t>
  </si>
  <si>
    <t>Durante el segundo trimestre de la vigencia 2023, la Dirección de Operaciones para el Fortalecimiento ha realizado la ordenación archivistica de mas de 20 metros lineales de las vigencias 2014, 2017, 2018, 2019, 2020 y 2021 de un total de 128.067 folios en el periodo de referencia.</t>
  </si>
  <si>
    <t>Realizar reporte a las dependencias informando el avance en la radicación de los procesos de contratación, para el cumplimiento del PAA.</t>
  </si>
  <si>
    <t>Avance del PAA reportado</t>
  </si>
  <si>
    <t>Reporte para notificar a las dependencias el avance en la radicación de las solicitudes de contratación que fueron programados en el PAA</t>
  </si>
  <si>
    <t xml:space="preserve">En el periodo comprendido entre el 01-Ene al 27-Mar-2023 se desarrollaron dos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537 líneas programadas se había hecho radicación para 360 líneas y se encontraba pendiente la solicitud para 177 líneas. En el caso de las adiciones se informó que, de las 57 líneas programadas, se habían radicado solicitudes para 40 líneas y se encontraba pendiente la solicitud para 17 líneas. 
</t>
  </si>
  <si>
    <t>Seguimiento al Cumplimiento PAA Ene a Feb 2023
Seguimiento al Cumplimiento PAA Ene a Mar 2023</t>
  </si>
  <si>
    <t>En el periodo comprendido entre el 01-Abr al 30-Jun-2023 se desarrollaron tres momentos de seguimiento al cumplimiento en la radicación de procesos y/o adiciones según la programación en el PAA para la vigencia 2023. Por cada seguimiento se realizó un reporte a las áreas en la que se informa la cantidad de procesos y/o adiciones que fueron radicadas y las que no. En último reporte se notificó que, en el caso de procesos de contratación: de las 562 líneas programadas se había hecho radicación para 503 líneas y se encontraba pendiente la solicitud para 59 líneas.</t>
  </si>
  <si>
    <t>Seguimiento al Cumplimiento PAA Ene a Abril 2023
Seguimiento al Cumplimiento PAA Ene a Mayo 2023
Seguimiento al Cumplimiento PAA Ene a Junio 2023</t>
  </si>
  <si>
    <t>Gestionar copias de seguridad de los expedientes digitales de la vigencias 2022 en adelante.</t>
  </si>
  <si>
    <t>Seguridad expedientes digitales</t>
  </si>
  <si>
    <t>Gestionar con las áreas correspondientes, la generación de las copias de seguridad para los expedientes digitales a partir de la vigencias 2022 en adelante</t>
  </si>
  <si>
    <t>Solicitudes programadas</t>
  </si>
  <si>
    <t>Solicitudes realizadas</t>
  </si>
  <si>
    <t>Se solicita a la Dirección de Tecnologias y  Sistemas de la Información Backup de la carpeta denominada 420- Dirección de Operaciones para el Fortalecimiento, con el fin de garantizar la seguridad de la información electrónica que reposa en las herramientas tecnologicas destinadas para el almacenamiento de la información contractual.</t>
  </si>
  <si>
    <t>Radicado:
20234200123413
Correo solicitud de Backup</t>
  </si>
  <si>
    <t xml:space="preserve">Radicado:
 3-2023-23086
</t>
  </si>
  <si>
    <t xml:space="preserve">Atención y Servicio al Ciudadano         </t>
  </si>
  <si>
    <t>SUBCRETARÍA DE GESTIÓN INSTITUCIONAL</t>
  </si>
  <si>
    <t>De apoyo</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</si>
  <si>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</si>
  <si>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</si>
  <si>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</si>
  <si>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</si>
  <si>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</si>
  <si>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</si>
  <si>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</si>
  <si>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Durante el primer trimestre de la vigencia 2023, se realizó lo siguiente:
- Se formuló la matriz de seguimiento al PAA de la vigencia 2023 y se socializo a los referentes de los proyectos, por medio del OneDrive.
- Se realizaron tres seguimientos (enero, febrero y marzo) al PAA y se socializaron al equipo directivo y sus grupos de apoyo mediante correo electrónico a través de Power Bi.
- Se realizó seguimiento a la matriz de excell del PAA, la cual cuenta con la información reportada al 31 de marzo de 2023.</t>
  </si>
  <si>
    <t>Soportes:
- 1 - Matriz del PAA - Seguimiento 31-03-2023.
- 2 - Seguimiento al PAA – 01 – 2023.
- 3 - Seguimiento al PAA – 02 – 2023.
- 4 - Seguimiento al PAA – 03 – 2023.</t>
  </si>
  <si>
    <t>Durante el segundo trimestre de la vigencia 2023, se realizó lo siguiente:
-  Se realizaron tres seguimientos (abril, mayo y junio) al PAA y se socializaron al equipo directivo y sus grupos de apoyo mediante correo electrónico a través de Power Bi.
- Se realizó seguimiento a la matriz de excell del PAA, la cual cuenta con la información reportada al 30 de junio de 2023.</t>
  </si>
  <si>
    <t>Soportes:
- 1 - Matriz del PAA - Seguimiento 30-06-2023
- 2 - Seguimiento al PAA – 04 – 2023.
- 3 - Seguimiento al PAA – 05 – 2023.
- 4 - Seguimiento al PAA – 06 – 2023.</t>
  </si>
  <si>
    <t>Realizar seguimiento trimestral a los proyectos de inversión de la Subsecretaría de Gestión Institucional, con el objetivo de generar puntos de control y alarmas en la consecución de las metas y ejecución de los mismos.</t>
  </si>
  <si>
    <t>Seguimiento a los proyectos de inversión de la SGI</t>
  </si>
  <si>
    <t>Realizar 4 seguimientos a los proyectos de inversión de la SGI</t>
  </si>
  <si>
    <t>Cuatro seguimientos a los proyectos de inversión de la SGI</t>
  </si>
  <si>
    <t>Seguimiento a los proyectos de inversión de la SGI realizados (4)</t>
  </si>
  <si>
    <t>Seguimiento a los proyectos de inversión de la SGI programados (4)</t>
  </si>
  <si>
    <t>Durante el primer trimestre de la vigencia 2023, se realizó lo siguiente:
- Se realizó el seguimiento trimestral de los proyectos de inversión de la SGI a través de un informe interactivo de Power Bi que se creó desde la dependencia.
- Se realizó reunión el 31 de marzo con el Subsecretario de Gestión Institucional y el enlace del proyecto 7776, se presentó el informe y se solicitó realizar los ajustes de reprogramación de acuerdo a aquello que quedo pendiente en el mes de marzo.</t>
  </si>
  <si>
    <t>Soportes:
1 - Informe PAA - 2023 – Marzo
2 - Seguimiento SGI - 31-03-2023
3 - Listado de asistencia reunión</t>
  </si>
  <si>
    <t xml:space="preserve">Durante el segundo trimestre de la vigencia 2023, se realizó lo siguiente:
- Se realizó el seguimiento trimestral de los proyectos de inversión de la SGI a través de un informe interactivo de Power Bi que se creó desde la dependencia.
- Se remitió Informe de Seguimiento de Power BI por correo electrónico </t>
  </si>
  <si>
    <t>Soportes:
1 - Informe PAA - 2023 – Junio
2 - Seguimiento SGI – 30-06-2023
3 – Correo seguimiento junio</t>
  </si>
  <si>
    <t>Establecer y ejecutar el plan de trabajo de la estrategia de acercamiento a lengua de señas de la Entidad para potenciar la atención de personas con discapacidad auditiva.</t>
  </si>
  <si>
    <t>Plan de trabajo ejecutado</t>
  </si>
  <si>
    <t>Ejecutar el 100% del plan de trabajo de la estrategia de acercamiento a lengua de señas de la entidad</t>
  </si>
  <si>
    <t>Plan de trabajo ejecutado al 100%</t>
  </si>
  <si>
    <t>Durante el primer trimestre de la vigencia 2023, se realizó lo siguiente:
- Definición del plan de trabajo de la estrategia de lengua de señas de la SDSCJ, el cual se encuentra en ejecución según lo programado.</t>
  </si>
  <si>
    <t>Soportes:
- Plan de trabajo con seguimiento y evidencias de la ejecución.</t>
  </si>
  <si>
    <t xml:space="preserve">Durante el segundo trimestre de la vigencia 2023, se realizó lo siguiente:
- Se realizó la implementación de la programación de actividades inmersas en del plan de trabajo de la estrategia de lengua de señas de la SDSCJ.
</t>
  </si>
  <si>
    <t xml:space="preserve">Soportes:
-	Plan de trabajo consolidado con ejecución al 30 de junio de 2023.
</t>
  </si>
  <si>
    <t>Socializar y/o difundir, al interior de la entidad los “Lineamientos relacionados con la Política Pública Distrital de Servicio a la Ciudadanía”</t>
  </si>
  <si>
    <t>Socializaciones de lineamientos PPSC</t>
  </si>
  <si>
    <t>Realizar cuatro (4) socializaciones y/o difusiones de los “Lineamientos relacionados con la Política Pública Distrital de Servicio a la Ciudadanía”</t>
  </si>
  <si>
    <t>Cuatro socializaciones de los “Lineamientos relacionados con la Política Pública Distrital de Servicio a la Ciudadanía”</t>
  </si>
  <si>
    <t>Socializaciones de lineamientos realizadas (4)</t>
  </si>
  <si>
    <t>Socializaciones de lineamientos programadas (4)</t>
  </si>
  <si>
    <t>No esta programado para el trimestre I.</t>
  </si>
  <si>
    <t>Durante el segundo trimestre de la vigencia 2023, se realizó lo siguiente:
- Se realizó el cambio del aplicativo de gestión documental, lo que requirió de una socialización o difusión, a nivel directivo y en general de la Secretaría, de los lineamientos para la correcta gestión de las peticiones ciudadanas que requieren notificación por aviso.</t>
  </si>
  <si>
    <t>Soportes:
-	Correo electrónico a directivos con lineamiento.</t>
  </si>
  <si>
    <t>Realizar la medición de la calidad de las respuestas a las PQRSDF ciudadanas emitidas por la SDSCJ, con el objetivo de generar alertas al interior de las áreas para que las mismas implementen acciones de mejora.</t>
  </si>
  <si>
    <t>Informes de medición de calidad de respuestas</t>
  </si>
  <si>
    <t>Realizar informes de la medición a la calidad de las respuestas  a las PQRSDF ciudadanas emitidas por la SDSCJ.</t>
  </si>
  <si>
    <t xml:space="preserve">Tres  informes de la medición a la calidad de las respuestas </t>
  </si>
  <si>
    <t>Tres informes de la medición a la calidad de las respuestas realizadoss (3)</t>
  </si>
  <si>
    <t>Tres informes de la medición a la calidad de las respuestas programados (3)</t>
  </si>
  <si>
    <t>Durante el segundo trimestre de la vigencia 2023, se realizó lo siguiente:
-	Se realizó la documentación del informe del primer trimestre de evaluación de la calidad de las respuestas a las PQRSDF ciudadanas.</t>
  </si>
  <si>
    <t>Soportes:
-	Informe 1er trimestre 2023 evaluación de la calidad de las respuestas a las PQRSDF ciudadanas.</t>
  </si>
  <si>
    <t>Fortalecimiento de capacidades Operativas para la S C y AJ</t>
  </si>
  <si>
    <t>Dirección Técnica</t>
  </si>
  <si>
    <t>Realizar 197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</si>
  <si>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</si>
  <si>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</si>
  <si>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</si>
  <si>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previos de procesos precontractuales adelantados por la Dirección Técnica en el periodo correspondiente</t>
  </si>
  <si>
    <t>Número de estudios previos de procesos precontractuales proyectados por la Dirección Técnica en el periodo correspondiente</t>
  </si>
  <si>
    <t>Base de Datos Interna</t>
  </si>
  <si>
    <t>* 366 Implementar al 100% el plan de infraestructura y dotación de los organismos de seguridad y justicia, con enfoque territorial.
* 349 Diseñar e implementar al 100% el plan integral de mejoramiento tecnológico para la seguridad</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</si>
  <si>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</si>
  <si>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</si>
  <si>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</si>
  <si>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 xml:space="preserve">Durante el Primer Trimestre del 2023 se elaboraron 135, estudios Previos para la adquisición de bienes y servicios de los organismo de seguridad, convivencia y justicia. 
</t>
  </si>
  <si>
    <t xml:space="preserve">
*Expediente contractual respectivo
* Aplicativo SISCO
* SECOP
* Seguimiento indicador SIG
* Matriz Seguimiento PAA
</t>
  </si>
  <si>
    <t xml:space="preserve">Durante el segundo Trimestre del 2023 se elaboraron 56, estudios Previos para la adquisición de bienes y servicios de los organismo de seguridad, convivencia y justicia. 
</t>
  </si>
  <si>
    <t>Realizar 8 mesas de trabajo de seguimiento y control que garanticen la elaboración de los estudios precontractuales para el fortalecimento de las capacidades operativas de los organismos de seguridad y justicia del Distrito</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</si>
  <si>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</si>
  <si>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</si>
  <si>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</si>
  <si>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</si>
  <si>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Número de  mesas de trabajo de seguimiento y control  proyectada</t>
  </si>
  <si>
    <t>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Medio de Verificación: Actas mesas de trabajo</t>
  </si>
  <si>
    <t xml:space="preserve">En el primer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
</t>
  </si>
  <si>
    <t>Actas mesas de trabajo</t>
  </si>
  <si>
    <t xml:space="preserve">En el segundo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
</t>
  </si>
  <si>
    <t>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</si>
  <si>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</si>
  <si>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</si>
  <si>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</si>
  <si>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Número de mesas de trabajo rproyectadas con los clientes internos y externos para validar las especificaciones tecnicas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</si>
  <si>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
Medio de Verificación: Actas mesas de trabajo</t>
  </si>
  <si>
    <t>La Dirección Técnica realizó en el primer trimestre de 2023, 6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</si>
  <si>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La Dirección Técnica realizó en el segundo trimestre de 2023, 11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</si>
  <si>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Elaborar, gestionar y efectuar seguimientos a las herramientas de planeación presupuestal y de gestión a cargo de la Dirección Técnica y de la Subsecretaría de Inversión y fortalecimiento de capacidades operativas.</t>
  </si>
  <si>
    <t>Herramientas de planeación administradas</t>
  </si>
  <si>
    <t>Número de seguimientos realizados en el periodo</t>
  </si>
  <si>
    <t>Número de seguimientos proyectados en el periodo</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</si>
  <si>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Tecnica. </t>
  </si>
  <si>
    <t xml:space="preserve">- Se han adelantado las acciones pertinentes al seguimiento del   Plan de Acción, el PMR y el POA  del primer trimestre
- Se realizó seguimiento del PAA
 </t>
  </si>
  <si>
    <t xml:space="preserve">* Plan de acción
*PMR
*POA
*Presentación de Seguimiento 
*Matriz de seguimiento PAA
</t>
  </si>
  <si>
    <t xml:space="preserve">- Se han adelantado 6 seguimientos las acciones pertinentes del   Plan Anual de Adquisiciones  y el POA  del segundo trimestre
 </t>
  </si>
  <si>
    <t xml:space="preserve">*POA
*Presentación de Seguimiento 
*Matriz de seguimiento PAA
</t>
  </si>
  <si>
    <r>
      <rPr>
        <sz val="11"/>
        <color rgb="FF000000"/>
        <rFont val="Calibri"/>
        <family val="2"/>
      </rPr>
      <t>Realizar</t>
    </r>
    <r>
      <rPr>
        <sz val="11"/>
        <color rgb="FFFF0000"/>
        <rFont val="Calibri"/>
        <family val="2"/>
      </rPr>
      <t xml:space="preserve"> </t>
    </r>
    <r>
      <rPr>
        <sz val="11"/>
        <color rgb="FF000000"/>
        <rFont val="Calibri"/>
        <family val="2"/>
      </rPr>
      <t>revisiones y/o actualización a que haya lugar de la documentación y de procedimientos que permitan consolidar la gestión misional de la Dirección Técnica de la Subsecretaría de Inversión y fortalecimiento de capacidades operativas.</t>
    </r>
  </si>
  <si>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</si>
  <si>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</si>
  <si>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Numero de revisiones y/o actualizaciones de documentos MIPG realizados en el periodo.</t>
  </si>
  <si>
    <t>Numero de revisiones y/o actualizaciones de documentos MIPG proyectados en el periodo.</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</si>
  <si>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</si>
  <si>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</si>
  <si>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</si>
  <si>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Durante el primer trimestre se realizó mesa de trabajo para revisar las actualizaciones pertinentes a los procedimientos de acuerdo al nuevo mapa de procesos 
Procedimientos: 
Etapa Precontractual para la Adquisición de Bienes yo Servicios para los Organismos de SCJ PD-FC-07
Etapa Precontractual Para Prestación de Servicios Profesionales y Apoyo a la Gestión elaborados por la Dirección Técnica PD-FC-10</t>
  </si>
  <si>
    <t>Procedimientos
Etapa Precontractual para la Adquisición de Bienes yo Servicios para los Organismos de SCJ PD-FC-07
Etapa Precontractual Para Prestación de Servicios Profesionales y Apoyo a la Gestión elaborados por la Dirección Técnica PD-FC-10</t>
  </si>
  <si>
    <t>Durante el segundo trimestre se realizó la actualización de 1
Procedimiento: 
Etapa Precontractual para la Adquisición de Bienes yo Servicios para los Organismos de SCJ PD-FC-07</t>
  </si>
  <si>
    <t>Procedimiento Etapa Precontractual para la Adquisición de Bienes yo Servicios para los Organismos de SCJ PD-FC-07</t>
  </si>
  <si>
    <t>Ejecutar actividades a cargo de la Dirección Técnica, definidas en el Plan Anticorrupción y Atención al Usuario</t>
  </si>
  <si>
    <t>Actualizaciones en la matriz de los riesgos de corrupción inherentes a la gestión de la entidad.</t>
  </si>
  <si>
    <t>Número de actividades definidas en el plan anticorrupción realizadas en el periodo.</t>
  </si>
  <si>
    <t>Número de actividades definidas en el plan anticorrupción proyectadas en el periodo.</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</si>
  <si>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</si>
  <si>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Durante el primer trimestre de 2023, desde la Dirección Técnica, se atienden las necesidades de los clientes externos e internos en cuanto a cubrir las necesidades de la ciudadania, asi mismo se revisó la matriz  anticorrupción la cual es un componente de los riesgos del plan anticorrupción y se coadyuvo a reportar el plan de atención al ciudadano por parte de la Subsecretaría de Inversiones y Fortalecimiento de Capacidades Operativas</t>
  </si>
  <si>
    <t>* Plan anticorrupción 
*Plan de Atención al Ciudadano</t>
  </si>
  <si>
    <t>Durante el segundo trimestre de 2023, desde la Dirección Técnica, se realizó el reporte de riesgos de corrupción</t>
  </si>
  <si>
    <t>Correo electronico
Matriz riesgos de corrupción</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</si>
  <si>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</si>
  <si>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</si>
  <si>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Vigencia del Indicador,</t>
  </si>
  <si>
    <r>
      <t xml:space="preserve">Ejecutar el 100% de las actividades del Plan estrategico de talento humano y los 5 planes de acción, en el marco del </t>
    </r>
    <r>
      <rPr>
        <b/>
        <sz val="10"/>
        <rFont val="Calibri"/>
        <family val="2"/>
        <scheme val="minor"/>
      </rPr>
      <t>Programa "Talento Humano en una organización saludable",</t>
    </r>
    <r>
      <rPr>
        <sz val="10"/>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 </t>
    </r>
  </si>
  <si>
    <t>Cumplimiento de actividades</t>
  </si>
  <si>
    <t>% de ejecución de las actividades</t>
  </si>
  <si>
    <t>Avance del cumplimiento de actividades en el Plan estrategico de talento humano y los 5 planes de acción en el marco del programa "talento humano en una organización saludable"</t>
  </si>
  <si>
    <r>
      <rPr>
        <u/>
        <sz val="10"/>
        <rFont val="Calibri"/>
        <family val="2"/>
        <scheme val="minor"/>
      </rPr>
      <t># de actividades ejecutadas</t>
    </r>
    <r>
      <rPr>
        <sz val="10"/>
        <color theme="1"/>
        <rFont val="Calibri"/>
        <family val="2"/>
        <scheme val="minor"/>
      </rPr>
      <t xml:space="preserve">
</t>
    </r>
  </si>
  <si>
    <t># de actividades planeadas ) *100</t>
  </si>
  <si>
    <t>Matriz de Seguimiento y POA F-GH-850</t>
  </si>
  <si>
    <t>x</t>
  </si>
  <si>
    <t>1. Plan de Vacantes
2. Plan de Provisión de Necesidades de Talento Humano
3. Plan Estratégico de Talento Humano
4. Plan Institucional de Capacitación -PIC
5. Plan de Bienestar e Incentivos Institucionales
6. Plan Anual de Seguridad y Salud en el Trabajo</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</si>
  <si>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</si>
  <si>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 la Dirección de Gestión Humana</t>
  </si>
  <si>
    <r>
      <rPr>
        <b/>
        <u val="double"/>
        <sz val="10"/>
        <color rgb="FF000000"/>
        <rFont val="Calibri"/>
        <family val="2"/>
      </rPr>
      <t xml:space="preserve">Planeacion: </t>
    </r>
    <r>
      <rPr>
        <sz val="10"/>
        <color rgb="FF000000"/>
        <rFont val="Calibri"/>
        <family val="2"/>
      </rPr>
      <t xml:space="preserve">Elaboración de los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(30 publicaciones) y Plan de Gestión Documental (15 actividades). Actualización permanente del Normograma de la Dirección de Gestión Humana.
</t>
    </r>
    <r>
      <rPr>
        <b/>
        <u/>
        <sz val="10"/>
        <color rgb="FF000000"/>
        <rFont val="Calibri"/>
        <family val="2"/>
      </rPr>
      <t>Registro:</t>
    </r>
    <r>
      <rPr>
        <sz val="10"/>
        <color rgb="FF000000"/>
        <rFont val="Calibri"/>
        <family val="2"/>
      </rPr>
      <t xml:space="preserve"> Plan Anual de Vacantes (9 actividades), Plan de Previsión de Necesidades (9 actividades). Validación 295 hojas de vida del SIDEAP acorde con lo dispuesto en la Circular Externa 001 del DASCD de 18 de enero de 2021, Reporte de 15 teletrabajadores en el portal de SIDEAP y en el aplicativo del Ministerio de Trabajo.
</t>
    </r>
    <r>
      <rPr>
        <b/>
        <u/>
        <sz val="10"/>
        <color rgb="FF000000"/>
        <rFont val="Calibri"/>
        <family val="2"/>
      </rPr>
      <t>Nómina:</t>
    </r>
    <r>
      <rPr>
        <sz val="10"/>
        <color rgb="FF000000"/>
        <rFont val="Calibri"/>
        <family val="2"/>
      </rPr>
      <t xml:space="preserve"> Consolidación de la información de 136 incapacidades para adelantar la gestión de recobros ante las EPS.
</t>
    </r>
    <r>
      <rPr>
        <b/>
        <u/>
        <sz val="10"/>
        <color rgb="FF000000"/>
        <rFont val="Calibri"/>
        <family val="2"/>
      </rPr>
      <t>Jurídico:</t>
    </r>
    <r>
      <rPr>
        <sz val="10"/>
        <color rgb="FF000000"/>
        <rFont val="Calibri"/>
        <family val="2"/>
      </rPr>
      <t xml:space="preserve"> Seguimiento mes a mes al Acuerdo Sindical que se firmó el día 23 de junio de 2022, Formalización de 14 concertaciones de acuerdos de gerentes públicos 2023, Capacitación en evaluación de desempeño a 32 servidores, quienes ingresaron nuevos a la Secretaría, Recopilación en físico de las evaluaciones y concertaciones de los servidores con derechos de carrera, periodo de prueba y provisionalidad. Le informe se publicará en la página web de la entidad en el mes de abril de 2023.
</t>
    </r>
    <r>
      <rPr>
        <b/>
        <u/>
        <sz val="10"/>
        <color rgb="FF000000"/>
        <rFont val="Calibri"/>
        <family val="2"/>
      </rPr>
      <t xml:space="preserve">Bienestar, Incentivos, Estímulos y Reconocimiento
</t>
    </r>
    <r>
      <rPr>
        <sz val="10"/>
        <color rgb="FF000000"/>
        <rFont val="Calibri"/>
        <family val="2"/>
      </rPr>
      <t xml:space="preserve">
· Ejecución de 31 actividades del Plan de Bienestar e Incentivos, de acuerdo con el cronograma establecido, obteniendo un nivel de satisfacción del 96%. · Ejecución de 20 actividades del Plan de Trabajo del módulo de Hábitos Saludables, obteniendo un nivel de satisfacción del 96%. · Ejecución de 7 actividades del Plan de Intervención de clima organizacional, de acuerdo con el cronograma establecido, obteniendo un nivel de satisfacción del 97%. · Ejecución de 3 actividades del Plan de Trabajo de Cultura de Integridad.· Ejecución de 6 actividades del Plan de equidad.
</t>
    </r>
    <r>
      <rPr>
        <b/>
        <u/>
        <sz val="10"/>
        <color rgb="FF000000"/>
        <rFont val="Calibri"/>
        <family val="2"/>
      </rPr>
      <t xml:space="preserve">Formación y Capacitación: </t>
    </r>
    <r>
      <rPr>
        <sz val="10"/>
        <color rgb="FF000000"/>
        <rFont val="Calibri"/>
        <family val="2"/>
      </rPr>
      <t xml:space="preserve">· En el marco del Plan Institucional de Capacitación se realizaron las siguientes capacitaciones: Enfoque diferencial, Normatividad de acceso a la justicia, Inducción Institucional, reinducción administrativos, reentrenamiento de Cuerpo de Custodia y Vigilancia, ArcGIS Pro, Análisis espacial avanzado en ArcGIS Pro y Moodle, obteniendo un nivel de satisfacción del 97%.· Dentro del Plan de Trabajo de Inducción y Reinducción se realizaron las siguientes actividades: inducción para servidores (3 sesiones), bienvenida institucional para profesionales en formación (1 sesión) y bienvenida institucional para contratistas de la entidad (1 sesión).
En el marco del </t>
    </r>
    <r>
      <rPr>
        <b/>
        <u/>
        <sz val="10"/>
        <color rgb="FF000000"/>
        <rFont val="Calibri"/>
        <family val="2"/>
      </rPr>
      <t>Plan de Trabajo de Seguridad y Salud</t>
    </r>
    <r>
      <rPr>
        <sz val="10"/>
        <color rgb="FF000000"/>
        <rFont val="Calibri"/>
        <family val="2"/>
      </rPr>
      <t xml:space="preserve"> en el Trabajo se realizaron 38 actividades obteniendo un nivel de satisfacción del 99%. A continuación se mencionan las actividades que se llevaron a cabo: · Revisión y actualización de los documentos del SGSST (Política, Objetivos, procedimientos, instructivos, fichas técnicas y demás).· Elaboración de autoevaluación bajo la Resolución 312 de 2019.
· Actualización de la matriz legal de SST, porcentaje de cumplimiento y comunicación a los trabajadores.
· Verificación de la afiliación al Sistema de Seguridad Social Integral y pago de servidores públicos y contratistas, para garantizar que todos los trabajadores independientemente de su forma de vinculación o contratación estén afiliados al Sistema de Seguridad Social en Salud, Pensión y Riesgos Laborales.
· Revisión del impacto de cambios internos y externos de SST.
· Evaluaciones médicas ocupacionales de acuerdo con la programación establecida, la normativa y los peligros a los cuales se encuentre expuesto los servidores públicos y contratistas solicitar los exámenes contratistas.
· Ejecución de actividades del Sistema de Vigilancia Epidemiológica de Riesgo Psicosocial, de acuerdo a la planificación y herramientas de intervención grupal e individual, con el fin de garantizar condiciones de trabajo sanas y seguras, mediante la promoción de la salud mental y la prevención de los factores de Riesgo Psicosocial, minimizando el impacto generado por los riesgos presentes en el desarrollo de las actividades misionales de la entidad.
· Campaña de prevención de acoso laboral y sexual (acoso psicológico y emocional).
· Ejecución de actividades del Sistema de Vigilancia Epidemiológica de Riesgo Biomecánico, de acuerdo a plan
la aparición de desórdenes musculo esqueléticos, en la población expuesta y establecer controles en las condiciones de trabajo.
· Pausas activas, inspecciones a puestos de trabajo, entrega de elementos ergonómicos, higiene postural, inspecciones a centros de trabajo, capacitaciones, escuelas terapéuticas, aplicación de herramientas de DME.
· Ejecución de actividades del Sistema de Vigilancia Epidemiológica de Riesgo Cardiovascular, de acuerdo a planificación y herramientas de intervención grupal e individual, promoviendo la importancia de los estilos de vida en la prevención y control de las enfermedades cardiovasculares.
· Toma de signos, toma de exámenes complementarios, charlas, brigadas de salud, seguimientos de salud.
· Realizar las actividades del Sistema de Vigilancia Epidemiológica de Riesgo Biológico, de acuerdo a planificación y herramientas de intervención grupal e individual, promoviendo la importancia del cumplimiento de protocolos de bioseguridad establecidos dentro de la entidad y previniendo la transmisión de agentes biológicos (incluyendo SARS-CoV2).
· Inspecciones a centros de trabajo, entrega de EPP, talleres, charlas de bioseguridad, actualización del protocolo de bioseguridad, jornadas de vacunación.
· Seguimiento a los trabajadores que presentan restricciones y recomendaciones médico laborales.
· Investigación a los incidentes, accidentes y enfermedad laboral que ocurran en la entidad de acuerdo con la normatividad y con el procedimiento establecido.
· Campaña de información de cómo reportar accidentes, incidentes y enfermedades laborales
· Entregar y verificar el uso adecuado de EPP.
· Revisión y medición de indicadores de estructura, proceso y resultado.
· Auditoria interna del Sistema de Gestión de Seguridad y Salud en el Trabajo y auditoría de seguimiento bajo el Decreto 1072 de 2015 y los estándares de la ISO 45001:2018.
Ejecución de acciones preventivas y/o correctivas con base en los resultados de las inspecciones, la medición de los indicadores, auditorías, revisión por la Dirección, relativas a los peligros y riesgos en SST que permitan identificar y analizar las causas fundamentales de las no conformidades.</t>
    </r>
  </si>
  <si>
    <t>Las evidencias reposan en la carpeta de Sharpoint asignada por la oficina Asesora de Planeación</t>
  </si>
  <si>
    <t>Planeación 
Seguimiento siguientes documentos de la vigencia 2023: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(30 publicaciones) y Plan de Gestión Documental (15 actividades). 
Seguimiento y ejecución a los siguientes planes: Plan de Comunicaciones (15 actividades), Plan de Gestión Documental (19 actividades.  
Actualización permanente del Normograma de la Dirección de Gestión Humana. 
Registro 
Seguimiento y ejecución a los siguientes planes: Plan Anual de Vacantes (9 actividades), Plan de Previsión de Necesidades (9 actividades). 
Validación 381 hojas de vida del SIDEAP acorde con lo dispuesto en la Circular Externa 001 del DASCD de 18 de enero de 2021. 
Reporte de 41 teletrabajadores en el portal de SIDEAP y en el aplicativo del Ministerio de Trabajo. 
Nómina 
Consolidación de la información de 576 incapacidades para adelantar la gestión de recobros ante las EPS. 
Jurídico 
Seguimiento mes a mes al Acuerdo Sindical que se firmó el día 23 de junio de 2022. 
Formalización de 14 concertaciones de acuerdos de gerentes públicos 2023. 
Capacitación en evaluación de desempeño a 32 servidores, quienes ingresaron nuevos a la Secretaría. 
Recopilación en físico de las evaluaciones y concertaciones de los servidores con derechos de carrera, periodo de prueba y provisionalidad. El informe está publicado en la página web de la entidad. 
Bienestar, Incentivos, Estímulos y Reconocimiento 
Ejecución de 42 actividades del Plan de Bienestar e Incentivos, de acuerdo con el cronograma establecido, obteniendo un nivel de satisfacción del 96%. 
Ejecución de 3 actividades del Plan de Secretaría en Familia, de acuerdo con el cronograma establecido, obteniendo un nivel de satisfacción del 97%. 
Ejecución de 20 actividades del Plan de Trabajo del módulo de Hábitos Saludables, obteniendo un nivel de satisfacción del 96%. 
Ejecución de 12 actividades del Plan de Intervención de clima organizacional, de acuerdo con el cronograma establecido, obteniendo un nivel de satisfacción del 97%. 
Ejecución de 6 actividades del Plan de Trabajo de Cultura de Integridad. 
Ejecución de 10 actividades del Plan de equidad. 
Formación y Capacitación 
En el marco del Plan Institucional de Capacitación se realizaron las siguientes capacitaciones: Planes y políticas ambientales, Inducción Institucional, Bienvenida a contratistas, Inducción general - CDVAM, Inducción Cuerpo de Custodia y Vigilancia, Reinducción administrativos CDVAM, Reentrenamiento Cuerpo de Custodia y Vigilancia, Sentencia T-259-20, Trabajo en equipo, identificación y conocimiento de la política de gestión documental, Actividades de capacitación emergentes, obteniendo un nivel de satisfacción del 96%. 
Dentro del Plan de Trabajo de Inducción y Reinducción se realizaron las siguientes actividades: inducción para servidores (1 sesión) y bienvenida institucional para contratistas de la entidad (1 sesión). 
Seguridad y Salud en el Trabajo
En el marco del Plan de Trabajo de Seguridad y Salud en el Trabajo se realizaron 42 actividades obteniendo un nivel de satisfacción del 99%.</t>
  </si>
  <si>
    <r>
      <rPr>
        <sz val="10"/>
        <color rgb="FF000000"/>
        <rFont val="Calibri"/>
        <family val="2"/>
        <scheme val="minor"/>
      </rPr>
      <t xml:space="preserve">Ejecutar el 100% de las actividades a cargo de la Dirección de Gestión Humana, definidas en el </t>
    </r>
    <r>
      <rPr>
        <b/>
        <sz val="10"/>
        <color rgb="FF000000"/>
        <rFont val="Calibri"/>
        <family val="2"/>
        <scheme val="minor"/>
      </rPr>
      <t>Plan Anticorrupción y de Atención al Usuario</t>
    </r>
  </si>
  <si>
    <t>Avance del cumplimiento de actividades asignadas en el PAAC</t>
  </si>
  <si>
    <t>Ley 1474 de 2011 y reglamentarios</t>
  </si>
  <si>
    <t>Dirección de Gestión Humana (Equipos de bienestar y capacitación)</t>
  </si>
  <si>
    <t>Se realizaron dos (2) informes sobre los nombramientos efectuados durante los meses de enero y febrero de 2023. ( se publica en enero de 2023 un total de 55 actos administrativos y 49 actos administrativos en el mes de febrero de 2023.</t>
  </si>
  <si>
    <t xml:space="preserve">En la página web de la entidad se encuentra una (1) publicación sobre la concertación de acuerdos de gestión de los directivos de la Secretaría Distrital de Seguridad, Convivencia y Justicia
Se realizaron dos (2) informes sobre los nombramientos efectuados durante los meses de mayo y junio de 2023
Se participa en sesión de senda de integridad.
En el mes de mayo se realizaron cuatro (4) actividades: 
1. Se socializa el curso de la plataforma EVA  curso virtual de integridad, transparencia y anticorrupción.
2. Se inicia la actividad de socialización de los valores del código de integridad con la actividad Tienda de Valores en la sede de Cárcel Distrital. Desde el módulo de formación y capacitación como una de las acciones del proceso de bienvenida institucional dirigida a contratistas de la entidad se socializa el tema decódigo de integridad los días 25 y 26 de mayo. Y en la inducción Institucional del día 2 de mayo a un servidor se le dicta el tema de conflicto de interés de forma presencial.
3. Se aprueba por parte de la Dirección de Gestión Humana la versión 2 del documento de declaración conflicto de interés, el cual se envía a la Oficina Asesora de Planeación para verificación y publicación en el portal MIPG. 
Se recibe invitación del DASCD dirigida a los gestores de integridad para asistir a la sesión presencial de Acompañamiento Técnico Sectorial en la adopción y adaptación del SARLAFT en las entidades del Distrito”,, dicha actividad se llevó a acabo el 25 de mayo en las instalaciones de la Secretaría de Educación y contó con la participación de 3 gestoras de integridad de las dependencias de acceso a la justicia e inversiones. 
4. Se realiza la entrega de los mug previstos para la conmemoración del día del servidor público el 27 de junio, lo cuales interan en su mensaje los 5 valores del código de integridad. </t>
  </si>
  <si>
    <t>Gestión Jurídica y contractual</t>
  </si>
  <si>
    <t>DIRECCIÓN JURIDICA Y CONTRACTUAL</t>
  </si>
  <si>
    <t>Ejercer la representación judicial y extrajudicial de la Secretaría Distrital de Seguridad, Convivencia y Justicia</t>
  </si>
  <si>
    <t>Procesos judiciales y extrajudiciales atendidos en términos</t>
  </si>
  <si>
    <t>Lograr la atención oportuna de los trámites relacionados con la contestación de las demandas judiciales y acciones constitucionales dentro de los términos estalecidos en la Ley.</t>
  </si>
  <si>
    <t>Bases de datos de los procesos judiciales y extrajudiciales en los que esta Secretaría hace parte y en las que se evidencie la atención oportuna de acciones constitucionales y contestación de las demandas, teniendo en cuenta la fecha de notificación y respuesta del trámite.</t>
  </si>
  <si>
    <t xml:space="preserve">Base de datos elaborada y diligenciada </t>
  </si>
  <si>
    <t>Número de procesos gestionados en término</t>
  </si>
  <si>
    <t>Índice o razón</t>
  </si>
  <si>
    <t>Fortalecer la capacidad Institucional y la gestión administrativa que permita el cumplimiento de la misión institucional</t>
  </si>
  <si>
    <t>Decreto Distrital 089 de 2021, por medio del cual se imparten lineamientos que actualizan, orientan, unifican, articulan y fortalecen la gestión judicial y extrajudicial para las entidades distritales, de acuerdo a los principios de la función administrativa y con los objetivos trazados por el Modelo Integrado de Planeación y Gestión.</t>
  </si>
  <si>
    <t xml:space="preserve">PROFESIONAL ESPECIALIZADO DEFENSA JUDICIAL DIRECCION JURIDICA Y CONTRACTUAL </t>
  </si>
  <si>
    <t>Durante el primer trimestre de 2023, se recibieron 11 demandas y en su totalidad fueron respondidas dentro de los términos de ley.</t>
  </si>
  <si>
    <t>Base de datos demandas admitidas y contestadas</t>
  </si>
  <si>
    <t>Durante el segundo trimestre de 2023, se recibieron 17 demandas, de las cuales 10 fueron contestadas de manera oportuna, y 7 se encuentran todavía dentro del término de ley para contestar.</t>
  </si>
  <si>
    <t>Realizar la transferencia primaria de los expedientes físicos sujetos a esta de las vigencias 2016 a 2018, de acuerdo a la tabla de retención documental</t>
  </si>
  <si>
    <t>Transferencia primaria expedientes físicos vigencias 2016 a 2018</t>
  </si>
  <si>
    <t>Realizar las actividades necesarias para garantizar que durante el año 2023 se realice la transferencia  primaria de las vigencias 2016 a 2018 de expedientes físicos de acuerdo con las tablas de retención documental adoptadas y vigentes en la SDSCJ</t>
  </si>
  <si>
    <t>Transferencia primaria vigencias 2016 a 2018 realizada.</t>
  </si>
  <si>
    <t>Transferencia primaria realizada</t>
  </si>
  <si>
    <t>Transferencia primariaprogramada</t>
  </si>
  <si>
    <t>Decreto 2578 de 2012, Decreto 1515 de 2013, Acuerdo Distrital 761 de 2020, Ley 1474 de 2011 Estatuto Anticorrupción</t>
  </si>
  <si>
    <t>PERSONAL ENCARGADO DEL ARCHIVO- DIRECCION JURIDICA Y CONTRACTUAL</t>
  </si>
  <si>
    <t>Se realizó el  inventario (FUID) preliminar de las carpetas que están programadas para transferencia primaria de las vigencias 2016 a 2018, es importante aclarar que esta versión está sujeta a modificación durante el próximo periodo a reportar.</t>
  </si>
  <si>
    <t>Excel FUID preliminar</t>
  </si>
  <si>
    <t>10%%</t>
  </si>
  <si>
    <t>El Equipo de Gestión Documental ha realizado la revisión y aprobación de 568 carpetas de un total de 1013, de lo programado en el FUID.</t>
  </si>
  <si>
    <t>EXCEL FUID Transferencia Primaria 2016-2018</t>
  </si>
  <si>
    <t>Tramitar las segundas instancias conforme con las atribuciones conferidas por la Ley 1801 de 2016 y el Acuerdo Distrital 735 de 2019</t>
  </si>
  <si>
    <t>Expedientes policivos resueltos en segundas instancias respecto a los radicados.</t>
  </si>
  <si>
    <t xml:space="preserve">Resolver los recursos de apelación radicados, conforme a lo establecido en la Ley. </t>
  </si>
  <si>
    <t>Base de datos de las decisiones de segundas instacias en lo policivo.</t>
  </si>
  <si>
    <t xml:space="preserve">Números de expedientes policivos radicados </t>
  </si>
  <si>
    <t>Número de expedientes policivos con fallos de segundas instancias</t>
  </si>
  <si>
    <t>Ley 1801 de 2016 y Acuerdo Distrital 735 de 2019</t>
  </si>
  <si>
    <t xml:space="preserve">PROFESIONALES ENCARGADOS DEL TRAMITE DE LAS SEGUNDAS INSTANCIAS EN LOS PROCESOS POLICIVOS </t>
  </si>
  <si>
    <t xml:space="preserve">Durante el primer trimestre de 2023 se radicaron 22 nuevos expedientes polícivos, de los cuales 19 fueron resueltos en segunda instancia. Los demás continúan en trámite. </t>
  </si>
  <si>
    <t>Base de datos de las decisiones de segundas instancias en lo policivo.</t>
  </si>
  <si>
    <t xml:space="preserve">Durante el segundo trimestre de 2023 se radicaron 25 nuevos expedientes polícivos, de los cuales 16 fueron resueltos en segunda instancia. Los demás continúan en trámite. </t>
  </si>
  <si>
    <t xml:space="preserve">Impulsar los procesos disciplinarios en etapa de juzgamiento dentro de los términos de ley </t>
  </si>
  <si>
    <t>Procesos disciplinarios impulsados en etapa de juzgamiento</t>
  </si>
  <si>
    <t xml:space="preserve"> Impulso del 100% de los procesos disciplinarios en etapa de juzgamiento radicados.</t>
  </si>
  <si>
    <t>Base de datos de procesos disciplinarios en etapa de juzgamiento.</t>
  </si>
  <si>
    <t>Procesos disciplinarios que  se encuentran en términos de ley para su impulso</t>
  </si>
  <si>
    <t>Número de procesos impulsados a los que les son aplicadas diligencias de ley</t>
  </si>
  <si>
    <t xml:space="preserve">Trimestral </t>
  </si>
  <si>
    <t>Ley 1952 de 2019 , Ley 2094 de 2021 y Decreto 194 de 2022</t>
  </si>
  <si>
    <t xml:space="preserve">Profesionales encargados de los procesos discplinarios en etapa de juzgamiento </t>
  </si>
  <si>
    <t>Durante el primer trimestre de 2023, se contaron 5 procesos para impulso en atapa de juzgamiento, y los 5 fueron impulsados en los términos de ley</t>
  </si>
  <si>
    <t>Base de datos de los procesos disciplinarios en etapa de juzgamiento</t>
  </si>
  <si>
    <t>Durante el segundo trimestre de 2023, se contaron 6 procesos para impulso en atapa de juzgamiento, y los 6 fueron impulsados en los términos de ley</t>
  </si>
  <si>
    <t>Revisar y elaborar los procesos de contratación que sean de competencia de la Dirección Jurídica y Contractual de la vigencia 2023</t>
  </si>
  <si>
    <t>Porcentaje de Procesos contractuales gestionados</t>
  </si>
  <si>
    <t>Responde a la medición de la gestión que realiza a la Dirección Jurídica y Contractual frente a los necesidades contractuales de la entidad.</t>
  </si>
  <si>
    <t>Bases de datos de procesos de contratación de la Dirección Jurídica y Contractual.</t>
  </si>
  <si>
    <t xml:space="preserve">Número de procesos radicados </t>
  </si>
  <si>
    <t>Número de procesos gestionados</t>
  </si>
  <si>
    <t>Constitución Pólitica de Colombia. Ley 80 de 1993, Ley 1150 de 2007. Ley 1882 de 2018. Decreto 1082 de 2015. Ley 1474 de 2011 y demás normas que regulen la materrial</t>
  </si>
  <si>
    <t xml:space="preserve">Durante el primer trimestre de 2023 se recibieron 1089 solicitudes de contratación, de las cuales se tramitaron 993 y se realizaron 96 devoluciones. </t>
  </si>
  <si>
    <t>Base de datos contratos suscritos, Base de datos devoluciones realizadas</t>
  </si>
  <si>
    <t xml:space="preserve">Durante el segundo trimestre de 2023 se recibieron 150 solicitudes de contratación, de las cuales se devolvieron 24. </t>
  </si>
  <si>
    <t>Base de datos de solicitudes realizadas y solicitudes devueltas</t>
  </si>
  <si>
    <t>Atender los requerimientos para la entrada de los bienes de la SSCJ.</t>
  </si>
  <si>
    <t>Solicitudes atendidas de entrada de bienes</t>
  </si>
  <si>
    <t>Tramitar las solicitudes internas y externas para la entrada de los bienes de la SSCJ.</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</si>
  <si>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</si>
  <si>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</si>
  <si>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</si>
  <si>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</si>
  <si>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</si>
  <si>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Dirección de Recursos Físicos y Gestión Documental</t>
  </si>
  <si>
    <t xml:space="preserve">Durante el primer trimestre de 2023, la Dirección de Recursos Fisicos y Gestión Documental recibió treinta y cuatro (34) solicitudes de entrada a almacen, las cuales fueron atendidas en su totalidad para realizar su respectiva entrada. </t>
  </si>
  <si>
    <t xml:space="preserve">Se adjuntan comprobantes de entrada a almacén de las solicitudes realizadas durante el periodo. </t>
  </si>
  <si>
    <t xml:space="preserve">Durante el segundo trimestre de 2023, la Dirección de Recursos Fisicos y Gestión Documental recibió treinta y cuatro (34) solicitudes de entrada a almacen, las cuales fueron atendidas en su totalidad para realizar su respectiva entrada. </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</si>
  <si>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</si>
  <si>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</si>
  <si>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</si>
  <si>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</si>
  <si>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</si>
  <si>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</si>
  <si>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</si>
  <si>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</si>
  <si>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 xml:space="preserve">Durante el primer trimestre de 2023, la Dirección de Recursos Fisicos y Gestión Documental recibió veintidos (22) solicitudes de de mantenimiento en la sede administrativa, las cuales fueron atendidas en su totalidad para realizar su respectiva adecuación. </t>
  </si>
  <si>
    <t xml:space="preserve">Se adjunta relación de las solicitudes de mantenimeinto atendidas durante el periodo. </t>
  </si>
  <si>
    <r>
      <t xml:space="preserve">Durante el segundo trimestre de 2023, la Dirección de Recursos Fisicos y Gestión Documental recibió </t>
    </r>
    <r>
      <rPr>
        <sz val="10"/>
        <rFont val="Arial"/>
        <family val="2"/>
      </rPr>
      <t xml:space="preserve">veinte (20) </t>
    </r>
    <r>
      <rPr>
        <sz val="10"/>
        <rFont val="Arial"/>
        <family val="2"/>
        <charset val="1"/>
      </rPr>
      <t xml:space="preserve">solicitudes de de mantenimiento en la sede administrativa, las cuales fueron atendidas en su totalidad para realizar su respectiva adecuación. </t>
    </r>
  </si>
  <si>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</si>
  <si>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</si>
  <si>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</si>
  <si>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</si>
  <si>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</si>
  <si>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</si>
  <si>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</si>
  <si>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documentales 2023</t>
  </si>
  <si>
    <t>Ley 594 de 2000 y decreto 1080 de 2015.</t>
  </si>
  <si>
    <t>Durante el primer trimestre 2023 se proyecta plan de trabajo archivístico en el marco de los programas estratégicos del PINAR, se elabora cronograma de transferencias documentales, recibiendo a la fecha un total 30 cajas  con 147 carpetas y 24.562 folios correspondientes a 8 dependencias.</t>
  </si>
  <si>
    <t>Se adjunta FUID y soportes de transferencias primarias.</t>
  </si>
  <si>
    <t>Durante el segundo trimestre 2023 se proyecta plan de trabajo archivístico en el marco de los programas estratégicos del PINAR, se elabora y socializa cronograma de transferencias documentales, recibiendo 26,64 metros lineales de documentos de archivo.</t>
  </si>
  <si>
    <t xml:space="preserve">Implementación de los Programas del Sistema Integrado de Conservación </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</si>
  <si>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</si>
  <si>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</si>
  <si>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</si>
  <si>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</si>
  <si>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</si>
  <si>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</si>
  <si>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2023</t>
  </si>
  <si>
    <t>Durante el primer trimestre de 2023, se realiza el plan de Trabajo Archivístico y se presentan los siguientes avances:
Plan de Conservación Documental: en el marco de los programas de Saneamiento Ambiental y Capacitación, se adelantó con el personal operativo de aseo la capacitación sobre limpieza adecuada en espacios de archivo. Como parte del seguimiento de actividades de mejoras de la vigencia 2022, como parte del programa de Inspección de espacios y mobiliario se ha realizado el seguimiento a la reubicación de mobiliario de archivo que está en uso de la Dirección de Acceso a la Justicia, mediante memorandos y correo electrónico. Se presentó a la OAC los temas a tratar en la campaña de Sensibilización CONSERVANDO ANDO, del primer semestre y se socializa a los servidores el 24 de marzo.
Plan de Preservación Digital: para el primer trimestre del año 2023, se llevaron a cabo mesas técnicas con la DTSI para establecer una estrategia orientada a transferencias primarias de documentos electrónicos con disposición final de Conservación Total y Selección, los cuales son objeto de preservación digital a largo plazo, siendo esto un avance a la implementación del Plan. La DTSI creó un sitio en SharePoint denominado Archivo Central Electrónico y una carpeta en la NAS denominada Archivo Central NAS, en los cuales se pretende recibir las transferencias primarias de las dependencias. En cumplimiento de atributos archivísticos como integridad e inalterabilidad se estableció la conformación del Índice Electrónico en el cual se deja el campo de HASH o valor huella, con lo cual se puede verificar en el tiempo la integridad de la información.</t>
  </si>
  <si>
    <t>Se adjuntan archivos actividades Plan de Conservación y Plan de Preservación Digital</t>
  </si>
  <si>
    <r>
      <rPr>
        <sz val="10"/>
        <color rgb="FF000000"/>
        <rFont val="Calibri"/>
        <family val="2"/>
      </rPr>
      <t xml:space="preserve">Durante el segundo trimestre de 2023, se realiza el plan de Trabajo Archivístico y se presentan los siguientes avances:
</t>
    </r>
    <r>
      <rPr>
        <b/>
        <sz val="10"/>
        <color rgb="FF000000"/>
        <rFont val="Arial"/>
        <family val="2"/>
      </rPr>
      <t xml:space="preserve">
Plan de Conservación Documental:
</t>
    </r>
    <r>
      <rPr>
        <sz val="10"/>
        <color rgb="FF000000"/>
        <rFont val="Arial"/>
        <family val="2"/>
      </rPr>
      <t xml:space="preserve">1. Listas de asistencia a capacitaciones
2. Campaña de Conservación
3. Formatos de inspección
4. Monitoreo de condiciones ambientales
5. Actas reunion SST-SIC, Estudios previos planotecas
</t>
    </r>
    <r>
      <rPr>
        <b/>
        <sz val="10"/>
        <color rgb="FF000000"/>
        <rFont val="Arial"/>
        <family val="2"/>
      </rPr>
      <t xml:space="preserve">
Plan de Preservación Digital:</t>
    </r>
    <r>
      <rPr>
        <sz val="10"/>
        <color rgb="FF000000"/>
        <rFont val="Arial"/>
        <family val="2"/>
      </rPr>
      <t xml:space="preserve"> 1. Mesas técnicas con la DTSI para establecer una estrategia orientada a transferencias primarias de documentos electrónicos con disposición final de Conservación Total y Selección, los cuales son objeto de preservación digital a largo plazo, pensando en el proceso de migración desde el sitio de SharePoint denominado Archivo Central Electrónico al SIGA. 2. En el marco de la estructuración del inventario manual de archivo electrónico, se reitera a la OAC la necesidad de retomar el proceso de organización de los objetos electrónicos Audios, videos y piezas comunicaciones, para poder realizar el piloto de transferencia primaria. </t>
    </r>
  </si>
  <si>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</si>
  <si>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</si>
  <si>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</si>
  <si>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</si>
  <si>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</si>
  <si>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</si>
  <si>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Durante el primer trimestre 2023, se planea la elaboración de los subprogramas del Programa de Gestión Documental – PGD para la cual se elabora plantilla a utilizar.</t>
  </si>
  <si>
    <t>Soportes actividades PGD, PINAR, Proecto SGDEA y demás instrumentos archivisticos.</t>
  </si>
  <si>
    <t>Durante el segundo trimestre 2023, se elabora el plan de trabajo archivístico en el cual se establecen las actividades a realizar por cada instrumento, así mismo se contempla la elaboración de la Tabla de Control de Acceso con base en la tabla de retención documental versión 2, se elabora el programa específico descrito en el PGD: Programa de Capacitación Institucional. Teniendo en cuenta los cambios en el mapa de procesos, nuevas dependencias y cambios en la estructura orgánica de la entidad y el impacto de estas actividades, se replantea la actividad de recopilación de información para la actualización de las TRD y se establece para que se adelanten en la vigencia 2024. Se realiza matriz de avance del PGD y PINAR. Se realiza y divulga una (1) campaña de divulgación de los instrumentos archivísticos de la entidad.</t>
  </si>
  <si>
    <t>Se adjuntan matriz Avance PGD, PINAR y Campaña de divulgación.</t>
  </si>
  <si>
    <t xml:space="preserve">Gestión Financiera </t>
  </si>
  <si>
    <t>Direccion Financiera</t>
  </si>
  <si>
    <t>Fortalecer la capacidad Institucional y la gestión administrativa que permita el cumplimiento de la misión institucional.</t>
  </si>
  <si>
    <t>Realizar 3 mesas de trabajo durante la vigencia 2023  con las diferentes áreas de la SDSCJ, para orientar en los errores más frecuentes que se presentan al momento de la radicación de los pagos  y poder disminuir el número de devoluciones de cuentas</t>
  </si>
  <si>
    <t>Mesas de trabajo para disminuir la devolución de cuentas</t>
  </si>
  <si>
    <t>Indicador que permite medir la gestión realizada para la disminución de la devolucion de las cuentas radicadas en la Dirección Financiera</t>
  </si>
  <si>
    <t>Número de mesas de trabajo</t>
  </si>
  <si>
    <t>Número de  mesas de trabajo adelantadas</t>
  </si>
  <si>
    <t xml:space="preserve">Número de mesas de trabajo proyectadas </t>
  </si>
  <si>
    <t>ORFEO</t>
  </si>
  <si>
    <t>Se realizó la reunión programada para este trimestre los dias 16 y 17 de Marzo de 2023, con los contratistas nuevos de la entidad, explicando el proceso de radicación de pagos, y mitigando el riesgo de devolución de cuentas.</t>
  </si>
  <si>
    <t>Lista de Asistencia a la reunión, y presentación proyectada sobre el procedimiento para radicación de cuentas.</t>
  </si>
  <si>
    <t>Se realiza reunion con los supervisores y apoyos de la supervision el dia 23 de mayo de 2023 con el fin socializar el marco normativo, obligaciones contractuales y correcto envío del soporte para dar cumplimiento en los pagos al día de los aportes al Sistema de Seguridad Social.</t>
  </si>
  <si>
    <t>Lista de asistencia y presentacion proyectada.</t>
  </si>
  <si>
    <t>Realizar seguimiento trimestral a las cifras reportadas en los Estados de Situación Financiera (Matriz de Seguimiento) , para la sostenibilidad de la información contablede de la SDSCJ</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</si>
  <si>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</si>
  <si>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</si>
  <si>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</si>
  <si>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</si>
  <si>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</si>
  <si>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</si>
  <si>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Se realizó seguimiento trimestral a los Estados Financieros con corte al 31 de Diciembre de 2022.</t>
  </si>
  <si>
    <t>Matriz de seguimiento.</t>
  </si>
  <si>
    <t>Se realizó seguimiento trimestral a los Estados Financieros con corte al 31 de Marzo de 2023.</t>
  </si>
  <si>
    <t>Matriz Estados Financieros</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</si>
  <si>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</si>
  <si>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</si>
  <si>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</si>
  <si>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</si>
  <si>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</si>
  <si>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</si>
  <si>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</si>
  <si>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Se realizó el seguimiento a la ejecución presupuestal de la vigencia, reserva y pasivos exigibles a traves de circularizacion via correo electronico a las areas.</t>
  </si>
  <si>
    <t>Correos electronicos.</t>
  </si>
  <si>
    <t>Correos electronicos</t>
  </si>
  <si>
    <t>Realizar 2 capacitaciones y asesorías con las diferentes áreas de la SDSCJ, para orientar en los traslados presupuestales y trámite de pasivos exigibles</t>
  </si>
  <si>
    <t>Capacitaciones y/o asesoramientos realizados</t>
  </si>
  <si>
    <t>Indicador que permite medir el acompañamiento a la entidad</t>
  </si>
  <si>
    <t>Capacitaciones Realizadas</t>
  </si>
  <si>
    <t>Capacitaciones programadas</t>
  </si>
  <si>
    <t>ACTAS</t>
  </si>
  <si>
    <t>Se realizo capacitaciones los dias 27 de abril de 2023 y 31 de mayo de 2023 con cuarta y quinta sesion de comite Comité Técnico de Seguimiento al Reconocimiento y Pago de Pasivos Exigibles de la Secretaría Distrital de Seguridad, Convivencia y Justicia.</t>
  </si>
  <si>
    <t>Actas y presentaciones</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</si>
  <si>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</si>
  <si>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</si>
  <si>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</si>
  <si>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</si>
  <si>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</si>
  <si>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</si>
  <si>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Se realiza reunion el dia 23 de febrero  de 2023 tema Revisión del Manual Operativo de Políticas Contables – ítem 11.5 Activos intangibles.
Se  realiza reunion el dia 27 de febrero de 2023 tema seguimiento financiero y tecnico bienes inmuebles DADEP.</t>
  </si>
  <si>
    <t>Actas de reunion</t>
  </si>
  <si>
    <t>Se realiza reunion el dia 30 de junio  de 2023 tema Revisar el estado de los bienes en los cuales la SDCJ tiene relacion con el DADEP.</t>
  </si>
  <si>
    <t>Acta reunion.</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</si>
  <si>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</si>
  <si>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</si>
  <si>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</si>
  <si>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Se realiza reunion el dia 29 de marzo de 2023 tema socializacion cambios normativos CGN Resolucion 356 del 30 de diciembre de 2022.</t>
  </si>
  <si>
    <t>Acta de reunion y presentacion.</t>
  </si>
  <si>
    <t>Se realiza reunion el dia 03 de abril de 2023 tema socializacion cambios normativos CGN Resolucion 340 del 23 de diciembre de 2022.</t>
  </si>
  <si>
    <t>Acta reunion y presentacion.</t>
  </si>
  <si>
    <t>Realizar la actualización de los procedimientos de la Direccion Financiera</t>
  </si>
  <si>
    <t>Actualización de procedimientos realiazada</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</si>
  <si>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</si>
  <si>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</si>
  <si>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</si>
  <si>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</si>
  <si>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PORTAL MIPG</t>
  </si>
  <si>
    <t>Se realiza actualizacion al Instructivo de solicitud de expedicion y/o anulacion de CRP.</t>
  </si>
  <si>
    <t>Instructivo</t>
  </si>
  <si>
    <t>En cuanto al reporte del primer trimestre el procedimiento de CRP no logro cargarse en el portal MIPG para este periodo debido a que se estaba a la espera de aprobacion por parte de la Direccion Juridica, sin embargo las mesas de trabajo se realizaron durante el primer trimestre.
Actualmente se esta trabajando en la actualizacion de los procedimientos, por consiguiente se realizara el respectivo cargue en el portal MIPG en el siguiente trimestre.</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</si>
  <si>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</si>
  <si>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</si>
  <si>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</si>
  <si>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</si>
  <si>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</si>
  <si>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</si>
  <si>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 xml:space="preserve">Se aprobaron y liquidaron las cuentas radicadas correctamente, en la Dirección Financiera; y se radicaron en la Secretaria Distrital de Hacienda para trámite de pago. </t>
  </si>
  <si>
    <t>Reporte de Pagos de la Secretaria Distrital de Hacienda, sistema de información BOGDATA.</t>
  </si>
  <si>
    <t>Atender las solicitudes de expedicion  de CDP, CRP y traslados presupuestales, realizando las gestiones que sean necesarias para tal fin</t>
  </si>
  <si>
    <t>Documentos presupuestales elaborados y entregados</t>
  </si>
  <si>
    <t>Indicador que permite medir la elaboración y entrega de los documentos presupuestales</t>
  </si>
  <si>
    <t>Documentos Solicitados</t>
  </si>
  <si>
    <t>Documentos Entregados</t>
  </si>
  <si>
    <t>BASE CONTROL  (EXCEL)</t>
  </si>
  <si>
    <t>Se atendieron y tramitaron las solicitudes de expedicion  de CDP, CRP y traslados presupuestales, conforme a los procedimientos establecidos. Se expidieron 969 CDP´s, 1594 CRP´s y se tramitaron 8 Modificaciones presupuestales.</t>
  </si>
  <si>
    <t>Reporte CDP´s, CRP´s expedidos, y archivo de soporte de modificaciones presupuestales.</t>
  </si>
  <si>
    <t>Se atendieron y tramitaron las solicitudes de expedicion  de CDP, CRP y traslados presupuestales, conforme a los procedimientos establecidos. Se expidieron 435 CDP´s, 645 CRP´s.</t>
  </si>
  <si>
    <t xml:space="preserve">Gestión de tecnologías de la información </t>
  </si>
  <si>
    <t>DIRECCIÓN DE TECNOLOGIAS Y SISTEMAS DE LA INFORMACIÓN</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</si>
  <si>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</si>
  <si>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Adquirir  14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</si>
  <si>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</si>
  <si>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</si>
  <si>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</si>
  <si>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</si>
  <si>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</si>
  <si>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</si>
  <si>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</si>
  <si>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</si>
  <si>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xml:space="preserve">10. Plan Estratégico de Tecnologías de la Información y las Comunicaciones  PETI </t>
  </si>
  <si>
    <t>- Modelo Integrado de Planeación y Gestión
- Política de Gobierno Digital. Decreto 1008 de 2018. 
- Política Nacional de Seguridad Digital, Conpes 3854 de 2017 (Adenda 1)</t>
  </si>
  <si>
    <t>Director de Tecnologías y Sistemas de la Información</t>
  </si>
  <si>
    <t>En cumplimiento de la meta, se avanzó en la elaboración de:
1. Ficha técnica del proceso de conectividad
2. Ficha técnica del proceso de impresión
3. Ficha técnica del proceso de alquiler de equipos de cómputo
4. Ficha técnica del proceso de mesa de servicio
4. Ficha técnica del proceso de solución de búsqueda</t>
  </si>
  <si>
    <t xml:space="preserve">Como soporte de lo realizado se cuenta:
1. Seguimiento al Plan Anual de Adquisiciones
2. Preliminares de fichas técnicas </t>
  </si>
  <si>
    <t>En cumplimiento de la meta, se avanzó en la suscripción de los contratos:
1. Conectividad
2. Impresión
3. Alquiler de equipos de cómputo
4. Solución de búsqueda
5. Soporte licenciamiento Oracle
Se realizó la elaboración de: 
1. Ficha técnica del proceso de hiperconvergencia y networking
2. Ficha técnica del proceso de cableado estructurado</t>
  </si>
  <si>
    <t>Como soporte de lo realizado se cuenta con los contratos:
1. Conectividad
2. Impresión
3. Alquiler de equipos de cómputo
4. Solución de búsqueda
5. Soporte licenciamiento Oracle
Fichas técnicas de: 
1. Proceso de hiperconvergencia y networking
2. Proceso de cableado estructurado</t>
  </si>
  <si>
    <t>Actualizar e implementar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</si>
  <si>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</si>
  <si>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</si>
  <si>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</si>
  <si>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</si>
  <si>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</si>
  <si>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</si>
  <si>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En cumplimiento a la meta propuesta, se avanzó en la: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</si>
  <si>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Como soporte se cuenta:
1. Plan de servicios tecnológicos existes e implementación de nuevos
2. Plan  para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</si>
  <si>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En cumplimiento a la meta propuesta, se avanzó en la: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</si>
  <si>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Como soporte se cuenta:
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Planes de la Implementación del Sistema de Gestión de Seguridad de la Información</t>
  </si>
  <si>
    <t>Ejecutar las acciones planificadas para actualizar al 100%  los servicios  tecnológicos existentes que optimicen la productividad de la Entidad en el marco de la gestión por procesos.</t>
  </si>
  <si>
    <t xml:space="preserve">Actividades ejecutadas para la actualización de los  Servicios tecnológicos </t>
  </si>
  <si>
    <t>Servicios tecnológicos actualizados, acorde a la planificación realizada</t>
  </si>
  <si>
    <t xml:space="preserve">Actividades ejecutadas Servicios tecnológicos </t>
  </si>
  <si>
    <t xml:space="preserve">Número de  actividades ejecutadas  de los   servicios tecnológicos actualizados  </t>
  </si>
  <si>
    <t xml:space="preserve">Número de  actividades Planificadas   de los   servicios tecnológicos
actualizados  </t>
  </si>
  <si>
    <t xml:space="preserve">Plan para actualizar los servicios tecnológicos existes e implementación de nuevos
</t>
  </si>
  <si>
    <t>En cumplimiento de la meta, se avanzó en:
Puesta en funcionamiento  de los siguientes servicios:
1. Servicios del sistema de georeferenciación (ArcGis)
Se avanzó en identificación de necesidades de los siguientes servicios:
1. Servicios  de  disposición, monitoreo y soporte bienes tecnológicos
Se avanzó en diseño y presentación de propuesta de los siguientes servicios:
1. Redes de comunicaciones (networking), canales de comunicación, internet
2. Telefonía IP
3. Impresión
4. Mesa de Servicio</t>
  </si>
  <si>
    <t xml:space="preserve">Como soporte de lo realizado se cuenta:
a.Plan para  actualizar los servicios tecnológicos existentes e implementar nuevos, de acuerdo con los lineamientos distritales y nacionales y las mejores prácticas. </t>
  </si>
  <si>
    <t>En cumplimiento de la meta, se avanzó en: 
Se continuó con la prestación de los siguientes servicios: 1. Servicios del sistema de georeferenciación (ArcGis) 
Puesta en funcionamiento  de los siguientes servicios:
1. Redes de comunicaciones (networking), canales de comunicación, internet
2. Telefonía IP
3. Impresión
4. Servicios  de  disposición, monitoreo y soporte bienes tecnológicos
Se avanzó en identificación de necesidades de los siguientes servicios:
1. Servicios  de  disposición, monitoreo y soporte bienes tecnológicos
2. Escritorios virtuales</t>
  </si>
  <si>
    <t>Ejecutar al 100 % las  acciones planificadas para  elaborar y/o  actualizar   los documentos asociados con el dominio de Gobierno de TI, así como lo relacionado con la divulgación  y  socialización de  los mismos.</t>
  </si>
  <si>
    <t>Acciones  para la actualización de documentos  Gobierno de TI</t>
  </si>
  <si>
    <t>Documentos asociados al dominio de Gobierno de TI elaborados y/o actualizados, así como   divulgados y socializados acorde a la planificación realizada</t>
  </si>
  <si>
    <t>Documentos del Gobierno de TI divulgados, socializados e implementados</t>
  </si>
  <si>
    <t xml:space="preserve">Número de  actividades ejecutadas  asociadas al dominio de Gobierno de TI  </t>
  </si>
  <si>
    <t xml:space="preserve">Número de  actividades Planificadas   asociadas al dominio de Gobierno de TI  </t>
  </si>
  <si>
    <t>Plan para actualizar y/o elaborar documentos asociados con el dominio de Gobierno de TI</t>
  </si>
  <si>
    <t xml:space="preserve">En cumplimiento a la meta, se avanzó en las siguientes actividades:
1. Actualización del plan revisión Documental
2. Formalización en el portal MiPG de los procedimientos de:
a. Gestión de Requerimientos técnologicos de TI
b. Gestión de incidentes y/o problemas
c. Uso y apropiación
3. Apropación en el comite de Gestión y Desempeño  de los Planes: Estrategico -PETI,  de Tratamientos de Riesgos y  de Seguridad y Privacidad de la Información </t>
  </si>
  <si>
    <t>Como soporte se tiene:
1. Plan de  revisión Documental
2. Procedicimientos de:
a. Gestión de Requerimientos técnologicos de TI
b. Gestión de incidentes y/o problemas
c. Uso y apropiación
3. Plan Estrategico -PETI, Plan de Tratamientos de Riesgos y Plan de Seguridad y Privacidad de la Información</t>
  </si>
  <si>
    <t xml:space="preserve">En cumplimiento a la meta, se avanzó en las siguientes actividades:
1. Actualización del plan revisión Documental
2. Caracterización del proceso de Gestión de Tecnologias de la Información 
3. Se avanza en la actualización de los 53 documentos que hacen parte del proceso de Gestión de Tecnologias de Información </t>
  </si>
  <si>
    <t>Como soporte se tiene:
1. Plan de  revisión Documental
2. Caracterización del proceso de Gestión de Tecnologias de información 
3. Correo con los lineamientos dados y documentos maestro con el estado actual de la documentación</t>
  </si>
  <si>
    <t>Ejecutar al 100 % las acciones  planificadas para divulgar, socializar  e incentivar el  uso de los servicios ciudadanos digitales existentes.</t>
  </si>
  <si>
    <t>Servicios ciudadanos digitales  divulgados, socializados  e incentivados.</t>
  </si>
  <si>
    <t>Servicios ciudadanos digitales divulgados, socializados e implementados, acorde a la planificación realizada</t>
  </si>
  <si>
    <t>Servicios ciudadanos digitales  divulgados, socializados e implementados</t>
  </si>
  <si>
    <t>Número de  actividades ejecutadas de  Servicios ciudadanos digitales  divulgados, socializados e implementados</t>
  </si>
  <si>
    <t>Número de  actividades Planificadas   Servicios ciudadanos digitales  divulgados, socializados e implementados</t>
  </si>
  <si>
    <t>Plan para actualizar los servicios ciudadanos digitales existes e implementación de nuevos</t>
  </si>
  <si>
    <t>En cumplimiento de la meta propuesta, se han realizado las siguientes actividades:
1. Se evaluaron  los 15 Servicios Ciudadanos Digitales.
2. Se establecieron los Servicios Ciudadanos Digitales que tienen menos uso.
3. Se realizaron mesas de trabajo con la Oficina de Atención al Ciudadano con el fin de definir una estrategia para desarrollar Servicios Ciudadanos que tengan mayor impacto y puedan ser de mayor utilizados para la ciudadanía en general.</t>
  </si>
  <si>
    <t>Como soporte de las actividades realizadas se tiene:
1. Comunicaciones a los usuarios funcionales de los servicios con menos uso, solicitando verificación de usabilidad.
2. Actas de las reuniones sostenidas con los usuarios que requieren cambios o modificaciones de los servicios ciudadadanos</t>
  </si>
  <si>
    <t>En cumplimiento de la a meta propuesta, se desarrollaron las siguientes actividades: 
1. Se puso a disposición de la ciudadanía el Servicio Ciudadano Digital denominado ARGOS, cuyo objetivo es el registro de las cámaras de seguridad propiedad de terceros que se puedan integrar con el C4, según lo dispuesto en el Acuerdo 815 de 2021.
2. Se realizó el levantamiento de información según requerimiento para el Servicio Ciudadano Digital dirigido a personas con discapacidad viusual y auditiva.</t>
  </si>
  <si>
    <t>Como soporte se tiene:
1.Pantallazo de servicios Ciudadano Digital ARGOS y  Enlace de acceso al servicio descrito: https://scj.gov.co/es/transparencia/tramites-y-servicios/servicios
2. Documento de Caso de Uso para el servicio descrito.</t>
  </si>
  <si>
    <t>Ejecutar al 100% las acciones planificadas en el Plan Estratégico de Tecnologías de Información - PETI, en lo referente a la gestión de proyectos tecnológicos.</t>
  </si>
  <si>
    <t xml:space="preserve">Acciones planificadas en el PETI relacionadas  con la ejecución de Proyectos tecnológicos </t>
  </si>
  <si>
    <t xml:space="preserve">Proyectos tecnológicos implementados, acorde a la planificación </t>
  </si>
  <si>
    <t>Acciones  planificadas de Proyectos tecnológicos implementados</t>
  </si>
  <si>
    <t>Número de  acciones ejecutadas del PETI relacionadas  con la ejecución de Proyectos tecnológicos s</t>
  </si>
  <si>
    <t xml:space="preserve">Número de acciones  Planificadas  en el PETI relacionadas  con la ejecución de Proyectos tecnológicos </t>
  </si>
  <si>
    <t>Plan Estratégico de Tecnologías de la Información -PETI</t>
  </si>
  <si>
    <t>Debilidad: Insuficiente Integración entre las soluciones tecnológicas implementadas</t>
  </si>
  <si>
    <t xml:space="preserve">En cumplimiento de la meta, en el pirmer trimestre del 2023, se avanzó en las siguientes actividades en relación al Plan Estrategico de Tecnologias de la Información componente proyectos:
1. Entendimiento y Planeación Preliminar PMO
2. Reporte Cierre del PETIC 2018-2020
3. Estado Actual
4. Visión Futuro
5. Brechas </t>
  </si>
  <si>
    <t>Como soporte se cuenta:
Matriz con la relación de lo realizado durante el periodo con los respectivos soportes.</t>
  </si>
  <si>
    <t xml:space="preserve">En cumplimiento de la meta propuesta, se desrrollaron las siguientes actividades; 
1.  Analisis correlativo entre el procedimientos de Gestión de proyectos de TI y las actividades ejecutadas por Sistemas de información en ell marco de las ejeción de los proyectos de desarrollo de software. 
2. Se continua con el reporte de los proyectos en relación al segundo trimestre del 2023. </t>
  </si>
  <si>
    <t xml:space="preserve">Como soporte de lo realizado, se tiene; 
1. Analisis corelativos 
2. Memorando reporte de  de avance de proyectos </t>
  </si>
  <si>
    <t>Planear y ejecutar al 100 % la estrategia para fortalecer el uso y apropiación de las soluciones e infraestructura tecnológica al interior de la Entidad.</t>
  </si>
  <si>
    <t>Acciones planificadas de la Estrategia para fortalecer el uso y apropiación de los soluciones y servicios tecnológicos al interior de la Entidad</t>
  </si>
  <si>
    <t xml:space="preserve"> Estrategia para fortalecer el uso y apropiación de los soluciones e infraestructura tecnológica al interior de la Entidad</t>
  </si>
  <si>
    <t xml:space="preserve">Acciones planificadas de la Estrategia de uso y apropiación </t>
  </si>
  <si>
    <t>Número de  acciones ejecutadas  de la Estrategia para fortalecer el uso y apropiación de los soluciones e infraestructura tecnológica al interior de la Entidad</t>
  </si>
  <si>
    <t>Número de acciones  Planificadas  de la  Estrategia para fortalecer el uso y apropiación de los soluciones e infraestructura tecnológica al interior de la Entidad</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</si>
  <si>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</si>
  <si>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</si>
  <si>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Respecto a las acciones para el fortalecimiento del uso y apropiación de las soluciones tecnológicas:
1. Se realizó la consolidación de necesidades tecnológicas de divulgación, entrenamientos y sensibilización en el plan de Uso y Apropiación, este se ejecutará durante la vigencia 2023, a través de mesas de trabajos con los equipos de la Dirección.
2. En el primer trimestre del 2023, se desarrollaron las campañas de; a) Doble factor de autenticación con un total de publicación de 6 piezas, sensibilizando el cambio en canales   de comunicación como: pantalla de tv, correo institucional, WallPaper, intranet, esto con el objetivo de prevenir el acceso no autorizado a las 1500 cuentas de usuario de la Secretaria. B) Expectativa sobre transición a SIGA con un total de 10 piezas por correo institucional por medio de pantallas tv, intranet, Wallpaper y prelanzamiento presencial.
3. En relación a los entrenamientos, se realizaron 13 sobre: Inducción institucional (5), SISCO (1), SIMBA (6), SIGA (1) contando con la participación de 321 colaboradores.
4. En Publicaciones, un total de 23, Sobre:
a. Seguridad de la información (2),
b. Sistemas de la información: calendario SISCO (1), alertas inmediatas (2), alerta preventiva (1), y datos abiertos (1).
c. Soluciones tecnológicas (2)
d. Gestiones de cambio (15)</t>
  </si>
  <si>
    <t>Como soporte se cuenta con el plan de uso y apropiación diligenciado y la matriz de publicaciones campañas y entrenamiento como seguimiento y consolidado diario.</t>
  </si>
  <si>
    <t xml:space="preserve">En el segundo trimestre del 2023, se dio seguimiento y ejecuto el plan de uso y apropiación de la siguiente manera, para lo cual se realizaron las siguientes actividades: 
1. Campaña de gestión de proyectos con el objetivo de promover la concientización y sensibilización del modelo de gestión de proyectos mediante la divulgación de un video y una pieza grafica por correo electrónico.  
2. Se avanzo con campaña de prelanzamiento y lanzamiento sobre transición a SIGA con un total 42 piezas publicadas en correo institucional, Intranet, pantallas TV, video y Wall Paper.  
3. Se cierra la campaña de doble factor de autenticación mediante la publicación de una pieza grafica informando el cumplimiento del despliegue de la política en toda la Entidad. 
4. En cuanto a los entrenamientos del segundo trimestre se realizaron en total 27 relacionados con Inducción institucional (3), SISCO (1), CHARLAS (2), SIGA (17), SIMBA (1) contando con la participación de 1424 colaboradores. 
5. Se realizó y publicó el Centro de Aprendizaje donde reposan las grabaciones de las charlas y entrenameintos con los instructivos de acuerdo a las solicitudes gestionadas.
       Se publicaron un total de 49 piezas: Seguridad de la información (10), Sistemas de la información: (19), Soluciones tecnológicas (9) , Servicios tecnológicos (3) y  Uso y Apropiación (8) 
6. Se realizó y publicó el Centro de Aprendizaje donde reposan las grabaciones de las charlas y entrenameintos con los instructivos de acuerdo a las solicitudes gestionadas.
</t>
  </si>
  <si>
    <t>Como soporte se cuenta con el plan de uso y apropiación diligenciado, la matriz de publicaciones campañas y entrenamiento como seguimiento y consolidado diario y un documento con la ruta del repositorio de las piezas gráficas publicadas mes a mes.</t>
  </si>
  <si>
    <t xml:space="preserve">https://scj.gov.co/es/transparencia/planeacion/pol%C3%ADticas-lineamientos-y-manuales/seguimiento-al-plan-estrat%C3%A9gico-7
https://scj.gov.co/es/transparencia/obligacion-reporte-informacion/metas-objetivos-indicadores
</t>
  </si>
  <si>
    <t>7640 Implementación de la justicia restaurativa y atención integral para adolescentes en conflicto con la ley y población pospenada en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</si>
</sst>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 numFmtId="167" formatCode="0.0"/>
  </numFmts>
  <fonts count="125" x14ac:knownFonts="1">
    <font>
      <sz val="11"/>
      <color theme="1"/>
      <name val="Calibri"/>
      <family val="2"/>
      <scheme val="minor"/>
    </font>
    <font>
      <sz val="10"/>
      <name val="Arial"/>
      <family val="2"/>
    </font>
    <font>
      <b/>
      <sz val="10"/>
      <name val="Arial"/>
      <family val="2"/>
    </font>
    <font>
      <b/>
      <sz val="9"/>
      <color indexed="81"/>
      <name val="Tahoma"/>
      <family val="2"/>
    </font>
    <font>
      <sz val="1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u/>
      <sz val="11"/>
      <color theme="10"/>
      <name val="Calibri"/>
      <family val="2"/>
      <scheme val="minor"/>
    </font>
    <font>
      <sz val="11"/>
      <name val="Calibri"/>
      <family val="2"/>
      <scheme val="minor"/>
    </font>
    <font>
      <sz val="12"/>
      <name val="Calibri"/>
      <family val="2"/>
      <scheme val="minor"/>
    </font>
    <font>
      <sz val="10"/>
      <name val="Franklin Gothic Book"/>
      <family val="2"/>
    </font>
    <font>
      <sz val="12"/>
      <color theme="1"/>
      <name val="Franklin Gothic Book"/>
      <family val="2"/>
    </font>
    <font>
      <sz val="11"/>
      <color rgb="FF000000"/>
      <name val="Calibri"/>
      <family val="2"/>
      <scheme val="minor"/>
    </font>
    <font>
      <b/>
      <sz val="11"/>
      <color rgb="FF000000"/>
      <name val="Calibri"/>
      <family val="2"/>
      <scheme val="minor"/>
    </font>
    <font>
      <sz val="11"/>
      <color theme="1"/>
      <name val="Calibri"/>
      <family val="2"/>
      <scheme val="minor"/>
    </font>
    <font>
      <b/>
      <sz val="8"/>
      <name val="Arial"/>
      <family val="2"/>
    </font>
    <font>
      <sz val="8"/>
      <name val="Arial"/>
      <family val="2"/>
    </font>
    <font>
      <sz val="12"/>
      <color theme="1"/>
      <name val="Calibri"/>
      <family val="2"/>
      <scheme val="minor"/>
    </font>
    <font>
      <sz val="12"/>
      <name val="Arial"/>
      <family val="2"/>
    </font>
    <font>
      <b/>
      <sz val="12"/>
      <name val="Arial"/>
      <family val="2"/>
    </font>
    <font>
      <sz val="12"/>
      <color indexed="8"/>
      <name val="Arial"/>
      <family val="2"/>
    </font>
    <font>
      <b/>
      <sz val="12"/>
      <color indexed="8"/>
      <name val="Arial"/>
      <family val="2"/>
    </font>
    <font>
      <sz val="9"/>
      <color indexed="81"/>
      <name val="Tahoma"/>
      <family val="2"/>
    </font>
    <font>
      <sz val="8"/>
      <color indexed="8"/>
      <name val="Tahoma"/>
      <family val="2"/>
    </font>
    <font>
      <sz val="11"/>
      <color indexed="81"/>
      <name val="Arial"/>
      <family val="2"/>
    </font>
    <font>
      <sz val="11"/>
      <name val="Arial"/>
      <family val="2"/>
    </font>
    <font>
      <b/>
      <sz val="11"/>
      <name val="Arial"/>
      <family val="2"/>
    </font>
    <font>
      <sz val="16"/>
      <name val="Arial"/>
      <family val="2"/>
    </font>
    <font>
      <b/>
      <sz val="16"/>
      <color rgb="FFFFFFFF"/>
      <name val="Arial"/>
      <family val="2"/>
    </font>
    <font>
      <b/>
      <sz val="16"/>
      <color rgb="FF000000"/>
      <name val="Arial"/>
      <family val="2"/>
    </font>
    <font>
      <b/>
      <sz val="16"/>
      <name val="Arial"/>
      <family val="2"/>
    </font>
    <font>
      <sz val="11"/>
      <color indexed="8"/>
      <name val="Tahoma"/>
      <family val="2"/>
    </font>
    <font>
      <sz val="10"/>
      <name val="Calibri"/>
      <family val="2"/>
      <scheme val="minor"/>
    </font>
    <font>
      <sz val="10"/>
      <color rgb="FF000000"/>
      <name val="Calibri"/>
      <family val="2"/>
      <scheme val="minor"/>
    </font>
    <font>
      <sz val="18"/>
      <color theme="1"/>
      <name val="Calibri"/>
      <family val="2"/>
      <scheme val="minor"/>
    </font>
    <font>
      <sz val="16"/>
      <color theme="1"/>
      <name val="Calibri"/>
      <family val="2"/>
      <scheme val="minor"/>
    </font>
    <font>
      <sz val="20"/>
      <color indexed="8"/>
      <name val="Tahoma"/>
      <family val="2"/>
    </font>
    <font>
      <sz val="10"/>
      <color theme="1"/>
      <name val="Calibri"/>
      <family val="2"/>
      <scheme val="minor"/>
    </font>
    <font>
      <sz val="14"/>
      <color theme="1"/>
      <name val="Calibri"/>
      <family val="2"/>
      <scheme val="minor"/>
    </font>
    <font>
      <b/>
      <sz val="12"/>
      <name val="Calibri"/>
      <family val="2"/>
      <scheme val="minor"/>
    </font>
    <font>
      <b/>
      <sz val="10"/>
      <name val="Calibri"/>
      <family val="2"/>
      <scheme val="minor"/>
    </font>
    <font>
      <sz val="8"/>
      <name val="Calibri"/>
      <family val="2"/>
      <scheme val="minor"/>
    </font>
    <font>
      <b/>
      <sz val="8"/>
      <name val="Calibri"/>
      <family val="2"/>
      <scheme val="minor"/>
    </font>
    <font>
      <b/>
      <sz val="10"/>
      <color rgb="FF000000"/>
      <name val="Calibri"/>
      <family val="2"/>
      <scheme val="minor"/>
    </font>
    <font>
      <sz val="10"/>
      <color indexed="8"/>
      <name val="Calibri"/>
      <family val="2"/>
      <scheme val="minor"/>
    </font>
    <font>
      <sz val="18"/>
      <name val="Calibri"/>
      <family val="2"/>
      <scheme val="minor"/>
    </font>
    <font>
      <b/>
      <sz val="18"/>
      <color rgb="FFFFFFFF"/>
      <name val="Calibri"/>
      <family val="2"/>
      <scheme val="minor"/>
    </font>
    <font>
      <b/>
      <sz val="18"/>
      <color rgb="FF000000"/>
      <name val="Calibri"/>
      <family val="2"/>
      <scheme val="minor"/>
    </font>
    <font>
      <b/>
      <sz val="18"/>
      <name val="Calibri"/>
      <family val="2"/>
      <scheme val="minor"/>
    </font>
    <font>
      <b/>
      <sz val="10"/>
      <color indexed="8"/>
      <name val="Calibri"/>
      <family val="2"/>
      <scheme val="minor"/>
    </font>
    <font>
      <sz val="10"/>
      <color indexed="62"/>
      <name val="Calibri"/>
      <family val="2"/>
      <scheme val="minor"/>
    </font>
    <font>
      <sz val="12"/>
      <color indexed="8"/>
      <name val="Calibri"/>
      <family val="2"/>
      <scheme val="minor"/>
    </font>
    <font>
      <b/>
      <sz val="12"/>
      <color indexed="8"/>
      <name val="Calibri"/>
      <family val="2"/>
      <scheme val="minor"/>
    </font>
    <font>
      <sz val="14"/>
      <name val="Calibri"/>
      <family val="2"/>
      <scheme val="minor"/>
    </font>
    <font>
      <b/>
      <sz val="14"/>
      <color rgb="FFFFFFFF"/>
      <name val="Calibri"/>
      <family val="2"/>
      <scheme val="minor"/>
    </font>
    <font>
      <b/>
      <sz val="14"/>
      <color rgb="FF000000"/>
      <name val="Calibri"/>
      <family val="2"/>
      <scheme val="minor"/>
    </font>
    <font>
      <b/>
      <sz val="14"/>
      <name val="Calibri"/>
      <family val="2"/>
      <scheme val="minor"/>
    </font>
    <font>
      <sz val="16"/>
      <name val="Calibri"/>
      <family val="2"/>
      <scheme val="minor"/>
    </font>
    <font>
      <b/>
      <sz val="16"/>
      <color rgb="FFFFFFFF"/>
      <name val="Calibri"/>
      <family val="2"/>
      <scheme val="minor"/>
    </font>
    <font>
      <b/>
      <sz val="16"/>
      <color rgb="FF000000"/>
      <name val="Calibri"/>
      <family val="2"/>
      <scheme val="minor"/>
    </font>
    <font>
      <b/>
      <sz val="16"/>
      <name val="Calibri"/>
      <family val="2"/>
      <scheme val="minor"/>
    </font>
    <font>
      <sz val="22"/>
      <name val="Calibri"/>
      <family val="2"/>
      <scheme val="minor"/>
    </font>
    <font>
      <b/>
      <sz val="22"/>
      <color rgb="FF000000"/>
      <name val="Calibri"/>
      <family val="2"/>
      <scheme val="minor"/>
    </font>
    <font>
      <b/>
      <sz val="22"/>
      <color rgb="FFFFFFFF"/>
      <name val="Calibri"/>
      <family val="2"/>
      <scheme val="minor"/>
    </font>
    <font>
      <b/>
      <sz val="22"/>
      <name val="Calibri"/>
      <family val="2"/>
      <scheme val="minor"/>
    </font>
    <font>
      <sz val="10"/>
      <color indexed="16"/>
      <name val="Calibri"/>
      <family val="2"/>
      <scheme val="minor"/>
    </font>
    <font>
      <b/>
      <sz val="11"/>
      <color rgb="FFFFFFFF"/>
      <name val="Arial"/>
      <family val="2"/>
    </font>
    <font>
      <b/>
      <sz val="11"/>
      <color rgb="FF000000"/>
      <name val="Arial"/>
      <family val="2"/>
    </font>
    <font>
      <sz val="16"/>
      <color rgb="FF000000"/>
      <name val="Calibri"/>
      <family val="2"/>
      <scheme val="minor"/>
    </font>
    <font>
      <b/>
      <sz val="11"/>
      <name val="Calibri"/>
      <family val="2"/>
      <scheme val="minor"/>
    </font>
    <font>
      <b/>
      <sz val="11"/>
      <color indexed="8"/>
      <name val="Calibri"/>
      <family val="2"/>
      <scheme val="minor"/>
    </font>
    <font>
      <b/>
      <sz val="11"/>
      <color rgb="FFFFFFFF"/>
      <name val="Calibri"/>
      <family val="2"/>
      <scheme val="minor"/>
    </font>
    <font>
      <sz val="11"/>
      <color indexed="8"/>
      <name val="Calibri"/>
      <family val="2"/>
      <scheme val="minor"/>
    </font>
    <font>
      <b/>
      <sz val="10"/>
      <color rgb="FFFFFFFF"/>
      <name val="Calibri"/>
      <family val="2"/>
      <scheme val="minor"/>
    </font>
    <font>
      <u/>
      <sz val="10"/>
      <name val="Calibri"/>
      <family val="2"/>
      <scheme val="minor"/>
    </font>
    <font>
      <sz val="10"/>
      <color rgb="FF000000"/>
      <name val="Franklin Gothic Book"/>
      <family val="2"/>
    </font>
    <font>
      <sz val="10"/>
      <color indexed="8"/>
      <name val="Franklin Gothic Book"/>
      <family val="2"/>
    </font>
    <font>
      <sz val="10"/>
      <color rgb="FF000000"/>
      <name val="Franklin Gothic Book"/>
      <family val="2"/>
    </font>
    <font>
      <sz val="10"/>
      <name val="Franklin Gothic Book"/>
      <family val="2"/>
    </font>
    <font>
      <sz val="10"/>
      <name val="Arial"/>
      <family val="2"/>
    </font>
    <font>
      <sz val="10"/>
      <color rgb="FF000000"/>
      <name val="Arial"/>
      <family val="2"/>
      <charset val="1"/>
    </font>
    <font>
      <sz val="10"/>
      <name val="Arial"/>
      <family val="2"/>
      <charset val="1"/>
    </font>
    <font>
      <sz val="10"/>
      <name val="Calibri"/>
      <family val="2"/>
    </font>
    <font>
      <sz val="8"/>
      <name val="Calibri"/>
      <family val="2"/>
    </font>
    <font>
      <sz val="10"/>
      <color theme="1"/>
      <name val="Calibri"/>
      <family val="2"/>
    </font>
    <font>
      <sz val="10"/>
      <color rgb="FF000000"/>
      <name val="Arial"/>
      <family val="2"/>
    </font>
    <font>
      <sz val="10"/>
      <color rgb="FFFF0000"/>
      <name val="Calibri"/>
      <family val="2"/>
      <scheme val="minor"/>
    </font>
    <font>
      <sz val="10"/>
      <color rgb="FF000000"/>
      <name val="Calibri"/>
      <family val="2"/>
    </font>
    <font>
      <b/>
      <sz val="10"/>
      <color rgb="FF000000"/>
      <name val="Calibri"/>
      <family val="2"/>
    </font>
    <font>
      <sz val="10"/>
      <color rgb="FF000000"/>
      <name val="Calibri"/>
      <family val="2"/>
    </font>
    <font>
      <b/>
      <u val="double"/>
      <sz val="10"/>
      <color rgb="FF000000"/>
      <name val="Calibri"/>
      <family val="2"/>
    </font>
    <font>
      <b/>
      <u/>
      <sz val="10"/>
      <color rgb="FF000000"/>
      <name val="Calibri"/>
      <family val="2"/>
    </font>
    <font>
      <sz val="10"/>
      <name val="Calibri"/>
      <family val="2"/>
    </font>
    <font>
      <sz val="10"/>
      <color rgb="FF000000"/>
      <name val="Calibri"/>
      <family val="2"/>
    </font>
    <font>
      <sz val="11"/>
      <color rgb="FF000000"/>
      <name val="Calibri"/>
      <family val="2"/>
    </font>
    <font>
      <sz val="12"/>
      <name val="Calibri"/>
      <family val="2"/>
    </font>
    <font>
      <b/>
      <sz val="12"/>
      <color rgb="FFFFFFFF"/>
      <name val="Calibri"/>
      <family val="2"/>
    </font>
    <font>
      <b/>
      <sz val="12"/>
      <color rgb="FF000000"/>
      <name val="Calibri"/>
      <family val="2"/>
    </font>
    <font>
      <sz val="12"/>
      <color rgb="FF000000"/>
      <name val="Calibri"/>
      <family val="2"/>
    </font>
    <font>
      <b/>
      <sz val="12"/>
      <name val="Calibri"/>
      <family val="2"/>
    </font>
    <font>
      <b/>
      <sz val="10"/>
      <name val="Calibri"/>
      <family val="2"/>
    </font>
    <font>
      <b/>
      <sz val="7"/>
      <name val="Calibri"/>
      <family val="2"/>
    </font>
    <font>
      <sz val="8"/>
      <name val="Calibri"/>
      <family val="2"/>
    </font>
    <font>
      <b/>
      <sz val="8"/>
      <name val="Calibri"/>
      <family val="2"/>
    </font>
    <font>
      <b/>
      <sz val="10"/>
      <color rgb="FF000000"/>
      <name val="Calibri"/>
      <family val="2"/>
    </font>
    <font>
      <sz val="10"/>
      <color indexed="8"/>
      <name val="Arial"/>
      <family val="2"/>
      <charset val="1"/>
    </font>
    <font>
      <sz val="10"/>
      <color indexed="8"/>
      <name val="Franklin Gothic Book"/>
      <family val="2"/>
    </font>
    <font>
      <u/>
      <sz val="10"/>
      <color theme="10"/>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family val="2"/>
    </font>
    <font>
      <b/>
      <sz val="11"/>
      <color rgb="FF000000"/>
      <name val="Calibri"/>
      <family val="2"/>
    </font>
    <font>
      <b/>
      <sz val="10"/>
      <color rgb="FF000000"/>
      <name val="Arial"/>
      <family val="2"/>
    </font>
    <font>
      <sz val="10"/>
      <color rgb="FF000000"/>
      <name val="Franklin Gothic Book"/>
      <family val="2"/>
    </font>
    <font>
      <sz val="10"/>
      <color rgb="FF000000"/>
      <name val="Calibri"/>
      <family val="2"/>
      <scheme val="minor"/>
    </font>
    <font>
      <sz val="11"/>
      <color rgb="FFFF0000"/>
      <name val="Calibri"/>
      <family val="2"/>
    </font>
    <font>
      <sz val="11"/>
      <name val="Calibri"/>
      <family val="2"/>
    </font>
    <font>
      <sz val="10"/>
      <color indexed="8"/>
      <name val="Arial"/>
      <family val="2"/>
    </font>
    <font>
      <b/>
      <sz val="11"/>
      <color rgb="FF000000"/>
      <name val="Calibri"/>
      <family val="2"/>
    </font>
    <font>
      <sz val="12"/>
      <color rgb="FF000000"/>
      <name val="Franklin Gothic Book"/>
      <family val="2"/>
    </font>
    <font>
      <b/>
      <sz val="12"/>
      <color rgb="FF000000"/>
      <name val="Franklin Gothic Book"/>
      <family val="2"/>
    </font>
    <font>
      <b/>
      <sz val="12"/>
      <color rgb="FF000000"/>
      <name val="Franklin Gothic Book"/>
      <family val="2"/>
    </font>
  </fonts>
  <fills count="46">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theme="3" tint="0.39997558519241921"/>
        <bgColor indexed="64"/>
      </patternFill>
    </fill>
    <fill>
      <patternFill patternType="solid">
        <fgColor theme="4" tint="0.79998168889431442"/>
        <bgColor indexed="34"/>
      </patternFill>
    </fill>
    <fill>
      <patternFill patternType="solid">
        <fgColor theme="9" tint="0.79998168889431442"/>
        <bgColor indexed="26"/>
      </patternFill>
    </fill>
    <fill>
      <patternFill patternType="solid">
        <fgColor rgb="FFDCE6F1"/>
        <bgColor indexed="64"/>
      </patternFill>
    </fill>
    <fill>
      <patternFill patternType="solid">
        <fgColor theme="3" tint="0.39997558519241921"/>
        <bgColor indexed="31"/>
      </patternFill>
    </fill>
    <fill>
      <patternFill patternType="solid">
        <fgColor rgb="FFCCFFFF"/>
        <bgColor indexed="41"/>
      </patternFill>
    </fill>
    <fill>
      <patternFill patternType="solid">
        <fgColor rgb="FFDCE6F1"/>
        <bgColor indexed="26"/>
      </patternFill>
    </fill>
    <fill>
      <patternFill patternType="solid">
        <fgColor rgb="FFFF0000"/>
        <bgColor indexed="26"/>
      </patternFill>
    </fill>
    <fill>
      <patternFill patternType="solid">
        <fgColor theme="0"/>
        <bgColor theme="0"/>
      </patternFill>
    </fill>
    <fill>
      <patternFill patternType="solid">
        <fgColor rgb="FFD9D9D9"/>
        <bgColor rgb="FF000000"/>
      </patternFill>
    </fill>
    <fill>
      <patternFill patternType="solid">
        <fgColor rgb="FFC5D9F1"/>
        <bgColor rgb="FFFFFFCC"/>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theme="0"/>
        <bgColor indexed="27"/>
      </patternFill>
    </fill>
    <fill>
      <patternFill patternType="solid">
        <fgColor rgb="FFFFFFFF"/>
        <bgColor rgb="FFCCFFFF"/>
      </patternFill>
    </fill>
    <fill>
      <patternFill patternType="solid">
        <fgColor rgb="FFC6E0B4"/>
        <bgColor indexed="64"/>
      </patternFill>
    </fill>
    <fill>
      <patternFill patternType="solid">
        <fgColor rgb="FFF2F2F2"/>
        <bgColor indexed="64"/>
      </patternFill>
    </fill>
    <fill>
      <patternFill patternType="solid">
        <fgColor rgb="FFFAFAF5"/>
        <bgColor indexed="64"/>
      </patternFill>
    </fill>
    <fill>
      <patternFill patternType="solid">
        <fgColor rgb="FF0070C0"/>
        <bgColor rgb="FF000000"/>
      </patternFill>
    </fill>
    <fill>
      <patternFill patternType="solid">
        <fgColor rgb="FFD6DCE4"/>
        <bgColor rgb="FFFFFFCC"/>
      </patternFill>
    </fill>
    <fill>
      <patternFill patternType="solid">
        <fgColor rgb="FFDDEBF7"/>
        <bgColor rgb="FFFFFFCC"/>
      </patternFill>
    </fill>
    <fill>
      <patternFill patternType="solid">
        <fgColor theme="4" tint="0.59999389629810485"/>
        <bgColor indexed="64"/>
      </patternFill>
    </fill>
    <fill>
      <patternFill patternType="solid">
        <fgColor rgb="FFFFFFFF"/>
        <bgColor rgb="FF008080"/>
      </patternFill>
    </fill>
    <fill>
      <patternFill patternType="solid">
        <fgColor rgb="FF70AD47"/>
        <bgColor rgb="FF000000"/>
      </patternFill>
    </fill>
    <fill>
      <patternFill patternType="solid">
        <fgColor rgb="FFC6E0B4"/>
        <bgColor rgb="FF000000"/>
      </patternFill>
    </fill>
    <fill>
      <patternFill patternType="solid">
        <fgColor theme="5" tint="0.59999389629810485"/>
        <bgColor indexed="64"/>
      </patternFill>
    </fill>
    <fill>
      <patternFill patternType="solid">
        <fgColor rgb="FF00B0F0"/>
        <bgColor indexed="64"/>
      </patternFill>
    </fill>
    <fill>
      <patternFill patternType="solid">
        <fgColor rgb="FFCCFFFF"/>
        <bgColor rgb="FF000000"/>
      </patternFill>
    </fill>
    <fill>
      <patternFill patternType="solid">
        <fgColor rgb="FFCCFFFF"/>
        <bgColor rgb="FFCCFFFF"/>
      </patternFill>
    </fill>
    <fill>
      <patternFill patternType="solid">
        <fgColor rgb="FFCCFFFF"/>
        <bgColor indexed="64"/>
      </patternFill>
    </fill>
    <fill>
      <patternFill patternType="solid">
        <fgColor rgb="FFC00000"/>
        <bgColor rgb="FF000000"/>
      </patternFill>
    </fill>
  </fills>
  <borders count="15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indexed="64"/>
      </top>
      <bottom/>
      <diagonal/>
    </border>
    <border>
      <left style="medium">
        <color rgb="FF000000"/>
      </left>
      <right style="medium">
        <color rgb="FF000000"/>
      </right>
      <top/>
      <bottom/>
      <diagonal/>
    </border>
    <border>
      <left/>
      <right style="medium">
        <color rgb="FF000000"/>
      </right>
      <top/>
      <bottom/>
      <diagonal/>
    </border>
    <border>
      <left/>
      <right/>
      <top/>
      <bottom style="thin">
        <color indexed="64"/>
      </bottom>
      <diagonal/>
    </border>
    <border>
      <left style="medium">
        <color rgb="FF000000"/>
      </left>
      <right style="medium">
        <color rgb="FF000000"/>
      </right>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thin">
        <color indexed="64"/>
      </right>
      <top/>
      <bottom/>
      <diagonal/>
    </border>
    <border>
      <left/>
      <right style="thin">
        <color rgb="FF000000"/>
      </right>
      <top/>
      <bottom style="thin">
        <color indexed="64"/>
      </bottom>
      <diagonal/>
    </border>
    <border>
      <left style="thin">
        <color rgb="FF000000"/>
      </left>
      <right style="hair">
        <color rgb="FF000000"/>
      </right>
      <top/>
      <bottom style="hair">
        <color rgb="FF000000"/>
      </bottom>
      <diagonal/>
    </border>
    <border>
      <left/>
      <right style="hair">
        <color rgb="FF000000"/>
      </right>
      <top/>
      <bottom style="hair">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medium">
        <color indexed="64"/>
      </top>
      <bottom/>
      <diagonal/>
    </border>
    <border>
      <left style="medium">
        <color indexed="64"/>
      </left>
      <right/>
      <top/>
      <bottom style="hair">
        <color rgb="FF000000"/>
      </bottom>
      <diagonal/>
    </border>
    <border>
      <left/>
      <right style="hair">
        <color rgb="FF000000"/>
      </right>
      <top style="hair">
        <color rgb="FF000000"/>
      </top>
      <bottom style="thin">
        <color indexed="64"/>
      </bottom>
      <diagonal/>
    </border>
    <border>
      <left/>
      <right/>
      <top style="hair">
        <color rgb="FF000000"/>
      </top>
      <bottom style="thin">
        <color indexed="64"/>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top/>
      <bottom style="medium">
        <color rgb="FF000000"/>
      </bottom>
      <diagonal/>
    </border>
    <border>
      <left style="hair">
        <color rgb="FF000000"/>
      </left>
      <right/>
      <top style="hair">
        <color rgb="FF000000"/>
      </top>
      <bottom style="thin">
        <color indexed="64"/>
      </bottom>
      <diagonal/>
    </border>
    <border>
      <left style="medium">
        <color indexed="64"/>
      </left>
      <right/>
      <top style="hair">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rgb="FF000000"/>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right/>
      <top style="medium">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medium">
        <color indexed="64"/>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right style="thin">
        <color indexed="64"/>
      </right>
      <top style="hair">
        <color indexed="64"/>
      </top>
      <bottom style="thin">
        <color indexed="64"/>
      </bottom>
      <diagonal/>
    </border>
    <border>
      <left style="medium">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style="hair">
        <color indexed="8"/>
      </left>
      <right style="hair">
        <color indexed="8"/>
      </right>
      <top style="hair">
        <color indexed="8"/>
      </top>
      <bottom/>
      <diagonal/>
    </border>
    <border>
      <left style="medium">
        <color indexed="64"/>
      </left>
      <right style="thin">
        <color indexed="64"/>
      </right>
      <top style="hair">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s>
  <cellStyleXfs count="14">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ill="0" applyBorder="0" applyAlignment="0" applyProtection="0"/>
    <xf numFmtId="41" fontId="1" fillId="0" borderId="0" applyFont="0" applyFill="0" applyBorder="0" applyAlignment="0" applyProtection="0"/>
    <xf numFmtId="0" fontId="1" fillId="0" borderId="0"/>
    <xf numFmtId="0" fontId="9" fillId="0" borderId="0" applyNumberFormat="0" applyFill="0" applyBorder="0" applyAlignment="0" applyProtection="0"/>
    <xf numFmtId="44" fontId="16" fillId="0" borderId="0" applyFont="0" applyFill="0" applyBorder="0" applyAlignment="0" applyProtection="0"/>
    <xf numFmtId="0" fontId="9" fillId="0" borderId="0" applyNumberFormat="0" applyFill="0" applyBorder="0" applyAlignment="0" applyProtection="0"/>
    <xf numFmtId="41" fontId="16" fillId="0" borderId="0" applyFont="0" applyFill="0" applyBorder="0" applyAlignment="0" applyProtection="0"/>
    <xf numFmtId="9" fontId="16" fillId="0" borderId="0" applyFont="0" applyFill="0" applyBorder="0" applyAlignment="0" applyProtection="0"/>
  </cellStyleXfs>
  <cellXfs count="1572">
    <xf numFmtId="0" fontId="0" fillId="0" borderId="0" xfId="0"/>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5" fillId="0" borderId="0" xfId="0" applyFont="1"/>
    <xf numFmtId="0" fontId="5" fillId="0" borderId="37" xfId="0" applyFont="1" applyBorder="1"/>
    <xf numFmtId="0" fontId="0" fillId="0" borderId="0" xfId="0" applyAlignment="1">
      <alignment horizontal="justify" vertical="center"/>
    </xf>
    <xf numFmtId="0" fontId="0" fillId="0" borderId="35" xfId="0" applyBorder="1" applyAlignment="1">
      <alignment horizontal="justify" vertical="center"/>
    </xf>
    <xf numFmtId="0" fontId="13" fillId="0" borderId="0" xfId="0" applyFont="1" applyAlignment="1">
      <alignment horizontal="justify" vertical="center"/>
    </xf>
    <xf numFmtId="0" fontId="0" fillId="0" borderId="40" xfId="0" applyBorder="1" applyAlignment="1">
      <alignment horizontal="justify" vertical="center"/>
    </xf>
    <xf numFmtId="0" fontId="18" fillId="0" borderId="0" xfId="0" applyFont="1" applyAlignment="1" applyProtection="1">
      <alignment vertical="center" wrapText="1"/>
      <protection locked="0"/>
    </xf>
    <xf numFmtId="0" fontId="18" fillId="0" borderId="0" xfId="0" applyFont="1" applyAlignment="1">
      <alignment vertical="center" wrapText="1"/>
    </xf>
    <xf numFmtId="0" fontId="18" fillId="4" borderId="0" xfId="0" applyFont="1" applyFill="1" applyAlignment="1">
      <alignment vertical="center" wrapText="1"/>
    </xf>
    <xf numFmtId="10" fontId="0" fillId="0" borderId="2" xfId="0" applyNumberFormat="1" applyBorder="1" applyAlignment="1" applyProtection="1">
      <alignment horizontal="center" vertical="center" wrapText="1"/>
      <protection locked="0"/>
    </xf>
    <xf numFmtId="0" fontId="18" fillId="4" borderId="0" xfId="0" applyFont="1" applyFill="1" applyAlignment="1" applyProtection="1">
      <alignment vertical="center" wrapText="1"/>
      <protection locked="0"/>
    </xf>
    <xf numFmtId="10" fontId="18" fillId="0" borderId="0" xfId="0" applyNumberFormat="1" applyFont="1" applyAlignment="1" applyProtection="1">
      <alignment vertical="center" wrapText="1"/>
      <protection locked="0"/>
    </xf>
    <xf numFmtId="0" fontId="22" fillId="4" borderId="0" xfId="0" applyFont="1" applyFill="1" applyAlignment="1">
      <alignment vertical="center" wrapText="1"/>
    </xf>
    <xf numFmtId="9" fontId="18" fillId="0" borderId="0" xfId="0" applyNumberFormat="1" applyFont="1" applyAlignment="1" applyProtection="1">
      <alignment vertical="center" wrapText="1"/>
      <protection locked="0"/>
    </xf>
    <xf numFmtId="0" fontId="23" fillId="4" borderId="0" xfId="0" applyFont="1" applyFill="1" applyAlignment="1">
      <alignment vertical="center" wrapText="1"/>
    </xf>
    <xf numFmtId="9" fontId="0" fillId="0" borderId="2" xfId="0" applyNumberFormat="1" applyBorder="1" applyAlignment="1" applyProtection="1">
      <alignment horizontal="center" vertical="center" wrapText="1"/>
      <protection locked="0"/>
    </xf>
    <xf numFmtId="0" fontId="0" fillId="4" borderId="2" xfId="0" applyFill="1" applyBorder="1" applyAlignment="1">
      <alignment horizontal="center" vertical="center" wrapText="1"/>
    </xf>
    <xf numFmtId="0" fontId="0" fillId="2" borderId="2" xfId="0" applyFill="1" applyBorder="1" applyAlignment="1">
      <alignment horizontal="center" vertical="center" wrapText="1"/>
    </xf>
    <xf numFmtId="10" fontId="0" fillId="4" borderId="2" xfId="0" applyNumberFormat="1" applyFill="1" applyBorder="1" applyAlignment="1" applyProtection="1">
      <alignment horizontal="center" vertical="center" wrapText="1"/>
      <protection locked="0"/>
    </xf>
    <xf numFmtId="0" fontId="29" fillId="0" borderId="0" xfId="0" applyFont="1"/>
    <xf numFmtId="0" fontId="29" fillId="0" borderId="0" xfId="0" applyFont="1" applyAlignment="1">
      <alignment vertical="center" wrapText="1"/>
    </xf>
    <xf numFmtId="0" fontId="0" fillId="5" borderId="52" xfId="0" applyFill="1" applyBorder="1" applyAlignment="1" applyProtection="1">
      <alignment horizontal="center" vertical="center" wrapText="1"/>
      <protection locked="0"/>
    </xf>
    <xf numFmtId="0" fontId="0" fillId="0" borderId="24" xfId="0" applyBorder="1" applyAlignment="1">
      <alignment horizontal="justify" vertical="center" wrapText="1"/>
    </xf>
    <xf numFmtId="0" fontId="0" fillId="4" borderId="24" xfId="0" applyFill="1" applyBorder="1" applyAlignment="1">
      <alignment horizontal="center" vertical="center" wrapText="1"/>
    </xf>
    <xf numFmtId="10" fontId="0" fillId="4" borderId="24" xfId="0" applyNumberFormat="1" applyFill="1" applyBorder="1" applyAlignment="1" applyProtection="1">
      <alignment horizontal="center" vertical="center" wrapText="1"/>
      <protection locked="0"/>
    </xf>
    <xf numFmtId="0" fontId="0" fillId="0" borderId="24" xfId="0" applyBorder="1" applyAlignment="1">
      <alignment horizontal="justify" vertical="top" wrapText="1"/>
    </xf>
    <xf numFmtId="0" fontId="34" fillId="0" borderId="2" xfId="0" applyFont="1" applyBorder="1" applyAlignment="1">
      <alignment horizontal="justify" vertical="center" wrapText="1"/>
    </xf>
    <xf numFmtId="10" fontId="34" fillId="0" borderId="2" xfId="0" applyNumberFormat="1" applyFont="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wrapText="1"/>
    </xf>
    <xf numFmtId="0" fontId="0" fillId="0" borderId="24" xfId="0" applyBorder="1" applyAlignment="1">
      <alignment horizontal="center" vertical="center" wrapText="1"/>
    </xf>
    <xf numFmtId="0" fontId="36" fillId="0" borderId="0" xfId="0" applyFont="1"/>
    <xf numFmtId="0" fontId="37" fillId="0" borderId="0" xfId="0" applyFont="1"/>
    <xf numFmtId="0" fontId="22" fillId="0" borderId="0" xfId="0" applyFont="1" applyAlignment="1">
      <alignment vertical="center" wrapText="1"/>
    </xf>
    <xf numFmtId="0" fontId="19" fillId="0" borderId="2" xfId="0" applyFont="1" applyBorder="1" applyAlignment="1">
      <alignment vertical="center" wrapText="1"/>
    </xf>
    <xf numFmtId="0" fontId="39" fillId="0" borderId="0" xfId="0" applyFont="1"/>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9" fontId="39" fillId="0" borderId="2" xfId="0" applyNumberFormat="1" applyFont="1" applyBorder="1" applyAlignment="1" applyProtection="1">
      <alignment horizontal="center" vertical="center" wrapText="1"/>
      <protection locked="0"/>
    </xf>
    <xf numFmtId="9" fontId="39" fillId="0" borderId="2" xfId="0" applyNumberFormat="1" applyFont="1" applyBorder="1" applyAlignment="1">
      <alignment horizontal="center" vertical="center" wrapText="1"/>
    </xf>
    <xf numFmtId="10" fontId="39"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10" fontId="39" fillId="0" borderId="2" xfId="0" applyNumberFormat="1" applyFont="1" applyBorder="1" applyAlignment="1" applyProtection="1">
      <alignment horizontal="justify" vertical="center" wrapText="1"/>
      <protection locked="0"/>
    </xf>
    <xf numFmtId="0" fontId="40" fillId="0" borderId="0" xfId="0" applyFont="1"/>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34" fillId="3" borderId="2" xfId="1" applyFont="1" applyFill="1" applyBorder="1" applyAlignment="1" applyProtection="1">
      <alignment horizontal="justify" vertical="center" wrapText="1"/>
      <protection locked="0"/>
    </xf>
    <xf numFmtId="0" fontId="34" fillId="3" borderId="2" xfId="1" applyFont="1" applyFill="1" applyBorder="1" applyAlignment="1" applyProtection="1">
      <alignment horizontal="center" vertical="center" wrapText="1"/>
      <protection locked="0"/>
    </xf>
    <xf numFmtId="9" fontId="35" fillId="3" borderId="2" xfId="0" applyNumberFormat="1" applyFont="1" applyFill="1" applyBorder="1" applyAlignment="1">
      <alignment horizontal="center" vertical="center" wrapText="1"/>
    </xf>
    <xf numFmtId="9" fontId="34" fillId="0" borderId="2" xfId="2" applyFont="1" applyFill="1" applyBorder="1" applyAlignment="1">
      <alignment horizontal="center" vertical="center" wrapText="1"/>
    </xf>
    <xf numFmtId="0" fontId="34" fillId="3" borderId="2" xfId="1" applyFont="1" applyFill="1" applyBorder="1" applyAlignment="1">
      <alignment horizontal="justify" vertical="center" wrapText="1"/>
    </xf>
    <xf numFmtId="0" fontId="34" fillId="3" borderId="2" xfId="1" applyFont="1" applyFill="1" applyBorder="1" applyAlignment="1">
      <alignment horizontal="center" vertical="center" wrapText="1"/>
    </xf>
    <xf numFmtId="0" fontId="43" fillId="0" borderId="0" xfId="0" applyFont="1" applyAlignment="1">
      <alignment vertical="center" wrapText="1"/>
    </xf>
    <xf numFmtId="0" fontId="43" fillId="4" borderId="0" xfId="0" applyFont="1" applyFill="1" applyAlignment="1">
      <alignment vertical="center" wrapText="1"/>
    </xf>
    <xf numFmtId="0" fontId="47" fillId="0" borderId="0" xfId="0" applyFont="1"/>
    <xf numFmtId="0" fontId="47" fillId="0" borderId="0" xfId="0" applyFont="1" applyAlignment="1">
      <alignment vertical="center" wrapText="1"/>
    </xf>
    <xf numFmtId="0" fontId="51" fillId="13" borderId="2" xfId="0" applyFont="1" applyFill="1" applyBorder="1" applyAlignment="1" applyProtection="1">
      <alignment horizontal="center" vertical="center" wrapText="1"/>
      <protection locked="0"/>
    </xf>
    <xf numFmtId="9" fontId="42" fillId="13" borderId="30" xfId="0" applyNumberFormat="1" applyFont="1" applyFill="1" applyBorder="1" applyAlignment="1" applyProtection="1">
      <alignment horizontal="center" vertical="center" wrapText="1"/>
      <protection locked="0"/>
    </xf>
    <xf numFmtId="0" fontId="43" fillId="3" borderId="0" xfId="0" applyFont="1" applyFill="1" applyAlignment="1" applyProtection="1">
      <alignment vertical="center" wrapText="1"/>
      <protection locked="0"/>
    </xf>
    <xf numFmtId="9" fontId="34" fillId="4" borderId="2" xfId="2" applyFont="1" applyFill="1" applyBorder="1" applyAlignment="1">
      <alignment horizontal="center" vertical="center" wrapText="1"/>
    </xf>
    <xf numFmtId="1" fontId="34" fillId="4" borderId="2" xfId="2" applyNumberFormat="1" applyFont="1" applyFill="1" applyBorder="1" applyAlignment="1">
      <alignment horizontal="center" vertical="center" wrapText="1"/>
    </xf>
    <xf numFmtId="0" fontId="34" fillId="4" borderId="2"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 xfId="0" applyFont="1" applyBorder="1" applyAlignment="1" applyProtection="1">
      <alignment horizontal="justify" vertical="center" wrapText="1"/>
      <protection locked="0"/>
    </xf>
    <xf numFmtId="0" fontId="34" fillId="0" borderId="4" xfId="0" applyFont="1" applyBorder="1" applyAlignment="1" applyProtection="1">
      <alignment horizontal="justify" vertical="center" wrapText="1"/>
      <protection locked="0"/>
    </xf>
    <xf numFmtId="0" fontId="39" fillId="0" borderId="2" xfId="0" applyFont="1" applyBorder="1" applyAlignment="1" applyProtection="1">
      <alignment vertical="center" wrapText="1"/>
      <protection locked="0"/>
    </xf>
    <xf numFmtId="10" fontId="46" fillId="7" borderId="2" xfId="0" applyNumberFormat="1"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34" fillId="4" borderId="4" xfId="0" applyFont="1" applyFill="1" applyBorder="1" applyAlignment="1">
      <alignment horizontal="center" vertical="center" wrapText="1"/>
    </xf>
    <xf numFmtId="0" fontId="34" fillId="0" borderId="4" xfId="0" applyFont="1" applyBorder="1" applyAlignment="1" applyProtection="1">
      <alignment horizontal="center" vertical="center" wrapText="1"/>
      <protection locked="0"/>
    </xf>
    <xf numFmtId="1" fontId="46" fillId="7" borderId="2" xfId="0" applyNumberFormat="1" applyFont="1" applyFill="1" applyBorder="1" applyAlignment="1" applyProtection="1">
      <alignment horizontal="center" vertical="center" wrapText="1"/>
      <protection locked="0"/>
    </xf>
    <xf numFmtId="0" fontId="34" fillId="4" borderId="30" xfId="0" applyFont="1" applyFill="1" applyBorder="1" applyAlignment="1">
      <alignment horizontal="center" vertical="center" wrapText="1"/>
    </xf>
    <xf numFmtId="0" fontId="34" fillId="4" borderId="30" xfId="0" applyFont="1" applyFill="1" applyBorder="1" applyAlignment="1" applyProtection="1">
      <alignment horizontal="center" vertical="center" wrapText="1"/>
      <protection locked="0"/>
    </xf>
    <xf numFmtId="0" fontId="34" fillId="0" borderId="30" xfId="0" applyFont="1" applyBorder="1" applyAlignment="1">
      <alignment horizontal="center" vertical="center" wrapText="1"/>
    </xf>
    <xf numFmtId="0" fontId="34" fillId="0" borderId="30" xfId="0" applyFont="1" applyBorder="1" applyAlignment="1" applyProtection="1">
      <alignment horizontal="center" vertical="center" wrapText="1"/>
      <protection locked="0"/>
    </xf>
    <xf numFmtId="0" fontId="34" fillId="0" borderId="30" xfId="0" applyFont="1" applyBorder="1" applyAlignment="1">
      <alignment horizontal="justify" vertical="center" wrapText="1"/>
    </xf>
    <xf numFmtId="0" fontId="34" fillId="0" borderId="24" xfId="0" applyFont="1" applyBorder="1" applyAlignment="1" applyProtection="1">
      <alignment horizontal="center" vertical="center" wrapText="1"/>
      <protection locked="0"/>
    </xf>
    <xf numFmtId="0" fontId="43" fillId="4" borderId="0" xfId="0" applyFont="1" applyFill="1" applyAlignment="1" applyProtection="1">
      <alignment vertical="center" wrapText="1"/>
      <protection locked="0"/>
    </xf>
    <xf numFmtId="0" fontId="0" fillId="0" borderId="2" xfId="0" applyBorder="1" applyAlignment="1" applyProtection="1">
      <alignment horizontal="center" vertical="center" wrapText="1"/>
      <protection locked="0"/>
    </xf>
    <xf numFmtId="10" fontId="43" fillId="0" borderId="0" xfId="0" applyNumberFormat="1" applyFont="1" applyAlignment="1" applyProtection="1">
      <alignment vertical="center" wrapText="1"/>
      <protection locked="0"/>
    </xf>
    <xf numFmtId="0" fontId="53" fillId="4" borderId="0" xfId="0" applyFont="1" applyFill="1" applyAlignment="1">
      <alignment vertical="center" wrapText="1"/>
    </xf>
    <xf numFmtId="9" fontId="43" fillId="0" borderId="0" xfId="0" applyNumberFormat="1" applyFont="1" applyAlignment="1" applyProtection="1">
      <alignment vertical="center" wrapText="1"/>
      <protection locked="0"/>
    </xf>
    <xf numFmtId="0" fontId="54" fillId="4" borderId="0" xfId="0" applyFont="1" applyFill="1" applyAlignment="1">
      <alignment vertical="center" wrapText="1"/>
    </xf>
    <xf numFmtId="0" fontId="55" fillId="0" borderId="0" xfId="0" applyFont="1" applyAlignment="1">
      <alignment vertical="center" wrapText="1"/>
    </xf>
    <xf numFmtId="0" fontId="55" fillId="4" borderId="0" xfId="0" applyFont="1" applyFill="1" applyAlignment="1">
      <alignment vertical="center" wrapText="1"/>
    </xf>
    <xf numFmtId="0" fontId="55" fillId="0" borderId="0" xfId="0" applyFont="1"/>
    <xf numFmtId="0" fontId="34" fillId="2" borderId="2" xfId="1" applyFont="1" applyFill="1" applyBorder="1" applyAlignment="1" applyProtection="1">
      <alignment horizontal="center" vertical="center" wrapText="1"/>
      <protection locked="0"/>
    </xf>
    <xf numFmtId="0" fontId="34" fillId="0" borderId="4" xfId="0" applyFont="1" applyBorder="1" applyAlignment="1">
      <alignment horizontal="justify" vertical="center" wrapText="1"/>
    </xf>
    <xf numFmtId="0" fontId="34" fillId="0" borderId="4" xfId="0" applyFont="1" applyBorder="1" applyAlignment="1">
      <alignment horizontal="center" vertical="center" wrapText="1"/>
    </xf>
    <xf numFmtId="0" fontId="59" fillId="0" borderId="0" xfId="0" applyFont="1" applyAlignment="1">
      <alignment vertical="center" wrapText="1"/>
    </xf>
    <xf numFmtId="0" fontId="59" fillId="0" borderId="0" xfId="0" applyFont="1"/>
    <xf numFmtId="9" fontId="34" fillId="4" borderId="2" xfId="0" applyNumberFormat="1" applyFont="1" applyFill="1" applyBorder="1" applyAlignment="1" applyProtection="1">
      <alignment horizontal="center" vertical="center" wrapText="1"/>
      <protection locked="0"/>
    </xf>
    <xf numFmtId="2" fontId="34" fillId="4" borderId="2" xfId="2" applyNumberFormat="1" applyFont="1" applyFill="1" applyBorder="1" applyAlignment="1">
      <alignment horizontal="center" vertical="center" wrapText="1"/>
    </xf>
    <xf numFmtId="9" fontId="34" fillId="4" borderId="55" xfId="2" applyFont="1" applyFill="1" applyBorder="1" applyAlignment="1">
      <alignment horizontal="center" vertical="center" wrapText="1"/>
    </xf>
    <xf numFmtId="9" fontId="34" fillId="4" borderId="45" xfId="2" applyFont="1" applyFill="1" applyBorder="1" applyAlignment="1">
      <alignment horizontal="center" vertical="center" wrapText="1"/>
    </xf>
    <xf numFmtId="2" fontId="34" fillId="4" borderId="45" xfId="2" applyNumberFormat="1" applyFont="1" applyFill="1" applyBorder="1" applyAlignment="1">
      <alignment horizontal="center" vertical="center" wrapText="1"/>
    </xf>
    <xf numFmtId="9" fontId="34" fillId="4" borderId="4" xfId="0" applyNumberFormat="1" applyFont="1" applyFill="1" applyBorder="1" applyAlignment="1" applyProtection="1">
      <alignment horizontal="center" vertical="center" wrapText="1"/>
      <protection locked="0"/>
    </xf>
    <xf numFmtId="9" fontId="34" fillId="4" borderId="46" xfId="2" applyFont="1" applyFill="1" applyBorder="1" applyAlignment="1">
      <alignment horizontal="center" vertical="center" wrapText="1"/>
    </xf>
    <xf numFmtId="2" fontId="34" fillId="4" borderId="46" xfId="2" applyNumberFormat="1" applyFont="1" applyFill="1" applyBorder="1" applyAlignment="1">
      <alignment horizontal="center" vertical="center" wrapText="1"/>
    </xf>
    <xf numFmtId="9" fontId="46" fillId="4" borderId="30" xfId="0" applyNumberFormat="1" applyFont="1" applyFill="1" applyBorder="1" applyAlignment="1" applyProtection="1">
      <alignment horizontal="center" vertical="center" wrapText="1"/>
      <protection locked="0"/>
    </xf>
    <xf numFmtId="0" fontId="46" fillId="4" borderId="2" xfId="0" applyFont="1" applyFill="1" applyBorder="1" applyAlignment="1" applyProtection="1">
      <alignment horizontal="center" vertical="center" wrapText="1"/>
      <protection locked="0"/>
    </xf>
    <xf numFmtId="0" fontId="63" fillId="0" borderId="0" xfId="0" applyFont="1" applyAlignment="1">
      <alignment vertical="center" wrapText="1"/>
    </xf>
    <xf numFmtId="0" fontId="63" fillId="0" borderId="0" xfId="0" applyFont="1"/>
    <xf numFmtId="0" fontId="39" fillId="4" borderId="2" xfId="0" applyFont="1" applyFill="1" applyBorder="1" applyAlignment="1" applyProtection="1">
      <alignment horizontal="center" vertical="center" wrapText="1"/>
      <protection locked="0"/>
    </xf>
    <xf numFmtId="0" fontId="39" fillId="4" borderId="4" xfId="0" applyFont="1" applyFill="1" applyBorder="1" applyAlignment="1" applyProtection="1">
      <alignment horizontal="center" vertical="center" wrapText="1"/>
      <protection locked="0"/>
    </xf>
    <xf numFmtId="0" fontId="46" fillId="0" borderId="2" xfId="0" applyFont="1" applyBorder="1" applyAlignment="1">
      <alignment horizontal="justify" vertical="center" wrapText="1"/>
    </xf>
    <xf numFmtId="0" fontId="46" fillId="0" borderId="2" xfId="0" applyFont="1" applyBorder="1" applyAlignment="1">
      <alignment horizontal="center" vertical="center" wrapText="1"/>
    </xf>
    <xf numFmtId="165" fontId="39" fillId="4" borderId="2" xfId="10" applyNumberFormat="1" applyFont="1" applyFill="1" applyBorder="1" applyAlignment="1" applyProtection="1">
      <alignment horizontal="center" vertical="center" wrapText="1"/>
      <protection locked="0"/>
    </xf>
    <xf numFmtId="0" fontId="34" fillId="4" borderId="2" xfId="0" applyFont="1" applyFill="1" applyBorder="1" applyAlignment="1">
      <alignment horizontal="center" vertical="center" wrapText="1"/>
    </xf>
    <xf numFmtId="0" fontId="34" fillId="0" borderId="2" xfId="0" applyFont="1" applyBorder="1" applyAlignment="1">
      <alignment horizontal="justify" vertical="top" wrapText="1"/>
    </xf>
    <xf numFmtId="0" fontId="34" fillId="0" borderId="2" xfId="0" applyFont="1" applyBorder="1" applyAlignment="1" applyProtection="1">
      <alignment horizontal="justify" vertical="top" wrapText="1"/>
      <protection locked="0"/>
    </xf>
    <xf numFmtId="9" fontId="0" fillId="0" borderId="24" xfId="0" applyNumberFormat="1" applyBorder="1" applyAlignment="1" applyProtection="1">
      <alignment horizontal="center" vertical="center" wrapText="1"/>
      <protection locked="0"/>
    </xf>
    <xf numFmtId="0" fontId="34" fillId="4" borderId="24" xfId="0" applyFont="1" applyFill="1" applyBorder="1" applyAlignment="1" applyProtection="1">
      <alignment horizontal="center" vertical="center" wrapText="1"/>
      <protection locked="0"/>
    </xf>
    <xf numFmtId="0" fontId="34" fillId="0" borderId="24" xfId="0" applyFont="1" applyBorder="1" applyAlignment="1">
      <alignment horizontal="justify" vertical="top" wrapText="1"/>
    </xf>
    <xf numFmtId="0" fontId="34" fillId="0" borderId="24" xfId="0" applyFont="1" applyBorder="1" applyAlignment="1" applyProtection="1">
      <alignment horizontal="justify" vertical="top" wrapText="1"/>
      <protection locked="0"/>
    </xf>
    <xf numFmtId="0" fontId="67" fillId="0" borderId="24" xfId="0" applyFont="1" applyBorder="1" applyAlignment="1" applyProtection="1">
      <alignment vertical="center" wrapText="1"/>
      <protection locked="0"/>
    </xf>
    <xf numFmtId="0" fontId="34" fillId="4" borderId="24" xfId="0" applyFont="1" applyFill="1" applyBorder="1" applyAlignment="1">
      <alignment horizontal="center" vertical="center" wrapText="1"/>
    </xf>
    <xf numFmtId="0" fontId="42" fillId="0" borderId="0" xfId="0" applyFont="1" applyAlignment="1" applyProtection="1">
      <alignment vertical="center" wrapText="1"/>
      <protection locked="0"/>
    </xf>
    <xf numFmtId="0" fontId="42" fillId="13" borderId="30"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justify" vertical="center" wrapText="1"/>
      <protection locked="0"/>
    </xf>
    <xf numFmtId="0" fontId="42"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justify" vertical="center" wrapText="1"/>
      <protection locked="0"/>
    </xf>
    <xf numFmtId="0" fontId="42" fillId="20" borderId="30" xfId="0" applyFont="1" applyFill="1" applyBorder="1" applyAlignment="1" applyProtection="1">
      <alignment horizontal="center" vertical="center" wrapText="1"/>
      <protection locked="0"/>
    </xf>
    <xf numFmtId="0" fontId="51" fillId="18" borderId="29"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51" fillId="18" borderId="50" xfId="0" applyFont="1" applyFill="1" applyBorder="1" applyAlignment="1" applyProtection="1">
      <alignment horizontal="center" vertical="center" wrapText="1"/>
      <protection locked="0"/>
    </xf>
    <xf numFmtId="9" fontId="34" fillId="4" borderId="25" xfId="2" applyFont="1" applyFill="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5" fillId="0" borderId="2" xfId="0" applyFont="1" applyBorder="1" applyAlignment="1" applyProtection="1">
      <alignment horizontal="justify" vertical="center" wrapText="1"/>
      <protection locked="0"/>
    </xf>
    <xf numFmtId="10" fontId="0" fillId="0" borderId="24" xfId="0" applyNumberFormat="1" applyBorder="1" applyAlignment="1" applyProtection="1">
      <alignment horizontal="center" vertical="center" wrapText="1"/>
      <protection locked="0"/>
    </xf>
    <xf numFmtId="0" fontId="70" fillId="0" borderId="0" xfId="0" applyFont="1"/>
    <xf numFmtId="0" fontId="10" fillId="3" borderId="2" xfId="1" applyFont="1" applyFill="1" applyBorder="1" applyAlignment="1" applyProtection="1">
      <alignment horizontal="justify" vertical="center" wrapText="1"/>
      <protection locked="0"/>
    </xf>
    <xf numFmtId="0" fontId="0" fillId="28" borderId="2" xfId="0"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42" fillId="16" borderId="30" xfId="0" applyFont="1" applyFill="1" applyBorder="1" applyAlignment="1" applyProtection="1">
      <alignment horizontal="center" vertical="center" wrapText="1"/>
      <protection locked="0"/>
    </xf>
    <xf numFmtId="0" fontId="71"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wrapText="1"/>
      <protection locked="0"/>
    </xf>
    <xf numFmtId="9" fontId="71" fillId="13" borderId="30" xfId="0" applyNumberFormat="1" applyFont="1" applyFill="1" applyBorder="1" applyAlignment="1" applyProtection="1">
      <alignment horizontal="center" vertical="center" wrapText="1"/>
      <protection locked="0"/>
    </xf>
    <xf numFmtId="0" fontId="71" fillId="13" borderId="30" xfId="0" applyFont="1" applyFill="1" applyBorder="1" applyAlignment="1" applyProtection="1">
      <alignment horizontal="justify" vertical="center" wrapText="1"/>
      <protection locked="0"/>
    </xf>
    <xf numFmtId="0" fontId="71" fillId="16" borderId="30" xfId="0" applyFont="1" applyFill="1" applyBorder="1" applyAlignment="1" applyProtection="1">
      <alignment horizontal="center" vertical="center" wrapText="1"/>
      <protection locked="0"/>
    </xf>
    <xf numFmtId="14" fontId="71" fillId="16" borderId="30" xfId="0" applyNumberFormat="1" applyFont="1" applyFill="1" applyBorder="1" applyAlignment="1" applyProtection="1">
      <alignment horizontal="center" vertical="center" wrapText="1"/>
      <protection locked="0"/>
    </xf>
    <xf numFmtId="0" fontId="72" fillId="18" borderId="29" xfId="0" applyFont="1" applyFill="1" applyBorder="1" applyAlignment="1" applyProtection="1">
      <alignment horizontal="center" vertical="center" wrapText="1"/>
      <protection locked="0"/>
    </xf>
    <xf numFmtId="0" fontId="72" fillId="18" borderId="30" xfId="0" applyFont="1" applyFill="1" applyBorder="1" applyAlignment="1" applyProtection="1">
      <alignment horizontal="center" vertical="center" wrapText="1"/>
      <protection locked="0"/>
    </xf>
    <xf numFmtId="0" fontId="72" fillId="18" borderId="50" xfId="0" applyFont="1" applyFill="1" applyBorder="1" applyAlignment="1" applyProtection="1">
      <alignment horizontal="center" vertical="center" wrapText="1"/>
      <protection locked="0"/>
    </xf>
    <xf numFmtId="0" fontId="34" fillId="3" borderId="0" xfId="0" applyFont="1" applyFill="1" applyAlignment="1" applyProtection="1">
      <alignment vertical="center" wrapText="1"/>
      <protection locked="0"/>
    </xf>
    <xf numFmtId="0" fontId="39" fillId="28" borderId="2" xfId="0" applyFont="1" applyFill="1" applyBorder="1" applyAlignment="1" applyProtection="1">
      <alignment horizontal="center" vertical="center" wrapText="1"/>
      <protection locked="0"/>
    </xf>
    <xf numFmtId="0" fontId="39" fillId="3" borderId="2" xfId="0" applyFont="1" applyFill="1" applyBorder="1" applyAlignment="1">
      <alignment horizontal="justify" vertical="center" wrapText="1"/>
    </xf>
    <xf numFmtId="0" fontId="39" fillId="2" borderId="2" xfId="0" applyFont="1" applyFill="1" applyBorder="1" applyAlignment="1">
      <alignment horizontal="center" vertical="center" wrapText="1"/>
    </xf>
    <xf numFmtId="10" fontId="39" fillId="3" borderId="2" xfId="0" applyNumberFormat="1" applyFont="1" applyFill="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39" fillId="0" borderId="4" xfId="0" applyFont="1" applyBorder="1" applyAlignment="1">
      <alignment horizontal="justify" vertical="center" wrapText="1"/>
    </xf>
    <xf numFmtId="10" fontId="39" fillId="0" borderId="4" xfId="0" applyNumberFormat="1" applyFont="1" applyBorder="1" applyAlignment="1" applyProtection="1">
      <alignment horizontal="center" vertical="center" wrapText="1"/>
      <protection locked="0"/>
    </xf>
    <xf numFmtId="0" fontId="39" fillId="4" borderId="2" xfId="0" applyFont="1" applyFill="1" applyBorder="1" applyAlignment="1">
      <alignment horizontal="center" vertical="center" wrapText="1"/>
    </xf>
    <xf numFmtId="0" fontId="39" fillId="0" borderId="2" xfId="0" applyFont="1" applyBorder="1"/>
    <xf numFmtId="10" fontId="39" fillId="4" borderId="2" xfId="0" applyNumberFormat="1" applyFont="1" applyFill="1" applyBorder="1" applyAlignment="1" applyProtection="1">
      <alignment horizontal="center" vertical="center" wrapText="1"/>
      <protection locked="0"/>
    </xf>
    <xf numFmtId="0" fontId="34" fillId="4" borderId="0" xfId="0" applyFont="1" applyFill="1" applyAlignment="1" applyProtection="1">
      <alignment vertical="center" wrapText="1"/>
      <protection locked="0"/>
    </xf>
    <xf numFmtId="10" fontId="39" fillId="4" borderId="45" xfId="0" applyNumberFormat="1" applyFont="1" applyFill="1" applyBorder="1" applyAlignment="1" applyProtection="1">
      <alignment horizontal="center" vertical="center" wrapText="1"/>
      <protection locked="0"/>
    </xf>
    <xf numFmtId="9" fontId="39" fillId="0" borderId="46" xfId="0" applyNumberFormat="1" applyFont="1" applyBorder="1" applyAlignment="1" applyProtection="1">
      <alignment horizontal="center" vertical="center" wrapText="1"/>
      <protection locked="0"/>
    </xf>
    <xf numFmtId="10" fontId="39" fillId="4" borderId="46" xfId="0" applyNumberFormat="1" applyFont="1" applyFill="1" applyBorder="1" applyAlignment="1" applyProtection="1">
      <alignment horizontal="center" vertical="center" wrapText="1"/>
      <protection locked="0"/>
    </xf>
    <xf numFmtId="0" fontId="39" fillId="0" borderId="30" xfId="0" applyFont="1" applyBorder="1" applyAlignment="1">
      <alignment horizontal="justify" vertical="center" wrapText="1"/>
    </xf>
    <xf numFmtId="0" fontId="39" fillId="28" borderId="51" xfId="0" applyFont="1" applyFill="1" applyBorder="1" applyAlignment="1" applyProtection="1">
      <alignment horizontal="center" vertical="center" wrapText="1"/>
      <protection locked="0"/>
    </xf>
    <xf numFmtId="0" fontId="39" fillId="28" borderId="54" xfId="0" applyFont="1" applyFill="1" applyBorder="1" applyAlignment="1" applyProtection="1">
      <alignment horizontal="center" vertical="center" wrapText="1"/>
      <protection locked="0"/>
    </xf>
    <xf numFmtId="9" fontId="39" fillId="4" borderId="2" xfId="0" applyNumberFormat="1" applyFont="1" applyFill="1" applyBorder="1" applyAlignment="1">
      <alignment horizontal="center" vertical="center" wrapText="1"/>
    </xf>
    <xf numFmtId="0" fontId="39" fillId="0" borderId="2" xfId="0" applyFont="1" applyBorder="1" applyAlignment="1">
      <alignment horizontal="justify" vertical="top" wrapText="1"/>
    </xf>
    <xf numFmtId="0" fontId="39" fillId="3" borderId="2" xfId="0" applyFont="1" applyFill="1" applyBorder="1" applyAlignment="1" applyProtection="1">
      <alignment horizontal="left" vertical="center" wrapText="1"/>
      <protection locked="0"/>
    </xf>
    <xf numFmtId="9" fontId="34" fillId="0" borderId="2" xfId="3" applyFont="1" applyBorder="1" applyAlignment="1" applyProtection="1">
      <alignment horizontal="center" vertical="center" wrapText="1"/>
      <protection locked="0"/>
    </xf>
    <xf numFmtId="0" fontId="39" fillId="0" borderId="2" xfId="0" applyFont="1" applyBorder="1" applyAlignment="1" applyProtection="1">
      <alignment horizontal="justify" vertical="center" wrapText="1"/>
      <protection locked="0"/>
    </xf>
    <xf numFmtId="0" fontId="39" fillId="3" borderId="2" xfId="0" applyFont="1" applyFill="1" applyBorder="1" applyAlignment="1" applyProtection="1">
      <alignment horizontal="justify" vertical="center" wrapText="1"/>
      <protection locked="0"/>
    </xf>
    <xf numFmtId="0" fontId="39" fillId="0" borderId="30" xfId="0" applyFont="1" applyBorder="1" applyAlignment="1" applyProtection="1">
      <alignment horizontal="justify" vertical="center" wrapText="1"/>
      <protection locked="0"/>
    </xf>
    <xf numFmtId="9" fontId="0" fillId="0" borderId="2" xfId="0" applyNumberFormat="1" applyBorder="1" applyAlignment="1">
      <alignment horizontal="center" vertical="center" wrapText="1"/>
    </xf>
    <xf numFmtId="10" fontId="0" fillId="0" borderId="2" xfId="0" applyNumberFormat="1" applyBorder="1" applyAlignment="1" applyProtection="1">
      <alignment horizontal="justify" vertical="center" wrapText="1"/>
      <protection locked="0"/>
    </xf>
    <xf numFmtId="9" fontId="46" fillId="0" borderId="2" xfId="3" applyFont="1" applyFill="1" applyBorder="1" applyAlignment="1" applyProtection="1">
      <alignment horizontal="center" vertical="center" wrapText="1"/>
      <protection locked="0"/>
    </xf>
    <xf numFmtId="9" fontId="34" fillId="0" borderId="2" xfId="0" applyNumberFormat="1" applyFont="1" applyBorder="1" applyAlignment="1">
      <alignment horizontal="center" vertical="center" wrapText="1"/>
    </xf>
    <xf numFmtId="9" fontId="34" fillId="0" borderId="2" xfId="0" applyNumberFormat="1" applyFont="1" applyBorder="1" applyAlignment="1">
      <alignment horizontal="left" vertical="top" wrapText="1"/>
    </xf>
    <xf numFmtId="0" fontId="44" fillId="0" borderId="2" xfId="0" applyFont="1" applyBorder="1" applyAlignment="1" applyProtection="1">
      <alignment vertical="center" wrapText="1"/>
      <protection locked="0"/>
    </xf>
    <xf numFmtId="9" fontId="42" fillId="13" borderId="2" xfId="0" applyNumberFormat="1"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top" wrapText="1"/>
      <protection locked="0"/>
    </xf>
    <xf numFmtId="0" fontId="51" fillId="18" borderId="2" xfId="0" applyFont="1" applyFill="1" applyBorder="1" applyAlignment="1" applyProtection="1">
      <alignment horizontal="center" vertical="center" wrapText="1"/>
      <protection locked="0"/>
    </xf>
    <xf numFmtId="0" fontId="43" fillId="4" borderId="0" xfId="0" applyFont="1" applyFill="1" applyAlignment="1">
      <alignment vertical="top" wrapText="1"/>
    </xf>
    <xf numFmtId="0" fontId="34" fillId="10" borderId="2" xfId="0" applyFont="1" applyFill="1" applyBorder="1" applyAlignment="1">
      <alignment horizontal="center" vertical="center" wrapText="1"/>
    </xf>
    <xf numFmtId="0" fontId="34" fillId="0" borderId="30" xfId="0" applyFont="1" applyBorder="1" applyAlignment="1" applyProtection="1">
      <alignment horizontal="justify" vertical="center" wrapText="1"/>
      <protection locked="0"/>
    </xf>
    <xf numFmtId="0" fontId="46" fillId="0" borderId="24" xfId="0" applyFont="1" applyBorder="1" applyAlignment="1">
      <alignment horizontal="justify" vertical="center" wrapText="1"/>
    </xf>
    <xf numFmtId="0" fontId="46" fillId="0" borderId="24" xfId="0" applyFont="1" applyBorder="1" applyAlignment="1">
      <alignment horizontal="center" vertical="center" wrapText="1"/>
    </xf>
    <xf numFmtId="0" fontId="10" fillId="0" borderId="0" xfId="0" applyFont="1" applyAlignment="1">
      <alignment vertical="center" wrapText="1"/>
    </xf>
    <xf numFmtId="0" fontId="10" fillId="4" borderId="0" xfId="0" applyFont="1" applyFill="1" applyAlignment="1">
      <alignment vertical="center" wrapText="1"/>
    </xf>
    <xf numFmtId="0" fontId="10"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justify" vertical="center" textRotation="90" wrapText="1"/>
      <protection locked="0"/>
    </xf>
    <xf numFmtId="0" fontId="71" fillId="16" borderId="30" xfId="0" applyFont="1" applyFill="1" applyBorder="1" applyAlignment="1" applyProtection="1">
      <alignment horizontal="center" vertical="center" textRotation="90" wrapText="1"/>
      <protection locked="0"/>
    </xf>
    <xf numFmtId="0" fontId="72" fillId="18" borderId="29" xfId="0" applyFont="1" applyFill="1" applyBorder="1" applyAlignment="1" applyProtection="1">
      <alignment horizontal="center" vertical="center" textRotation="90" wrapText="1"/>
      <protection locked="0"/>
    </xf>
    <xf numFmtId="0" fontId="72" fillId="18" borderId="30" xfId="0" applyFont="1" applyFill="1" applyBorder="1" applyAlignment="1" applyProtection="1">
      <alignment horizontal="center" vertical="center" textRotation="90" wrapText="1"/>
      <protection locked="0"/>
    </xf>
    <xf numFmtId="0" fontId="72" fillId="18" borderId="50" xfId="0" applyFont="1" applyFill="1" applyBorder="1" applyAlignment="1" applyProtection="1">
      <alignment horizontal="center" vertical="center" textRotation="90" wrapText="1"/>
      <protection locked="0"/>
    </xf>
    <xf numFmtId="9" fontId="10" fillId="4" borderId="2" xfId="2"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0" fontId="10" fillId="4"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0" fontId="10" fillId="4" borderId="30" xfId="0" applyFont="1" applyFill="1" applyBorder="1" applyAlignment="1" applyProtection="1">
      <alignment horizontal="center" vertical="center" wrapText="1"/>
      <protection locked="0"/>
    </xf>
    <xf numFmtId="0" fontId="10" fillId="4" borderId="30"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2" xfId="0" applyFont="1" applyBorder="1" applyAlignment="1">
      <alignment horizontal="center" vertical="center" wrapText="1"/>
    </xf>
    <xf numFmtId="0" fontId="10" fillId="3" borderId="0" xfId="0" applyFont="1" applyFill="1" applyAlignment="1" applyProtection="1">
      <alignment vertical="center" wrapText="1"/>
      <protection locked="0"/>
    </xf>
    <xf numFmtId="0" fontId="10" fillId="4" borderId="0" xfId="0" applyFont="1" applyFill="1" applyAlignment="1" applyProtection="1">
      <alignment vertical="center" wrapText="1"/>
      <protection locked="0"/>
    </xf>
    <xf numFmtId="10" fontId="10" fillId="0" borderId="0" xfId="0" applyNumberFormat="1" applyFont="1" applyAlignment="1" applyProtection="1">
      <alignment vertical="center" wrapText="1"/>
      <protection locked="0"/>
    </xf>
    <xf numFmtId="0" fontId="74" fillId="4" borderId="0" xfId="0" applyFont="1" applyFill="1" applyAlignment="1">
      <alignment vertical="center" wrapText="1"/>
    </xf>
    <xf numFmtId="9" fontId="10" fillId="0" borderId="0" xfId="0" applyNumberFormat="1" applyFont="1" applyAlignment="1" applyProtection="1">
      <alignment vertical="center" wrapText="1"/>
      <protection locked="0"/>
    </xf>
    <xf numFmtId="0" fontId="72" fillId="4" borderId="0" xfId="0" applyFont="1" applyFill="1" applyAlignment="1">
      <alignment vertical="center" wrapText="1"/>
    </xf>
    <xf numFmtId="0" fontId="71" fillId="13" borderId="2" xfId="0" applyFont="1" applyFill="1" applyBorder="1" applyAlignment="1" applyProtection="1">
      <alignment horizontal="center" vertical="center" wrapText="1"/>
      <protection locked="0"/>
    </xf>
    <xf numFmtId="9" fontId="34" fillId="4" borderId="2" xfId="3" applyFont="1" applyFill="1" applyBorder="1" applyAlignment="1">
      <alignment horizontal="center" vertical="center" wrapText="1"/>
    </xf>
    <xf numFmtId="164" fontId="34" fillId="4" borderId="2" xfId="5" applyNumberFormat="1" applyFont="1" applyFill="1" applyBorder="1" applyAlignment="1">
      <alignment horizontal="center" vertical="center" wrapText="1"/>
    </xf>
    <xf numFmtId="0" fontId="39" fillId="0" borderId="30" xfId="0" applyFont="1" applyBorder="1" applyAlignment="1">
      <alignment horizontal="center" vertical="center" wrapText="1"/>
    </xf>
    <xf numFmtId="0" fontId="39" fillId="0" borderId="30" xfId="0" applyFont="1" applyBorder="1" applyAlignment="1" applyProtection="1">
      <alignment vertical="center" wrapText="1"/>
      <protection locked="0"/>
    </xf>
    <xf numFmtId="9" fontId="39" fillId="4" borderId="2" xfId="3" applyFont="1" applyFill="1" applyBorder="1" applyAlignment="1">
      <alignment horizontal="center" vertical="center" wrapText="1"/>
    </xf>
    <xf numFmtId="9" fontId="39" fillId="0" borderId="2" xfId="3" applyFont="1" applyBorder="1" applyAlignment="1" applyProtection="1">
      <alignment horizontal="center" vertical="center" wrapText="1"/>
      <protection locked="0"/>
    </xf>
    <xf numFmtId="0" fontId="43" fillId="3" borderId="0" xfId="0" applyFont="1" applyFill="1" applyAlignment="1">
      <alignment vertical="center" wrapText="1"/>
    </xf>
    <xf numFmtId="9" fontId="43" fillId="4" borderId="0" xfId="3" applyFont="1" applyFill="1" applyBorder="1" applyAlignment="1">
      <alignment vertical="center" wrapText="1"/>
    </xf>
    <xf numFmtId="0" fontId="42" fillId="2" borderId="2" xfId="0" applyFont="1" applyFill="1" applyBorder="1" applyAlignment="1" applyProtection="1">
      <alignment horizontal="center" vertical="center" wrapText="1"/>
      <protection locked="0"/>
    </xf>
    <xf numFmtId="9" fontId="42" fillId="13" borderId="2" xfId="3" applyFont="1" applyFill="1" applyBorder="1" applyAlignment="1" applyProtection="1">
      <alignment horizontal="center" vertical="center" wrapText="1"/>
      <protection locked="0"/>
    </xf>
    <xf numFmtId="0" fontId="42" fillId="20" borderId="2" xfId="0" applyFont="1" applyFill="1" applyBorder="1" applyAlignment="1" applyProtection="1">
      <alignment horizontal="center" vertical="center" wrapText="1"/>
      <protection locked="0"/>
    </xf>
    <xf numFmtId="9" fontId="34" fillId="4" borderId="2" xfId="3" applyFont="1" applyFill="1" applyBorder="1" applyAlignment="1" applyProtection="1">
      <alignment horizontal="center" vertical="center" wrapText="1"/>
      <protection locked="0"/>
    </xf>
    <xf numFmtId="1" fontId="34" fillId="4" borderId="2" xfId="3" applyNumberFormat="1" applyFont="1" applyFill="1" applyBorder="1" applyAlignment="1" applyProtection="1">
      <alignment horizontal="center" vertical="center" wrapText="1"/>
      <protection locked="0"/>
    </xf>
    <xf numFmtId="9" fontId="46" fillId="4" borderId="2" xfId="3" applyFont="1" applyFill="1" applyBorder="1" applyAlignment="1" applyProtection="1">
      <alignment horizontal="center" vertical="center" wrapText="1"/>
      <protection locked="0"/>
    </xf>
    <xf numFmtId="10" fontId="34" fillId="0" borderId="2" xfId="0" applyNumberFormat="1" applyFont="1" applyBorder="1" applyAlignment="1" applyProtection="1">
      <alignment horizontal="justify" vertical="top" wrapText="1"/>
      <protection locked="0"/>
    </xf>
    <xf numFmtId="9" fontId="34" fillId="0" borderId="2" xfId="3" applyFont="1" applyFill="1" applyBorder="1" applyAlignment="1" applyProtection="1">
      <alignment horizontal="center" vertical="center" wrapText="1"/>
      <protection locked="0"/>
    </xf>
    <xf numFmtId="0" fontId="43" fillId="22" borderId="0" xfId="0" applyFont="1" applyFill="1" applyAlignment="1" applyProtection="1">
      <alignment vertical="center" wrapText="1"/>
      <protection locked="0"/>
    </xf>
    <xf numFmtId="9" fontId="43" fillId="0" borderId="0" xfId="3" applyFont="1" applyFill="1" applyBorder="1" applyAlignment="1">
      <alignment vertical="center" wrapText="1"/>
    </xf>
    <xf numFmtId="0" fontId="39" fillId="3" borderId="2" xfId="1" applyFont="1" applyFill="1" applyBorder="1" applyAlignment="1">
      <alignment horizontal="justify" vertical="center" wrapText="1"/>
    </xf>
    <xf numFmtId="0" fontId="39" fillId="3" borderId="2" xfId="1" applyFont="1" applyFill="1" applyBorder="1" applyAlignment="1" applyProtection="1">
      <alignment horizontal="center" vertical="center" wrapText="1"/>
      <protection locked="0"/>
    </xf>
    <xf numFmtId="0" fontId="34" fillId="2" borderId="30" xfId="0" applyFont="1" applyFill="1" applyBorder="1" applyAlignment="1" applyProtection="1">
      <alignment horizontal="center" vertical="center" wrapText="1"/>
      <protection locked="0"/>
    </xf>
    <xf numFmtId="0" fontId="34" fillId="2" borderId="30" xfId="0" applyFont="1" applyFill="1" applyBorder="1" applyAlignment="1">
      <alignment horizontal="center" vertical="center" wrapText="1"/>
    </xf>
    <xf numFmtId="0" fontId="46" fillId="2" borderId="30"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wrapText="1"/>
    </xf>
    <xf numFmtId="0" fontId="34" fillId="3" borderId="30" xfId="0" applyFont="1" applyFill="1" applyBorder="1" applyAlignment="1" applyProtection="1">
      <alignment horizontal="justify" vertical="center" wrapText="1"/>
      <protection locked="0"/>
    </xf>
    <xf numFmtId="0" fontId="34" fillId="3" borderId="30" xfId="0" applyFont="1" applyFill="1" applyBorder="1" applyAlignment="1" applyProtection="1">
      <alignment horizontal="center" vertical="center" wrapText="1"/>
      <protection locked="0"/>
    </xf>
    <xf numFmtId="9" fontId="43" fillId="0" borderId="0" xfId="3" applyFont="1" applyFill="1" applyBorder="1" applyAlignment="1" applyProtection="1">
      <alignment vertical="center" wrapText="1"/>
      <protection locked="0"/>
    </xf>
    <xf numFmtId="0" fontId="39" fillId="0" borderId="4" xfId="0" applyFont="1" applyBorder="1" applyAlignment="1">
      <alignment horizontal="center" vertical="center" wrapText="1"/>
    </xf>
    <xf numFmtId="0" fontId="39" fillId="3" borderId="30" xfId="0" applyFont="1" applyFill="1" applyBorder="1" applyAlignment="1">
      <alignment horizontal="justify" vertical="center" wrapText="1"/>
    </xf>
    <xf numFmtId="10" fontId="39" fillId="3" borderId="30" xfId="0" applyNumberFormat="1" applyFont="1" applyFill="1" applyBorder="1" applyAlignment="1" applyProtection="1">
      <alignment horizontal="center" vertical="center" wrapText="1"/>
      <protection locked="0"/>
    </xf>
    <xf numFmtId="0" fontId="10" fillId="3" borderId="2" xfId="1" applyFont="1" applyFill="1" applyBorder="1" applyAlignment="1">
      <alignment horizontal="justify" vertical="center" wrapText="1"/>
    </xf>
    <xf numFmtId="0" fontId="10" fillId="2" borderId="2"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2" xfId="1" applyFont="1" applyFill="1" applyBorder="1" applyAlignment="1">
      <alignment horizontal="left" vertical="center" wrapText="1"/>
    </xf>
    <xf numFmtId="0" fontId="10" fillId="4" borderId="2" xfId="2" applyNumberFormat="1" applyFont="1" applyFill="1" applyBorder="1" applyAlignment="1">
      <alignment horizontal="center" vertical="center" wrapText="1"/>
    </xf>
    <xf numFmtId="0" fontId="10" fillId="0" borderId="2" xfId="1" applyFont="1" applyBorder="1" applyAlignment="1">
      <alignment horizontal="center" vertical="center" wrapText="1"/>
    </xf>
    <xf numFmtId="0" fontId="10" fillId="3" borderId="2" xfId="1" applyFont="1" applyFill="1" applyBorder="1" applyAlignment="1">
      <alignment horizontal="center" vertical="center" wrapText="1"/>
    </xf>
    <xf numFmtId="9" fontId="74" fillId="3" borderId="2" xfId="3" applyFont="1" applyFill="1" applyBorder="1" applyAlignment="1" applyProtection="1">
      <alignment horizontal="center" vertical="center" wrapText="1"/>
      <protection locked="0"/>
    </xf>
    <xf numFmtId="0" fontId="10" fillId="0" borderId="2" xfId="1" applyFont="1" applyBorder="1" applyAlignment="1">
      <alignment horizontal="left" vertical="center" wrapText="1"/>
    </xf>
    <xf numFmtId="9" fontId="10" fillId="3" borderId="2" xfId="3" applyFont="1" applyFill="1" applyBorder="1" applyAlignment="1" applyProtection="1">
      <alignment horizontal="center" vertical="center" wrapText="1"/>
      <protection locked="0"/>
    </xf>
    <xf numFmtId="0" fontId="34" fillId="0" borderId="2" xfId="1" applyFont="1" applyBorder="1" applyAlignment="1">
      <alignment horizontal="justify" vertical="center" wrapText="1"/>
    </xf>
    <xf numFmtId="10" fontId="34" fillId="0" borderId="24" xfId="0" applyNumberFormat="1" applyFont="1" applyBorder="1" applyAlignment="1" applyProtection="1">
      <alignment horizontal="justify" vertical="top" wrapText="1"/>
      <protection locked="0"/>
    </xf>
    <xf numFmtId="0" fontId="34" fillId="0" borderId="0" xfId="0" applyFont="1" applyAlignment="1">
      <alignment vertical="center" wrapText="1"/>
    </xf>
    <xf numFmtId="0" fontId="34" fillId="4" borderId="0" xfId="0" applyFont="1" applyFill="1" applyAlignment="1">
      <alignment vertical="center" wrapText="1"/>
    </xf>
    <xf numFmtId="0" fontId="39" fillId="5" borderId="52" xfId="0" applyFont="1" applyFill="1" applyBorder="1" applyAlignment="1" applyProtection="1">
      <alignment horizontal="center" vertical="center" wrapText="1"/>
      <protection locked="0"/>
    </xf>
    <xf numFmtId="0" fontId="39" fillId="0" borderId="24" xfId="0" applyFont="1" applyBorder="1" applyAlignment="1">
      <alignment horizontal="justify" vertical="center" wrapText="1"/>
    </xf>
    <xf numFmtId="9" fontId="39" fillId="0" borderId="24" xfId="0" applyNumberFormat="1" applyFont="1" applyBorder="1" applyAlignment="1" applyProtection="1">
      <alignment horizontal="center" vertical="center" wrapText="1"/>
      <protection locked="0"/>
    </xf>
    <xf numFmtId="0" fontId="39" fillId="4" borderId="24" xfId="0" applyFont="1" applyFill="1" applyBorder="1" applyAlignment="1">
      <alignment horizontal="center" vertical="center" wrapText="1"/>
    </xf>
    <xf numFmtId="10" fontId="39" fillId="0" borderId="24" xfId="0" applyNumberFormat="1" applyFont="1" applyBorder="1" applyAlignment="1" applyProtection="1">
      <alignment horizontal="center" vertical="center" wrapText="1"/>
      <protection locked="0"/>
    </xf>
    <xf numFmtId="10" fontId="39" fillId="4" borderId="24" xfId="0" applyNumberFormat="1" applyFont="1" applyFill="1" applyBorder="1" applyAlignment="1" applyProtection="1">
      <alignment horizontal="center" vertical="center" wrapText="1"/>
      <protection locked="0"/>
    </xf>
    <xf numFmtId="0" fontId="39" fillId="0" borderId="24" xfId="0" applyFont="1" applyBorder="1" applyAlignment="1">
      <alignment horizontal="justify" vertical="top" wrapText="1"/>
    </xf>
    <xf numFmtId="10" fontId="34" fillId="0" borderId="0" xfId="0" applyNumberFormat="1" applyFont="1" applyAlignment="1" applyProtection="1">
      <alignment vertical="center" wrapText="1"/>
      <protection locked="0"/>
    </xf>
    <xf numFmtId="9" fontId="34" fillId="0" borderId="0" xfId="0" applyNumberFormat="1" applyFont="1" applyAlignment="1" applyProtection="1">
      <alignment vertical="center" wrapText="1"/>
      <protection locked="0"/>
    </xf>
    <xf numFmtId="0" fontId="34" fillId="4" borderId="9" xfId="0" applyFont="1" applyFill="1" applyBorder="1" applyAlignment="1" applyProtection="1">
      <alignment horizontal="center" vertical="center" wrapText="1"/>
      <protection locked="0"/>
    </xf>
    <xf numFmtId="0" fontId="46" fillId="4" borderId="9" xfId="0" applyFont="1" applyFill="1" applyBorder="1" applyAlignment="1" applyProtection="1">
      <alignment horizontal="center" vertical="center" wrapText="1"/>
      <protection locked="0"/>
    </xf>
    <xf numFmtId="0" fontId="34" fillId="0" borderId="9" xfId="0" applyFont="1" applyBorder="1" applyAlignment="1">
      <alignment horizontal="center" vertical="center" wrapText="1"/>
    </xf>
    <xf numFmtId="0" fontId="34" fillId="0" borderId="9" xfId="0" applyFont="1" applyBorder="1" applyAlignment="1" applyProtection="1">
      <alignment horizontal="justify" vertical="center" wrapText="1"/>
      <protection locked="0"/>
    </xf>
    <xf numFmtId="0" fontId="34" fillId="0" borderId="9" xfId="0" applyFont="1" applyBorder="1" applyAlignment="1" applyProtection="1">
      <alignment horizontal="center" vertical="center" wrapText="1"/>
      <protection locked="0"/>
    </xf>
    <xf numFmtId="0" fontId="34" fillId="0" borderId="9" xfId="0" applyFont="1" applyBorder="1" applyAlignment="1">
      <alignment horizontal="justify" vertical="center" wrapText="1"/>
    </xf>
    <xf numFmtId="0" fontId="39" fillId="4" borderId="6" xfId="0" applyFont="1" applyFill="1" applyBorder="1" applyAlignment="1">
      <alignment horizontal="center" vertical="center" wrapText="1"/>
    </xf>
    <xf numFmtId="10" fontId="39" fillId="4" borderId="6" xfId="0" applyNumberFormat="1" applyFont="1" applyFill="1" applyBorder="1" applyAlignment="1" applyProtection="1">
      <alignment horizontal="center" vertical="center" wrapText="1"/>
      <protection locked="0"/>
    </xf>
    <xf numFmtId="0" fontId="39" fillId="28" borderId="1" xfId="0" applyFont="1" applyFill="1" applyBorder="1" applyAlignment="1" applyProtection="1">
      <alignment horizontal="center" vertical="center" wrapText="1"/>
      <protection locked="0"/>
    </xf>
    <xf numFmtId="0" fontId="39" fillId="28" borderId="8" xfId="0" applyFont="1" applyFill="1" applyBorder="1" applyAlignment="1" applyProtection="1">
      <alignment horizontal="center" vertical="center" wrapText="1"/>
      <protection locked="0"/>
    </xf>
    <xf numFmtId="0" fontId="39" fillId="0" borderId="9" xfId="0" applyFont="1" applyBorder="1" applyAlignment="1">
      <alignment horizontal="justify" vertical="center" wrapText="1"/>
    </xf>
    <xf numFmtId="9" fontId="39" fillId="0" borderId="9" xfId="0" applyNumberFormat="1" applyFont="1" applyBorder="1" applyAlignment="1" applyProtection="1">
      <alignment horizontal="center" vertical="center" wrapText="1"/>
      <protection locked="0"/>
    </xf>
    <xf numFmtId="0" fontId="39" fillId="4" borderId="9" xfId="0" applyFont="1" applyFill="1" applyBorder="1" applyAlignment="1">
      <alignment horizontal="center" vertical="center" wrapText="1"/>
    </xf>
    <xf numFmtId="10" fontId="39" fillId="0" borderId="9" xfId="0" applyNumberFormat="1" applyFont="1" applyBorder="1" applyAlignment="1" applyProtection="1">
      <alignment horizontal="center" vertical="center" wrapText="1"/>
      <protection locked="0"/>
    </xf>
    <xf numFmtId="10" fontId="39" fillId="4" borderId="9" xfId="0" applyNumberFormat="1" applyFont="1" applyFill="1" applyBorder="1" applyAlignment="1" applyProtection="1">
      <alignment horizontal="center" vertical="center" wrapText="1"/>
      <protection locked="0"/>
    </xf>
    <xf numFmtId="0" fontId="39" fillId="0" borderId="9" xfId="0" applyFont="1" applyBorder="1" applyAlignment="1">
      <alignment horizontal="center" vertical="center" wrapText="1"/>
    </xf>
    <xf numFmtId="0" fontId="39" fillId="0" borderId="9" xfId="0" applyFont="1" applyBorder="1" applyAlignment="1" applyProtection="1">
      <alignment vertical="center" wrapText="1"/>
      <protection locked="0"/>
    </xf>
    <xf numFmtId="9" fontId="39" fillId="0" borderId="0" xfId="0" applyNumberFormat="1" applyFont="1" applyAlignment="1">
      <alignment horizontal="center" vertical="center"/>
    </xf>
    <xf numFmtId="49" fontId="34" fillId="0" borderId="2" xfId="0" applyNumberFormat="1" applyFont="1" applyBorder="1" applyAlignment="1">
      <alignment horizontal="justify" vertical="center" wrapText="1"/>
    </xf>
    <xf numFmtId="10" fontId="43" fillId="0" borderId="0" xfId="0" applyNumberFormat="1" applyFont="1" applyAlignment="1" applyProtection="1">
      <alignment horizontal="center" vertical="center" wrapText="1"/>
      <protection locked="0"/>
    </xf>
    <xf numFmtId="0" fontId="39" fillId="0" borderId="2" xfId="0" applyFont="1" applyBorder="1" applyAlignment="1" applyProtection="1">
      <alignment horizontal="left" vertical="center" wrapText="1"/>
      <protection locked="0"/>
    </xf>
    <xf numFmtId="0" fontId="39" fillId="4" borderId="2" xfId="0" applyFont="1" applyFill="1" applyBorder="1" applyAlignment="1">
      <alignment horizontal="justify" vertical="center" wrapText="1"/>
    </xf>
    <xf numFmtId="9" fontId="39" fillId="4" borderId="2" xfId="0" applyNumberFormat="1" applyFont="1" applyFill="1" applyBorder="1" applyAlignment="1" applyProtection="1">
      <alignment horizontal="center" vertical="center" wrapText="1"/>
      <protection locked="0"/>
    </xf>
    <xf numFmtId="0" fontId="39" fillId="0" borderId="2" xfId="0" applyFont="1" applyBorder="1" applyAlignment="1" applyProtection="1">
      <alignment horizontal="justify" vertical="top" wrapText="1"/>
      <protection locked="0"/>
    </xf>
    <xf numFmtId="9" fontId="35" fillId="3" borderId="42" xfId="0" applyNumberFormat="1" applyFont="1" applyFill="1" applyBorder="1" applyAlignment="1">
      <alignment vertical="center" wrapText="1"/>
    </xf>
    <xf numFmtId="0" fontId="35" fillId="3" borderId="42" xfId="0" applyFont="1" applyFill="1" applyBorder="1" applyAlignment="1">
      <alignment vertical="center" wrapText="1"/>
    </xf>
    <xf numFmtId="0" fontId="39" fillId="3" borderId="42" xfId="0" applyFont="1" applyFill="1" applyBorder="1" applyAlignment="1">
      <alignment horizontal="center" vertical="center" wrapText="1"/>
    </xf>
    <xf numFmtId="9" fontId="39" fillId="3" borderId="2" xfId="0" applyNumberFormat="1" applyFont="1" applyFill="1" applyBorder="1" applyAlignment="1">
      <alignment horizontal="center" vertical="center" wrapText="1"/>
    </xf>
    <xf numFmtId="9" fontId="35" fillId="3" borderId="2" xfId="0" applyNumberFormat="1" applyFont="1" applyFill="1" applyBorder="1" applyAlignment="1">
      <alignment vertical="center" wrapText="1"/>
    </xf>
    <xf numFmtId="0" fontId="35" fillId="3" borderId="2" xfId="0" applyFont="1" applyFill="1" applyBorder="1" applyAlignment="1">
      <alignment vertical="center" wrapText="1"/>
    </xf>
    <xf numFmtId="0" fontId="34" fillId="3" borderId="42" xfId="0" applyFont="1" applyFill="1" applyBorder="1" applyAlignment="1">
      <alignment horizontal="center" vertical="center" wrapText="1"/>
    </xf>
    <xf numFmtId="0" fontId="39" fillId="3" borderId="42" xfId="0" applyFont="1" applyFill="1" applyBorder="1" applyAlignment="1">
      <alignment vertical="center" wrapText="1"/>
    </xf>
    <xf numFmtId="0" fontId="39" fillId="3" borderId="43" xfId="0" applyFont="1" applyFill="1" applyBorder="1" applyAlignment="1">
      <alignment vertical="center" wrapText="1"/>
    </xf>
    <xf numFmtId="9" fontId="39" fillId="3" borderId="42" xfId="0" applyNumberFormat="1" applyFont="1" applyFill="1" applyBorder="1" applyAlignment="1">
      <alignment horizontal="center" vertical="center" wrapText="1"/>
    </xf>
    <xf numFmtId="0" fontId="27" fillId="0" borderId="0" xfId="0" applyFont="1" applyAlignment="1">
      <alignment vertical="center" wrapText="1"/>
    </xf>
    <xf numFmtId="0" fontId="34" fillId="0" borderId="2" xfId="0" applyFont="1" applyBorder="1" applyAlignment="1" applyProtection="1">
      <alignment vertical="center" wrapText="1"/>
      <protection locked="0"/>
    </xf>
    <xf numFmtId="0" fontId="34" fillId="10" borderId="42" xfId="0" applyFont="1" applyFill="1" applyBorder="1" applyAlignment="1">
      <alignment horizontal="center" vertical="center" wrapText="1"/>
    </xf>
    <xf numFmtId="41" fontId="34" fillId="0" borderId="2" xfId="7" applyFont="1" applyFill="1" applyBorder="1" applyAlignment="1">
      <alignment horizontal="center" vertical="center" wrapText="1"/>
    </xf>
    <xf numFmtId="0" fontId="34" fillId="9" borderId="42" xfId="0" applyFont="1" applyFill="1" applyBorder="1" applyAlignment="1">
      <alignment horizontal="center" vertical="center" wrapText="1"/>
    </xf>
    <xf numFmtId="0" fontId="35" fillId="10" borderId="42" xfId="0" applyFont="1" applyFill="1" applyBorder="1" applyAlignment="1">
      <alignment horizontal="center" vertical="center" wrapText="1"/>
    </xf>
    <xf numFmtId="0" fontId="35" fillId="9" borderId="42" xfId="0" applyFont="1" applyFill="1" applyBorder="1" applyAlignment="1">
      <alignment horizontal="center" vertical="center" wrapText="1"/>
    </xf>
    <xf numFmtId="0" fontId="34" fillId="10" borderId="44" xfId="0" applyFont="1" applyFill="1" applyBorder="1" applyAlignment="1">
      <alignment horizontal="center" vertical="center" wrapText="1"/>
    </xf>
    <xf numFmtId="0" fontId="34" fillId="9" borderId="44" xfId="0" applyFont="1" applyFill="1" applyBorder="1" applyAlignment="1">
      <alignment horizontal="center" vertical="center" wrapText="1"/>
    </xf>
    <xf numFmtId="0" fontId="35" fillId="9" borderId="44" xfId="0" applyFont="1" applyFill="1" applyBorder="1" applyAlignment="1">
      <alignment horizontal="center" vertical="center" wrapText="1"/>
    </xf>
    <xf numFmtId="0" fontId="35" fillId="10" borderId="44" xfId="0" applyFont="1" applyFill="1" applyBorder="1" applyAlignment="1">
      <alignment horizontal="center" vertical="center" wrapText="1"/>
    </xf>
    <xf numFmtId="0" fontId="71" fillId="13" borderId="2" xfId="0" applyFont="1" applyFill="1" applyBorder="1" applyAlignment="1" applyProtection="1">
      <alignment horizontal="justify" vertical="center" wrapText="1"/>
      <protection locked="0"/>
    </xf>
    <xf numFmtId="10" fontId="39" fillId="4" borderId="2" xfId="0" applyNumberFormat="1" applyFont="1" applyFill="1" applyBorder="1" applyAlignment="1">
      <alignment horizontal="center" vertical="center" wrapText="1"/>
    </xf>
    <xf numFmtId="10" fontId="39" fillId="0" borderId="2" xfId="0" applyNumberFormat="1" applyFont="1" applyBorder="1" applyAlignment="1">
      <alignment horizontal="center" vertical="center" wrapText="1"/>
    </xf>
    <xf numFmtId="0" fontId="39" fillId="28" borderId="56" xfId="0" applyFont="1" applyFill="1" applyBorder="1" applyAlignment="1" applyProtection="1">
      <alignment horizontal="center" vertical="center" wrapText="1"/>
      <protection locked="0"/>
    </xf>
    <xf numFmtId="0" fontId="39" fillId="28" borderId="57" xfId="0" applyFont="1" applyFill="1" applyBorder="1" applyAlignment="1" applyProtection="1">
      <alignment horizontal="center" vertical="center" wrapText="1"/>
      <protection locked="0"/>
    </xf>
    <xf numFmtId="9" fontId="39" fillId="0" borderId="2" xfId="3" applyFont="1" applyFill="1" applyBorder="1" applyAlignment="1">
      <alignment horizontal="center" vertical="center" wrapText="1"/>
    </xf>
    <xf numFmtId="0" fontId="39" fillId="28" borderId="55" xfId="0" applyFont="1" applyFill="1" applyBorder="1" applyAlignment="1" applyProtection="1">
      <alignment horizontal="center" vertical="center" wrapText="1"/>
      <protection locked="0"/>
    </xf>
    <xf numFmtId="9" fontId="39" fillId="0" borderId="2" xfId="2" applyFont="1" applyFill="1" applyBorder="1" applyAlignment="1">
      <alignment horizontal="center" vertical="center" wrapText="1"/>
    </xf>
    <xf numFmtId="0" fontId="39" fillId="28" borderId="22" xfId="0" applyFont="1" applyFill="1" applyBorder="1" applyAlignment="1" applyProtection="1">
      <alignment horizontal="center" vertical="center" wrapText="1"/>
      <protection locked="0"/>
    </xf>
    <xf numFmtId="0" fontId="39" fillId="0" borderId="2" xfId="0" applyFont="1" applyBorder="1" applyAlignment="1">
      <alignment horizontal="left" vertical="center" wrapText="1"/>
    </xf>
    <xf numFmtId="1" fontId="34" fillId="0" borderId="2" xfId="0" applyNumberFormat="1" applyFont="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34" fillId="4" borderId="2" xfId="0" quotePrefix="1" applyFont="1" applyFill="1" applyBorder="1" applyAlignment="1" applyProtection="1">
      <alignment horizontal="center" vertical="center" wrapText="1"/>
      <protection locked="0"/>
    </xf>
    <xf numFmtId="0" fontId="34" fillId="4" borderId="2" xfId="0" applyFont="1" applyFill="1" applyBorder="1" applyAlignment="1">
      <alignment horizontal="justify" vertical="top" wrapText="1"/>
    </xf>
    <xf numFmtId="9" fontId="39" fillId="4" borderId="24" xfId="0" applyNumberFormat="1" applyFont="1" applyFill="1" applyBorder="1" applyAlignment="1">
      <alignment horizontal="center" vertical="center" wrapText="1"/>
    </xf>
    <xf numFmtId="0" fontId="10" fillId="0" borderId="0" xfId="0" applyFont="1"/>
    <xf numFmtId="0" fontId="10" fillId="4" borderId="2" xfId="0" applyFont="1" applyFill="1" applyBorder="1" applyAlignment="1">
      <alignment horizontal="center" vertical="center" wrapText="1"/>
    </xf>
    <xf numFmtId="10" fontId="10" fillId="0" borderId="2" xfId="0" applyNumberFormat="1" applyFont="1" applyBorder="1" applyAlignment="1" applyProtection="1">
      <alignment horizontal="center" vertical="center" wrapText="1"/>
      <protection locked="0"/>
    </xf>
    <xf numFmtId="1" fontId="10" fillId="4" borderId="2" xfId="2" applyNumberFormat="1"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4" borderId="25" xfId="0" applyFont="1" applyFill="1" applyBorder="1" applyAlignment="1" applyProtection="1">
      <alignment horizontal="center" vertical="center" wrapText="1"/>
      <protection locked="0"/>
    </xf>
    <xf numFmtId="0" fontId="74" fillId="0" borderId="2" xfId="0" applyFont="1" applyBorder="1" applyAlignment="1" applyProtection="1">
      <alignment horizontal="center" vertical="center" wrapText="1"/>
      <protection locked="0"/>
    </xf>
    <xf numFmtId="0" fontId="10" fillId="0" borderId="2" xfId="0" applyFont="1" applyBorder="1" applyAlignment="1" applyProtection="1">
      <alignment horizontal="justify" vertical="center" wrapText="1"/>
      <protection locked="0"/>
    </xf>
    <xf numFmtId="0" fontId="10" fillId="0" borderId="4" xfId="0" applyFont="1" applyBorder="1" applyAlignment="1" applyProtection="1">
      <alignment horizontal="justify" vertical="center" wrapText="1"/>
      <protection locked="0"/>
    </xf>
    <xf numFmtId="0" fontId="10" fillId="4" borderId="42" xfId="0"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10" fillId="4" borderId="29"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0" fillId="0" borderId="2" xfId="0" applyBorder="1" applyAlignment="1" applyProtection="1">
      <alignment vertical="center" wrapText="1"/>
      <protection locked="0"/>
    </xf>
    <xf numFmtId="0" fontId="14" fillId="0" borderId="2" xfId="0" applyFont="1" applyBorder="1" applyAlignment="1">
      <alignment vertical="center" wrapText="1"/>
    </xf>
    <xf numFmtId="0" fontId="10" fillId="0" borderId="25" xfId="0" applyFont="1" applyBorder="1" applyAlignment="1">
      <alignment horizontal="justify" vertical="center" wrapText="1"/>
    </xf>
    <xf numFmtId="9" fontId="71" fillId="13" borderId="2" xfId="0" applyNumberFormat="1" applyFont="1" applyFill="1" applyBorder="1" applyAlignment="1" applyProtection="1">
      <alignment horizontal="center" vertical="center" wrapText="1"/>
      <protection locked="0"/>
    </xf>
    <xf numFmtId="0" fontId="10" fillId="28" borderId="2" xfId="0" applyFont="1" applyFill="1" applyBorder="1" applyAlignment="1" applyProtection="1">
      <alignment horizontal="center" vertical="center" wrapText="1"/>
      <protection locked="0"/>
    </xf>
    <xf numFmtId="0" fontId="10" fillId="4" borderId="2" xfId="0" applyFont="1" applyFill="1" applyBorder="1" applyAlignment="1">
      <alignment horizontal="justify" vertical="center" wrapText="1"/>
    </xf>
    <xf numFmtId="0" fontId="47" fillId="4" borderId="0" xfId="0" applyFont="1" applyFill="1" applyAlignment="1">
      <alignment vertical="center" wrapText="1"/>
    </xf>
    <xf numFmtId="10" fontId="34" fillId="21" borderId="2" xfId="2" applyNumberFormat="1" applyFont="1" applyFill="1" applyBorder="1" applyAlignment="1">
      <alignment horizontal="center" vertical="center" wrapText="1"/>
    </xf>
    <xf numFmtId="0" fontId="46" fillId="2" borderId="2" xfId="0" applyFont="1" applyFill="1" applyBorder="1" applyAlignment="1" applyProtection="1">
      <alignment horizontal="center" vertical="center" wrapText="1"/>
      <protection locked="0"/>
    </xf>
    <xf numFmtId="10" fontId="39" fillId="22" borderId="2" xfId="0" applyNumberFormat="1" applyFont="1" applyFill="1" applyBorder="1" applyAlignment="1" applyProtection="1">
      <alignment horizontal="center" vertical="center" wrapText="1"/>
      <protection locked="0"/>
    </xf>
    <xf numFmtId="9" fontId="0" fillId="0" borderId="0" xfId="0" applyNumberFormat="1"/>
    <xf numFmtId="0" fontId="14" fillId="4" borderId="2" xfId="2" applyNumberFormat="1" applyFont="1" applyFill="1" applyBorder="1" applyAlignment="1">
      <alignment horizontal="center" vertical="center" wrapText="1"/>
    </xf>
    <xf numFmtId="9" fontId="12" fillId="6" borderId="2" xfId="1" applyNumberFormat="1" applyFont="1" applyFill="1" applyBorder="1" applyAlignment="1">
      <alignment horizontal="center" vertical="center" wrapText="1"/>
    </xf>
    <xf numFmtId="9" fontId="12" fillId="6" borderId="30" xfId="1" applyNumberFormat="1" applyFont="1" applyFill="1" applyBorder="1" applyAlignment="1">
      <alignment horizontal="center" vertical="center" wrapText="1"/>
    </xf>
    <xf numFmtId="0" fontId="77" fillId="0" borderId="0" xfId="0" applyFont="1" applyAlignment="1">
      <alignment horizontal="center" vertical="center"/>
    </xf>
    <xf numFmtId="9" fontId="12" fillId="6" borderId="66" xfId="1" applyNumberFormat="1" applyFont="1" applyFill="1" applyBorder="1" applyAlignment="1">
      <alignment horizontal="center" vertical="center" wrapText="1"/>
    </xf>
    <xf numFmtId="0" fontId="77" fillId="0" borderId="66" xfId="0" applyFont="1" applyBorder="1" applyAlignment="1">
      <alignment horizontal="center" vertical="center"/>
    </xf>
    <xf numFmtId="9" fontId="12" fillId="6" borderId="4" xfId="1" applyNumberFormat="1" applyFont="1" applyFill="1" applyBorder="1" applyAlignment="1">
      <alignment horizontal="center" vertical="center" wrapText="1"/>
    </xf>
    <xf numFmtId="0" fontId="74" fillId="8" borderId="2" xfId="0" applyFont="1" applyFill="1" applyBorder="1" applyAlignment="1" applyProtection="1">
      <alignment horizontal="center" vertical="center" wrapText="1"/>
      <protection locked="0"/>
    </xf>
    <xf numFmtId="1" fontId="74" fillId="8" borderId="2" xfId="0" applyNumberFormat="1" applyFont="1" applyFill="1" applyBorder="1" applyAlignment="1" applyProtection="1">
      <alignment horizontal="center" vertical="center" wrapText="1"/>
      <protection locked="0"/>
    </xf>
    <xf numFmtId="1" fontId="74" fillId="8" borderId="30" xfId="0" applyNumberFormat="1" applyFont="1" applyFill="1" applyBorder="1" applyAlignment="1" applyProtection="1">
      <alignment horizontal="center" vertical="center" wrapText="1"/>
      <protection locked="0"/>
    </xf>
    <xf numFmtId="0" fontId="74" fillId="8" borderId="30" xfId="0" applyFont="1" applyFill="1" applyBorder="1" applyAlignment="1" applyProtection="1">
      <alignment horizontal="center" vertical="center" wrapText="1"/>
      <protection locked="0"/>
    </xf>
    <xf numFmtId="0" fontId="10" fillId="0" borderId="2" xfId="2" applyNumberFormat="1" applyFont="1" applyFill="1" applyBorder="1" applyAlignment="1">
      <alignment horizontal="center" vertical="center" wrapText="1"/>
    </xf>
    <xf numFmtId="9" fontId="79" fillId="6" borderId="2" xfId="1" applyNumberFormat="1" applyFont="1" applyFill="1" applyBorder="1" applyAlignment="1">
      <alignment horizontal="center" vertical="center" wrapText="1"/>
    </xf>
    <xf numFmtId="0" fontId="80" fillId="29" borderId="4" xfId="0" applyFont="1" applyFill="1" applyBorder="1" applyAlignment="1">
      <alignment vertical="center" wrapText="1"/>
    </xf>
    <xf numFmtId="0" fontId="80" fillId="29" borderId="42" xfId="0" applyFont="1" applyFill="1" applyBorder="1" applyAlignment="1">
      <alignment vertical="center" wrapText="1"/>
    </xf>
    <xf numFmtId="0" fontId="81" fillId="0" borderId="4" xfId="0" applyFont="1" applyBorder="1" applyAlignment="1">
      <alignment vertical="center" wrapText="1"/>
    </xf>
    <xf numFmtId="0" fontId="81" fillId="0" borderId="42" xfId="0" applyFont="1" applyBorder="1" applyAlignment="1">
      <alignment vertical="center" wrapText="1"/>
    </xf>
    <xf numFmtId="9" fontId="84" fillId="9" borderId="2" xfId="0" applyNumberFormat="1" applyFont="1" applyFill="1" applyBorder="1" applyAlignment="1">
      <alignment horizontal="center" vertical="center" wrapText="1"/>
    </xf>
    <xf numFmtId="9" fontId="84" fillId="9" borderId="4" xfId="0" applyNumberFormat="1" applyFont="1" applyFill="1" applyBorder="1" applyAlignment="1">
      <alignment horizontal="center" vertical="center" wrapText="1"/>
    </xf>
    <xf numFmtId="9" fontId="84" fillId="9" borderId="45" xfId="0" applyNumberFormat="1" applyFont="1" applyFill="1" applyBorder="1" applyAlignment="1">
      <alignment horizontal="center" vertical="center" wrapText="1"/>
    </xf>
    <xf numFmtId="9" fontId="84" fillId="9" borderId="46" xfId="0" applyNumberFormat="1" applyFont="1" applyFill="1" applyBorder="1" applyAlignment="1">
      <alignment horizontal="center" vertical="center" wrapText="1"/>
    </xf>
    <xf numFmtId="0" fontId="84" fillId="0" borderId="0" xfId="0" applyFont="1" applyAlignment="1" applyProtection="1">
      <alignment vertical="center" wrapText="1"/>
      <protection locked="0"/>
    </xf>
    <xf numFmtId="0" fontId="85" fillId="0" borderId="0" xfId="0" applyFont="1" applyAlignment="1" applyProtection="1">
      <alignment vertical="center" wrapText="1"/>
      <protection locked="0"/>
    </xf>
    <xf numFmtId="10" fontId="86" fillId="0" borderId="2" xfId="0" applyNumberFormat="1" applyFont="1" applyBorder="1" applyAlignment="1" applyProtection="1">
      <alignment horizontal="center" vertical="center" wrapText="1"/>
      <protection locked="0"/>
    </xf>
    <xf numFmtId="0" fontId="74" fillId="8" borderId="66" xfId="0" applyFont="1" applyFill="1" applyBorder="1" applyAlignment="1" applyProtection="1">
      <alignment horizontal="center" vertical="center" wrapText="1"/>
      <protection locked="0"/>
    </xf>
    <xf numFmtId="9" fontId="78" fillId="6" borderId="66" xfId="1" applyNumberFormat="1" applyFont="1" applyFill="1" applyBorder="1" applyAlignment="1">
      <alignment horizontal="center" vertical="center" wrapText="1"/>
    </xf>
    <xf numFmtId="0" fontId="10" fillId="3" borderId="55" xfId="1" applyFont="1" applyFill="1" applyBorder="1" applyAlignment="1" applyProtection="1">
      <alignment horizontal="center" vertical="center" wrapText="1"/>
      <protection locked="0"/>
    </xf>
    <xf numFmtId="0" fontId="79" fillId="10" borderId="2" xfId="0" applyFont="1" applyFill="1" applyBorder="1" applyAlignment="1">
      <alignment horizontal="left" vertical="center" wrapText="1"/>
    </xf>
    <xf numFmtId="0" fontId="79" fillId="29" borderId="25" xfId="0" applyFont="1" applyFill="1" applyBorder="1" applyAlignment="1">
      <alignment horizontal="left" vertical="center" wrapText="1"/>
    </xf>
    <xf numFmtId="0" fontId="80" fillId="29" borderId="25" xfId="0" applyFont="1" applyFill="1" applyBorder="1" applyAlignment="1">
      <alignment horizontal="left" vertical="center" wrapText="1"/>
    </xf>
    <xf numFmtId="0" fontId="79" fillId="10" borderId="4" xfId="0" applyFont="1" applyFill="1" applyBorder="1" applyAlignment="1">
      <alignment horizontal="left" vertical="center" wrapText="1"/>
    </xf>
    <xf numFmtId="0" fontId="79" fillId="29" borderId="42" xfId="0" applyFont="1" applyFill="1" applyBorder="1" applyAlignment="1">
      <alignment horizontal="left" vertical="center" wrapText="1"/>
    </xf>
    <xf numFmtId="0" fontId="80" fillId="29" borderId="42" xfId="0" applyFont="1" applyFill="1" applyBorder="1" applyAlignment="1">
      <alignment horizontal="left" vertical="center" wrapText="1"/>
    </xf>
    <xf numFmtId="0" fontId="87" fillId="29" borderId="4" xfId="0" applyFont="1" applyFill="1" applyBorder="1" applyAlignment="1">
      <alignment horizontal="left" vertical="center" wrapText="1"/>
    </xf>
    <xf numFmtId="0" fontId="87" fillId="29" borderId="42" xfId="0" applyFont="1" applyFill="1" applyBorder="1" applyAlignment="1">
      <alignment horizontal="left" vertical="center" wrapText="1"/>
    </xf>
    <xf numFmtId="0" fontId="87" fillId="29" borderId="32" xfId="0" applyFont="1" applyFill="1" applyBorder="1" applyAlignment="1">
      <alignment horizontal="left" vertical="center" wrapText="1"/>
    </xf>
    <xf numFmtId="0" fontId="87" fillId="29" borderId="68" xfId="0" applyFont="1" applyFill="1" applyBorder="1" applyAlignment="1">
      <alignment horizontal="left" vertical="center" wrapText="1"/>
    </xf>
    <xf numFmtId="10" fontId="39" fillId="0" borderId="0" xfId="0" applyNumberFormat="1" applyFont="1"/>
    <xf numFmtId="9" fontId="46" fillId="7" borderId="2" xfId="0" applyNumberFormat="1" applyFont="1" applyFill="1" applyBorder="1" applyAlignment="1" applyProtection="1">
      <alignment horizontal="center" vertical="center" wrapText="1"/>
      <protection locked="0"/>
    </xf>
    <xf numFmtId="9" fontId="34" fillId="30" borderId="2" xfId="2" applyFont="1" applyFill="1" applyBorder="1" applyAlignment="1">
      <alignment horizontal="center" vertical="center" wrapText="1"/>
    </xf>
    <xf numFmtId="9" fontId="39" fillId="30" borderId="2" xfId="0" applyNumberFormat="1" applyFont="1" applyFill="1" applyBorder="1" applyAlignment="1">
      <alignment horizontal="center" vertical="center" wrapText="1"/>
    </xf>
    <xf numFmtId="10" fontId="43" fillId="4" borderId="0" xfId="0" applyNumberFormat="1" applyFont="1" applyFill="1" applyAlignment="1">
      <alignment vertical="center" wrapText="1"/>
    </xf>
    <xf numFmtId="0" fontId="35" fillId="0" borderId="2" xfId="0" applyFont="1" applyBorder="1" applyAlignment="1">
      <alignment horizontal="justify" vertical="center" wrapText="1"/>
    </xf>
    <xf numFmtId="10" fontId="39" fillId="8" borderId="2" xfId="0" applyNumberFormat="1" applyFont="1" applyFill="1" applyBorder="1" applyAlignment="1" applyProtection="1">
      <alignment horizontal="center" vertical="center" wrapText="1"/>
      <protection locked="0"/>
    </xf>
    <xf numFmtId="10" fontId="39" fillId="4" borderId="66" xfId="0" applyNumberFormat="1" applyFont="1" applyFill="1" applyBorder="1" applyAlignment="1" applyProtection="1">
      <alignment horizontal="center" vertical="center" wrapText="1"/>
      <protection locked="0"/>
    </xf>
    <xf numFmtId="10" fontId="39" fillId="4" borderId="25" xfId="0" applyNumberFormat="1" applyFont="1" applyFill="1" applyBorder="1" applyAlignment="1" applyProtection="1">
      <alignment horizontal="center" vertical="center" wrapText="1"/>
      <protection locked="0"/>
    </xf>
    <xf numFmtId="9" fontId="46" fillId="0" borderId="2" xfId="3" applyFont="1" applyBorder="1" applyAlignment="1" applyProtection="1">
      <alignment horizontal="center" vertical="center" wrapText="1"/>
      <protection locked="0"/>
    </xf>
    <xf numFmtId="0" fontId="43" fillId="4" borderId="0" xfId="0" applyFont="1" applyFill="1" applyAlignment="1">
      <alignment horizontal="center" vertical="center" wrapText="1"/>
    </xf>
    <xf numFmtId="9" fontId="34" fillId="0" borderId="55" xfId="2" applyFont="1" applyFill="1" applyBorder="1" applyAlignment="1">
      <alignment horizontal="center" vertical="center" wrapText="1"/>
    </xf>
    <xf numFmtId="0" fontId="51" fillId="18" borderId="25" xfId="0" applyFont="1" applyFill="1" applyBorder="1" applyAlignment="1" applyProtection="1">
      <alignment horizontal="center" vertical="center" wrapText="1"/>
      <protection locked="0"/>
    </xf>
    <xf numFmtId="9" fontId="46" fillId="0" borderId="2" xfId="0" applyNumberFormat="1" applyFont="1" applyBorder="1" applyAlignment="1" applyProtection="1">
      <alignment horizontal="center" vertical="center" wrapText="1"/>
      <protection locked="0"/>
    </xf>
    <xf numFmtId="9" fontId="43" fillId="0" borderId="0" xfId="0" applyNumberFormat="1" applyFont="1" applyAlignment="1">
      <alignment vertical="center" wrapText="1"/>
    </xf>
    <xf numFmtId="10" fontId="43" fillId="0" borderId="0" xfId="0" applyNumberFormat="1" applyFont="1" applyAlignment="1">
      <alignment vertical="center" wrapText="1"/>
    </xf>
    <xf numFmtId="9" fontId="39" fillId="2" borderId="2" xfId="0" applyNumberFormat="1" applyFont="1" applyFill="1" applyBorder="1" applyAlignment="1">
      <alignment horizontal="center" vertical="center" wrapText="1"/>
    </xf>
    <xf numFmtId="9" fontId="34" fillId="0" borderId="2" xfId="0" applyNumberFormat="1" applyFont="1" applyBorder="1" applyAlignment="1">
      <alignment horizontal="left" vertical="center" wrapText="1"/>
    </xf>
    <xf numFmtId="0" fontId="51" fillId="18" borderId="55" xfId="0" applyFont="1" applyFill="1" applyBorder="1" applyAlignment="1" applyProtection="1">
      <alignment horizontal="center" vertical="center" wrapText="1"/>
      <protection locked="0"/>
    </xf>
    <xf numFmtId="0" fontId="89" fillId="0" borderId="66" xfId="0" applyFont="1" applyBorder="1" applyAlignment="1">
      <alignment vertical="center" wrapText="1"/>
    </xf>
    <xf numFmtId="0" fontId="51" fillId="18" borderId="75" xfId="0" applyFont="1" applyFill="1" applyBorder="1" applyAlignment="1" applyProtection="1">
      <alignment horizontal="center" vertical="center" wrapText="1"/>
      <protection locked="0"/>
    </xf>
    <xf numFmtId="9" fontId="88" fillId="4" borderId="2" xfId="2" applyFont="1" applyFill="1" applyBorder="1" applyAlignment="1">
      <alignment horizontal="center" vertical="center" wrapText="1"/>
    </xf>
    <xf numFmtId="9" fontId="34" fillId="0" borderId="55" xfId="0" applyNumberFormat="1" applyFont="1" applyBorder="1" applyAlignment="1">
      <alignment horizontal="left" vertical="center" wrapText="1"/>
    </xf>
    <xf numFmtId="9" fontId="39" fillId="31" borderId="2" xfId="0" applyNumberFormat="1" applyFont="1" applyFill="1" applyBorder="1" applyAlignment="1">
      <alignment horizontal="center" vertical="center" wrapText="1"/>
    </xf>
    <xf numFmtId="9" fontId="34" fillId="31" borderId="2" xfId="2" applyFont="1" applyFill="1" applyBorder="1" applyAlignment="1">
      <alignment horizontal="center" vertical="center" wrapText="1"/>
    </xf>
    <xf numFmtId="9" fontId="34" fillId="0" borderId="55" xfId="0" applyNumberFormat="1" applyFont="1" applyBorder="1" applyAlignment="1">
      <alignment horizontal="left" vertical="top" wrapText="1"/>
    </xf>
    <xf numFmtId="0" fontId="89" fillId="0" borderId="66" xfId="0" applyFont="1" applyBorder="1" applyAlignment="1">
      <alignment horizontal="left" vertical="top" wrapText="1"/>
    </xf>
    <xf numFmtId="1" fontId="46" fillId="8" borderId="2" xfId="0" applyNumberFormat="1" applyFont="1" applyFill="1" applyBorder="1" applyAlignment="1" applyProtection="1">
      <alignment horizontal="center" vertical="center" wrapText="1"/>
      <protection locked="0"/>
    </xf>
    <xf numFmtId="9" fontId="43" fillId="4" borderId="0" xfId="0" applyNumberFormat="1" applyFont="1" applyFill="1" applyAlignment="1">
      <alignment vertical="center" wrapText="1"/>
    </xf>
    <xf numFmtId="10" fontId="46" fillId="8" borderId="2" xfId="0" applyNumberFormat="1" applyFont="1" applyFill="1" applyBorder="1" applyAlignment="1" applyProtection="1">
      <alignment horizontal="center" vertical="center" wrapText="1"/>
      <protection locked="0"/>
    </xf>
    <xf numFmtId="10" fontId="39" fillId="32" borderId="2" xfId="0" applyNumberFormat="1" applyFont="1" applyFill="1" applyBorder="1" applyAlignment="1" applyProtection="1">
      <alignment horizontal="center" vertical="center" wrapText="1"/>
      <protection locked="0"/>
    </xf>
    <xf numFmtId="0" fontId="89" fillId="0" borderId="66" xfId="0" applyFont="1" applyBorder="1" applyAlignment="1">
      <alignment horizontal="center" vertical="center" wrapText="1"/>
    </xf>
    <xf numFmtId="0" fontId="39" fillId="3" borderId="66"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39" fillId="3" borderId="68" xfId="0" applyFont="1" applyFill="1" applyBorder="1" applyAlignment="1">
      <alignment horizontal="center" vertical="center" wrapText="1"/>
    </xf>
    <xf numFmtId="10" fontId="0" fillId="0" borderId="0" xfId="0" applyNumberFormat="1"/>
    <xf numFmtId="0" fontId="94" fillId="0" borderId="0" xfId="0" applyFont="1" applyAlignment="1">
      <alignment wrapText="1"/>
    </xf>
    <xf numFmtId="0" fontId="96" fillId="0" borderId="0" xfId="0" applyFont="1"/>
    <xf numFmtId="0" fontId="97" fillId="0" borderId="0" xfId="0" applyFont="1" applyAlignment="1">
      <alignment wrapText="1"/>
    </xf>
    <xf numFmtId="0" fontId="100" fillId="0" borderId="0" xfId="0" applyFont="1"/>
    <xf numFmtId="0" fontId="97" fillId="0" borderId="0" xfId="0" applyFont="1" applyAlignment="1">
      <alignment horizontal="center" vertical="center" wrapText="1"/>
    </xf>
    <xf numFmtId="0" fontId="0" fillId="0" borderId="0" xfId="0" applyAlignment="1">
      <alignment horizontal="center" vertical="center"/>
    </xf>
    <xf numFmtId="0" fontId="103" fillId="0" borderId="71" xfId="0" applyFont="1" applyBorder="1" applyAlignment="1">
      <alignment horizontal="center" vertical="center" wrapText="1"/>
    </xf>
    <xf numFmtId="0" fontId="104" fillId="0" borderId="0" xfId="0" applyFont="1" applyAlignment="1">
      <alignment horizontal="center" vertical="center" wrapText="1"/>
    </xf>
    <xf numFmtId="0" fontId="102" fillId="0" borderId="0" xfId="0" applyFont="1" applyAlignment="1">
      <alignment horizontal="center" vertical="center" wrapText="1"/>
    </xf>
    <xf numFmtId="0" fontId="94" fillId="0" borderId="0" xfId="0" applyFont="1" applyAlignment="1">
      <alignment horizontal="center" vertical="center" wrapText="1"/>
    </xf>
    <xf numFmtId="0" fontId="95" fillId="0" borderId="42" xfId="0" applyFont="1" applyBorder="1" applyAlignment="1">
      <alignment horizontal="center" vertical="center" wrapText="1"/>
    </xf>
    <xf numFmtId="0" fontId="94" fillId="0" borderId="42" xfId="0" applyFont="1" applyBorder="1" applyAlignment="1">
      <alignment horizontal="center" vertical="center" wrapText="1"/>
    </xf>
    <xf numFmtId="0" fontId="94" fillId="10" borderId="0" xfId="0" applyFont="1" applyFill="1" applyAlignment="1">
      <alignment horizontal="center" vertical="center" wrapText="1"/>
    </xf>
    <xf numFmtId="10" fontId="94" fillId="0" borderId="0" xfId="0" applyNumberFormat="1" applyFont="1" applyAlignment="1">
      <alignment horizontal="center" vertical="center" wrapText="1"/>
    </xf>
    <xf numFmtId="0" fontId="101" fillId="34" borderId="91" xfId="0" applyFont="1" applyFill="1" applyBorder="1" applyAlignment="1">
      <alignment horizontal="center" vertical="center" wrapText="1"/>
    </xf>
    <xf numFmtId="0" fontId="95" fillId="0" borderId="4" xfId="0" applyFont="1" applyBorder="1" applyAlignment="1">
      <alignment horizontal="center" vertical="center" wrapText="1"/>
    </xf>
    <xf numFmtId="1" fontId="10"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9" fontId="39" fillId="8" borderId="2" xfId="0" applyNumberFormat="1" applyFont="1" applyFill="1" applyBorder="1" applyAlignment="1">
      <alignment horizontal="center" vertical="center" wrapText="1"/>
    </xf>
    <xf numFmtId="9" fontId="82" fillId="8" borderId="25" xfId="0" applyNumberFormat="1" applyFont="1" applyFill="1" applyBorder="1" applyAlignment="1">
      <alignment horizontal="center" vertical="center" wrapText="1"/>
    </xf>
    <xf numFmtId="0" fontId="46" fillId="8" borderId="2" xfId="0" applyFont="1" applyFill="1" applyBorder="1" applyAlignment="1" applyProtection="1">
      <alignment horizontal="center" vertical="center" wrapText="1"/>
      <protection locked="0"/>
    </xf>
    <xf numFmtId="0" fontId="34" fillId="8" borderId="2" xfId="0" applyFont="1" applyFill="1" applyBorder="1" applyAlignment="1">
      <alignment horizontal="justify" vertical="top" wrapText="1"/>
    </xf>
    <xf numFmtId="9" fontId="34" fillId="8" borderId="2" xfId="0" applyNumberFormat="1" applyFont="1" applyFill="1" applyBorder="1" applyAlignment="1">
      <alignment horizontal="center" vertical="center" wrapText="1"/>
    </xf>
    <xf numFmtId="9" fontId="34" fillId="8" borderId="2" xfId="0" applyNumberFormat="1" applyFont="1" applyFill="1" applyBorder="1" applyAlignment="1">
      <alignment horizontal="left" vertical="top" wrapText="1"/>
    </xf>
    <xf numFmtId="0" fontId="34" fillId="8" borderId="0" xfId="0" applyFont="1" applyFill="1" applyAlignment="1" applyProtection="1">
      <alignment vertical="center" wrapText="1"/>
      <protection locked="0"/>
    </xf>
    <xf numFmtId="9" fontId="34" fillId="8" borderId="2" xfId="2" applyFont="1" applyFill="1" applyBorder="1" applyAlignment="1">
      <alignment horizontal="center" vertical="center" wrapText="1"/>
    </xf>
    <xf numFmtId="9" fontId="82" fillId="8" borderId="42" xfId="0" applyNumberFormat="1" applyFont="1" applyFill="1" applyBorder="1" applyAlignment="1">
      <alignment horizontal="center" vertical="center" wrapText="1"/>
    </xf>
    <xf numFmtId="0" fontId="34" fillId="8" borderId="2" xfId="0" applyFont="1" applyFill="1" applyBorder="1" applyAlignment="1">
      <alignment horizontal="center" vertical="center" wrapText="1"/>
    </xf>
    <xf numFmtId="9" fontId="34" fillId="8" borderId="2" xfId="0" applyNumberFormat="1" applyFont="1" applyFill="1" applyBorder="1" applyAlignment="1">
      <alignment horizontal="justify" vertical="top" wrapText="1"/>
    </xf>
    <xf numFmtId="0" fontId="82" fillId="8" borderId="42" xfId="0" applyFont="1" applyFill="1" applyBorder="1" applyAlignment="1">
      <alignment horizontal="center" vertical="center" wrapText="1"/>
    </xf>
    <xf numFmtId="9" fontId="46" fillId="8" borderId="2" xfId="0" applyNumberFormat="1" applyFont="1" applyFill="1" applyBorder="1" applyAlignment="1" applyProtection="1">
      <alignment horizontal="center" vertical="center" wrapText="1"/>
      <protection locked="0"/>
    </xf>
    <xf numFmtId="9" fontId="34" fillId="8" borderId="33" xfId="0" applyNumberFormat="1" applyFont="1" applyFill="1" applyBorder="1" applyAlignment="1">
      <alignment horizontal="center" vertical="center" wrapText="1"/>
    </xf>
    <xf numFmtId="9" fontId="46" fillId="8" borderId="30" xfId="0" applyNumberFormat="1" applyFont="1" applyFill="1" applyBorder="1" applyAlignment="1" applyProtection="1">
      <alignment horizontal="center" vertical="center" wrapText="1"/>
      <protection locked="0"/>
    </xf>
    <xf numFmtId="9" fontId="34" fillId="8" borderId="30" xfId="0" applyNumberFormat="1" applyFont="1" applyFill="1" applyBorder="1" applyAlignment="1">
      <alignment horizontal="left" vertical="top" wrapText="1"/>
    </xf>
    <xf numFmtId="0" fontId="46" fillId="8" borderId="30" xfId="0" applyFont="1" applyFill="1" applyBorder="1" applyAlignment="1" applyProtection="1">
      <alignment horizontal="center" vertical="center" wrapText="1"/>
      <protection locked="0"/>
    </xf>
    <xf numFmtId="9" fontId="34" fillId="8" borderId="30" xfId="0" applyNumberFormat="1" applyFont="1" applyFill="1" applyBorder="1" applyAlignment="1">
      <alignment horizontal="justify" vertical="top" wrapText="1"/>
    </xf>
    <xf numFmtId="9" fontId="34" fillId="8" borderId="30" xfId="0" applyNumberFormat="1" applyFont="1" applyFill="1" applyBorder="1" applyAlignment="1">
      <alignment horizontal="center" vertical="center" wrapText="1"/>
    </xf>
    <xf numFmtId="9" fontId="34" fillId="8" borderId="53" xfId="0" applyNumberFormat="1" applyFont="1" applyFill="1" applyBorder="1" applyAlignment="1">
      <alignment horizontal="center" vertical="center" wrapText="1"/>
    </xf>
    <xf numFmtId="164" fontId="46" fillId="8" borderId="2" xfId="0" applyNumberFormat="1" applyFont="1" applyFill="1" applyBorder="1" applyAlignment="1" applyProtection="1">
      <alignment vertical="center" wrapText="1"/>
      <protection locked="0"/>
    </xf>
    <xf numFmtId="164" fontId="46" fillId="8" borderId="2" xfId="0" applyNumberFormat="1" applyFont="1" applyFill="1" applyBorder="1" applyAlignment="1" applyProtection="1">
      <alignment horizontal="center" vertical="center" wrapText="1"/>
      <protection locked="0"/>
    </xf>
    <xf numFmtId="0" fontId="46" fillId="8" borderId="23" xfId="0" applyFont="1" applyFill="1" applyBorder="1" applyAlignment="1" applyProtection="1">
      <alignment horizontal="center" vertical="center" wrapText="1"/>
      <protection locked="0"/>
    </xf>
    <xf numFmtId="0" fontId="46" fillId="8" borderId="24" xfId="0" applyFont="1" applyFill="1" applyBorder="1" applyAlignment="1" applyProtection="1">
      <alignment horizontal="center" vertical="center" wrapText="1"/>
      <protection locked="0"/>
    </xf>
    <xf numFmtId="9" fontId="46" fillId="8" borderId="24" xfId="0" applyNumberFormat="1" applyFont="1" applyFill="1" applyBorder="1" applyAlignment="1">
      <alignment horizontal="justify" vertical="top" wrapText="1"/>
    </xf>
    <xf numFmtId="0" fontId="34" fillId="8" borderId="24" xfId="0" applyFont="1" applyFill="1" applyBorder="1" applyAlignment="1">
      <alignment horizontal="justify" vertical="center" wrapText="1"/>
    </xf>
    <xf numFmtId="0" fontId="34" fillId="8" borderId="24" xfId="0" applyFont="1" applyFill="1" applyBorder="1" applyAlignment="1">
      <alignment horizontal="center" vertical="center" wrapText="1"/>
    </xf>
    <xf numFmtId="9" fontId="0" fillId="8" borderId="24" xfId="0" applyNumberFormat="1" applyFill="1" applyBorder="1" applyAlignment="1">
      <alignment horizontal="justify" vertical="top" wrapText="1"/>
    </xf>
    <xf numFmtId="9" fontId="0" fillId="8" borderId="24" xfId="0" applyNumberFormat="1" applyFill="1" applyBorder="1" applyAlignment="1">
      <alignment horizontal="center" vertical="center" wrapText="1"/>
    </xf>
    <xf numFmtId="9" fontId="34" fillId="8" borderId="24" xfId="0" applyNumberFormat="1" applyFont="1" applyFill="1" applyBorder="1" applyAlignment="1">
      <alignment horizontal="left" vertical="top" wrapText="1"/>
    </xf>
    <xf numFmtId="0" fontId="43" fillId="8" borderId="0" xfId="0" applyFont="1" applyFill="1" applyAlignment="1">
      <alignment vertical="center" wrapText="1"/>
    </xf>
    <xf numFmtId="0" fontId="53" fillId="8" borderId="0" xfId="0" applyFont="1" applyFill="1" applyAlignment="1">
      <alignment vertical="center" wrapText="1"/>
    </xf>
    <xf numFmtId="0" fontId="54" fillId="8" borderId="0" xfId="0" applyFont="1" applyFill="1" applyAlignment="1">
      <alignment vertical="center" wrapText="1"/>
    </xf>
    <xf numFmtId="9" fontId="35" fillId="8" borderId="2" xfId="0" applyNumberFormat="1" applyFont="1" applyFill="1" applyBorder="1" applyAlignment="1">
      <alignment horizontal="center" vertical="center" wrapText="1"/>
    </xf>
    <xf numFmtId="9" fontId="35" fillId="8" borderId="2" xfId="0" applyNumberFormat="1" applyFont="1" applyFill="1" applyBorder="1" applyAlignment="1">
      <alignment horizontal="justify" vertical="top" wrapText="1"/>
    </xf>
    <xf numFmtId="9" fontId="46" fillId="8" borderId="2" xfId="0" applyNumberFormat="1" applyFont="1" applyFill="1" applyBorder="1" applyAlignment="1">
      <alignment horizontal="justify" vertical="top" wrapText="1"/>
    </xf>
    <xf numFmtId="0" fontId="34" fillId="8" borderId="2" xfId="0" applyFont="1" applyFill="1" applyBorder="1" applyAlignment="1">
      <alignment horizontal="justify" vertical="center" wrapText="1"/>
    </xf>
    <xf numFmtId="9" fontId="39" fillId="8" borderId="2" xfId="0" applyNumberFormat="1" applyFont="1" applyFill="1" applyBorder="1" applyAlignment="1">
      <alignment horizontal="justify" vertical="top" wrapText="1"/>
    </xf>
    <xf numFmtId="9" fontId="39" fillId="8" borderId="2" xfId="0" applyNumberFormat="1" applyFont="1" applyFill="1" applyBorder="1" applyAlignment="1">
      <alignment horizontal="left" vertical="top" wrapText="1"/>
    </xf>
    <xf numFmtId="9" fontId="46" fillId="8" borderId="2" xfId="0" applyNumberFormat="1" applyFont="1" applyFill="1" applyBorder="1" applyAlignment="1">
      <alignment horizontal="left" vertical="center" wrapText="1"/>
    </xf>
    <xf numFmtId="0" fontId="10" fillId="8" borderId="2" xfId="0" applyFont="1" applyFill="1" applyBorder="1" applyAlignment="1">
      <alignment horizontal="center" vertical="center" wrapText="1"/>
    </xf>
    <xf numFmtId="9" fontId="10" fillId="8" borderId="2" xfId="0" applyNumberFormat="1" applyFont="1" applyFill="1" applyBorder="1" applyAlignment="1">
      <alignment horizontal="center" vertical="center" wrapText="1"/>
    </xf>
    <xf numFmtId="9" fontId="10" fillId="8" borderId="2" xfId="0" applyNumberFormat="1" applyFont="1" applyFill="1" applyBorder="1" applyAlignment="1">
      <alignment horizontal="justify" vertical="top" wrapText="1"/>
    </xf>
    <xf numFmtId="9" fontId="10" fillId="8" borderId="33" xfId="0" applyNumberFormat="1" applyFont="1" applyFill="1" applyBorder="1" applyAlignment="1">
      <alignment horizontal="center" vertical="center" wrapText="1"/>
    </xf>
    <xf numFmtId="0" fontId="10" fillId="8" borderId="30" xfId="0" applyFont="1" applyFill="1" applyBorder="1" applyAlignment="1">
      <alignment horizontal="center" vertical="center" wrapText="1"/>
    </xf>
    <xf numFmtId="9" fontId="10" fillId="8" borderId="30" xfId="0" applyNumberFormat="1" applyFont="1" applyFill="1" applyBorder="1" applyAlignment="1">
      <alignment horizontal="justify" vertical="top" wrapText="1"/>
    </xf>
    <xf numFmtId="9" fontId="10" fillId="8" borderId="30" xfId="0" applyNumberFormat="1" applyFont="1" applyFill="1" applyBorder="1" applyAlignment="1">
      <alignment horizontal="center" vertical="center" wrapText="1"/>
    </xf>
    <xf numFmtId="9" fontId="10" fillId="8" borderId="53" xfId="0" applyNumberFormat="1" applyFont="1" applyFill="1" applyBorder="1" applyAlignment="1">
      <alignment horizontal="center" vertical="center" wrapText="1"/>
    </xf>
    <xf numFmtId="9" fontId="0" fillId="8" borderId="66" xfId="0" applyNumberFormat="1" applyFill="1" applyBorder="1" applyAlignment="1">
      <alignment horizontal="justify" vertical="top" wrapText="1"/>
    </xf>
    <xf numFmtId="9" fontId="0" fillId="8" borderId="66" xfId="0" applyNumberFormat="1" applyFill="1" applyBorder="1" applyAlignment="1">
      <alignment horizontal="center" vertical="center" wrapText="1"/>
    </xf>
    <xf numFmtId="9" fontId="10" fillId="8" borderId="66" xfId="0" applyNumberFormat="1" applyFont="1" applyFill="1" applyBorder="1" applyAlignment="1">
      <alignment horizontal="left" vertical="top" wrapText="1"/>
    </xf>
    <xf numFmtId="0" fontId="10" fillId="8" borderId="0" xfId="0" applyFont="1" applyFill="1" applyAlignment="1">
      <alignment vertical="center" wrapText="1"/>
    </xf>
    <xf numFmtId="0" fontId="74" fillId="8" borderId="0" xfId="0" applyFont="1" applyFill="1" applyAlignment="1">
      <alignment vertical="center" wrapText="1"/>
    </xf>
    <xf numFmtId="0" fontId="72" fillId="8" borderId="0" xfId="0" applyFont="1" applyFill="1" applyAlignment="1">
      <alignment vertical="center" wrapText="1"/>
    </xf>
    <xf numFmtId="9" fontId="34" fillId="8" borderId="24" xfId="0" applyNumberFormat="1" applyFont="1" applyFill="1" applyBorder="1" applyAlignment="1">
      <alignment horizontal="center" vertical="center" wrapText="1"/>
    </xf>
    <xf numFmtId="0" fontId="46" fillId="8" borderId="24" xfId="0" applyFont="1" applyFill="1" applyBorder="1" applyAlignment="1">
      <alignment vertical="center" wrapText="1"/>
    </xf>
    <xf numFmtId="9" fontId="39" fillId="8" borderId="24" xfId="0" applyNumberFormat="1" applyFont="1" applyFill="1" applyBorder="1" applyAlignment="1">
      <alignment horizontal="justify" vertical="top" wrapText="1"/>
    </xf>
    <xf numFmtId="0" fontId="34" fillId="8" borderId="0" xfId="0" applyFont="1" applyFill="1" applyAlignment="1">
      <alignment vertical="center" wrapText="1"/>
    </xf>
    <xf numFmtId="0" fontId="46" fillId="8" borderId="0" xfId="0" applyFont="1" applyFill="1" applyAlignment="1">
      <alignment vertical="center" wrapText="1"/>
    </xf>
    <xf numFmtId="0" fontId="51" fillId="8" borderId="0" xfId="0" applyFont="1" applyFill="1" applyAlignment="1">
      <alignment vertical="center" wrapText="1"/>
    </xf>
    <xf numFmtId="0" fontId="39" fillId="8" borderId="0" xfId="0" applyFont="1" applyFill="1"/>
    <xf numFmtId="2" fontId="46" fillId="8" borderId="2" xfId="0" applyNumberFormat="1" applyFont="1" applyFill="1" applyBorder="1" applyAlignment="1" applyProtection="1">
      <alignment horizontal="center" vertical="center" wrapText="1"/>
      <protection locked="0"/>
    </xf>
    <xf numFmtId="0" fontId="18" fillId="8" borderId="0" xfId="0" applyFont="1" applyFill="1" applyAlignment="1">
      <alignment vertical="center" wrapText="1"/>
    </xf>
    <xf numFmtId="0" fontId="22" fillId="8" borderId="0" xfId="0" applyFont="1" applyFill="1" applyAlignment="1">
      <alignment vertical="center" wrapText="1"/>
    </xf>
    <xf numFmtId="0" fontId="23" fillId="8" borderId="0" xfId="0" applyFont="1" applyFill="1" applyAlignment="1">
      <alignment vertical="center" wrapText="1"/>
    </xf>
    <xf numFmtId="0" fontId="0" fillId="8" borderId="0" xfId="0" applyFill="1"/>
    <xf numFmtId="0" fontId="34" fillId="8" borderId="0" xfId="0" applyFont="1" applyFill="1" applyAlignment="1">
      <alignment horizontal="center" vertical="center" wrapText="1"/>
    </xf>
    <xf numFmtId="0" fontId="43" fillId="8" borderId="0" xfId="0" applyFont="1" applyFill="1" applyAlignment="1">
      <alignment horizontal="center" vertical="center" wrapText="1"/>
    </xf>
    <xf numFmtId="9" fontId="86" fillId="4" borderId="2" xfId="3" applyFont="1" applyFill="1" applyBorder="1" applyAlignment="1">
      <alignment horizontal="center" vertical="center" wrapText="1"/>
    </xf>
    <xf numFmtId="9" fontId="84" fillId="4" borderId="2" xfId="2" applyFont="1" applyFill="1" applyBorder="1" applyAlignment="1">
      <alignment horizontal="center" vertical="center" wrapText="1"/>
    </xf>
    <xf numFmtId="9" fontId="91" fillId="8" borderId="4" xfId="0" applyNumberFormat="1" applyFont="1" applyFill="1" applyBorder="1" applyAlignment="1">
      <alignment horizontal="center" vertical="center" wrapText="1"/>
    </xf>
    <xf numFmtId="0" fontId="91" fillId="8" borderId="42" xfId="0" applyFont="1" applyFill="1" applyBorder="1" applyAlignment="1">
      <alignment horizontal="center" vertical="center" wrapText="1"/>
    </xf>
    <xf numFmtId="0" fontId="84" fillId="8" borderId="42" xfId="0" applyFont="1" applyFill="1" applyBorder="1" applyAlignment="1">
      <alignment horizontal="center" vertical="center" wrapText="1"/>
    </xf>
    <xf numFmtId="9" fontId="91" fillId="8" borderId="32" xfId="0" applyNumberFormat="1" applyFont="1" applyFill="1" applyBorder="1" applyAlignment="1">
      <alignment horizontal="center" vertical="center" wrapText="1"/>
    </xf>
    <xf numFmtId="0" fontId="84" fillId="8" borderId="68" xfId="0" applyFont="1" applyFill="1" applyBorder="1" applyAlignment="1">
      <alignment horizontal="center" vertical="center" wrapText="1"/>
    </xf>
    <xf numFmtId="9" fontId="91" fillId="8" borderId="2" xfId="0" applyNumberFormat="1" applyFont="1" applyFill="1" applyBorder="1" applyAlignment="1">
      <alignment horizontal="center" vertical="center" wrapText="1"/>
    </xf>
    <xf numFmtId="0" fontId="84" fillId="8" borderId="25" xfId="0" applyFont="1" applyFill="1" applyBorder="1" applyAlignment="1">
      <alignment horizontal="center" vertical="center" wrapText="1"/>
    </xf>
    <xf numFmtId="0" fontId="84" fillId="4" borderId="0" xfId="0" applyFont="1" applyFill="1" applyAlignment="1">
      <alignment vertical="center" wrapText="1"/>
    </xf>
    <xf numFmtId="0" fontId="84" fillId="8" borderId="0" xfId="0" applyFont="1" applyFill="1" applyAlignment="1">
      <alignment vertical="center" wrapText="1"/>
    </xf>
    <xf numFmtId="0" fontId="85" fillId="4" borderId="0" xfId="0" applyFont="1" applyFill="1" applyAlignment="1">
      <alignment vertical="center" wrapText="1"/>
    </xf>
    <xf numFmtId="0" fontId="85" fillId="8" borderId="0" xfId="0" applyFont="1" applyFill="1" applyAlignment="1">
      <alignment vertical="center" wrapText="1"/>
    </xf>
    <xf numFmtId="0" fontId="91" fillId="8" borderId="2" xfId="0" applyFont="1" applyFill="1" applyBorder="1" applyAlignment="1">
      <alignment horizontal="center" vertical="center" wrapText="1"/>
    </xf>
    <xf numFmtId="0" fontId="91" fillId="8" borderId="25" xfId="0" applyFont="1" applyFill="1" applyBorder="1" applyAlignment="1">
      <alignment horizontal="center" vertical="center" wrapText="1"/>
    </xf>
    <xf numFmtId="0" fontId="91" fillId="8" borderId="25" xfId="0" applyFont="1" applyFill="1" applyBorder="1" applyAlignment="1">
      <alignment vertical="center" wrapText="1"/>
    </xf>
    <xf numFmtId="9" fontId="91" fillId="8" borderId="42" xfId="0" applyNumberFormat="1" applyFont="1" applyFill="1" applyBorder="1" applyAlignment="1">
      <alignment horizontal="center" vertical="center" wrapText="1"/>
    </xf>
    <xf numFmtId="0" fontId="91" fillId="8" borderId="42" xfId="0" applyFont="1" applyFill="1" applyBorder="1" applyAlignment="1">
      <alignment vertical="center" wrapText="1"/>
    </xf>
    <xf numFmtId="0" fontId="91" fillId="8" borderId="69" xfId="0" applyFont="1" applyFill="1" applyBorder="1" applyAlignment="1">
      <alignment vertical="center" wrapText="1"/>
    </xf>
    <xf numFmtId="9" fontId="91" fillId="8" borderId="70" xfId="0" applyNumberFormat="1" applyFont="1" applyFill="1" applyBorder="1" applyAlignment="1">
      <alignment horizontal="center" vertical="center" wrapText="1"/>
    </xf>
    <xf numFmtId="9" fontId="91" fillId="8" borderId="71" xfId="0" applyNumberFormat="1" applyFont="1" applyFill="1" applyBorder="1" applyAlignment="1">
      <alignment horizontal="center" vertical="center" wrapText="1"/>
    </xf>
    <xf numFmtId="0" fontId="84" fillId="8" borderId="4" xfId="0" applyFont="1" applyFill="1" applyBorder="1" applyAlignment="1">
      <alignment vertical="center" wrapText="1"/>
    </xf>
    <xf numFmtId="0" fontId="84" fillId="8" borderId="69" xfId="0" applyFont="1" applyFill="1" applyBorder="1" applyAlignment="1">
      <alignment vertical="center" wrapText="1"/>
    </xf>
    <xf numFmtId="0" fontId="91" fillId="8" borderId="71" xfId="0" applyFont="1" applyFill="1" applyBorder="1" applyAlignment="1">
      <alignment vertical="center" wrapText="1"/>
    </xf>
    <xf numFmtId="9" fontId="91" fillId="8" borderId="72" xfId="0" applyNumberFormat="1" applyFont="1" applyFill="1" applyBorder="1" applyAlignment="1">
      <alignment horizontal="center" vertical="center" wrapText="1"/>
    </xf>
    <xf numFmtId="9" fontId="91" fillId="8" borderId="73" xfId="0" applyNumberFormat="1" applyFont="1" applyFill="1" applyBorder="1" applyAlignment="1">
      <alignment horizontal="center" vertical="center" wrapText="1"/>
    </xf>
    <xf numFmtId="0" fontId="84" fillId="8" borderId="73" xfId="0" applyFont="1" applyFill="1" applyBorder="1" applyAlignment="1">
      <alignment vertical="center" wrapText="1"/>
    </xf>
    <xf numFmtId="0" fontId="84" fillId="8" borderId="74" xfId="0" applyFont="1" applyFill="1" applyBorder="1" applyAlignment="1">
      <alignment vertical="center" wrapText="1"/>
    </xf>
    <xf numFmtId="0" fontId="84" fillId="8" borderId="0" xfId="0" applyFont="1" applyFill="1" applyAlignment="1">
      <alignment horizontal="center" vertical="center" wrapText="1"/>
    </xf>
    <xf numFmtId="9" fontId="10" fillId="8" borderId="2" xfId="0" applyNumberFormat="1" applyFont="1" applyFill="1" applyBorder="1" applyAlignment="1">
      <alignment horizontal="left" vertical="center" wrapText="1"/>
    </xf>
    <xf numFmtId="0" fontId="94" fillId="0" borderId="0" xfId="0" applyFont="1" applyAlignment="1">
      <alignment horizontal="left" vertical="center" wrapText="1"/>
    </xf>
    <xf numFmtId="0" fontId="97" fillId="0" borderId="0" xfId="0" applyFont="1" applyAlignment="1">
      <alignment horizontal="left" vertical="center" wrapText="1"/>
    </xf>
    <xf numFmtId="0" fontId="0" fillId="0" borderId="0" xfId="0" applyAlignment="1">
      <alignment horizontal="left" vertical="center"/>
    </xf>
    <xf numFmtId="9" fontId="9" fillId="8" borderId="2" xfId="9" applyNumberFormat="1" applyFill="1" applyBorder="1" applyAlignment="1">
      <alignment horizontal="center" vertical="center" wrapText="1"/>
    </xf>
    <xf numFmtId="9" fontId="46" fillId="8" borderId="2" xfId="0" applyNumberFormat="1" applyFont="1" applyFill="1" applyBorder="1" applyAlignment="1">
      <alignment horizontal="justify" vertical="center" wrapText="1"/>
    </xf>
    <xf numFmtId="9" fontId="90" fillId="8" borderId="2" xfId="0" applyNumberFormat="1" applyFont="1" applyFill="1" applyBorder="1" applyAlignment="1">
      <alignment horizontal="center" vertical="center" wrapText="1"/>
    </xf>
    <xf numFmtId="9" fontId="34" fillId="8" borderId="3" xfId="0" applyNumberFormat="1" applyFont="1" applyFill="1" applyBorder="1" applyAlignment="1">
      <alignment horizontal="center" vertical="center" wrapText="1"/>
    </xf>
    <xf numFmtId="9" fontId="46" fillId="8" borderId="2" xfId="3" applyFont="1" applyFill="1" applyBorder="1" applyAlignment="1" applyProtection="1">
      <alignment horizontal="center" vertical="center" wrapText="1"/>
      <protection locked="0"/>
    </xf>
    <xf numFmtId="0" fontId="46" fillId="8" borderId="9" xfId="0" applyFont="1" applyFill="1" applyBorder="1" applyAlignment="1" applyProtection="1">
      <alignment horizontal="center" vertical="center" wrapText="1"/>
      <protection locked="0"/>
    </xf>
    <xf numFmtId="9" fontId="34" fillId="8" borderId="9" xfId="0" applyNumberFormat="1" applyFont="1" applyFill="1" applyBorder="1" applyAlignment="1">
      <alignment horizontal="justify" vertical="top" wrapText="1"/>
    </xf>
    <xf numFmtId="9" fontId="34" fillId="8" borderId="9" xfId="0" applyNumberFormat="1" applyFont="1" applyFill="1" applyBorder="1" applyAlignment="1">
      <alignment horizontal="center" vertical="center" wrapText="1"/>
    </xf>
    <xf numFmtId="9" fontId="34" fillId="8" borderId="10" xfId="0" applyNumberFormat="1" applyFont="1" applyFill="1" applyBorder="1" applyAlignment="1">
      <alignment horizontal="center" vertical="center" wrapText="1"/>
    </xf>
    <xf numFmtId="2" fontId="10" fillId="4" borderId="2" xfId="2" applyNumberFormat="1" applyFont="1" applyFill="1" applyBorder="1" applyAlignment="1">
      <alignment horizontal="center" vertical="center" wrapText="1"/>
    </xf>
    <xf numFmtId="0" fontId="51" fillId="8" borderId="93" xfId="0" applyFont="1" applyFill="1" applyBorder="1" applyAlignment="1" applyProtection="1">
      <alignment horizontal="center" vertical="center" wrapText="1"/>
      <protection locked="0"/>
    </xf>
    <xf numFmtId="0" fontId="42" fillId="8" borderId="101" xfId="0" applyFont="1" applyFill="1" applyBorder="1" applyAlignment="1" applyProtection="1">
      <alignment horizontal="center" vertical="center" wrapText="1"/>
      <protection locked="0"/>
    </xf>
    <xf numFmtId="9" fontId="42" fillId="8" borderId="101" xfId="0" applyNumberFormat="1" applyFont="1" applyFill="1" applyBorder="1" applyAlignment="1" applyProtection="1">
      <alignment horizontal="center" vertical="center" wrapText="1"/>
      <protection locked="0"/>
    </xf>
    <xf numFmtId="0" fontId="51" fillId="8" borderId="103" xfId="0" applyFont="1" applyFill="1" applyBorder="1" applyAlignment="1" applyProtection="1">
      <alignment horizontal="center" vertical="center" wrapText="1"/>
      <protection locked="0"/>
    </xf>
    <xf numFmtId="0" fontId="51" fillId="8" borderId="101" xfId="0" applyFont="1" applyFill="1" applyBorder="1" applyAlignment="1" applyProtection="1">
      <alignment horizontal="center" vertical="center" wrapText="1"/>
      <protection locked="0"/>
    </xf>
    <xf numFmtId="0" fontId="51" fillId="8" borderId="104" xfId="0" applyFont="1" applyFill="1" applyBorder="1" applyAlignment="1" applyProtection="1">
      <alignment horizontal="center" vertical="center" wrapText="1"/>
      <protection locked="0"/>
    </xf>
    <xf numFmtId="0" fontId="39" fillId="8" borderId="105" xfId="0" applyFont="1" applyFill="1" applyBorder="1" applyAlignment="1" applyProtection="1">
      <alignment horizontal="center" vertical="center" wrapText="1"/>
      <protection locked="0"/>
    </xf>
    <xf numFmtId="0" fontId="39" fillId="8" borderId="4" xfId="0" applyFont="1" applyFill="1" applyBorder="1" applyAlignment="1">
      <alignment horizontal="justify" vertical="center" wrapText="1"/>
    </xf>
    <xf numFmtId="9" fontId="39" fillId="8" borderId="4" xfId="0" applyNumberFormat="1" applyFont="1" applyFill="1" applyBorder="1" applyAlignment="1" applyProtection="1">
      <alignment horizontal="center" vertical="center" wrapText="1"/>
      <protection locked="0"/>
    </xf>
    <xf numFmtId="0" fontId="39" fillId="8" borderId="4" xfId="0" applyFont="1" applyFill="1" applyBorder="1" applyAlignment="1">
      <alignment horizontal="center" vertical="center" wrapText="1"/>
    </xf>
    <xf numFmtId="10" fontId="39" fillId="8" borderId="4" xfId="0" applyNumberFormat="1"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34" fillId="8" borderId="4" xfId="0" applyFont="1" applyFill="1" applyBorder="1" applyAlignment="1" applyProtection="1">
      <alignment vertical="center" wrapText="1"/>
      <protection locked="0"/>
    </xf>
    <xf numFmtId="0" fontId="34" fillId="8" borderId="4" xfId="0" applyFont="1" applyFill="1" applyBorder="1" applyAlignment="1">
      <alignment horizontal="center" vertical="center" wrapText="1"/>
    </xf>
    <xf numFmtId="0" fontId="34" fillId="8" borderId="4" xfId="0" applyFont="1" applyFill="1" applyBorder="1" applyAlignment="1" applyProtection="1">
      <alignment horizontal="justify" vertical="center" wrapText="1"/>
      <protection locked="0"/>
    </xf>
    <xf numFmtId="0" fontId="46" fillId="8" borderId="4" xfId="0" applyFont="1" applyFill="1" applyBorder="1" applyAlignment="1" applyProtection="1">
      <alignment horizontal="center" vertical="center" wrapText="1"/>
      <protection locked="0"/>
    </xf>
    <xf numFmtId="0" fontId="34" fillId="8" borderId="4" xfId="0" applyFont="1" applyFill="1" applyBorder="1" applyAlignment="1">
      <alignment horizontal="justify" vertical="center" wrapText="1"/>
    </xf>
    <xf numFmtId="0" fontId="39" fillId="8" borderId="4" xfId="0" applyFont="1" applyFill="1" applyBorder="1" applyAlignment="1" applyProtection="1">
      <alignment vertical="center" wrapText="1"/>
      <protection locked="0"/>
    </xf>
    <xf numFmtId="0" fontId="80" fillId="8" borderId="4" xfId="0" applyFont="1" applyFill="1" applyBorder="1" applyAlignment="1">
      <alignment vertical="center" wrapText="1"/>
    </xf>
    <xf numFmtId="0" fontId="80" fillId="8" borderId="42" xfId="0" applyFont="1" applyFill="1" applyBorder="1" applyAlignment="1">
      <alignment vertical="center" wrapText="1"/>
    </xf>
    <xf numFmtId="9" fontId="34" fillId="8" borderId="4" xfId="0" applyNumberFormat="1" applyFont="1" applyFill="1" applyBorder="1" applyAlignment="1">
      <alignment horizontal="center" vertical="center" wrapText="1"/>
    </xf>
    <xf numFmtId="9" fontId="34" fillId="8" borderId="4" xfId="0" applyNumberFormat="1" applyFont="1" applyFill="1" applyBorder="1" applyAlignment="1">
      <alignment horizontal="left" vertical="top" wrapText="1"/>
    </xf>
    <xf numFmtId="9" fontId="34" fillId="8" borderId="106" xfId="0" applyNumberFormat="1" applyFont="1" applyFill="1" applyBorder="1" applyAlignment="1">
      <alignment horizontal="left" vertical="top" wrapText="1"/>
    </xf>
    <xf numFmtId="0" fontId="46" fillId="36" borderId="4" xfId="0" applyFont="1" applyFill="1" applyBorder="1" applyAlignment="1" applyProtection="1">
      <alignment horizontal="center" vertical="center" wrapText="1"/>
      <protection locked="0"/>
    </xf>
    <xf numFmtId="0" fontId="46" fillId="36" borderId="2" xfId="0" applyFont="1" applyFill="1" applyBorder="1" applyAlignment="1" applyProtection="1">
      <alignment horizontal="center" vertical="center" wrapText="1"/>
      <protection locked="0"/>
    </xf>
    <xf numFmtId="9" fontId="46" fillId="36" borderId="2" xfId="0" applyNumberFormat="1" applyFont="1" applyFill="1" applyBorder="1" applyAlignment="1" applyProtection="1">
      <alignment horizontal="center" vertical="center" wrapText="1"/>
      <protection locked="0"/>
    </xf>
    <xf numFmtId="0" fontId="39" fillId="36" borderId="4" xfId="0" applyFont="1" applyFill="1" applyBorder="1" applyAlignment="1">
      <alignment horizontal="center" vertical="center" wrapText="1"/>
    </xf>
    <xf numFmtId="0" fontId="39" fillId="36" borderId="2" xfId="0" applyFont="1" applyFill="1" applyBorder="1" applyAlignment="1">
      <alignment horizontal="center" vertical="center" wrapText="1"/>
    </xf>
    <xf numFmtId="9" fontId="34" fillId="36" borderId="2" xfId="2" applyFont="1" applyFill="1" applyBorder="1" applyAlignment="1">
      <alignment horizontal="center" vertical="center" wrapText="1"/>
    </xf>
    <xf numFmtId="9" fontId="46" fillId="36" borderId="2" xfId="3" applyFont="1" applyFill="1" applyBorder="1" applyAlignment="1" applyProtection="1">
      <alignment horizontal="center" vertical="center" wrapText="1"/>
      <protection locked="0"/>
    </xf>
    <xf numFmtId="0" fontId="39" fillId="36" borderId="9" xfId="0" applyFont="1" applyFill="1" applyBorder="1" applyAlignment="1">
      <alignment horizontal="center" vertical="center" wrapText="1"/>
    </xf>
    <xf numFmtId="0" fontId="46" fillId="36" borderId="9" xfId="0" applyFont="1" applyFill="1" applyBorder="1" applyAlignment="1" applyProtection="1">
      <alignment horizontal="center" vertical="center" wrapText="1"/>
      <protection locked="0"/>
    </xf>
    <xf numFmtId="0" fontId="89" fillId="0" borderId="66" xfId="0" applyFont="1" applyBorder="1" applyAlignment="1">
      <alignment wrapText="1"/>
    </xf>
    <xf numFmtId="9" fontId="80" fillId="6" borderId="2" xfId="1" applyNumberFormat="1" applyFont="1" applyFill="1" applyBorder="1" applyAlignment="1">
      <alignment horizontal="center" vertical="center" wrapText="1"/>
    </xf>
    <xf numFmtId="9" fontId="80" fillId="6" borderId="30" xfId="1" applyNumberFormat="1" applyFont="1" applyFill="1" applyBorder="1" applyAlignment="1">
      <alignment horizontal="center" vertical="center" wrapText="1"/>
    </xf>
    <xf numFmtId="9" fontId="80" fillId="6" borderId="66" xfId="1" applyNumberFormat="1" applyFont="1" applyFill="1" applyBorder="1" applyAlignment="1">
      <alignment horizontal="center" vertical="center" wrapText="1"/>
    </xf>
    <xf numFmtId="9" fontId="80" fillId="6" borderId="4" xfId="1" applyNumberFormat="1" applyFont="1" applyFill="1" applyBorder="1" applyAlignment="1">
      <alignment horizontal="center" vertical="center" wrapText="1"/>
    </xf>
    <xf numFmtId="9" fontId="108" fillId="6" borderId="66" xfId="1" applyNumberFormat="1" applyFont="1" applyFill="1" applyBorder="1" applyAlignment="1">
      <alignment horizontal="center" vertical="center" wrapText="1"/>
    </xf>
    <xf numFmtId="166" fontId="34" fillId="30" borderId="2" xfId="2" applyNumberFormat="1" applyFont="1" applyFill="1" applyBorder="1" applyAlignment="1">
      <alignment horizontal="center" vertical="center" wrapText="1"/>
    </xf>
    <xf numFmtId="166" fontId="46" fillId="8" borderId="2" xfId="0" applyNumberFormat="1"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9" fontId="91" fillId="10" borderId="2" xfId="0" applyNumberFormat="1" applyFont="1" applyFill="1" applyBorder="1" applyAlignment="1">
      <alignment horizontal="center" vertical="center" wrapText="1"/>
    </xf>
    <xf numFmtId="10" fontId="91" fillId="37" borderId="2" xfId="0" applyNumberFormat="1" applyFont="1" applyFill="1" applyBorder="1" applyAlignment="1">
      <alignment horizontal="center" vertical="center" wrapText="1"/>
    </xf>
    <xf numFmtId="0" fontId="84" fillId="10" borderId="2" xfId="0" applyFont="1" applyFill="1" applyBorder="1" applyAlignment="1">
      <alignment horizontal="center" vertical="center" wrapText="1"/>
    </xf>
    <xf numFmtId="0" fontId="84" fillId="0" borderId="42" xfId="0" applyFont="1" applyBorder="1" applyAlignment="1">
      <alignment horizontal="center" vertical="center" wrapText="1"/>
    </xf>
    <xf numFmtId="9" fontId="84" fillId="10" borderId="2" xfId="0" applyNumberFormat="1" applyFont="1" applyFill="1" applyBorder="1" applyAlignment="1">
      <alignment horizontal="center" vertical="center" wrapText="1"/>
    </xf>
    <xf numFmtId="9" fontId="94" fillId="0" borderId="2" xfId="0" applyNumberFormat="1" applyFont="1" applyBorder="1" applyAlignment="1">
      <alignment horizontal="center" vertical="center" wrapText="1"/>
    </xf>
    <xf numFmtId="9" fontId="94" fillId="0" borderId="25" xfId="0" applyNumberFormat="1" applyFont="1" applyBorder="1" applyAlignment="1">
      <alignment horizontal="center" vertical="center" wrapText="1"/>
    </xf>
    <xf numFmtId="0" fontId="94" fillId="0" borderId="25" xfId="0" applyFont="1" applyBorder="1" applyAlignment="1">
      <alignment horizontal="center" vertical="center" wrapText="1"/>
    </xf>
    <xf numFmtId="0" fontId="94" fillId="0" borderId="4" xfId="0" applyFont="1" applyBorder="1" applyAlignment="1">
      <alignment horizontal="center" vertical="center" wrapText="1"/>
    </xf>
    <xf numFmtId="0" fontId="94" fillId="0" borderId="68" xfId="0" applyFont="1" applyBorder="1" applyAlignment="1">
      <alignment horizontal="center" vertical="center" wrapText="1"/>
    </xf>
    <xf numFmtId="9" fontId="94" fillId="0" borderId="4" xfId="0" applyNumberFormat="1" applyFont="1" applyBorder="1" applyAlignment="1">
      <alignment horizontal="center" vertical="center" wrapText="1"/>
    </xf>
    <xf numFmtId="9" fontId="94" fillId="0" borderId="42" xfId="0" applyNumberFormat="1" applyFont="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0" applyFont="1" applyFill="1" applyBorder="1" applyAlignment="1">
      <alignment horizontal="center" vertical="center" wrapText="1"/>
    </xf>
    <xf numFmtId="0" fontId="46" fillId="8" borderId="2" xfId="0" applyFont="1" applyFill="1" applyBorder="1" applyAlignment="1">
      <alignment horizontal="center" vertical="center" wrapText="1"/>
    </xf>
    <xf numFmtId="9" fontId="46" fillId="8" borderId="2" xfId="0" applyNumberFormat="1" applyFont="1" applyFill="1" applyBorder="1" applyAlignment="1">
      <alignment horizontal="center" vertical="center" wrapText="1"/>
    </xf>
    <xf numFmtId="0" fontId="51" fillId="40" borderId="29" xfId="0" applyFont="1" applyFill="1" applyBorder="1" applyAlignment="1" applyProtection="1">
      <alignment horizontal="center" vertical="center" wrapText="1"/>
      <protection locked="0"/>
    </xf>
    <xf numFmtId="0" fontId="51" fillId="40" borderId="30" xfId="0" applyFont="1" applyFill="1" applyBorder="1" applyAlignment="1" applyProtection="1">
      <alignment horizontal="center" vertical="center" wrapText="1"/>
      <protection locked="0"/>
    </xf>
    <xf numFmtId="0" fontId="84" fillId="0" borderId="25" xfId="0" applyFont="1" applyBorder="1" applyAlignment="1">
      <alignment horizontal="center" vertical="center" wrapText="1"/>
    </xf>
    <xf numFmtId="0" fontId="111" fillId="3" borderId="2" xfId="1" applyFont="1" applyFill="1" applyBorder="1" applyAlignment="1">
      <alignment horizontal="justify" vertical="center" wrapText="1"/>
    </xf>
    <xf numFmtId="0" fontId="112" fillId="4" borderId="2" xfId="2" applyNumberFormat="1" applyFont="1" applyFill="1" applyBorder="1" applyAlignment="1">
      <alignment horizontal="center" vertical="center" wrapText="1"/>
    </xf>
    <xf numFmtId="10" fontId="112" fillId="0" borderId="2" xfId="0" applyNumberFormat="1" applyFont="1" applyBorder="1" applyAlignment="1" applyProtection="1">
      <alignment horizontal="center" vertical="center" wrapText="1"/>
      <protection locked="0"/>
    </xf>
    <xf numFmtId="9" fontId="112" fillId="4" borderId="2" xfId="2" applyFont="1" applyFill="1" applyBorder="1" applyAlignment="1">
      <alignment horizontal="center" vertical="center" wrapText="1"/>
    </xf>
    <xf numFmtId="0" fontId="10" fillId="41" borderId="2" xfId="1" applyFont="1" applyFill="1" applyBorder="1" applyAlignment="1">
      <alignment vertical="center" wrapText="1"/>
    </xf>
    <xf numFmtId="0" fontId="110" fillId="41" borderId="0" xfId="0" applyFont="1" applyFill="1" applyAlignment="1">
      <alignment vertical="center" wrapText="1"/>
    </xf>
    <xf numFmtId="0" fontId="113" fillId="8" borderId="30" xfId="0" applyFont="1" applyFill="1" applyBorder="1" applyAlignment="1">
      <alignment horizontal="center" vertical="center" wrapText="1"/>
    </xf>
    <xf numFmtId="9" fontId="82" fillId="42" borderId="2" xfId="0" applyNumberFormat="1" applyFont="1" applyFill="1" applyBorder="1" applyAlignment="1">
      <alignment horizontal="center" vertical="center" wrapText="1"/>
    </xf>
    <xf numFmtId="9" fontId="82" fillId="42" borderId="4" xfId="0" applyNumberFormat="1" applyFont="1" applyFill="1" applyBorder="1" applyAlignment="1">
      <alignment horizontal="center" vertical="center" wrapText="1"/>
    </xf>
    <xf numFmtId="9" fontId="82" fillId="43" borderId="42" xfId="0" applyNumberFormat="1" applyFont="1" applyFill="1" applyBorder="1" applyAlignment="1">
      <alignment horizontal="center" vertical="center" wrapText="1"/>
    </xf>
    <xf numFmtId="9" fontId="82" fillId="42" borderId="42" xfId="0" applyNumberFormat="1" applyFont="1" applyFill="1" applyBorder="1" applyAlignment="1">
      <alignment horizontal="center" vertical="center" wrapText="1"/>
    </xf>
    <xf numFmtId="9" fontId="82" fillId="42" borderId="32" xfId="0" applyNumberFormat="1" applyFont="1" applyFill="1" applyBorder="1" applyAlignment="1">
      <alignment horizontal="center" vertical="center" wrapText="1"/>
    </xf>
    <xf numFmtId="9" fontId="82" fillId="42" borderId="68" xfId="0" applyNumberFormat="1" applyFont="1" applyFill="1" applyBorder="1" applyAlignment="1">
      <alignment horizontal="center" vertical="center" wrapText="1"/>
    </xf>
    <xf numFmtId="9" fontId="82" fillId="42" borderId="25" xfId="0" applyNumberFormat="1" applyFont="1" applyFill="1" applyBorder="1" applyAlignment="1">
      <alignment horizontal="center" vertical="center" wrapText="1"/>
    </xf>
    <xf numFmtId="9" fontId="91" fillId="3" borderId="25" xfId="0"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0" fontId="91" fillId="8" borderId="2" xfId="0" applyFont="1" applyFill="1" applyBorder="1" applyAlignment="1">
      <alignment horizontal="justify" vertical="top" wrapText="1"/>
    </xf>
    <xf numFmtId="0" fontId="35" fillId="3" borderId="2" xfId="0" applyFont="1" applyFill="1" applyBorder="1" applyAlignment="1">
      <alignment horizontal="center" vertical="center" wrapText="1"/>
    </xf>
    <xf numFmtId="9" fontId="84" fillId="8" borderId="74" xfId="0" applyNumberFormat="1" applyFont="1" applyFill="1" applyBorder="1" applyAlignment="1">
      <alignment horizontal="center" vertical="center" wrapText="1"/>
    </xf>
    <xf numFmtId="0" fontId="34" fillId="0" borderId="66" xfId="0" applyFont="1" applyBorder="1" applyAlignment="1" applyProtection="1">
      <alignment vertical="center" wrapText="1"/>
      <protection locked="0"/>
    </xf>
    <xf numFmtId="0" fontId="34" fillId="8" borderId="66" xfId="0" applyFont="1" applyFill="1" applyBorder="1" applyAlignment="1">
      <alignment horizontal="left" vertical="center" wrapText="1"/>
    </xf>
    <xf numFmtId="0" fontId="91" fillId="8" borderId="66" xfId="0" applyFont="1" applyFill="1" applyBorder="1" applyAlignment="1">
      <alignment vertical="center" wrapText="1"/>
    </xf>
    <xf numFmtId="1" fontId="46" fillId="8" borderId="66" xfId="0" applyNumberFormat="1" applyFont="1" applyFill="1" applyBorder="1" applyAlignment="1" applyProtection="1">
      <alignment horizontal="left" vertical="center" wrapText="1"/>
      <protection locked="0"/>
    </xf>
    <xf numFmtId="1" fontId="46" fillId="8" borderId="66" xfId="0" applyNumberFormat="1" applyFont="1" applyFill="1" applyBorder="1" applyAlignment="1" applyProtection="1">
      <alignment horizontal="center" vertical="center" wrapText="1"/>
      <protection locked="0"/>
    </xf>
    <xf numFmtId="0" fontId="34" fillId="8" borderId="55" xfId="0" applyFont="1" applyFill="1" applyBorder="1" applyAlignment="1">
      <alignment horizontal="left" vertical="center" wrapText="1"/>
    </xf>
    <xf numFmtId="0" fontId="91" fillId="8" borderId="62" xfId="0" applyFont="1" applyFill="1" applyBorder="1" applyAlignment="1">
      <alignment vertical="center" wrapText="1"/>
    </xf>
    <xf numFmtId="1" fontId="46" fillId="8" borderId="55" xfId="0" applyNumberFormat="1" applyFont="1" applyFill="1" applyBorder="1" applyAlignment="1" applyProtection="1">
      <alignment horizontal="left" vertical="center" wrapText="1"/>
      <protection locked="0"/>
    </xf>
    <xf numFmtId="0" fontId="84" fillId="8" borderId="107" xfId="0" applyFont="1" applyFill="1" applyBorder="1" applyAlignment="1">
      <alignment horizontal="left" vertical="top" wrapText="1"/>
    </xf>
    <xf numFmtId="1" fontId="46" fillId="8" borderId="25" xfId="0" applyNumberFormat="1" applyFont="1" applyFill="1" applyBorder="1" applyAlignment="1" applyProtection="1">
      <alignment horizontal="center" vertical="center" wrapText="1"/>
      <protection locked="0"/>
    </xf>
    <xf numFmtId="0" fontId="46" fillId="8" borderId="25" xfId="0" applyFont="1" applyFill="1" applyBorder="1" applyAlignment="1" applyProtection="1">
      <alignment horizontal="center" vertical="center" wrapText="1"/>
      <protection locked="0"/>
    </xf>
    <xf numFmtId="9" fontId="39" fillId="0" borderId="2" xfId="0" applyNumberFormat="1" applyFont="1" applyBorder="1" applyAlignment="1">
      <alignment horizontal="center" vertical="center"/>
    </xf>
    <xf numFmtId="0" fontId="9" fillId="8" borderId="2" xfId="9" applyFill="1" applyBorder="1" applyAlignment="1">
      <alignment horizontal="center" vertical="center" wrapText="1"/>
    </xf>
    <xf numFmtId="9" fontId="43" fillId="4" borderId="0" xfId="3" applyFont="1" applyFill="1" applyAlignment="1">
      <alignment vertical="center" wrapText="1"/>
    </xf>
    <xf numFmtId="0" fontId="91" fillId="0" borderId="2" xfId="0" applyFont="1" applyBorder="1" applyAlignment="1">
      <alignment horizontal="justify" vertical="center" wrapText="1"/>
    </xf>
    <xf numFmtId="9" fontId="43" fillId="0" borderId="0" xfId="3" applyFont="1" applyAlignment="1">
      <alignment vertical="center" wrapText="1"/>
    </xf>
    <xf numFmtId="0" fontId="0" fillId="5" borderId="108" xfId="0" applyFill="1" applyBorder="1" applyAlignment="1" applyProtection="1">
      <alignment horizontal="center" vertical="center" wrapText="1"/>
      <protection locked="0"/>
    </xf>
    <xf numFmtId="0" fontId="0" fillId="5" borderId="109" xfId="0" applyFill="1" applyBorder="1" applyAlignment="1" applyProtection="1">
      <alignment horizontal="center" vertical="center" wrapText="1"/>
      <protection locked="0"/>
    </xf>
    <xf numFmtId="0" fontId="34" fillId="4" borderId="110" xfId="0" applyFont="1" applyFill="1" applyBorder="1" applyAlignment="1">
      <alignment horizontal="justify" vertical="center" wrapText="1"/>
    </xf>
    <xf numFmtId="9" fontId="0" fillId="0" borderId="110" xfId="0" applyNumberForma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10" fontId="0" fillId="0" borderId="110" xfId="0" applyNumberFormat="1" applyBorder="1" applyAlignment="1" applyProtection="1">
      <alignment horizontal="center" vertical="center" wrapText="1"/>
      <protection locked="0"/>
    </xf>
    <xf numFmtId="10" fontId="0" fillId="4" borderId="110" xfId="0" applyNumberFormat="1" applyFill="1" applyBorder="1" applyAlignment="1" applyProtection="1">
      <alignment horizontal="center" vertical="center" wrapText="1"/>
      <protection locked="0"/>
    </xf>
    <xf numFmtId="0" fontId="34" fillId="0" borderId="110" xfId="0" applyFont="1" applyBorder="1" applyAlignment="1">
      <alignment horizontal="justify" vertical="center" wrapText="1"/>
    </xf>
    <xf numFmtId="0" fontId="34" fillId="0" borderId="110" xfId="0" applyFont="1" applyBorder="1" applyAlignment="1">
      <alignment horizontal="justify" vertical="top" wrapText="1"/>
    </xf>
    <xf numFmtId="0" fontId="34" fillId="0" borderId="110" xfId="0" applyFont="1" applyBorder="1" applyAlignment="1">
      <alignment horizontal="center" vertical="center" wrapText="1"/>
    </xf>
    <xf numFmtId="0" fontId="34" fillId="4" borderId="110" xfId="0" applyFont="1" applyFill="1" applyBorder="1" applyAlignment="1" applyProtection="1">
      <alignment horizontal="center" vertical="center" wrapText="1"/>
      <protection locked="0"/>
    </xf>
    <xf numFmtId="0" fontId="34" fillId="0" borderId="110" xfId="0" applyFont="1" applyBorder="1" applyAlignment="1" applyProtection="1">
      <alignment horizontal="center" vertical="center" wrapText="1"/>
      <protection locked="0"/>
    </xf>
    <xf numFmtId="0" fontId="34" fillId="0" borderId="110" xfId="0" applyFont="1" applyBorder="1" applyAlignment="1" applyProtection="1">
      <alignment horizontal="justify" vertical="top" wrapText="1"/>
      <protection locked="0"/>
    </xf>
    <xf numFmtId="0" fontId="46" fillId="0" borderId="110" xfId="0" applyFont="1" applyBorder="1" applyAlignment="1" applyProtection="1">
      <alignment horizontal="center" vertical="center" wrapText="1"/>
      <protection locked="0"/>
    </xf>
    <xf numFmtId="0" fontId="67" fillId="0" borderId="110" xfId="0" applyFont="1" applyBorder="1" applyAlignment="1" applyProtection="1">
      <alignment vertical="center" wrapText="1"/>
      <protection locked="0"/>
    </xf>
    <xf numFmtId="0" fontId="39" fillId="5" borderId="108" xfId="0" applyFont="1" applyFill="1" applyBorder="1" applyAlignment="1" applyProtection="1">
      <alignment horizontal="center" vertical="center" wrapText="1"/>
      <protection locked="0"/>
    </xf>
    <xf numFmtId="0" fontId="39" fillId="5" borderId="109" xfId="0" applyFont="1" applyFill="1" applyBorder="1" applyAlignment="1" applyProtection="1">
      <alignment horizontal="center" vertical="center" wrapText="1"/>
      <protection locked="0"/>
    </xf>
    <xf numFmtId="9" fontId="39" fillId="0" borderId="110" xfId="0" applyNumberFormat="1" applyFont="1" applyBorder="1" applyAlignment="1" applyProtection="1">
      <alignment horizontal="center" vertical="center" wrapText="1"/>
      <protection locked="0"/>
    </xf>
    <xf numFmtId="0" fontId="39" fillId="0" borderId="110" xfId="0" applyFont="1" applyBorder="1" applyAlignment="1" applyProtection="1">
      <alignment horizontal="center" vertical="center" wrapText="1"/>
      <protection locked="0"/>
    </xf>
    <xf numFmtId="10" fontId="39" fillId="0" borderId="110" xfId="0" applyNumberFormat="1" applyFont="1" applyBorder="1" applyAlignment="1" applyProtection="1">
      <alignment horizontal="center" vertical="center" wrapText="1"/>
      <protection locked="0"/>
    </xf>
    <xf numFmtId="10" fontId="39" fillId="4" borderId="110" xfId="0" applyNumberFormat="1" applyFont="1" applyFill="1" applyBorder="1" applyAlignment="1" applyProtection="1">
      <alignment horizontal="center" vertical="center" wrapText="1"/>
      <protection locked="0"/>
    </xf>
    <xf numFmtId="9" fontId="94" fillId="0" borderId="66" xfId="0" applyNumberFormat="1" applyFont="1" applyBorder="1" applyAlignment="1">
      <alignment horizontal="center" vertical="center" wrapText="1"/>
    </xf>
    <xf numFmtId="0" fontId="94" fillId="0" borderId="66" xfId="0" applyFont="1" applyBorder="1" applyAlignment="1">
      <alignment horizontal="left" vertical="center" wrapText="1"/>
    </xf>
    <xf numFmtId="0" fontId="102" fillId="25" borderId="66" xfId="0" applyFont="1" applyFill="1" applyBorder="1" applyAlignment="1">
      <alignment horizontal="center" vertical="center" wrapText="1"/>
    </xf>
    <xf numFmtId="0" fontId="106" fillId="25" borderId="66" xfId="0" applyFont="1" applyFill="1" applyBorder="1" applyAlignment="1">
      <alignment horizontal="center" vertical="center" wrapText="1"/>
    </xf>
    <xf numFmtId="0" fontId="51" fillId="18" borderId="66" xfId="0" applyFont="1" applyFill="1" applyBorder="1" applyAlignment="1" applyProtection="1">
      <alignment horizontal="center" vertical="center" wrapText="1"/>
      <protection locked="0"/>
    </xf>
    <xf numFmtId="9" fontId="102" fillId="25" borderId="66" xfId="0" applyNumberFormat="1" applyFont="1" applyFill="1" applyBorder="1" applyAlignment="1">
      <alignment horizontal="center" vertical="center" wrapText="1"/>
    </xf>
    <xf numFmtId="0" fontId="51" fillId="18" borderId="66" xfId="0" applyFont="1" applyFill="1" applyBorder="1" applyAlignment="1" applyProtection="1">
      <alignment horizontal="left" vertical="center" wrapText="1"/>
      <protection locked="0"/>
    </xf>
    <xf numFmtId="0" fontId="94" fillId="0" borderId="66" xfId="0" applyFont="1" applyBorder="1" applyAlignment="1">
      <alignment horizontal="center" vertical="center" wrapText="1"/>
    </xf>
    <xf numFmtId="0" fontId="95" fillId="0" borderId="66" xfId="0" applyFont="1" applyBorder="1" applyAlignment="1">
      <alignment horizontal="center" vertical="center" wrapText="1"/>
    </xf>
    <xf numFmtId="10" fontId="94" fillId="10" borderId="66" xfId="0" applyNumberFormat="1" applyFont="1" applyFill="1" applyBorder="1" applyAlignment="1">
      <alignment horizontal="center" vertical="center" wrapText="1"/>
    </xf>
    <xf numFmtId="9" fontId="94" fillId="10" borderId="66" xfId="0" applyNumberFormat="1" applyFont="1" applyFill="1" applyBorder="1" applyAlignment="1">
      <alignment horizontal="center" vertical="center" wrapText="1"/>
    </xf>
    <xf numFmtId="9" fontId="95" fillId="0" borderId="66" xfId="0" applyNumberFormat="1" applyFont="1" applyBorder="1" applyAlignment="1">
      <alignment horizontal="center" vertical="center" wrapText="1"/>
    </xf>
    <xf numFmtId="10" fontId="39" fillId="0" borderId="66" xfId="0" applyNumberFormat="1" applyFont="1" applyBorder="1" applyAlignment="1" applyProtection="1">
      <alignment horizontal="center" vertical="center" wrapText="1"/>
      <protection locked="0"/>
    </xf>
    <xf numFmtId="0" fontId="95" fillId="10" borderId="66" xfId="0" applyFont="1" applyFill="1" applyBorder="1" applyAlignment="1">
      <alignment horizontal="center" vertical="center" wrapText="1"/>
    </xf>
    <xf numFmtId="0" fontId="94" fillId="10" borderId="66" xfId="0" applyFont="1" applyFill="1" applyBorder="1" applyAlignment="1">
      <alignment horizontal="center" vertical="center" wrapText="1"/>
    </xf>
    <xf numFmtId="9" fontId="34" fillId="4" borderId="66" xfId="2" applyFont="1" applyFill="1" applyBorder="1" applyAlignment="1">
      <alignment horizontal="center" vertical="center" wrapText="1"/>
    </xf>
    <xf numFmtId="9" fontId="39" fillId="2" borderId="66" xfId="0" applyNumberFormat="1" applyFont="1" applyFill="1" applyBorder="1" applyAlignment="1">
      <alignment horizontal="center" vertical="center" wrapText="1"/>
    </xf>
    <xf numFmtId="0" fontId="95" fillId="0" borderId="66" xfId="0" quotePrefix="1" applyFont="1" applyBorder="1" applyAlignment="1">
      <alignment horizontal="center" vertical="center" wrapText="1"/>
    </xf>
    <xf numFmtId="0" fontId="95" fillId="0" borderId="66" xfId="0" applyFont="1" applyBorder="1" applyAlignment="1">
      <alignment horizontal="left" vertical="center" wrapText="1"/>
    </xf>
    <xf numFmtId="9" fontId="91" fillId="0" borderId="66" xfId="0" applyNumberFormat="1" applyFont="1" applyBorder="1" applyAlignment="1">
      <alignment horizontal="center" vertical="center" wrapText="1"/>
    </xf>
    <xf numFmtId="0" fontId="91" fillId="0" borderId="66" xfId="0" applyFont="1" applyBorder="1" applyAlignment="1">
      <alignment horizontal="left" vertical="center" wrapText="1"/>
    </xf>
    <xf numFmtId="0" fontId="91" fillId="0" borderId="66" xfId="0" applyFont="1" applyBorder="1" applyAlignment="1">
      <alignment horizontal="center" vertical="center" wrapText="1"/>
    </xf>
    <xf numFmtId="9" fontId="84" fillId="10" borderId="66" xfId="0" applyNumberFormat="1" applyFont="1" applyFill="1" applyBorder="1" applyAlignment="1">
      <alignment horizontal="center" vertical="center" wrapText="1"/>
    </xf>
    <xf numFmtId="0" fontId="91" fillId="0" borderId="66" xfId="0" applyFont="1" applyBorder="1" applyAlignment="1">
      <alignment vertical="center" wrapText="1"/>
    </xf>
    <xf numFmtId="10" fontId="94" fillId="0" borderId="66" xfId="0" applyNumberFormat="1" applyFont="1" applyBorder="1" applyAlignment="1">
      <alignment horizontal="center" vertical="center" wrapText="1"/>
    </xf>
    <xf numFmtId="9" fontId="34" fillId="0" borderId="66" xfId="2" applyFont="1" applyFill="1" applyBorder="1" applyAlignment="1">
      <alignment horizontal="center" vertical="center" wrapText="1"/>
    </xf>
    <xf numFmtId="9" fontId="39" fillId="0" borderId="66" xfId="0" applyNumberFormat="1" applyFont="1" applyBorder="1" applyAlignment="1">
      <alignment horizontal="center" vertical="center" wrapText="1"/>
    </xf>
    <xf numFmtId="0" fontId="94" fillId="9" borderId="66" xfId="0" applyFont="1" applyFill="1" applyBorder="1" applyAlignment="1">
      <alignment horizontal="center" vertical="center" wrapText="1"/>
    </xf>
    <xf numFmtId="0" fontId="94" fillId="0" borderId="66" xfId="0" applyFont="1" applyBorder="1" applyAlignment="1">
      <alignment wrapText="1"/>
    </xf>
    <xf numFmtId="0" fontId="84" fillId="0" borderId="66" xfId="0" applyFont="1" applyBorder="1" applyAlignment="1">
      <alignment horizontal="left" vertical="center" wrapText="1"/>
    </xf>
    <xf numFmtId="0" fontId="95" fillId="10" borderId="66" xfId="0" applyFont="1" applyFill="1" applyBorder="1" applyAlignment="1">
      <alignment horizontal="left" vertical="center" wrapText="1"/>
    </xf>
    <xf numFmtId="0" fontId="84" fillId="0" borderId="66" xfId="0" applyFont="1" applyBorder="1" applyAlignment="1">
      <alignment horizontal="center" vertical="center" wrapText="1"/>
    </xf>
    <xf numFmtId="9" fontId="10" fillId="4" borderId="66" xfId="2" applyFont="1" applyFill="1" applyBorder="1" applyAlignment="1">
      <alignment horizontal="center" vertical="center" wrapText="1"/>
    </xf>
    <xf numFmtId="10" fontId="0" fillId="0" borderId="66" xfId="0" applyNumberFormat="1" applyBorder="1" applyAlignment="1" applyProtection="1">
      <alignment horizontal="center" vertical="center" wrapText="1"/>
      <protection locked="0"/>
    </xf>
    <xf numFmtId="10" fontId="0" fillId="4" borderId="66" xfId="0" applyNumberFormat="1" applyFill="1" applyBorder="1" applyAlignment="1" applyProtection="1">
      <alignment horizontal="center" vertical="center" wrapText="1"/>
      <protection locked="0"/>
    </xf>
    <xf numFmtId="0" fontId="34" fillId="8" borderId="2" xfId="0" applyFont="1" applyFill="1" applyBorder="1" applyAlignment="1">
      <alignment horizontal="left" vertical="center" wrapText="1"/>
    </xf>
    <xf numFmtId="0" fontId="34" fillId="8" borderId="2" xfId="0" applyFont="1" applyFill="1" applyBorder="1" applyAlignment="1">
      <alignment horizontal="left" vertical="top" wrapText="1"/>
    </xf>
    <xf numFmtId="0" fontId="117" fillId="0" borderId="2" xfId="0" applyFont="1" applyBorder="1" applyAlignment="1" applyProtection="1">
      <alignment horizontal="left" vertical="center" wrapText="1"/>
      <protection locked="0"/>
    </xf>
    <xf numFmtId="0" fontId="81" fillId="8" borderId="25" xfId="0" applyFont="1" applyFill="1" applyBorder="1" applyAlignment="1">
      <alignment wrapText="1"/>
    </xf>
    <xf numFmtId="0" fontId="81" fillId="8" borderId="25" xfId="0" applyFont="1" applyFill="1" applyBorder="1" applyAlignment="1">
      <alignment horizontal="center" vertical="center" wrapText="1"/>
    </xf>
    <xf numFmtId="9" fontId="0" fillId="2" borderId="2" xfId="0" applyNumberFormat="1" applyFill="1" applyBorder="1" applyAlignment="1">
      <alignment horizontal="center" vertical="center" wrapText="1"/>
    </xf>
    <xf numFmtId="9" fontId="0" fillId="4" borderId="2" xfId="2" applyFont="1" applyFill="1" applyBorder="1" applyAlignment="1">
      <alignment horizontal="center" vertical="center" wrapText="1"/>
    </xf>
    <xf numFmtId="0" fontId="0" fillId="4" borderId="2" xfId="2" applyNumberFormat="1" applyFont="1" applyFill="1" applyBorder="1" applyAlignment="1">
      <alignment horizontal="center" vertical="center" wrapText="1"/>
    </xf>
    <xf numFmtId="0" fontId="119" fillId="3" borderId="2" xfId="1" applyFont="1" applyFill="1" applyBorder="1" applyAlignment="1">
      <alignment horizontal="justify" vertical="center" wrapText="1"/>
    </xf>
    <xf numFmtId="9" fontId="74" fillId="8" borderId="30" xfId="0" applyNumberFormat="1" applyFont="1" applyFill="1" applyBorder="1" applyAlignment="1" applyProtection="1">
      <alignment horizontal="center" vertical="center" wrapText="1"/>
      <protection locked="0"/>
    </xf>
    <xf numFmtId="9" fontId="74" fillId="8" borderId="66" xfId="0" applyNumberFormat="1" applyFont="1" applyFill="1" applyBorder="1" applyAlignment="1" applyProtection="1">
      <alignment horizontal="center" vertical="center" wrapText="1"/>
      <protection locked="0"/>
    </xf>
    <xf numFmtId="9" fontId="78" fillId="6" borderId="111" xfId="1" applyNumberFormat="1" applyFont="1" applyFill="1" applyBorder="1" applyAlignment="1">
      <alignment horizontal="center" vertical="center" wrapText="1"/>
    </xf>
    <xf numFmtId="9" fontId="108" fillId="6" borderId="112" xfId="1" applyNumberFormat="1" applyFont="1" applyFill="1" applyBorder="1" applyAlignment="1">
      <alignment horizontal="center" vertical="center" wrapText="1"/>
    </xf>
    <xf numFmtId="0" fontId="107" fillId="44" borderId="2" xfId="0" applyFont="1"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12" fillId="10" borderId="2" xfId="0" applyFont="1" applyFill="1" applyBorder="1" applyAlignment="1">
      <alignment horizontal="justify" vertical="center" wrapText="1"/>
    </xf>
    <xf numFmtId="9" fontId="0" fillId="4" borderId="2" xfId="13" applyFont="1" applyFill="1" applyBorder="1" applyAlignment="1">
      <alignment horizontal="center" vertical="center" wrapText="1"/>
    </xf>
    <xf numFmtId="9" fontId="1" fillId="4" borderId="2" xfId="2" applyFill="1" applyBorder="1" applyAlignment="1">
      <alignment horizontal="center" vertical="center" wrapText="1"/>
    </xf>
    <xf numFmtId="0" fontId="12" fillId="10" borderId="2" xfId="0" applyFont="1" applyFill="1" applyBorder="1" applyAlignment="1">
      <alignment horizontal="justify" vertical="top" wrapText="1"/>
    </xf>
    <xf numFmtId="0" fontId="12" fillId="10" borderId="2" xfId="0" applyFont="1" applyFill="1" applyBorder="1" applyAlignment="1">
      <alignment horizontal="center" vertical="center" wrapText="1"/>
    </xf>
    <xf numFmtId="0" fontId="83" fillId="4" borderId="2" xfId="0" applyFont="1" applyFill="1" applyBorder="1" applyAlignment="1" applyProtection="1">
      <alignment horizontal="center" vertical="center" wrapText="1"/>
      <protection locked="0"/>
    </xf>
    <xf numFmtId="9" fontId="18" fillId="0" borderId="2" xfId="0" applyNumberFormat="1" applyFont="1" applyBorder="1" applyAlignment="1" applyProtection="1">
      <alignment horizontal="center" vertical="center" wrapText="1"/>
      <protection locked="0"/>
    </xf>
    <xf numFmtId="0" fontId="18" fillId="0" borderId="2" xfId="12" applyNumberFormat="1" applyFont="1" applyBorder="1" applyAlignment="1" applyProtection="1">
      <alignment horizontal="center" vertical="center" wrapText="1"/>
      <protection locked="0"/>
    </xf>
    <xf numFmtId="0" fontId="12" fillId="9" borderId="2" xfId="0" applyFont="1" applyFill="1" applyBorder="1" applyAlignment="1">
      <alignment horizontal="center" vertical="top" wrapText="1"/>
    </xf>
    <xf numFmtId="0" fontId="83" fillId="0" borderId="2" xfId="0" applyFont="1" applyBorder="1" applyAlignment="1" applyProtection="1">
      <alignment horizontal="justify" vertical="center" wrapText="1"/>
      <protection locked="0"/>
    </xf>
    <xf numFmtId="0" fontId="120" fillId="0" borderId="2" xfId="0" applyFont="1" applyBorder="1" applyAlignment="1" applyProtection="1">
      <alignment horizontal="center" vertical="center" wrapText="1"/>
      <protection locked="0"/>
    </xf>
    <xf numFmtId="0" fontId="83" fillId="0" borderId="2" xfId="0" applyFont="1" applyBorder="1" applyAlignment="1" applyProtection="1">
      <alignment horizontal="center" vertical="center" wrapText="1"/>
      <protection locked="0"/>
    </xf>
    <xf numFmtId="0" fontId="12" fillId="9" borderId="2" xfId="0" applyFont="1" applyFill="1" applyBorder="1" applyAlignment="1">
      <alignment horizontal="center" vertical="center" wrapText="1"/>
    </xf>
    <xf numFmtId="0" fontId="107" fillId="7" borderId="2" xfId="0" applyFont="1" applyFill="1" applyBorder="1" applyAlignment="1" applyProtection="1">
      <alignment horizontal="center" vertical="center" wrapText="1"/>
      <protection locked="0"/>
    </xf>
    <xf numFmtId="1" fontId="107" fillId="19" borderId="2" xfId="0" applyNumberFormat="1" applyFont="1" applyFill="1" applyBorder="1" applyAlignment="1" applyProtection="1">
      <alignment horizontal="center" vertical="center" wrapText="1"/>
      <protection locked="0"/>
    </xf>
    <xf numFmtId="0" fontId="0" fillId="0" borderId="2" xfId="0" applyBorder="1" applyAlignment="1">
      <alignment horizontal="justify" vertical="center" wrapText="1"/>
    </xf>
    <xf numFmtId="9" fontId="12" fillId="9" borderId="2" xfId="0" applyNumberFormat="1" applyFont="1" applyFill="1" applyBorder="1" applyAlignment="1">
      <alignment horizontal="center" vertical="center" wrapText="1"/>
    </xf>
    <xf numFmtId="0" fontId="12" fillId="10" borderId="9" xfId="0" applyFont="1" applyFill="1" applyBorder="1" applyAlignment="1">
      <alignment horizontal="center" vertical="center" wrapText="1"/>
    </xf>
    <xf numFmtId="167" fontId="107" fillId="19" borderId="2" xfId="0" applyNumberFormat="1" applyFont="1" applyFill="1" applyBorder="1" applyAlignment="1" applyProtection="1">
      <alignment horizontal="center" vertical="center" wrapText="1"/>
      <protection locked="0"/>
    </xf>
    <xf numFmtId="0" fontId="0" fillId="0" borderId="66" xfId="0" applyBorder="1" applyAlignment="1">
      <alignment horizontal="center" vertical="center"/>
    </xf>
    <xf numFmtId="9" fontId="1" fillId="4" borderId="55" xfId="2" applyFill="1" applyBorder="1" applyAlignment="1">
      <alignment horizontal="center" vertical="center" wrapText="1"/>
    </xf>
    <xf numFmtId="9" fontId="1" fillId="4" borderId="25" xfId="2" applyFill="1" applyBorder="1" applyAlignment="1">
      <alignment horizontal="center" vertical="center" wrapText="1"/>
    </xf>
    <xf numFmtId="0" fontId="0" fillId="0" borderId="75" xfId="0" applyBorder="1" applyAlignment="1">
      <alignment horizontal="center" vertical="center"/>
    </xf>
    <xf numFmtId="0" fontId="83" fillId="8" borderId="25" xfId="0" applyFont="1" applyFill="1" applyBorder="1" applyAlignment="1">
      <alignment horizontal="center" vertical="center" wrapText="1"/>
    </xf>
    <xf numFmtId="0" fontId="83" fillId="8" borderId="42" xfId="0" applyFont="1" applyFill="1" applyBorder="1" applyAlignment="1">
      <alignment horizontal="center" vertical="center" wrapText="1"/>
    </xf>
    <xf numFmtId="9" fontId="35" fillId="3" borderId="42" xfId="0" applyNumberFormat="1" applyFont="1" applyFill="1" applyBorder="1" applyAlignment="1">
      <alignment horizontal="center" vertical="center" wrapText="1"/>
    </xf>
    <xf numFmtId="0" fontId="18" fillId="4" borderId="0" xfId="0" applyFont="1" applyFill="1" applyAlignment="1">
      <alignment horizontal="center" vertical="center" wrapText="1"/>
    </xf>
    <xf numFmtId="0" fontId="51" fillId="18" borderId="66" xfId="0" applyFont="1" applyFill="1" applyBorder="1" applyAlignment="1" applyProtection="1">
      <alignment horizontal="left" vertical="top" wrapText="1"/>
      <protection locked="0"/>
    </xf>
    <xf numFmtId="0" fontId="91" fillId="0" borderId="66" xfId="0" applyFont="1" applyBorder="1" applyAlignment="1">
      <alignment horizontal="left" vertical="top" wrapText="1"/>
    </xf>
    <xf numFmtId="0" fontId="116" fillId="10" borderId="2" xfId="0" applyFont="1" applyFill="1" applyBorder="1" applyAlignment="1">
      <alignment horizontal="center" vertical="top" wrapText="1"/>
    </xf>
    <xf numFmtId="0" fontId="116" fillId="29" borderId="25" xfId="0" applyFont="1" applyFill="1" applyBorder="1" applyAlignment="1">
      <alignment horizontal="center" vertical="top" wrapText="1"/>
    </xf>
    <xf numFmtId="0" fontId="80" fillId="29" borderId="25" xfId="0" applyFont="1" applyFill="1" applyBorder="1" applyAlignment="1">
      <alignment horizontal="center" vertical="top" wrapText="1"/>
    </xf>
    <xf numFmtId="0" fontId="12" fillId="29" borderId="25" xfId="0" applyFont="1" applyFill="1" applyBorder="1" applyAlignment="1">
      <alignment horizontal="center" vertical="top" wrapText="1"/>
    </xf>
    <xf numFmtId="0" fontId="116" fillId="10" borderId="4" xfId="0" applyFont="1" applyFill="1" applyBorder="1" applyAlignment="1">
      <alignment horizontal="center" vertical="top" wrapText="1"/>
    </xf>
    <xf numFmtId="0" fontId="116" fillId="29" borderId="42" xfId="0" applyFont="1" applyFill="1" applyBorder="1" applyAlignment="1">
      <alignment horizontal="center" vertical="top" wrapText="1"/>
    </xf>
    <xf numFmtId="0" fontId="12" fillId="29" borderId="42" xfId="0" applyFont="1" applyFill="1" applyBorder="1" applyAlignment="1">
      <alignment horizontal="center" vertical="top" wrapText="1"/>
    </xf>
    <xf numFmtId="0" fontId="82" fillId="29" borderId="4" xfId="0" applyFont="1" applyFill="1" applyBorder="1" applyAlignment="1">
      <alignment horizontal="center" vertical="top" wrapText="1"/>
    </xf>
    <xf numFmtId="0" fontId="82" fillId="29" borderId="42" xfId="0" applyFont="1" applyFill="1" applyBorder="1" applyAlignment="1">
      <alignment horizontal="center" vertical="top" wrapText="1"/>
    </xf>
    <xf numFmtId="0" fontId="80" fillId="29" borderId="42" xfId="0" applyFont="1" applyFill="1" applyBorder="1" applyAlignment="1">
      <alignment horizontal="center" vertical="top" wrapText="1"/>
    </xf>
    <xf numFmtId="0" fontId="82" fillId="29" borderId="32" xfId="0" applyFont="1" applyFill="1" applyBorder="1" applyAlignment="1">
      <alignment horizontal="center" vertical="top" wrapText="1"/>
    </xf>
    <xf numFmtId="0" fontId="82" fillId="29" borderId="68" xfId="0" applyFont="1" applyFill="1" applyBorder="1" applyAlignment="1">
      <alignment horizontal="center" vertical="top" wrapText="1"/>
    </xf>
    <xf numFmtId="9" fontId="91" fillId="0" borderId="2" xfId="0" applyNumberFormat="1" applyFont="1" applyBorder="1" applyAlignment="1">
      <alignment horizontal="center" vertical="center" wrapText="1"/>
    </xf>
    <xf numFmtId="9" fontId="91" fillId="38" borderId="25" xfId="0" applyNumberFormat="1" applyFont="1" applyFill="1" applyBorder="1" applyAlignment="1">
      <alignment horizontal="center" vertical="center" wrapText="1"/>
    </xf>
    <xf numFmtId="0" fontId="113" fillId="8" borderId="2" xfId="0" applyFont="1" applyFill="1" applyBorder="1" applyAlignment="1">
      <alignment horizontal="center" vertical="center" wrapText="1"/>
    </xf>
    <xf numFmtId="14" fontId="96" fillId="10" borderId="44" xfId="0" applyNumberFormat="1" applyFont="1" applyFill="1" applyBorder="1" applyAlignment="1">
      <alignment horizontal="center" vertical="center" wrapText="1"/>
    </xf>
    <xf numFmtId="0" fontId="121" fillId="45" borderId="113" xfId="0" applyFont="1" applyFill="1" applyBorder="1" applyAlignment="1">
      <alignment horizontal="center" vertical="center" wrapText="1"/>
    </xf>
    <xf numFmtId="0" fontId="96" fillId="10" borderId="5" xfId="0" applyFont="1" applyFill="1" applyBorder="1" applyAlignment="1">
      <alignment horizontal="center" vertical="center" wrapText="1"/>
    </xf>
    <xf numFmtId="0" fontId="96" fillId="10" borderId="105" xfId="0" applyFont="1" applyFill="1" applyBorder="1" applyAlignment="1">
      <alignment horizontal="center" vertical="center" wrapText="1"/>
    </xf>
    <xf numFmtId="0" fontId="96" fillId="10" borderId="118" xfId="0" applyFont="1" applyFill="1" applyBorder="1" applyAlignment="1">
      <alignment horizontal="center" vertical="center" wrapText="1"/>
    </xf>
    <xf numFmtId="0" fontId="121" fillId="45" borderId="13" xfId="0" applyFont="1" applyFill="1" applyBorder="1" applyAlignment="1">
      <alignment horizontal="center" vertical="center" wrapText="1"/>
    </xf>
    <xf numFmtId="0" fontId="96" fillId="10" borderId="114" xfId="0" applyFont="1" applyFill="1" applyBorder="1" applyAlignment="1">
      <alignment horizontal="center" vertical="center" wrapText="1"/>
    </xf>
    <xf numFmtId="0" fontId="96" fillId="10" borderId="42" xfId="0" applyFont="1" applyFill="1" applyBorder="1" applyAlignment="1">
      <alignment horizontal="center" vertical="center" wrapText="1"/>
    </xf>
    <xf numFmtId="0" fontId="71" fillId="0" borderId="121" xfId="0" applyFont="1" applyBorder="1" applyAlignment="1" applyProtection="1">
      <alignment vertical="center" wrapText="1"/>
      <protection locked="0"/>
    </xf>
    <xf numFmtId="0" fontId="44" fillId="0" borderId="121" xfId="0" applyFont="1" applyBorder="1" applyAlignment="1" applyProtection="1">
      <alignment vertical="center" wrapText="1"/>
      <protection locked="0"/>
    </xf>
    <xf numFmtId="0" fontId="0" fillId="0" borderId="121" xfId="0" applyBorder="1" applyAlignment="1" applyProtection="1">
      <alignment horizontal="center" vertical="center" wrapText="1"/>
      <protection locked="0"/>
    </xf>
    <xf numFmtId="0" fontId="71" fillId="0" borderId="125" xfId="0" applyFont="1" applyBorder="1" applyAlignment="1" applyProtection="1">
      <alignment vertical="center" wrapText="1"/>
      <protection locked="0"/>
    </xf>
    <xf numFmtId="0" fontId="39" fillId="28" borderId="131" xfId="0" applyFont="1" applyFill="1" applyBorder="1" applyAlignment="1" applyProtection="1">
      <alignment horizontal="center" vertical="center" wrapText="1"/>
      <protection locked="0"/>
    </xf>
    <xf numFmtId="0" fontId="46" fillId="8" borderId="132" xfId="0" applyFont="1" applyFill="1" applyBorder="1" applyAlignment="1" applyProtection="1">
      <alignment horizontal="center" vertical="center" wrapText="1"/>
      <protection locked="0"/>
    </xf>
    <xf numFmtId="9" fontId="34" fillId="8" borderId="132" xfId="0" applyNumberFormat="1" applyFont="1" applyFill="1" applyBorder="1" applyAlignment="1">
      <alignment horizontal="center" vertical="center" wrapText="1"/>
    </xf>
    <xf numFmtId="0" fontId="34" fillId="8" borderId="132" xfId="0" applyFont="1" applyFill="1" applyBorder="1" applyAlignment="1">
      <alignment horizontal="justify" vertical="top" wrapText="1"/>
    </xf>
    <xf numFmtId="9" fontId="34" fillId="8" borderId="132" xfId="0" applyNumberFormat="1" applyFont="1" applyFill="1" applyBorder="1" applyAlignment="1">
      <alignment horizontal="left" vertical="top" wrapText="1"/>
    </xf>
    <xf numFmtId="9" fontId="34" fillId="8" borderId="133" xfId="0" applyNumberFormat="1" applyFont="1" applyFill="1" applyBorder="1" applyAlignment="1">
      <alignment horizontal="left" vertical="top" wrapText="1"/>
    </xf>
    <xf numFmtId="0" fontId="44" fillId="0" borderId="125" xfId="0" applyFont="1" applyBorder="1" applyAlignment="1" applyProtection="1">
      <alignment vertical="center" wrapText="1"/>
      <protection locked="0"/>
    </xf>
    <xf numFmtId="0" fontId="10" fillId="0" borderId="127" xfId="0" applyFont="1" applyBorder="1" applyAlignment="1">
      <alignment horizontal="justify" vertical="top" wrapText="1"/>
    </xf>
    <xf numFmtId="0" fontId="10" fillId="4" borderId="125" xfId="0" applyFont="1" applyFill="1" applyBorder="1" applyAlignment="1">
      <alignment horizontal="center" vertical="center" wrapText="1"/>
    </xf>
    <xf numFmtId="0" fontId="10" fillId="4" borderId="125" xfId="0" applyFont="1" applyFill="1" applyBorder="1" applyAlignment="1" applyProtection="1">
      <alignment horizontal="center" vertical="center" wrapText="1"/>
      <protection locked="0"/>
    </xf>
    <xf numFmtId="0" fontId="10" fillId="4" borderId="127" xfId="0" applyFont="1" applyFill="1" applyBorder="1" applyAlignment="1" applyProtection="1">
      <alignment horizontal="center" vertical="center" wrapText="1"/>
      <protection locked="0"/>
    </xf>
    <xf numFmtId="0" fontId="10" fillId="0" borderId="125" xfId="0" applyFont="1" applyBorder="1" applyAlignment="1">
      <alignment horizontal="justify" vertical="top" wrapText="1"/>
    </xf>
    <xf numFmtId="0" fontId="74" fillId="8" borderId="127" xfId="0" applyFont="1" applyFill="1" applyBorder="1" applyAlignment="1" applyProtection="1">
      <alignment horizontal="center" vertical="center" wrapText="1"/>
      <protection locked="0"/>
    </xf>
    <xf numFmtId="0" fontId="74" fillId="8" borderId="125" xfId="0" applyFont="1" applyFill="1" applyBorder="1" applyAlignment="1" applyProtection="1">
      <alignment horizontal="center" vertical="center" wrapText="1"/>
      <protection locked="0"/>
    </xf>
    <xf numFmtId="9" fontId="10" fillId="8" borderId="125" xfId="0" applyNumberFormat="1" applyFont="1" applyFill="1" applyBorder="1" applyAlignment="1">
      <alignment horizontal="center" vertical="center" wrapText="1"/>
    </xf>
    <xf numFmtId="9" fontId="10" fillId="8" borderId="125" xfId="0" applyNumberFormat="1" applyFont="1" applyFill="1" applyBorder="1" applyAlignment="1">
      <alignment horizontal="justify" vertical="top" wrapText="1"/>
    </xf>
    <xf numFmtId="9" fontId="10" fillId="8" borderId="125" xfId="0" applyNumberFormat="1" applyFont="1" applyFill="1" applyBorder="1" applyAlignment="1">
      <alignment horizontal="left" vertical="top" wrapText="1"/>
    </xf>
    <xf numFmtId="0" fontId="10" fillId="0" borderId="127"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25" xfId="0" applyFont="1" applyBorder="1" applyAlignment="1" applyProtection="1">
      <alignment horizontal="center" vertical="center" wrapText="1"/>
      <protection locked="0"/>
    </xf>
    <xf numFmtId="10" fontId="10" fillId="0" borderId="125" xfId="0" applyNumberFormat="1" applyFont="1" applyBorder="1" applyAlignment="1" applyProtection="1">
      <alignment horizontal="justify" vertical="top" wrapText="1"/>
      <protection locked="0"/>
    </xf>
    <xf numFmtId="10" fontId="10" fillId="0" borderId="125" xfId="0" applyNumberFormat="1" applyFont="1" applyBorder="1" applyAlignment="1" applyProtection="1">
      <alignment horizontal="center" vertical="center" wrapText="1"/>
      <protection locked="0"/>
    </xf>
    <xf numFmtId="0" fontId="10" fillId="0" borderId="125" xfId="0" applyFont="1" applyBorder="1" applyAlignment="1" applyProtection="1">
      <alignment horizontal="justify" vertical="top" wrapText="1"/>
      <protection locked="0"/>
    </xf>
    <xf numFmtId="0" fontId="10" fillId="0" borderId="125" xfId="0" applyFont="1" applyBorder="1" applyAlignment="1" applyProtection="1">
      <alignment vertical="center" wrapText="1"/>
      <protection locked="0"/>
    </xf>
    <xf numFmtId="0" fontId="10" fillId="8" borderId="125" xfId="0" applyFont="1" applyFill="1" applyBorder="1" applyAlignment="1">
      <alignment horizontal="justify" vertical="center" wrapText="1"/>
    </xf>
    <xf numFmtId="0" fontId="111" fillId="8" borderId="125" xfId="0" applyFont="1" applyFill="1" applyBorder="1" applyAlignment="1">
      <alignment horizontal="justify" vertical="center" wrapText="1"/>
    </xf>
    <xf numFmtId="0" fontId="10" fillId="8" borderId="125" xfId="0" applyFont="1" applyFill="1" applyBorder="1" applyAlignment="1">
      <alignment horizontal="center" vertical="center" wrapText="1"/>
    </xf>
    <xf numFmtId="9" fontId="74" fillId="8" borderId="125" xfId="0" applyNumberFormat="1" applyFont="1" applyFill="1" applyBorder="1" applyAlignment="1">
      <alignment horizontal="justify" vertical="top" wrapText="1"/>
    </xf>
    <xf numFmtId="0" fontId="10" fillId="0" borderId="125" xfId="0" applyFont="1" applyBorder="1" applyAlignment="1">
      <alignment horizontal="center" vertical="center" wrapText="1"/>
    </xf>
    <xf numFmtId="0" fontId="94" fillId="0" borderId="132" xfId="0" applyFont="1" applyBorder="1" applyAlignment="1">
      <alignment horizontal="center" vertical="center" wrapText="1"/>
    </xf>
    <xf numFmtId="0" fontId="94" fillId="0" borderId="134" xfId="0" applyFont="1" applyBorder="1" applyAlignment="1">
      <alignment horizontal="center" vertical="center" wrapText="1"/>
    </xf>
    <xf numFmtId="0" fontId="109" fillId="0" borderId="132" xfId="11" applyFont="1" applyFill="1" applyBorder="1" applyAlignment="1">
      <alignment horizontal="center" vertical="center" wrapText="1"/>
    </xf>
    <xf numFmtId="9" fontId="46" fillId="8" borderId="132" xfId="0" applyNumberFormat="1" applyFont="1" applyFill="1" applyBorder="1" applyAlignment="1" applyProtection="1">
      <alignment horizontal="center" vertical="center" wrapText="1"/>
      <protection locked="0"/>
    </xf>
    <xf numFmtId="0" fontId="34" fillId="3" borderId="132" xfId="0" applyFont="1" applyFill="1" applyBorder="1" applyAlignment="1">
      <alignment horizontal="justify" vertical="top" wrapText="1"/>
    </xf>
    <xf numFmtId="9" fontId="34" fillId="3" borderId="132" xfId="0" applyNumberFormat="1" applyFont="1" applyFill="1" applyBorder="1" applyAlignment="1">
      <alignment horizontal="center" vertical="center" wrapText="1"/>
    </xf>
    <xf numFmtId="0" fontId="9" fillId="8" borderId="132" xfId="9" applyFill="1" applyBorder="1" applyAlignment="1">
      <alignment horizontal="justify" vertical="top" wrapText="1"/>
    </xf>
    <xf numFmtId="9" fontId="46" fillId="19" borderId="132" xfId="0" applyNumberFormat="1" applyFont="1" applyFill="1" applyBorder="1" applyAlignment="1" applyProtection="1">
      <alignment horizontal="center" vertical="center" wrapText="1"/>
      <protection locked="0"/>
    </xf>
    <xf numFmtId="9" fontId="91" fillId="8" borderId="132" xfId="0" applyNumberFormat="1" applyFont="1" applyFill="1" applyBorder="1" applyAlignment="1">
      <alignment horizontal="center" vertical="center" wrapText="1"/>
    </xf>
    <xf numFmtId="0" fontId="17" fillId="0" borderId="121" xfId="0" applyFont="1" applyBorder="1" applyAlignment="1" applyProtection="1">
      <alignment vertical="center" wrapText="1"/>
      <protection locked="0"/>
    </xf>
    <xf numFmtId="0" fontId="107" fillId="19" borderId="132" xfId="0" applyFont="1" applyFill="1" applyBorder="1" applyAlignment="1" applyProtection="1">
      <alignment horizontal="center" vertical="center" wrapText="1"/>
      <protection locked="0"/>
    </xf>
    <xf numFmtId="9" fontId="83" fillId="7" borderId="132" xfId="0" applyNumberFormat="1" applyFont="1" applyFill="1" applyBorder="1" applyAlignment="1">
      <alignment horizontal="center" vertical="center" wrapText="1"/>
    </xf>
    <xf numFmtId="9" fontId="83" fillId="19" borderId="132" xfId="0" applyNumberFormat="1" applyFont="1" applyFill="1" applyBorder="1" applyAlignment="1">
      <alignment horizontal="center" vertical="center" wrapText="1"/>
    </xf>
    <xf numFmtId="9" fontId="83" fillId="7" borderId="132" xfId="0" applyNumberFormat="1" applyFont="1" applyFill="1" applyBorder="1" applyAlignment="1">
      <alignment horizontal="left" vertical="top" wrapText="1"/>
    </xf>
    <xf numFmtId="0" fontId="107" fillId="44" borderId="132" xfId="0" applyFont="1" applyFill="1" applyBorder="1" applyAlignment="1" applyProtection="1">
      <alignment horizontal="center" vertical="center" wrapText="1"/>
      <protection locked="0"/>
    </xf>
    <xf numFmtId="9" fontId="83" fillId="44" borderId="132" xfId="0" applyNumberFormat="1" applyFont="1" applyFill="1" applyBorder="1" applyAlignment="1">
      <alignment horizontal="left" vertical="top" wrapText="1"/>
    </xf>
    <xf numFmtId="9" fontId="83" fillId="44" borderId="133" xfId="0" applyNumberFormat="1" applyFont="1" applyFill="1" applyBorder="1" applyAlignment="1">
      <alignment horizontal="left" vertical="top" wrapText="1"/>
    </xf>
    <xf numFmtId="0" fontId="83" fillId="44" borderId="132" xfId="0" applyFont="1" applyFill="1" applyBorder="1" applyAlignment="1">
      <alignment horizontal="left" vertical="top" wrapText="1"/>
    </xf>
    <xf numFmtId="0" fontId="83" fillId="44" borderId="132" xfId="0" applyFont="1" applyFill="1" applyBorder="1" applyAlignment="1">
      <alignment horizontal="justify" vertical="center" wrapText="1"/>
    </xf>
    <xf numFmtId="0" fontId="34" fillId="8" borderId="132" xfId="0" applyFont="1" applyFill="1" applyBorder="1" applyAlignment="1">
      <alignment horizontal="left" vertical="top" wrapText="1"/>
    </xf>
    <xf numFmtId="0" fontId="0" fillId="0" borderId="121" xfId="0" applyBorder="1" applyAlignment="1">
      <alignment horizontal="justify" vertical="center" wrapText="1"/>
    </xf>
    <xf numFmtId="9" fontId="0" fillId="0" borderId="121" xfId="0" applyNumberFormat="1" applyBorder="1" applyAlignment="1" applyProtection="1">
      <alignment horizontal="center" vertical="center" wrapText="1"/>
      <protection locked="0"/>
    </xf>
    <xf numFmtId="0" fontId="0" fillId="4" borderId="121" xfId="0" applyFill="1" applyBorder="1" applyAlignment="1">
      <alignment horizontal="center" vertical="center" wrapText="1"/>
    </xf>
    <xf numFmtId="10" fontId="0" fillId="0" borderId="121" xfId="0" applyNumberFormat="1" applyBorder="1" applyAlignment="1" applyProtection="1">
      <alignment horizontal="center" vertical="center" wrapText="1"/>
      <protection locked="0"/>
    </xf>
    <xf numFmtId="10" fontId="0" fillId="4" borderId="121" xfId="0" applyNumberFormat="1" applyFill="1" applyBorder="1" applyAlignment="1" applyProtection="1">
      <alignment horizontal="center" vertical="center" wrapText="1"/>
      <protection locked="0"/>
    </xf>
    <xf numFmtId="0" fontId="0" fillId="0" borderId="121" xfId="0" applyBorder="1" applyAlignment="1">
      <alignment horizontal="justify" vertical="top" wrapText="1"/>
    </xf>
    <xf numFmtId="0" fontId="34" fillId="0" borderId="121" xfId="0" applyFont="1" applyBorder="1" applyAlignment="1">
      <alignment horizontal="center" vertical="center" wrapText="1"/>
    </xf>
    <xf numFmtId="0" fontId="34" fillId="4" borderId="121" xfId="0" applyFont="1" applyFill="1" applyBorder="1" applyAlignment="1" applyProtection="1">
      <alignment horizontal="center" vertical="center" wrapText="1"/>
      <protection locked="0"/>
    </xf>
    <xf numFmtId="0" fontId="34" fillId="4" borderId="121" xfId="0" applyFont="1" applyFill="1" applyBorder="1" applyAlignment="1">
      <alignment horizontal="center" vertical="center" wrapText="1"/>
    </xf>
    <xf numFmtId="0" fontId="34" fillId="0" borderId="121" xfId="0" applyFont="1" applyBorder="1" applyAlignment="1">
      <alignment horizontal="justify" vertical="top" wrapText="1"/>
    </xf>
    <xf numFmtId="0" fontId="34" fillId="0" borderId="121" xfId="0" applyFont="1" applyBorder="1" applyAlignment="1" applyProtection="1">
      <alignment horizontal="justify" vertical="top" wrapText="1"/>
      <protection locked="0"/>
    </xf>
    <xf numFmtId="0" fontId="34" fillId="0" borderId="121" xfId="0" applyFont="1" applyBorder="1" applyAlignment="1" applyProtection="1">
      <alignment horizontal="center" vertical="center" wrapText="1"/>
      <protection locked="0"/>
    </xf>
    <xf numFmtId="0" fontId="67" fillId="0" borderId="121" xfId="0" applyFont="1" applyBorder="1" applyAlignment="1" applyProtection="1">
      <alignment vertical="center" wrapText="1"/>
      <protection locked="0"/>
    </xf>
    <xf numFmtId="0" fontId="46" fillId="8" borderId="123" xfId="0" applyFont="1" applyFill="1" applyBorder="1" applyAlignment="1" applyProtection="1">
      <alignment horizontal="center" vertical="center" wrapText="1"/>
      <protection locked="0"/>
    </xf>
    <xf numFmtId="0" fontId="46" fillId="8" borderId="121" xfId="0" applyFont="1" applyFill="1" applyBorder="1" applyAlignment="1" applyProtection="1">
      <alignment horizontal="center" vertical="center" wrapText="1"/>
      <protection locked="0"/>
    </xf>
    <xf numFmtId="9" fontId="34" fillId="8" borderId="121" xfId="0" applyNumberFormat="1" applyFont="1" applyFill="1" applyBorder="1" applyAlignment="1">
      <alignment horizontal="center" vertical="center" wrapText="1"/>
    </xf>
    <xf numFmtId="0" fontId="52" fillId="8" borderId="121" xfId="0" applyFont="1" applyFill="1" applyBorder="1" applyAlignment="1">
      <alignment vertical="center" wrapText="1"/>
    </xf>
    <xf numFmtId="0" fontId="34" fillId="8" borderId="121" xfId="0" applyFont="1" applyFill="1" applyBorder="1" applyAlignment="1">
      <alignment horizontal="center" vertical="center" wrapText="1"/>
    </xf>
    <xf numFmtId="9" fontId="34" fillId="8" borderId="121" xfId="0" applyNumberFormat="1" applyFont="1" applyFill="1" applyBorder="1" applyAlignment="1">
      <alignment horizontal="justify" vertical="top" wrapText="1"/>
    </xf>
    <xf numFmtId="9" fontId="0" fillId="8" borderId="121" xfId="0" applyNumberFormat="1" applyFill="1" applyBorder="1" applyAlignment="1">
      <alignment horizontal="left" vertical="top" wrapText="1"/>
    </xf>
    <xf numFmtId="10" fontId="34" fillId="0" borderId="121" xfId="0" applyNumberFormat="1" applyFont="1" applyBorder="1" applyAlignment="1" applyProtection="1">
      <alignment horizontal="justify" vertical="top" wrapText="1"/>
      <protection locked="0"/>
    </xf>
    <xf numFmtId="0" fontId="46" fillId="8" borderId="121" xfId="0" applyFont="1" applyFill="1" applyBorder="1" applyAlignment="1">
      <alignment vertical="center" wrapText="1"/>
    </xf>
    <xf numFmtId="9" fontId="0" fillId="8" borderId="121" xfId="0" applyNumberFormat="1" applyFill="1" applyBorder="1" applyAlignment="1">
      <alignment horizontal="justify" vertical="top" wrapText="1"/>
    </xf>
    <xf numFmtId="9" fontId="34" fillId="8" borderId="121" xfId="0" applyNumberFormat="1" applyFont="1" applyFill="1" applyBorder="1" applyAlignment="1">
      <alignment horizontal="left" vertical="top" wrapText="1"/>
    </xf>
    <xf numFmtId="0" fontId="34" fillId="8" borderId="121" xfId="0" applyFont="1" applyFill="1" applyBorder="1" applyAlignment="1">
      <alignment horizontal="justify" vertical="center" wrapText="1"/>
    </xf>
    <xf numFmtId="9" fontId="46" fillId="8" borderId="121" xfId="0" applyNumberFormat="1" applyFont="1" applyFill="1" applyBorder="1" applyAlignment="1">
      <alignment horizontal="justify" vertical="top" wrapText="1"/>
    </xf>
    <xf numFmtId="9" fontId="0" fillId="8" borderId="121" xfId="0" applyNumberFormat="1" applyFill="1" applyBorder="1" applyAlignment="1">
      <alignment horizontal="center" vertical="center" wrapText="1"/>
    </xf>
    <xf numFmtId="0" fontId="0" fillId="4" borderId="121" xfId="0" applyFill="1" applyBorder="1" applyAlignment="1">
      <alignment horizontal="justify" vertical="center" wrapText="1"/>
    </xf>
    <xf numFmtId="0" fontId="0" fillId="0" borderId="121" xfId="0" applyBorder="1" applyAlignment="1">
      <alignment horizontal="center" vertical="center" wrapText="1"/>
    </xf>
    <xf numFmtId="0" fontId="34" fillId="4" borderId="121" xfId="0" applyFont="1" applyFill="1" applyBorder="1" applyAlignment="1">
      <alignment horizontal="justify" vertical="center" wrapText="1"/>
    </xf>
    <xf numFmtId="0" fontId="34" fillId="0" borderId="121" xfId="0" applyFont="1" applyBorder="1" applyAlignment="1">
      <alignment horizontal="justify" vertical="center" wrapText="1"/>
    </xf>
    <xf numFmtId="0" fontId="0" fillId="0" borderId="121" xfId="0" applyBorder="1" applyAlignment="1" applyProtection="1">
      <alignment horizontal="justify" vertical="top" wrapText="1"/>
      <protection locked="0"/>
    </xf>
    <xf numFmtId="0" fontId="42" fillId="0" borderId="121" xfId="0" applyFont="1" applyBorder="1" applyAlignment="1" applyProtection="1">
      <alignment vertical="center" wrapText="1"/>
      <protection locked="0"/>
    </xf>
    <xf numFmtId="0" fontId="39" fillId="0" borderId="121" xfId="0" applyFont="1" applyBorder="1" applyAlignment="1">
      <alignment horizontal="justify" vertical="center" wrapText="1"/>
    </xf>
    <xf numFmtId="9" fontId="39" fillId="0" borderId="121" xfId="0" applyNumberFormat="1" applyFont="1" applyBorder="1" applyAlignment="1" applyProtection="1">
      <alignment horizontal="center" vertical="center" wrapText="1"/>
      <protection locked="0"/>
    </xf>
    <xf numFmtId="0" fontId="39" fillId="4" borderId="121" xfId="0" applyFont="1" applyFill="1" applyBorder="1" applyAlignment="1">
      <alignment horizontal="center" vertical="center" wrapText="1"/>
    </xf>
    <xf numFmtId="10" fontId="39" fillId="0" borderId="121" xfId="0" applyNumberFormat="1" applyFont="1" applyBorder="1" applyAlignment="1" applyProtection="1">
      <alignment horizontal="center" vertical="center" wrapText="1"/>
      <protection locked="0"/>
    </xf>
    <xf numFmtId="10" fontId="39" fillId="4" borderId="121" xfId="0" applyNumberFormat="1" applyFont="1" applyFill="1" applyBorder="1" applyAlignment="1" applyProtection="1">
      <alignment horizontal="center" vertical="center" wrapText="1"/>
      <protection locked="0"/>
    </xf>
    <xf numFmtId="0" fontId="39" fillId="0" borderId="121" xfId="0" applyFont="1" applyBorder="1" applyAlignment="1">
      <alignment horizontal="justify" vertical="top" wrapText="1"/>
    </xf>
    <xf numFmtId="9" fontId="39" fillId="8" borderId="121" xfId="0" applyNumberFormat="1" applyFont="1" applyFill="1" applyBorder="1" applyAlignment="1">
      <alignment horizontal="left" vertical="top" wrapText="1"/>
    </xf>
    <xf numFmtId="0" fontId="39" fillId="0" borderId="121" xfId="0" applyFont="1" applyBorder="1" applyAlignment="1" applyProtection="1">
      <alignment horizontal="center" vertical="center" wrapText="1"/>
      <protection locked="0"/>
    </xf>
    <xf numFmtId="9" fontId="39" fillId="8" borderId="121" xfId="0" applyNumberFormat="1" applyFont="1" applyFill="1" applyBorder="1" applyAlignment="1">
      <alignment horizontal="center" vertical="center" wrapText="1"/>
    </xf>
    <xf numFmtId="0" fontId="39" fillId="4" borderId="121" xfId="0" applyFont="1" applyFill="1" applyBorder="1" applyAlignment="1">
      <alignment horizontal="justify" vertical="center" wrapText="1"/>
    </xf>
    <xf numFmtId="0" fontId="39" fillId="0" borderId="121" xfId="0" applyFont="1" applyBorder="1" applyAlignment="1">
      <alignment horizontal="center" vertical="center" wrapText="1"/>
    </xf>
    <xf numFmtId="0" fontId="39" fillId="0" borderId="121" xfId="0" applyFont="1" applyBorder="1" applyAlignment="1" applyProtection="1">
      <alignment horizontal="justify" vertical="top" wrapText="1"/>
      <protection locked="0"/>
    </xf>
    <xf numFmtId="0" fontId="42" fillId="8" borderId="121" xfId="0" applyFont="1" applyFill="1" applyBorder="1" applyAlignment="1" applyProtection="1">
      <alignment vertical="center" wrapText="1"/>
      <protection locked="0"/>
    </xf>
    <xf numFmtId="0" fontId="74" fillId="0" borderId="132" xfId="0" applyFont="1" applyBorder="1" applyAlignment="1" applyProtection="1">
      <alignment horizontal="center" vertical="center" wrapText="1"/>
      <protection locked="0"/>
    </xf>
    <xf numFmtId="0" fontId="74" fillId="8" borderId="132" xfId="0" applyFont="1" applyFill="1" applyBorder="1" applyAlignment="1" applyProtection="1">
      <alignment horizontal="center" vertical="center" wrapText="1"/>
      <protection locked="0"/>
    </xf>
    <xf numFmtId="9" fontId="10" fillId="8" borderId="132" xfId="0" applyNumberFormat="1" applyFont="1" applyFill="1" applyBorder="1" applyAlignment="1">
      <alignment horizontal="center" vertical="center" wrapText="1"/>
    </xf>
    <xf numFmtId="9" fontId="10" fillId="8" borderId="132" xfId="0" applyNumberFormat="1" applyFont="1" applyFill="1" applyBorder="1" applyAlignment="1">
      <alignment horizontal="left" vertical="top" wrapText="1"/>
    </xf>
    <xf numFmtId="9" fontId="10" fillId="8" borderId="133" xfId="0" applyNumberFormat="1" applyFont="1" applyFill="1" applyBorder="1" applyAlignment="1">
      <alignment horizontal="left" vertical="top" wrapText="1"/>
    </xf>
    <xf numFmtId="0" fontId="17" fillId="0" borderId="139" xfId="0" applyFont="1" applyBorder="1" applyAlignment="1" applyProtection="1">
      <alignment vertical="center" wrapText="1"/>
      <protection locked="0"/>
    </xf>
    <xf numFmtId="0" fontId="39" fillId="28" borderId="140" xfId="0" applyFont="1" applyFill="1" applyBorder="1" applyAlignment="1" applyProtection="1">
      <alignment horizontal="center" vertical="center" wrapText="1"/>
      <protection locked="0"/>
    </xf>
    <xf numFmtId="0" fontId="17" fillId="0" borderId="141" xfId="0" applyFont="1" applyBorder="1" applyAlignment="1" applyProtection="1">
      <alignment vertical="center" wrapText="1"/>
      <protection locked="0"/>
    </xf>
    <xf numFmtId="0" fontId="39" fillId="28" borderId="147" xfId="0" applyFont="1" applyFill="1" applyBorder="1" applyAlignment="1" applyProtection="1">
      <alignment horizontal="center" vertical="center" wrapText="1"/>
      <protection locked="0"/>
    </xf>
    <xf numFmtId="0" fontId="84" fillId="8" borderId="134" xfId="0" applyFont="1" applyFill="1" applyBorder="1" applyAlignment="1">
      <alignment horizontal="center" vertical="center" wrapText="1"/>
    </xf>
    <xf numFmtId="9" fontId="82" fillId="42" borderId="134" xfId="0" applyNumberFormat="1" applyFont="1" applyFill="1" applyBorder="1" applyAlignment="1">
      <alignment horizontal="center" vertical="center" wrapText="1"/>
    </xf>
    <xf numFmtId="0" fontId="91" fillId="8" borderId="134" xfId="0" applyFont="1" applyFill="1" applyBorder="1" applyAlignment="1">
      <alignment horizontal="center" vertical="center" wrapText="1"/>
    </xf>
    <xf numFmtId="0" fontId="71" fillId="0" borderId="148" xfId="0" applyFont="1" applyBorder="1" applyAlignment="1" applyProtection="1">
      <alignment vertical="center" wrapText="1"/>
      <protection locked="0"/>
    </xf>
    <xf numFmtId="0" fontId="39" fillId="28" borderId="154" xfId="0" applyFont="1" applyFill="1" applyBorder="1" applyAlignment="1" applyProtection="1">
      <alignment horizontal="center" vertical="center" wrapText="1"/>
      <protection locked="0"/>
    </xf>
    <xf numFmtId="0" fontId="46" fillId="8" borderId="155" xfId="0" applyFont="1" applyFill="1" applyBorder="1" applyAlignment="1" applyProtection="1">
      <alignment horizontal="center" vertical="center" wrapText="1"/>
      <protection locked="0"/>
    </xf>
    <xf numFmtId="9" fontId="34" fillId="8" borderId="155" xfId="0" applyNumberFormat="1" applyFont="1" applyFill="1" applyBorder="1" applyAlignment="1">
      <alignment horizontal="center" vertical="center" wrapText="1"/>
    </xf>
    <xf numFmtId="0" fontId="34" fillId="8" borderId="155" xfId="0" applyFont="1" applyFill="1" applyBorder="1" applyAlignment="1">
      <alignment horizontal="justify" vertical="top" wrapText="1"/>
    </xf>
    <xf numFmtId="0" fontId="34" fillId="8" borderId="155" xfId="0" applyFont="1" applyFill="1" applyBorder="1" applyAlignment="1">
      <alignment horizontal="center" vertical="top" wrapText="1"/>
    </xf>
    <xf numFmtId="9" fontId="34" fillId="8" borderId="155" xfId="0" applyNumberFormat="1" applyFont="1" applyFill="1" applyBorder="1" applyAlignment="1">
      <alignment horizontal="left" vertical="top" wrapText="1"/>
    </xf>
    <xf numFmtId="9" fontId="34" fillId="8" borderId="156" xfId="0" applyNumberFormat="1" applyFont="1" applyFill="1" applyBorder="1" applyAlignment="1">
      <alignment horizontal="left" vertical="top" wrapText="1"/>
    </xf>
    <xf numFmtId="0" fontId="39" fillId="28" borderId="149" xfId="0" applyFont="1" applyFill="1" applyBorder="1" applyAlignment="1" applyProtection="1">
      <alignment horizontal="center" vertical="center" wrapText="1"/>
      <protection locked="0"/>
    </xf>
    <xf numFmtId="0" fontId="44" fillId="0" borderId="148" xfId="0" applyFont="1" applyBorder="1" applyAlignment="1" applyProtection="1">
      <alignment vertical="center" wrapText="1"/>
      <protection locked="0"/>
    </xf>
    <xf numFmtId="9" fontId="39" fillId="4" borderId="148" xfId="0" applyNumberFormat="1" applyFont="1" applyFill="1" applyBorder="1" applyAlignment="1">
      <alignment horizontal="center" vertical="center" wrapText="1"/>
    </xf>
    <xf numFmtId="0" fontId="39" fillId="4" borderId="148"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8" fillId="0" borderId="37" xfId="0" applyFont="1" applyBorder="1" applyAlignment="1">
      <alignment horizontal="left" vertical="center" wrapText="1"/>
    </xf>
    <xf numFmtId="0" fontId="8" fillId="0" borderId="0" xfId="0" applyFont="1" applyAlignment="1">
      <alignment horizontal="left" vertical="center" wrapText="1"/>
    </xf>
    <xf numFmtId="0" fontId="0" fillId="0" borderId="39" xfId="0" applyBorder="1" applyAlignment="1">
      <alignment horizontal="center" wrapText="1"/>
    </xf>
    <xf numFmtId="0" fontId="0" fillId="0" borderId="40" xfId="0" applyBorder="1" applyAlignment="1">
      <alignment horizontal="center" wrapText="1"/>
    </xf>
    <xf numFmtId="0" fontId="122" fillId="0" borderId="116" xfId="0" applyFont="1" applyBorder="1" applyAlignment="1">
      <alignment horizontal="left" vertical="top" wrapText="1"/>
    </xf>
    <xf numFmtId="0" fontId="122" fillId="0" borderId="115" xfId="0" applyFont="1" applyBorder="1" applyAlignment="1">
      <alignment horizontal="left" vertical="top" wrapText="1"/>
    </xf>
    <xf numFmtId="0" fontId="124" fillId="0" borderId="64" xfId="0" applyFont="1" applyBorder="1" applyAlignment="1">
      <alignment horizontal="left" vertical="top" wrapText="1"/>
    </xf>
    <xf numFmtId="0" fontId="123" fillId="0" borderId="64" xfId="0" applyFont="1" applyBorder="1" applyAlignment="1">
      <alignment horizontal="left" vertical="top" wrapText="1"/>
    </xf>
    <xf numFmtId="0" fontId="123" fillId="0" borderId="117" xfId="0" applyFont="1" applyBorder="1" applyAlignment="1">
      <alignment horizontal="left" vertical="top" wrapText="1"/>
    </xf>
    <xf numFmtId="0" fontId="124" fillId="0" borderId="120" xfId="0" applyFont="1" applyBorder="1" applyAlignment="1">
      <alignment horizontal="left" vertical="top" wrapText="1"/>
    </xf>
    <xf numFmtId="0" fontId="123" fillId="0" borderId="120" xfId="0" applyFont="1" applyBorder="1" applyAlignment="1">
      <alignment horizontal="left" vertical="top" wrapText="1"/>
    </xf>
    <xf numFmtId="0" fontId="123" fillId="0" borderId="119" xfId="0" applyFont="1" applyBorder="1" applyAlignment="1">
      <alignment horizontal="left" vertical="top" wrapText="1"/>
    </xf>
    <xf numFmtId="0" fontId="121" fillId="45" borderId="15" xfId="0" applyFont="1" applyFill="1" applyBorder="1" applyAlignment="1">
      <alignment horizontal="center" vertical="center" wrapText="1"/>
    </xf>
    <xf numFmtId="0" fontId="13" fillId="0" borderId="0" xfId="0" applyFont="1" applyAlignment="1">
      <alignment horizontal="justify" vertical="center" wrapText="1"/>
    </xf>
    <xf numFmtId="0" fontId="6" fillId="0" borderId="0" xfId="0" applyFont="1" applyAlignment="1">
      <alignment horizontal="justify" vertical="center" wrapText="1"/>
    </xf>
    <xf numFmtId="0" fontId="121" fillId="45" borderId="12" xfId="0" applyFont="1" applyFill="1" applyBorder="1" applyAlignment="1">
      <alignment horizontal="center" vertical="center" wrapText="1"/>
    </xf>
    <xf numFmtId="0" fontId="121" fillId="45" borderId="59" xfId="0" applyFont="1" applyFill="1" applyBorder="1" applyAlignment="1">
      <alignment horizontal="center" vertical="center" wrapText="1"/>
    </xf>
    <xf numFmtId="0" fontId="71" fillId="14" borderId="25"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center" vertical="center" wrapText="1"/>
      <protection locked="0"/>
    </xf>
    <xf numFmtId="0" fontId="71" fillId="15" borderId="2" xfId="0" applyFont="1" applyFill="1" applyBorder="1" applyAlignment="1" applyProtection="1">
      <alignment horizontal="justify" vertical="center" wrapText="1"/>
      <protection locked="0"/>
    </xf>
    <xf numFmtId="0" fontId="71" fillId="15" borderId="30" xfId="0" applyFont="1" applyFill="1" applyBorder="1" applyAlignment="1" applyProtection="1">
      <alignment horizontal="justify" vertical="center" wrapText="1"/>
      <protection locked="0"/>
    </xf>
    <xf numFmtId="0" fontId="71" fillId="13" borderId="2" xfId="0" applyFont="1" applyFill="1" applyBorder="1" applyAlignment="1" applyProtection="1">
      <alignment horizontal="center" vertical="center" wrapText="1"/>
      <protection locked="0"/>
    </xf>
    <xf numFmtId="0" fontId="71" fillId="13" borderId="30" xfId="0" applyFont="1" applyFill="1" applyBorder="1" applyAlignment="1" applyProtection="1">
      <alignment horizontal="center" vertical="center" wrapText="1"/>
      <protection locked="0"/>
    </xf>
    <xf numFmtId="0" fontId="71" fillId="16" borderId="28" xfId="0" applyFont="1" applyFill="1" applyBorder="1" applyAlignment="1" applyProtection="1">
      <alignment horizontal="center" vertical="center" wrapText="1"/>
      <protection locked="0"/>
    </xf>
    <xf numFmtId="0" fontId="71" fillId="16" borderId="26" xfId="0" applyFont="1" applyFill="1" applyBorder="1" applyAlignment="1" applyProtection="1">
      <alignment horizontal="center" vertical="center" wrapText="1"/>
      <protection locked="0"/>
    </xf>
    <xf numFmtId="0" fontId="71" fillId="16" borderId="29" xfId="0" applyFont="1" applyFill="1" applyBorder="1" applyAlignment="1" applyProtection="1">
      <alignment horizontal="center" vertical="center" wrapText="1"/>
      <protection locked="0"/>
    </xf>
    <xf numFmtId="0" fontId="72" fillId="18" borderId="25" xfId="0" applyFont="1" applyFill="1" applyBorder="1" applyAlignment="1" applyProtection="1">
      <alignment horizontal="center" vertical="center" wrapText="1"/>
      <protection locked="0"/>
    </xf>
    <xf numFmtId="0" fontId="72" fillId="18" borderId="2"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71" fillId="13" borderId="1" xfId="0" applyFont="1" applyFill="1" applyBorder="1" applyAlignment="1" applyProtection="1">
      <alignment horizontal="center" vertical="center" wrapText="1"/>
      <protection locked="0"/>
    </xf>
    <xf numFmtId="0" fontId="71" fillId="0" borderId="24" xfId="0" applyFont="1" applyBorder="1" applyAlignment="1" applyProtection="1">
      <alignment horizontal="center" vertical="center" wrapText="1"/>
      <protection locked="0"/>
    </xf>
    <xf numFmtId="0" fontId="10" fillId="0" borderId="125" xfId="0" applyFont="1" applyBorder="1" applyAlignment="1" applyProtection="1">
      <alignment horizontal="center" vertical="center" wrapText="1"/>
      <protection locked="0"/>
    </xf>
    <xf numFmtId="0" fontId="10" fillId="0" borderId="128" xfId="0" applyFont="1" applyBorder="1" applyAlignment="1" applyProtection="1">
      <alignment horizontal="center" vertical="center" wrapText="1"/>
      <protection locked="0"/>
    </xf>
    <xf numFmtId="0" fontId="10" fillId="0" borderId="129" xfId="0" applyFont="1" applyBorder="1" applyAlignment="1" applyProtection="1">
      <alignment horizontal="center" vertical="center" wrapText="1"/>
      <protection locked="0"/>
    </xf>
    <xf numFmtId="0" fontId="10" fillId="0" borderId="130" xfId="0" applyFont="1" applyBorder="1" applyAlignment="1" applyProtection="1">
      <alignment horizontal="center" vertical="center" wrapText="1"/>
      <protection locked="0"/>
    </xf>
    <xf numFmtId="0" fontId="71" fillId="0" borderId="128" xfId="0" applyFont="1" applyBorder="1" applyAlignment="1" applyProtection="1">
      <alignment horizontal="center" vertical="center" wrapText="1"/>
      <protection locked="0"/>
    </xf>
    <xf numFmtId="0" fontId="71" fillId="0" borderId="129" xfId="0" applyFont="1" applyBorder="1" applyAlignment="1" applyProtection="1">
      <alignment horizontal="center" vertical="center" wrapText="1"/>
      <protection locked="0"/>
    </xf>
    <xf numFmtId="0" fontId="71" fillId="12" borderId="1" xfId="0" applyFont="1" applyFill="1" applyBorder="1" applyAlignment="1" applyProtection="1">
      <alignment horizontal="center" vertical="center" wrapText="1"/>
      <protection locked="0"/>
    </xf>
    <xf numFmtId="0" fontId="71" fillId="12" borderId="2" xfId="0" applyFont="1" applyFill="1" applyBorder="1" applyAlignment="1" applyProtection="1">
      <alignment horizontal="center" vertical="center" wrapText="1"/>
      <protection locked="0"/>
    </xf>
    <xf numFmtId="0" fontId="72" fillId="18" borderId="3" xfId="0" applyFont="1" applyFill="1" applyBorder="1" applyAlignment="1" applyProtection="1">
      <alignment horizontal="center" vertical="center" wrapText="1"/>
      <protection locked="0"/>
    </xf>
    <xf numFmtId="0" fontId="71" fillId="17" borderId="30" xfId="0" applyFont="1" applyFill="1" applyBorder="1" applyAlignment="1" applyProtection="1">
      <alignment horizontal="center" vertical="center" wrapText="1"/>
      <protection locked="0"/>
    </xf>
    <xf numFmtId="0" fontId="71" fillId="17" borderId="32" xfId="0" applyFont="1" applyFill="1" applyBorder="1" applyAlignment="1" applyProtection="1">
      <alignment horizontal="center" vertical="center" wrapText="1"/>
      <protection locked="0"/>
    </xf>
    <xf numFmtId="0" fontId="71" fillId="12" borderId="22" xfId="0" applyFont="1" applyFill="1" applyBorder="1" applyAlignment="1" applyProtection="1">
      <alignment horizontal="center" vertical="center" wrapText="1"/>
      <protection locked="0"/>
    </xf>
    <xf numFmtId="0" fontId="71" fillId="12" borderId="23" xfId="0" applyFont="1" applyFill="1" applyBorder="1" applyAlignment="1" applyProtection="1">
      <alignment horizontal="center" vertical="center" wrapText="1"/>
      <protection locked="0"/>
    </xf>
    <xf numFmtId="0" fontId="71" fillId="0" borderId="125" xfId="0" applyFont="1" applyBorder="1" applyAlignment="1" applyProtection="1">
      <alignment horizontal="center" vertical="center" wrapText="1"/>
      <protection locked="0"/>
    </xf>
    <xf numFmtId="0" fontId="71" fillId="0" borderId="125"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1" fillId="12" borderId="126" xfId="0" applyFont="1" applyFill="1" applyBorder="1" applyAlignment="1" applyProtection="1">
      <alignment horizontal="center" vertical="center" wrapText="1"/>
      <protection locked="0"/>
    </xf>
    <xf numFmtId="0" fontId="71" fillId="12" borderId="127" xfId="0" applyFont="1" applyFill="1" applyBorder="1" applyAlignment="1" applyProtection="1">
      <alignment horizontal="center" vertical="center" wrapText="1"/>
      <protection locked="0"/>
    </xf>
    <xf numFmtId="0" fontId="71" fillId="13" borderId="25" xfId="0" applyFont="1" applyFill="1" applyBorder="1" applyAlignment="1" applyProtection="1">
      <alignment horizontal="center" vertical="center" wrapText="1"/>
      <protection locked="0"/>
    </xf>
    <xf numFmtId="0" fontId="71" fillId="13" borderId="29" xfId="0" applyFont="1" applyFill="1" applyBorder="1" applyAlignment="1" applyProtection="1">
      <alignment horizontal="center" vertical="center" wrapText="1"/>
      <protection locked="0"/>
    </xf>
    <xf numFmtId="0" fontId="10" fillId="0" borderId="47" xfId="1" applyFont="1" applyBorder="1" applyAlignment="1"/>
    <xf numFmtId="0" fontId="10" fillId="0" borderId="48" xfId="1" applyFont="1" applyBorder="1" applyAlignment="1"/>
    <xf numFmtId="0" fontId="10" fillId="0" borderId="49" xfId="1" applyFont="1" applyBorder="1" applyAlignment="1"/>
    <xf numFmtId="0" fontId="73" fillId="11" borderId="11" xfId="1" applyFont="1" applyFill="1" applyBorder="1" applyAlignment="1">
      <alignment horizontal="center" vertical="center" wrapText="1"/>
    </xf>
    <xf numFmtId="0" fontId="73" fillId="11" borderId="12" xfId="1" applyFont="1" applyFill="1" applyBorder="1" applyAlignment="1">
      <alignment horizontal="center" vertical="center" wrapText="1"/>
    </xf>
    <xf numFmtId="0" fontId="73" fillId="11" borderId="13" xfId="1" applyFont="1" applyFill="1" applyBorder="1" applyAlignment="1">
      <alignment horizontal="center" vertical="center" wrapText="1"/>
    </xf>
    <xf numFmtId="0" fontId="73" fillId="11" borderId="17" xfId="1" applyFont="1" applyFill="1" applyBorder="1" applyAlignment="1">
      <alignment horizontal="center" vertical="center" wrapText="1"/>
    </xf>
    <xf numFmtId="0" fontId="73" fillId="11" borderId="0" xfId="1" applyFont="1" applyFill="1" applyAlignment="1">
      <alignment horizontal="center" vertical="center" wrapText="1"/>
    </xf>
    <xf numFmtId="0" fontId="73" fillId="11" borderId="18" xfId="1" applyFont="1" applyFill="1" applyBorder="1" applyAlignment="1">
      <alignment horizontal="center" vertical="center" wrapText="1"/>
    </xf>
    <xf numFmtId="0" fontId="73" fillId="11" borderId="19" xfId="1" applyFont="1" applyFill="1" applyBorder="1" applyAlignment="1">
      <alignment horizontal="center" vertical="center" wrapText="1"/>
    </xf>
    <xf numFmtId="0" fontId="73" fillId="11" borderId="20" xfId="1" applyFont="1" applyFill="1" applyBorder="1" applyAlignment="1">
      <alignment horizontal="center" vertical="center" wrapText="1"/>
    </xf>
    <xf numFmtId="0" fontId="73" fillId="11" borderId="21" xfId="1" applyFont="1" applyFill="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0" xfId="1" applyFont="1" applyAlignment="1">
      <alignment horizontal="center" vertical="center" wrapText="1"/>
    </xf>
    <xf numFmtId="0" fontId="15"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73" fillId="11" borderId="14" xfId="1" applyFont="1" applyFill="1" applyBorder="1" applyAlignment="1">
      <alignment horizontal="center" vertical="center" wrapText="1"/>
    </xf>
    <xf numFmtId="0" fontId="73" fillId="11" borderId="15" xfId="1" applyFont="1" applyFill="1" applyBorder="1" applyAlignment="1">
      <alignment horizontal="center" vertical="center" wrapText="1"/>
    </xf>
    <xf numFmtId="0" fontId="73" fillId="11" borderId="16" xfId="1" applyFont="1" applyFill="1" applyBorder="1" applyAlignment="1">
      <alignment horizontal="center" vertical="center" wrapText="1"/>
    </xf>
    <xf numFmtId="0" fontId="71" fillId="8" borderId="14" xfId="1" applyFont="1" applyFill="1" applyBorder="1" applyAlignment="1">
      <alignment horizontal="center" vertical="center" wrapText="1"/>
    </xf>
    <xf numFmtId="0" fontId="71" fillId="8" borderId="15" xfId="1" applyFont="1" applyFill="1" applyBorder="1" applyAlignment="1">
      <alignment horizontal="center" vertical="center" wrapText="1"/>
    </xf>
    <xf numFmtId="0" fontId="71" fillId="8" borderId="16" xfId="1" applyFont="1" applyFill="1" applyBorder="1" applyAlignment="1">
      <alignment horizontal="center" vertical="center" wrapText="1"/>
    </xf>
    <xf numFmtId="0" fontId="10" fillId="8" borderId="14"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0" fillId="8" borderId="16" xfId="1" applyFont="1" applyFill="1" applyBorder="1" applyAlignment="1">
      <alignment horizontal="center" vertical="center" wrapText="1"/>
    </xf>
    <xf numFmtId="14" fontId="71" fillId="8" borderId="14" xfId="1" applyNumberFormat="1" applyFont="1" applyFill="1" applyBorder="1" applyAlignment="1">
      <alignment horizontal="center" vertical="center" wrapText="1"/>
    </xf>
    <xf numFmtId="14" fontId="71" fillId="8" borderId="15" xfId="1" applyNumberFormat="1" applyFont="1" applyFill="1" applyBorder="1" applyAlignment="1">
      <alignment horizontal="center" vertical="center" wrapText="1"/>
    </xf>
    <xf numFmtId="14" fontId="71" fillId="8" borderId="16" xfId="1" applyNumberFormat="1" applyFont="1" applyFill="1" applyBorder="1" applyAlignment="1">
      <alignment horizontal="center" vertical="center" wrapText="1"/>
    </xf>
    <xf numFmtId="0" fontId="10" fillId="8" borderId="11" xfId="1" applyFont="1" applyFill="1" applyBorder="1" applyAlignment="1">
      <alignment horizontal="center" vertical="center" wrapText="1"/>
    </xf>
    <xf numFmtId="0" fontId="10" fillId="8" borderId="12" xfId="1" applyFont="1" applyFill="1" applyBorder="1" applyAlignment="1">
      <alignment horizontal="center" vertical="center" wrapText="1"/>
    </xf>
    <xf numFmtId="0" fontId="10" fillId="8" borderId="13"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20" xfId="1" applyFont="1" applyFill="1" applyBorder="1" applyAlignment="1">
      <alignment horizontal="center" vertical="center" wrapText="1"/>
    </xf>
    <xf numFmtId="0" fontId="10" fillId="8" borderId="21" xfId="1" applyFont="1" applyFill="1" applyBorder="1" applyAlignment="1">
      <alignment horizontal="center" vertical="center" wrapText="1"/>
    </xf>
    <xf numFmtId="0" fontId="60" fillId="11" borderId="11" xfId="1" applyFont="1" applyFill="1" applyBorder="1" applyAlignment="1">
      <alignment horizontal="center" vertical="center" wrapText="1"/>
    </xf>
    <xf numFmtId="0" fontId="60" fillId="11" borderId="12" xfId="1" applyFont="1" applyFill="1" applyBorder="1" applyAlignment="1">
      <alignment horizontal="center" vertical="center" wrapText="1"/>
    </xf>
    <xf numFmtId="0" fontId="60" fillId="11" borderId="13" xfId="1" applyFont="1" applyFill="1" applyBorder="1" applyAlignment="1">
      <alignment horizontal="center" vertical="center" wrapText="1"/>
    </xf>
    <xf numFmtId="0" fontId="60" fillId="11" borderId="17" xfId="1" applyFont="1" applyFill="1" applyBorder="1" applyAlignment="1">
      <alignment horizontal="center" vertical="center" wrapText="1"/>
    </xf>
    <xf numFmtId="0" fontId="60" fillId="11" borderId="0" xfId="1" applyFont="1" applyFill="1" applyAlignment="1">
      <alignment horizontal="center" vertical="center" wrapText="1"/>
    </xf>
    <xf numFmtId="0" fontId="60" fillId="11" borderId="18" xfId="1" applyFont="1" applyFill="1" applyBorder="1" applyAlignment="1">
      <alignment horizontal="center" vertical="center" wrapText="1"/>
    </xf>
    <xf numFmtId="0" fontId="60" fillId="11" borderId="19" xfId="1" applyFont="1" applyFill="1" applyBorder="1" applyAlignment="1">
      <alignment horizontal="center" vertical="center" wrapText="1"/>
    </xf>
    <xf numFmtId="0" fontId="60" fillId="11" borderId="20" xfId="1" applyFont="1" applyFill="1" applyBorder="1" applyAlignment="1">
      <alignment horizontal="center" vertical="center" wrapText="1"/>
    </xf>
    <xf numFmtId="0" fontId="60" fillId="11" borderId="21" xfId="1" applyFont="1" applyFill="1" applyBorder="1" applyAlignment="1">
      <alignment horizontal="center" vertical="center" wrapText="1"/>
    </xf>
    <xf numFmtId="0" fontId="61" fillId="0" borderId="11" xfId="1" applyFont="1" applyBorder="1" applyAlignment="1">
      <alignment horizontal="center" vertical="center" wrapText="1"/>
    </xf>
    <xf numFmtId="0" fontId="61" fillId="0" borderId="12" xfId="1" applyFont="1" applyBorder="1" applyAlignment="1">
      <alignment horizontal="center" vertical="center" wrapText="1"/>
    </xf>
    <xf numFmtId="0" fontId="61" fillId="0" borderId="13" xfId="1" applyFont="1" applyBorder="1" applyAlignment="1">
      <alignment horizontal="center" vertical="center" wrapText="1"/>
    </xf>
    <xf numFmtId="0" fontId="61" fillId="0" borderId="17" xfId="1" applyFont="1" applyBorder="1" applyAlignment="1">
      <alignment horizontal="center" vertical="center" wrapText="1"/>
    </xf>
    <xf numFmtId="0" fontId="61" fillId="0" borderId="0" xfId="1" applyFont="1" applyAlignment="1">
      <alignment horizontal="center" vertical="center" wrapText="1"/>
    </xf>
    <xf numFmtId="0" fontId="61" fillId="0" borderId="18" xfId="1" applyFont="1" applyBorder="1" applyAlignment="1">
      <alignment horizontal="center" vertical="center" wrapText="1"/>
    </xf>
    <xf numFmtId="0" fontId="61" fillId="0" borderId="19" xfId="1" applyFont="1" applyBorder="1" applyAlignment="1">
      <alignment horizontal="center" vertical="center" wrapText="1"/>
    </xf>
    <xf numFmtId="0" fontId="61" fillId="0" borderId="20" xfId="1" applyFont="1" applyBorder="1" applyAlignment="1">
      <alignment horizontal="center" vertical="center" wrapText="1"/>
    </xf>
    <xf numFmtId="0" fontId="61" fillId="0" borderId="21" xfId="1" applyFont="1" applyBorder="1" applyAlignment="1">
      <alignment horizontal="center" vertical="center" wrapText="1"/>
    </xf>
    <xf numFmtId="0" fontId="44" fillId="12" borderId="126" xfId="0" applyFont="1" applyFill="1" applyBorder="1" applyAlignment="1" applyProtection="1">
      <alignment horizontal="center" vertical="center" wrapText="1"/>
      <protection locked="0"/>
    </xf>
    <xf numFmtId="0" fontId="44" fillId="12" borderId="127" xfId="0" applyFont="1" applyFill="1" applyBorder="1" applyAlignment="1" applyProtection="1">
      <alignment horizontal="center" vertical="center" wrapText="1"/>
      <protection locked="0"/>
    </xf>
    <xf numFmtId="0" fontId="41" fillId="12" borderId="1" xfId="0" applyFont="1" applyFill="1" applyBorder="1" applyAlignment="1" applyProtection="1">
      <alignment horizontal="center" vertical="center" wrapText="1"/>
      <protection locked="0"/>
    </xf>
    <xf numFmtId="0" fontId="41" fillId="12" borderId="2" xfId="0" applyFont="1" applyFill="1" applyBorder="1" applyAlignment="1" applyProtection="1">
      <alignment horizontal="center" vertical="center" wrapText="1"/>
      <protection locked="0"/>
    </xf>
    <xf numFmtId="0" fontId="59" fillId="0" borderId="47" xfId="1" applyFont="1" applyBorder="1" applyAlignment="1"/>
    <xf numFmtId="0" fontId="59" fillId="0" borderId="48" xfId="1" applyFont="1" applyBorder="1" applyAlignment="1"/>
    <xf numFmtId="0" fontId="59" fillId="0" borderId="49" xfId="1" applyFont="1" applyBorder="1" applyAlignment="1"/>
    <xf numFmtId="0" fontId="41" fillId="14" borderId="25" xfId="0" applyFont="1" applyFill="1" applyBorder="1" applyAlignment="1" applyProtection="1">
      <alignment horizontal="center" vertical="center" wrapText="1"/>
      <protection locked="0"/>
    </xf>
    <xf numFmtId="0" fontId="11" fillId="14" borderId="2"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wrapText="1"/>
      <protection locked="0"/>
    </xf>
    <xf numFmtId="0" fontId="0" fillId="0" borderId="128" xfId="0" applyBorder="1" applyAlignment="1" applyProtection="1">
      <alignment horizontal="center" vertical="center" wrapText="1"/>
      <protection locked="0"/>
    </xf>
    <xf numFmtId="0" fontId="0" fillId="0" borderId="129" xfId="0" applyBorder="1" applyAlignment="1" applyProtection="1">
      <alignment horizontal="center" vertical="center" wrapText="1"/>
      <protection locked="0"/>
    </xf>
    <xf numFmtId="0" fontId="0" fillId="0" borderId="130" xfId="0" applyBorder="1" applyAlignment="1" applyProtection="1">
      <alignment horizontal="center" vertical="center" wrapText="1"/>
      <protection locked="0"/>
    </xf>
    <xf numFmtId="0" fontId="44" fillId="0" borderId="128" xfId="0" applyFont="1" applyBorder="1" applyAlignment="1" applyProtection="1">
      <alignment horizontal="center" vertical="center" wrapText="1"/>
      <protection locked="0"/>
    </xf>
    <xf numFmtId="0" fontId="44" fillId="0" borderId="129" xfId="0" applyFont="1" applyBorder="1" applyAlignment="1" applyProtection="1">
      <alignment horizontal="center" vertical="center" wrapText="1"/>
      <protection locked="0"/>
    </xf>
    <xf numFmtId="0" fontId="44" fillId="12" borderId="22" xfId="0" applyFont="1" applyFill="1" applyBorder="1" applyAlignment="1" applyProtection="1">
      <alignment horizontal="center" vertical="center" wrapText="1"/>
      <protection locked="0"/>
    </xf>
    <xf numFmtId="0" fontId="44" fillId="12" borderId="23" xfId="0" applyFont="1" applyFill="1" applyBorder="1" applyAlignment="1" applyProtection="1">
      <alignment horizontal="center" vertical="center" wrapText="1"/>
      <protection locked="0"/>
    </xf>
    <xf numFmtId="0" fontId="42" fillId="0" borderId="125" xfId="0" applyFont="1" applyBorder="1" applyAlignment="1" applyProtection="1">
      <alignment horizontal="center" vertical="center" wrapText="1"/>
      <protection locked="0"/>
    </xf>
    <xf numFmtId="0" fontId="62" fillId="8" borderId="14" xfId="1" applyFont="1" applyFill="1" applyBorder="1" applyAlignment="1">
      <alignment horizontal="center" vertical="center" wrapText="1"/>
    </xf>
    <xf numFmtId="0" fontId="62" fillId="8" borderId="15" xfId="1" applyFont="1" applyFill="1" applyBorder="1" applyAlignment="1">
      <alignment horizontal="center" vertical="center" wrapText="1"/>
    </xf>
    <xf numFmtId="0" fontId="62" fillId="8" borderId="16" xfId="1" applyFont="1" applyFill="1" applyBorder="1" applyAlignment="1">
      <alignment horizontal="center" vertical="center" wrapText="1"/>
    </xf>
    <xf numFmtId="0" fontId="59" fillId="8" borderId="14" xfId="1" applyFont="1" applyFill="1" applyBorder="1" applyAlignment="1">
      <alignment horizontal="center" vertical="center" wrapText="1"/>
    </xf>
    <xf numFmtId="0" fontId="59" fillId="8" borderId="15" xfId="1" applyFont="1" applyFill="1" applyBorder="1" applyAlignment="1">
      <alignment horizontal="center" vertical="center" wrapText="1"/>
    </xf>
    <xf numFmtId="0" fontId="59" fillId="8" borderId="16" xfId="1" applyFont="1" applyFill="1" applyBorder="1" applyAlignment="1">
      <alignment horizontal="center" vertical="center" wrapText="1"/>
    </xf>
    <xf numFmtId="14" fontId="62" fillId="8" borderId="14" xfId="1" applyNumberFormat="1" applyFont="1" applyFill="1" applyBorder="1" applyAlignment="1">
      <alignment horizontal="center" vertical="center" wrapText="1"/>
    </xf>
    <xf numFmtId="14" fontId="62" fillId="8" borderId="15" xfId="1" applyNumberFormat="1" applyFont="1" applyFill="1" applyBorder="1" applyAlignment="1">
      <alignment horizontal="center" vertical="center" wrapText="1"/>
    </xf>
    <xf numFmtId="14" fontId="62" fillId="8" borderId="16" xfId="1" applyNumberFormat="1" applyFont="1" applyFill="1" applyBorder="1" applyAlignment="1">
      <alignment horizontal="center" vertical="center" wrapText="1"/>
    </xf>
    <xf numFmtId="0" fontId="59" fillId="8" borderId="11" xfId="1" applyFont="1" applyFill="1" applyBorder="1" applyAlignment="1">
      <alignment horizontal="center" vertical="center" wrapText="1"/>
    </xf>
    <xf numFmtId="0" fontId="59" fillId="8" borderId="12" xfId="1" applyFont="1" applyFill="1" applyBorder="1" applyAlignment="1">
      <alignment horizontal="center" vertical="center" wrapText="1"/>
    </xf>
    <xf numFmtId="0" fontId="59" fillId="8" borderId="13" xfId="1" applyFont="1" applyFill="1" applyBorder="1" applyAlignment="1">
      <alignment horizontal="center" vertical="center" wrapText="1"/>
    </xf>
    <xf numFmtId="0" fontId="59" fillId="8" borderId="19" xfId="1" applyFont="1" applyFill="1" applyBorder="1" applyAlignment="1">
      <alignment horizontal="center" vertical="center" wrapText="1"/>
    </xf>
    <xf numFmtId="0" fontId="59" fillId="8" borderId="20" xfId="1" applyFont="1" applyFill="1" applyBorder="1" applyAlignment="1">
      <alignment horizontal="center" vertical="center" wrapText="1"/>
    </xf>
    <xf numFmtId="0" fontId="59" fillId="8" borderId="21" xfId="1" applyFont="1" applyFill="1" applyBorder="1" applyAlignment="1">
      <alignment horizontal="center" vertical="center" wrapText="1"/>
    </xf>
    <xf numFmtId="0" fontId="60" fillId="11" borderId="14" xfId="1" applyFont="1" applyFill="1" applyBorder="1" applyAlignment="1">
      <alignment horizontal="center" vertical="center" wrapText="1"/>
    </xf>
    <xf numFmtId="0" fontId="60" fillId="11" borderId="15" xfId="1" applyFont="1" applyFill="1" applyBorder="1" applyAlignment="1">
      <alignment horizontal="center" vertical="center" wrapText="1"/>
    </xf>
    <xf numFmtId="0" fontId="60" fillId="11" borderId="16" xfId="1" applyFont="1" applyFill="1" applyBorder="1" applyAlignment="1">
      <alignment horizontal="center" vertical="center" wrapText="1"/>
    </xf>
    <xf numFmtId="0" fontId="44"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0" fillId="0" borderId="125" xfId="0"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1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0" fontId="42" fillId="0" borderId="125" xfId="0" applyFont="1" applyBorder="1" applyAlignment="1">
      <alignment horizontal="center" vertical="center" wrapText="1"/>
    </xf>
    <xf numFmtId="0" fontId="42" fillId="17" borderId="30" xfId="0" applyFont="1" applyFill="1" applyBorder="1" applyAlignment="1" applyProtection="1">
      <alignment horizontal="center" vertical="center" wrapText="1"/>
      <protection locked="0"/>
    </xf>
    <xf numFmtId="0" fontId="42" fillId="17" borderId="32" xfId="0" applyFont="1" applyFill="1" applyBorder="1" applyAlignment="1" applyProtection="1">
      <alignment horizontal="center" vertical="center" wrapText="1"/>
      <protection locked="0"/>
    </xf>
    <xf numFmtId="0" fontId="51" fillId="18" borderId="25" xfId="0" applyFont="1" applyFill="1" applyBorder="1" applyAlignment="1" applyProtection="1">
      <alignment horizontal="center" vertical="center" wrapText="1"/>
      <protection locked="0"/>
    </xf>
    <xf numFmtId="0" fontId="51" fillId="18" borderId="2" xfId="0" applyFont="1" applyFill="1" applyBorder="1" applyAlignment="1" applyProtection="1">
      <alignment horizontal="center" vertical="center" wrapText="1"/>
      <protection locked="0"/>
    </xf>
    <xf numFmtId="0" fontId="42" fillId="13" borderId="1" xfId="0" applyFont="1" applyFill="1" applyBorder="1" applyAlignment="1" applyProtection="1">
      <alignment horizontal="center" vertical="center" wrapText="1"/>
      <protection locked="0"/>
    </xf>
    <xf numFmtId="0" fontId="42" fillId="13" borderId="31" xfId="0" applyFont="1" applyFill="1" applyBorder="1" applyAlignment="1" applyProtection="1">
      <alignment horizontal="center" vertical="center" wrapText="1"/>
      <protection locked="0"/>
    </xf>
    <xf numFmtId="0" fontId="51" fillId="18" borderId="3" xfId="0" applyFont="1" applyFill="1" applyBorder="1" applyAlignment="1" applyProtection="1">
      <alignment horizontal="center" vertical="center" wrapText="1"/>
      <protection locked="0"/>
    </xf>
    <xf numFmtId="0" fontId="44" fillId="13" borderId="1" xfId="0" applyFont="1" applyFill="1" applyBorder="1" applyAlignment="1" applyProtection="1">
      <alignment horizontal="center" vertical="center" wrapText="1"/>
      <protection locked="0"/>
    </xf>
    <xf numFmtId="0" fontId="42" fillId="15" borderId="2" xfId="0" applyFont="1" applyFill="1" applyBorder="1" applyAlignment="1" applyProtection="1">
      <alignment horizontal="center" vertical="center" wrapText="1"/>
      <protection locked="0"/>
    </xf>
    <xf numFmtId="0" fontId="42" fillId="15" borderId="30" xfId="0" applyFont="1" applyFill="1" applyBorder="1" applyAlignment="1" applyProtection="1">
      <alignment horizontal="center" vertical="center" wrapText="1"/>
      <protection locked="0"/>
    </xf>
    <xf numFmtId="0" fontId="42" fillId="16" borderId="28" xfId="0" applyFont="1" applyFill="1" applyBorder="1" applyAlignment="1" applyProtection="1">
      <alignment horizontal="center" vertical="center" wrapText="1"/>
      <protection locked="0"/>
    </xf>
    <xf numFmtId="0" fontId="42" fillId="16" borderId="26" xfId="0" applyFont="1" applyFill="1" applyBorder="1" applyAlignment="1" applyProtection="1">
      <alignment horizontal="center" vertical="center" wrapText="1"/>
      <protection locked="0"/>
    </xf>
    <xf numFmtId="0" fontId="42" fillId="16" borderId="29" xfId="0" applyFont="1" applyFill="1" applyBorder="1" applyAlignment="1" applyProtection="1">
      <alignment horizontal="center" vertical="center" wrapText="1"/>
      <protection locked="0"/>
    </xf>
    <xf numFmtId="14" fontId="44" fillId="0" borderId="128" xfId="0" applyNumberFormat="1"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4" fillId="0" borderId="27" xfId="0" applyFont="1" applyBorder="1" applyAlignment="1" applyProtection="1">
      <alignment horizontal="center" vertical="center" wrapText="1"/>
      <protection locked="0"/>
    </xf>
    <xf numFmtId="0" fontId="42" fillId="15" borderId="2" xfId="0" applyFont="1" applyFill="1" applyBorder="1" applyAlignment="1" applyProtection="1">
      <alignment horizontal="justify" vertical="center" wrapText="1"/>
      <protection locked="0"/>
    </xf>
    <xf numFmtId="0" fontId="42" fillId="15" borderId="30" xfId="0" applyFont="1" applyFill="1" applyBorder="1" applyAlignment="1" applyProtection="1">
      <alignment horizontal="justify" vertical="center" wrapText="1"/>
      <protection locked="0"/>
    </xf>
    <xf numFmtId="0" fontId="63" fillId="0" borderId="47" xfId="1" applyFont="1" applyBorder="1" applyAlignment="1"/>
    <xf numFmtId="0" fontId="63" fillId="0" borderId="48" xfId="1" applyFont="1" applyBorder="1" applyAlignment="1"/>
    <xf numFmtId="0" fontId="63" fillId="0" borderId="49" xfId="1" applyFont="1" applyBorder="1" applyAlignment="1"/>
    <xf numFmtId="0" fontId="66" fillId="8" borderId="14" xfId="1" applyFont="1" applyFill="1" applyBorder="1" applyAlignment="1">
      <alignment horizontal="center" vertical="center" wrapText="1"/>
    </xf>
    <xf numFmtId="0" fontId="66" fillId="8" borderId="15" xfId="1" applyFont="1" applyFill="1" applyBorder="1" applyAlignment="1">
      <alignment horizontal="center" vertical="center" wrapText="1"/>
    </xf>
    <xf numFmtId="0" fontId="66" fillId="8" borderId="16" xfId="1" applyFont="1" applyFill="1" applyBorder="1" applyAlignment="1">
      <alignment horizontal="center" vertical="center" wrapText="1"/>
    </xf>
    <xf numFmtId="0" fontId="63" fillId="8" borderId="14" xfId="1" applyFont="1" applyFill="1" applyBorder="1" applyAlignment="1">
      <alignment horizontal="center" vertical="center" wrapText="1"/>
    </xf>
    <xf numFmtId="0" fontId="63" fillId="8" borderId="15" xfId="1" applyFont="1" applyFill="1" applyBorder="1" applyAlignment="1">
      <alignment horizontal="center" vertical="center" wrapText="1"/>
    </xf>
    <xf numFmtId="0" fontId="63" fillId="8" borderId="16" xfId="1" applyFont="1" applyFill="1" applyBorder="1" applyAlignment="1">
      <alignment horizontal="center" vertical="center" wrapText="1"/>
    </xf>
    <xf numFmtId="14" fontId="66" fillId="8" borderId="14" xfId="1" applyNumberFormat="1" applyFont="1" applyFill="1" applyBorder="1" applyAlignment="1">
      <alignment horizontal="center" vertical="center" wrapText="1"/>
    </xf>
    <xf numFmtId="14" fontId="66" fillId="8" borderId="15" xfId="1" applyNumberFormat="1" applyFont="1" applyFill="1" applyBorder="1" applyAlignment="1">
      <alignment horizontal="center" vertical="center" wrapText="1"/>
    </xf>
    <xf numFmtId="14" fontId="66" fillId="8" borderId="16" xfId="1" applyNumberFormat="1" applyFont="1" applyFill="1" applyBorder="1" applyAlignment="1">
      <alignment horizontal="center" vertical="center" wrapText="1"/>
    </xf>
    <xf numFmtId="0" fontId="63" fillId="8" borderId="11" xfId="1" applyFont="1" applyFill="1" applyBorder="1" applyAlignment="1">
      <alignment horizontal="center" vertical="center" wrapText="1"/>
    </xf>
    <xf numFmtId="0" fontId="63" fillId="8" borderId="12" xfId="1" applyFont="1" applyFill="1" applyBorder="1" applyAlignment="1">
      <alignment horizontal="center" vertical="center" wrapText="1"/>
    </xf>
    <xf numFmtId="0" fontId="63" fillId="8" borderId="13" xfId="1" applyFont="1" applyFill="1" applyBorder="1" applyAlignment="1">
      <alignment horizontal="center" vertical="center" wrapText="1"/>
    </xf>
    <xf numFmtId="0" fontId="63" fillId="8" borderId="19" xfId="1" applyFont="1" applyFill="1" applyBorder="1" applyAlignment="1">
      <alignment horizontal="center" vertical="center" wrapText="1"/>
    </xf>
    <xf numFmtId="0" fontId="63" fillId="8" borderId="20" xfId="1" applyFont="1" applyFill="1" applyBorder="1" applyAlignment="1">
      <alignment horizontal="center" vertical="center" wrapText="1"/>
    </xf>
    <xf numFmtId="0" fontId="63" fillId="8" borderId="21" xfId="1" applyFont="1" applyFill="1" applyBorder="1" applyAlignment="1">
      <alignment horizontal="center" vertical="center" wrapText="1"/>
    </xf>
    <xf numFmtId="0" fontId="64" fillId="0" borderId="11" xfId="1" applyFont="1" applyBorder="1" applyAlignment="1">
      <alignment horizontal="center" vertical="center" wrapText="1"/>
    </xf>
    <xf numFmtId="0" fontId="64" fillId="0" borderId="12" xfId="1" applyFont="1" applyBorder="1" applyAlignment="1">
      <alignment horizontal="center" vertical="center" wrapText="1"/>
    </xf>
    <xf numFmtId="0" fontId="64" fillId="0" borderId="13"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0" xfId="1" applyFont="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20" xfId="1" applyFont="1" applyBorder="1" applyAlignment="1">
      <alignment horizontal="center" vertical="center" wrapText="1"/>
    </xf>
    <xf numFmtId="0" fontId="64" fillId="0" borderId="21" xfId="1" applyFont="1" applyBorder="1" applyAlignment="1">
      <alignment horizontal="center" vertical="center" wrapText="1"/>
    </xf>
    <xf numFmtId="0" fontId="65" fillId="11" borderId="14" xfId="1" applyFont="1" applyFill="1" applyBorder="1" applyAlignment="1">
      <alignment horizontal="center" vertical="center" wrapText="1"/>
    </xf>
    <xf numFmtId="0" fontId="65" fillId="11" borderId="15" xfId="1" applyFont="1" applyFill="1" applyBorder="1" applyAlignment="1">
      <alignment horizontal="center" vertical="center" wrapText="1"/>
    </xf>
    <xf numFmtId="0" fontId="65" fillId="11" borderId="16" xfId="1" applyFont="1" applyFill="1" applyBorder="1" applyAlignment="1">
      <alignment horizontal="center" vertical="center" wrapText="1"/>
    </xf>
    <xf numFmtId="0" fontId="65" fillId="11" borderId="11" xfId="1" applyFont="1" applyFill="1" applyBorder="1" applyAlignment="1">
      <alignment horizontal="center" vertical="center" wrapText="1"/>
    </xf>
    <xf numFmtId="0" fontId="65" fillId="11" borderId="12" xfId="1" applyFont="1" applyFill="1" applyBorder="1" applyAlignment="1">
      <alignment horizontal="center" vertical="center" wrapText="1"/>
    </xf>
    <xf numFmtId="0" fontId="65" fillId="11" borderId="13" xfId="1" applyFont="1" applyFill="1" applyBorder="1" applyAlignment="1">
      <alignment horizontal="center" vertical="center" wrapText="1"/>
    </xf>
    <xf numFmtId="0" fontId="65" fillId="11" borderId="19" xfId="1" applyFont="1" applyFill="1" applyBorder="1" applyAlignment="1">
      <alignment horizontal="center" vertical="center" wrapText="1"/>
    </xf>
    <xf numFmtId="0" fontId="65" fillId="11" borderId="20" xfId="1" applyFont="1" applyFill="1" applyBorder="1" applyAlignment="1">
      <alignment horizontal="center" vertical="center" wrapText="1"/>
    </xf>
    <xf numFmtId="0" fontId="65" fillId="11" borderId="21" xfId="1" applyFont="1" applyFill="1" applyBorder="1" applyAlignment="1">
      <alignment horizontal="center" vertical="center" wrapText="1"/>
    </xf>
    <xf numFmtId="0" fontId="57" fillId="0" borderId="11" xfId="1" applyFont="1" applyBorder="1" applyAlignment="1">
      <alignment horizontal="center" vertical="center" wrapText="1"/>
    </xf>
    <xf numFmtId="0" fontId="57" fillId="0" borderId="12" xfId="1" applyFont="1" applyBorder="1" applyAlignment="1">
      <alignment horizontal="center" vertical="center" wrapText="1"/>
    </xf>
    <xf numFmtId="0" fontId="57" fillId="0" borderId="13" xfId="1" applyFont="1" applyBorder="1" applyAlignment="1">
      <alignment horizontal="center" vertical="center" wrapText="1"/>
    </xf>
    <xf numFmtId="0" fontId="57" fillId="0" borderId="19" xfId="1" applyFont="1" applyBorder="1" applyAlignment="1">
      <alignment horizontal="center" vertical="center" wrapText="1"/>
    </xf>
    <xf numFmtId="0" fontId="57" fillId="0" borderId="20" xfId="1" applyFont="1" applyBorder="1" applyAlignment="1">
      <alignment horizontal="center" vertical="center" wrapText="1"/>
    </xf>
    <xf numFmtId="0" fontId="57" fillId="0" borderId="21" xfId="1" applyFont="1" applyBorder="1" applyAlignment="1">
      <alignment horizontal="center" vertical="center" wrapText="1"/>
    </xf>
    <xf numFmtId="0" fontId="56" fillId="11" borderId="11" xfId="1" applyFont="1" applyFill="1" applyBorder="1" applyAlignment="1">
      <alignment horizontal="center" vertical="center" wrapText="1"/>
    </xf>
    <xf numFmtId="0" fontId="56" fillId="11" borderId="12" xfId="1" applyFont="1" applyFill="1" applyBorder="1" applyAlignment="1">
      <alignment horizontal="center" vertical="center" wrapText="1"/>
    </xf>
    <xf numFmtId="0" fontId="56" fillId="11" borderId="13" xfId="1" applyFont="1" applyFill="1" applyBorder="1" applyAlignment="1">
      <alignment horizontal="center" vertical="center" wrapText="1"/>
    </xf>
    <xf numFmtId="0" fontId="56" fillId="11" borderId="19" xfId="1" applyFont="1" applyFill="1" applyBorder="1" applyAlignment="1">
      <alignment horizontal="center" vertical="center" wrapText="1"/>
    </xf>
    <xf numFmtId="0" fontId="56" fillId="11" borderId="20" xfId="1" applyFont="1" applyFill="1" applyBorder="1" applyAlignment="1">
      <alignment horizontal="center" vertical="center" wrapText="1"/>
    </xf>
    <xf numFmtId="0" fontId="56" fillId="11" borderId="21" xfId="1" applyFont="1" applyFill="1" applyBorder="1" applyAlignment="1">
      <alignment horizontal="center" vertical="center" wrapText="1"/>
    </xf>
    <xf numFmtId="0" fontId="55" fillId="8" borderId="11" xfId="1" applyFont="1" applyFill="1" applyBorder="1" applyAlignment="1">
      <alignment horizontal="center" vertical="center" wrapText="1"/>
    </xf>
    <xf numFmtId="0" fontId="55" fillId="8" borderId="12" xfId="1" applyFont="1" applyFill="1" applyBorder="1" applyAlignment="1">
      <alignment horizontal="center" vertical="center" wrapText="1"/>
    </xf>
    <xf numFmtId="0" fontId="55" fillId="8" borderId="13" xfId="1" applyFont="1" applyFill="1" applyBorder="1" applyAlignment="1">
      <alignment horizontal="center" vertical="center" wrapText="1"/>
    </xf>
    <xf numFmtId="0" fontId="55" fillId="8" borderId="19" xfId="1" applyFont="1" applyFill="1" applyBorder="1" applyAlignment="1">
      <alignment horizontal="center" vertical="center" wrapText="1"/>
    </xf>
    <xf numFmtId="0" fontId="55" fillId="8" borderId="20" xfId="1" applyFont="1" applyFill="1" applyBorder="1" applyAlignment="1">
      <alignment horizontal="center" vertical="center" wrapText="1"/>
    </xf>
    <xf numFmtId="0" fontId="55" fillId="8" borderId="21" xfId="1" applyFont="1" applyFill="1" applyBorder="1" applyAlignment="1">
      <alignment horizontal="center" vertical="center" wrapText="1"/>
    </xf>
    <xf numFmtId="0" fontId="55" fillId="0" borderId="47" xfId="1" applyFont="1" applyBorder="1" applyAlignment="1"/>
    <xf numFmtId="0" fontId="55" fillId="0" borderId="48" xfId="1" applyFont="1" applyBorder="1" applyAlignment="1"/>
    <xf numFmtId="0" fontId="55" fillId="0" borderId="49" xfId="1" applyFont="1" applyBorder="1" applyAlignment="1"/>
    <xf numFmtId="0" fontId="56" fillId="11" borderId="17" xfId="1" applyFont="1" applyFill="1" applyBorder="1" applyAlignment="1">
      <alignment horizontal="center" vertical="center" wrapText="1"/>
    </xf>
    <xf numFmtId="0" fontId="56" fillId="11" borderId="0" xfId="1" applyFont="1" applyFill="1" applyAlignment="1">
      <alignment horizontal="center" vertical="center" wrapText="1"/>
    </xf>
    <xf numFmtId="0" fontId="56" fillId="11" borderId="18" xfId="1" applyFont="1" applyFill="1" applyBorder="1" applyAlignment="1">
      <alignment horizontal="center" vertical="center" wrapText="1"/>
    </xf>
    <xf numFmtId="0" fontId="57" fillId="0" borderId="17" xfId="1" applyFont="1" applyBorder="1" applyAlignment="1">
      <alignment horizontal="center" vertical="center" wrapText="1"/>
    </xf>
    <xf numFmtId="0" fontId="57" fillId="0" borderId="0" xfId="1" applyFont="1" applyAlignment="1">
      <alignment horizontal="center" vertical="center" wrapText="1"/>
    </xf>
    <xf numFmtId="0" fontId="57" fillId="0" borderId="18" xfId="1" applyFont="1" applyBorder="1" applyAlignment="1">
      <alignment horizontal="center" vertical="center" wrapText="1"/>
    </xf>
    <xf numFmtId="0" fontId="56" fillId="11" borderId="14" xfId="1" applyFont="1" applyFill="1" applyBorder="1" applyAlignment="1">
      <alignment horizontal="center" vertical="center" wrapText="1"/>
    </xf>
    <xf numFmtId="0" fontId="56" fillId="11" borderId="15" xfId="1" applyFont="1" applyFill="1" applyBorder="1" applyAlignment="1">
      <alignment horizontal="center" vertical="center" wrapText="1"/>
    </xf>
    <xf numFmtId="0" fontId="56" fillId="11" borderId="16" xfId="1" applyFont="1" applyFill="1" applyBorder="1" applyAlignment="1">
      <alignment horizontal="center" vertical="center" wrapText="1"/>
    </xf>
    <xf numFmtId="0" fontId="58" fillId="8" borderId="14" xfId="1" applyFont="1" applyFill="1" applyBorder="1" applyAlignment="1">
      <alignment horizontal="center" vertical="center" wrapText="1"/>
    </xf>
    <xf numFmtId="0" fontId="58" fillId="8" borderId="15" xfId="1" applyFont="1" applyFill="1" applyBorder="1" applyAlignment="1">
      <alignment horizontal="center" vertical="center" wrapText="1"/>
    </xf>
    <xf numFmtId="0" fontId="58" fillId="8" borderId="16" xfId="1" applyFont="1" applyFill="1" applyBorder="1" applyAlignment="1">
      <alignment horizontal="center" vertical="center" wrapText="1"/>
    </xf>
    <xf numFmtId="0" fontId="55" fillId="8" borderId="14" xfId="1" applyFont="1" applyFill="1" applyBorder="1" applyAlignment="1">
      <alignment horizontal="center" vertical="center" wrapText="1"/>
    </xf>
    <xf numFmtId="0" fontId="55" fillId="8" borderId="15" xfId="1" applyFont="1" applyFill="1" applyBorder="1" applyAlignment="1">
      <alignment horizontal="center" vertical="center" wrapText="1"/>
    </xf>
    <xf numFmtId="0" fontId="55" fillId="8" borderId="16" xfId="1" applyFont="1" applyFill="1" applyBorder="1" applyAlignment="1">
      <alignment horizontal="center" vertical="center" wrapText="1"/>
    </xf>
    <xf numFmtId="14" fontId="58" fillId="8" borderId="14" xfId="1" applyNumberFormat="1" applyFont="1" applyFill="1" applyBorder="1" applyAlignment="1">
      <alignment horizontal="center" vertical="center" wrapText="1"/>
    </xf>
    <xf numFmtId="14" fontId="58" fillId="8" borderId="15" xfId="1" applyNumberFormat="1" applyFont="1" applyFill="1" applyBorder="1" applyAlignment="1">
      <alignment horizontal="center" vertical="center" wrapText="1"/>
    </xf>
    <xf numFmtId="14" fontId="58" fillId="8" borderId="16" xfId="1" applyNumberFormat="1" applyFont="1" applyFill="1" applyBorder="1" applyAlignment="1">
      <alignment horizontal="center" vertical="center" wrapText="1"/>
    </xf>
    <xf numFmtId="0" fontId="42" fillId="13" borderId="28" xfId="0" applyFont="1" applyFill="1" applyBorder="1" applyAlignment="1" applyProtection="1">
      <alignment horizontal="center" vertical="center" wrapText="1"/>
      <protection locked="0"/>
    </xf>
    <xf numFmtId="0" fontId="42" fillId="13" borderId="26" xfId="0" applyFont="1" applyFill="1" applyBorder="1" applyAlignment="1" applyProtection="1">
      <alignment horizontal="center" vertical="center" wrapText="1"/>
      <protection locked="0"/>
    </xf>
    <xf numFmtId="0" fontId="42" fillId="13" borderId="29" xfId="0" applyFont="1" applyFill="1" applyBorder="1" applyAlignment="1" applyProtection="1">
      <alignment horizontal="center" vertical="center" wrapText="1"/>
      <protection locked="0"/>
    </xf>
    <xf numFmtId="0" fontId="97" fillId="23" borderId="58" xfId="0" applyFont="1" applyFill="1" applyBorder="1" applyAlignment="1">
      <alignment wrapText="1"/>
    </xf>
    <xf numFmtId="0" fontId="97" fillId="23" borderId="60" xfId="0" applyFont="1" applyFill="1" applyBorder="1" applyAlignment="1">
      <alignment wrapText="1"/>
    </xf>
    <xf numFmtId="0" fontId="97" fillId="23" borderId="63" xfId="0" applyFont="1" applyFill="1" applyBorder="1" applyAlignment="1">
      <alignment wrapText="1"/>
    </xf>
    <xf numFmtId="0" fontId="98" fillId="33" borderId="12" xfId="0" applyFont="1" applyFill="1" applyBorder="1" applyAlignment="1">
      <alignment wrapText="1"/>
    </xf>
    <xf numFmtId="0" fontId="98" fillId="33" borderId="59" xfId="0" applyFont="1" applyFill="1" applyBorder="1" applyAlignment="1">
      <alignment wrapText="1"/>
    </xf>
    <xf numFmtId="0" fontId="98" fillId="33" borderId="0" xfId="0" applyFont="1" applyFill="1" applyAlignment="1">
      <alignment wrapText="1"/>
    </xf>
    <xf numFmtId="0" fontId="98" fillId="33" borderId="61" xfId="0" applyFont="1" applyFill="1" applyBorder="1" applyAlignment="1">
      <alignment wrapText="1"/>
    </xf>
    <xf numFmtId="0" fontId="98" fillId="33" borderId="20" xfId="0" applyFont="1" applyFill="1" applyBorder="1" applyAlignment="1">
      <alignment wrapText="1"/>
    </xf>
    <xf numFmtId="0" fontId="98" fillId="33" borderId="85" xfId="0" applyFont="1" applyFill="1" applyBorder="1" applyAlignment="1">
      <alignment wrapText="1"/>
    </xf>
    <xf numFmtId="0" fontId="99" fillId="0" borderId="79" xfId="0" applyFont="1" applyBorder="1" applyAlignment="1">
      <alignment wrapText="1"/>
    </xf>
    <xf numFmtId="0" fontId="99" fillId="0" borderId="12" xfId="0" applyFont="1" applyBorder="1" applyAlignment="1">
      <alignment wrapText="1"/>
    </xf>
    <xf numFmtId="0" fontId="99" fillId="0" borderId="59" xfId="0" applyFont="1" applyBorder="1" applyAlignment="1">
      <alignment wrapText="1"/>
    </xf>
    <xf numFmtId="0" fontId="99" fillId="0" borderId="78" xfId="0" applyFont="1" applyBorder="1" applyAlignment="1">
      <alignment wrapText="1"/>
    </xf>
    <xf numFmtId="0" fontId="99" fillId="0" borderId="0" xfId="0" applyFont="1" applyAlignment="1">
      <alignment wrapText="1"/>
    </xf>
    <xf numFmtId="0" fontId="99" fillId="0" borderId="61" xfId="0" applyFont="1" applyBorder="1" applyAlignment="1">
      <alignment wrapText="1"/>
    </xf>
    <xf numFmtId="0" fontId="99" fillId="0" borderId="84" xfId="0" applyFont="1" applyBorder="1" applyAlignment="1">
      <alignment wrapText="1"/>
    </xf>
    <xf numFmtId="0" fontId="99" fillId="0" borderId="20" xfId="0" applyFont="1" applyBorder="1" applyAlignment="1">
      <alignment wrapText="1"/>
    </xf>
    <xf numFmtId="0" fontId="99" fillId="0" borderId="85" xfId="0" applyFont="1" applyBorder="1" applyAlignment="1">
      <alignment wrapText="1"/>
    </xf>
    <xf numFmtId="0" fontId="98" fillId="33" borderId="79" xfId="0" applyFont="1" applyFill="1" applyBorder="1" applyAlignment="1">
      <alignment wrapText="1"/>
    </xf>
    <xf numFmtId="0" fontId="98" fillId="33" borderId="78" xfId="0" applyFont="1" applyFill="1" applyBorder="1" applyAlignment="1">
      <alignment wrapText="1"/>
    </xf>
    <xf numFmtId="0" fontId="98" fillId="33" borderId="84" xfId="0" applyFont="1" applyFill="1" applyBorder="1" applyAlignment="1">
      <alignment wrapText="1"/>
    </xf>
    <xf numFmtId="0" fontId="98" fillId="33" borderId="83" xfId="0" applyFont="1" applyFill="1" applyBorder="1" applyAlignment="1">
      <alignment wrapText="1"/>
    </xf>
    <xf numFmtId="0" fontId="98" fillId="33" borderId="15" xfId="0" applyFont="1" applyFill="1" applyBorder="1" applyAlignment="1">
      <alignment wrapText="1"/>
    </xf>
    <xf numFmtId="0" fontId="98" fillId="33" borderId="76" xfId="0" applyFont="1" applyFill="1" applyBorder="1" applyAlignment="1">
      <alignment wrapText="1"/>
    </xf>
    <xf numFmtId="0" fontId="98" fillId="33" borderId="77" xfId="0" applyFont="1" applyFill="1" applyBorder="1" applyAlignment="1">
      <alignment wrapText="1"/>
    </xf>
    <xf numFmtId="0" fontId="99" fillId="0" borderId="89" xfId="0" applyFont="1" applyBorder="1" applyAlignment="1">
      <alignment wrapText="1"/>
    </xf>
    <xf numFmtId="0" fontId="99" fillId="0" borderId="76" xfId="0" applyFont="1" applyBorder="1" applyAlignment="1">
      <alignment wrapText="1"/>
    </xf>
    <xf numFmtId="0" fontId="99" fillId="0" borderId="77" xfId="0" applyFont="1" applyBorder="1" applyAlignment="1">
      <alignment wrapText="1"/>
    </xf>
    <xf numFmtId="0" fontId="98" fillId="33" borderId="89" xfId="0" applyFont="1" applyFill="1" applyBorder="1" applyAlignment="1">
      <alignment wrapText="1"/>
    </xf>
    <xf numFmtId="0" fontId="101" fillId="34" borderId="80" xfId="0" applyFont="1" applyFill="1" applyBorder="1" applyAlignment="1">
      <alignment horizontal="center" vertical="center" wrapText="1"/>
    </xf>
    <xf numFmtId="0" fontId="101" fillId="34" borderId="71" xfId="0" applyFont="1" applyFill="1" applyBorder="1" applyAlignment="1">
      <alignment horizontal="center" vertical="center" wrapText="1"/>
    </xf>
    <xf numFmtId="0" fontId="101" fillId="0" borderId="86" xfId="0" applyFont="1" applyBorder="1" applyAlignment="1">
      <alignment horizontal="center" vertical="center" wrapText="1"/>
    </xf>
    <xf numFmtId="0" fontId="101" fillId="0" borderId="87" xfId="0" applyFont="1" applyBorder="1" applyAlignment="1">
      <alignment horizontal="center" vertical="center" wrapText="1"/>
    </xf>
    <xf numFmtId="0" fontId="101" fillId="0" borderId="88" xfId="0" applyFont="1" applyBorder="1" applyAlignment="1">
      <alignment horizontal="center" vertical="center" wrapText="1"/>
    </xf>
    <xf numFmtId="0" fontId="102" fillId="0" borderId="86" xfId="0" applyFont="1" applyBorder="1" applyAlignment="1">
      <alignment horizontal="center" vertical="center" wrapText="1"/>
    </xf>
    <xf numFmtId="0" fontId="102" fillId="0" borderId="88" xfId="0" applyFont="1" applyBorder="1" applyAlignment="1">
      <alignment horizontal="center" vertical="center" wrapText="1"/>
    </xf>
    <xf numFmtId="0" fontId="100" fillId="0" borderId="86" xfId="0" applyFont="1" applyBorder="1" applyAlignment="1">
      <alignment horizontal="center" vertical="center" wrapText="1"/>
    </xf>
    <xf numFmtId="0" fontId="100" fillId="0" borderId="87" xfId="0" applyFont="1" applyBorder="1" applyAlignment="1">
      <alignment horizontal="center" vertical="center" wrapText="1"/>
    </xf>
    <xf numFmtId="0" fontId="100" fillId="0" borderId="88" xfId="0" applyFont="1" applyBorder="1" applyAlignment="1">
      <alignment horizontal="center" vertical="center" wrapText="1"/>
    </xf>
    <xf numFmtId="0" fontId="102" fillId="25" borderId="66" xfId="0" applyFont="1" applyFill="1" applyBorder="1" applyAlignment="1">
      <alignment horizontal="center" vertical="center" wrapText="1"/>
    </xf>
    <xf numFmtId="0" fontId="100" fillId="0" borderId="82" xfId="0" applyFont="1" applyBorder="1" applyAlignment="1">
      <alignment horizontal="center" vertical="center" wrapText="1"/>
    </xf>
    <xf numFmtId="0" fontId="100" fillId="0" borderId="81" xfId="0" applyFont="1" applyBorder="1" applyAlignment="1">
      <alignment horizontal="center" vertical="center" wrapText="1"/>
    </xf>
    <xf numFmtId="0" fontId="101" fillId="0" borderId="90" xfId="0" applyFont="1" applyBorder="1" applyAlignment="1">
      <alignment horizontal="center" vertical="center" wrapText="1"/>
    </xf>
    <xf numFmtId="0" fontId="101" fillId="0" borderId="82" xfId="0" applyFont="1" applyBorder="1" applyAlignment="1">
      <alignment horizontal="center" vertical="center" wrapText="1"/>
    </xf>
    <xf numFmtId="0" fontId="101" fillId="24" borderId="65" xfId="0" applyFont="1" applyFill="1" applyBorder="1" applyAlignment="1">
      <alignment horizontal="center" vertical="center" wrapText="1"/>
    </xf>
    <xf numFmtId="0" fontId="101" fillId="24" borderId="64" xfId="0" applyFont="1" applyFill="1" applyBorder="1" applyAlignment="1">
      <alignment horizontal="center" vertical="center" wrapText="1"/>
    </xf>
    <xf numFmtId="0" fontId="101" fillId="24" borderId="25" xfId="0" applyFont="1" applyFill="1" applyBorder="1" applyAlignment="1">
      <alignment horizontal="center" vertical="center" wrapText="1"/>
    </xf>
    <xf numFmtId="0" fontId="105" fillId="35" borderId="67" xfId="0" applyFont="1" applyFill="1" applyBorder="1" applyAlignment="1">
      <alignment horizontal="center" vertical="center" wrapText="1"/>
    </xf>
    <xf numFmtId="0" fontId="105" fillId="35" borderId="26" xfId="0" applyFont="1" applyFill="1" applyBorder="1" applyAlignment="1">
      <alignment horizontal="center" vertical="center" wrapText="1"/>
    </xf>
    <xf numFmtId="0" fontId="105" fillId="35" borderId="29" xfId="0" applyFont="1" applyFill="1" applyBorder="1" applyAlignment="1">
      <alignment horizontal="center" vertical="center" wrapText="1"/>
    </xf>
    <xf numFmtId="0" fontId="105" fillId="35" borderId="28" xfId="0" applyFont="1" applyFill="1" applyBorder="1" applyAlignment="1">
      <alignment horizontal="center" vertical="center" wrapText="1"/>
    </xf>
    <xf numFmtId="0" fontId="102" fillId="26" borderId="66" xfId="0" applyFont="1" applyFill="1" applyBorder="1" applyAlignment="1">
      <alignment horizontal="center" vertical="center" wrapText="1"/>
    </xf>
    <xf numFmtId="0" fontId="102" fillId="27" borderId="66" xfId="0" applyFont="1" applyFill="1" applyBorder="1" applyAlignment="1">
      <alignment horizontal="center" vertical="center" wrapText="1"/>
    </xf>
    <xf numFmtId="0" fontId="51" fillId="18" borderId="66" xfId="0" applyFont="1" applyFill="1" applyBorder="1" applyAlignment="1" applyProtection="1">
      <alignment horizontal="center" vertical="center" wrapText="1"/>
      <protection locked="0"/>
    </xf>
    <xf numFmtId="0" fontId="29" fillId="0" borderId="47" xfId="1" applyFont="1" applyBorder="1" applyAlignment="1"/>
    <xf numFmtId="0" fontId="29" fillId="0" borderId="48" xfId="1" applyFont="1" applyBorder="1" applyAlignment="1"/>
    <xf numFmtId="0" fontId="29" fillId="0" borderId="49" xfId="1" applyFont="1" applyBorder="1" applyAlignment="1"/>
    <xf numFmtId="0" fontId="32" fillId="8" borderId="14" xfId="1" applyFont="1" applyFill="1" applyBorder="1" applyAlignment="1">
      <alignment horizontal="center" vertical="center" wrapText="1"/>
    </xf>
    <xf numFmtId="0" fontId="32" fillId="8" borderId="15" xfId="1" applyFont="1" applyFill="1" applyBorder="1" applyAlignment="1">
      <alignment horizontal="center" vertical="center" wrapText="1"/>
    </xf>
    <xf numFmtId="0" fontId="32" fillId="8" borderId="16" xfId="1" applyFont="1" applyFill="1" applyBorder="1" applyAlignment="1">
      <alignment horizontal="center" vertical="center" wrapText="1"/>
    </xf>
    <xf numFmtId="0" fontId="29" fillId="8" borderId="14" xfId="1" applyFont="1" applyFill="1" applyBorder="1" applyAlignment="1">
      <alignment horizontal="center" vertical="center" wrapText="1"/>
    </xf>
    <xf numFmtId="0" fontId="29" fillId="8" borderId="15" xfId="1" applyFont="1" applyFill="1" applyBorder="1" applyAlignment="1">
      <alignment horizontal="center" vertical="center" wrapText="1"/>
    </xf>
    <xf numFmtId="0" fontId="29" fillId="8" borderId="16" xfId="1" applyFont="1" applyFill="1" applyBorder="1" applyAlignment="1">
      <alignment horizontal="center" vertical="center" wrapText="1"/>
    </xf>
    <xf numFmtId="14" fontId="32" fillId="8" borderId="14" xfId="1" applyNumberFormat="1" applyFont="1" applyFill="1" applyBorder="1" applyAlignment="1">
      <alignment horizontal="center" vertical="center" wrapText="1"/>
    </xf>
    <xf numFmtId="14" fontId="32" fillId="8" borderId="15" xfId="1" applyNumberFormat="1" applyFont="1" applyFill="1" applyBorder="1" applyAlignment="1">
      <alignment horizontal="center" vertical="center" wrapText="1"/>
    </xf>
    <xf numFmtId="14" fontId="32" fillId="8" borderId="16" xfId="1" applyNumberFormat="1" applyFont="1" applyFill="1" applyBorder="1" applyAlignment="1">
      <alignment horizontal="center" vertical="center" wrapText="1"/>
    </xf>
    <xf numFmtId="0" fontId="29" fillId="8" borderId="11" xfId="1" applyFont="1" applyFill="1" applyBorder="1" applyAlignment="1">
      <alignment horizontal="center" vertical="center" wrapText="1"/>
    </xf>
    <xf numFmtId="0" fontId="29" fillId="8" borderId="12" xfId="1" applyFont="1" applyFill="1" applyBorder="1" applyAlignment="1">
      <alignment horizontal="center" vertical="center" wrapText="1"/>
    </xf>
    <xf numFmtId="0" fontId="29" fillId="8" borderId="13" xfId="1" applyFont="1" applyFill="1" applyBorder="1" applyAlignment="1">
      <alignment horizontal="center" vertical="center" wrapText="1"/>
    </xf>
    <xf numFmtId="0" fontId="29" fillId="8" borderId="19" xfId="1" applyFont="1" applyFill="1" applyBorder="1" applyAlignment="1">
      <alignment horizontal="center" vertical="center" wrapText="1"/>
    </xf>
    <xf numFmtId="0" fontId="29" fillId="8" borderId="20" xfId="1" applyFont="1" applyFill="1" applyBorder="1" applyAlignment="1">
      <alignment horizontal="center" vertical="center" wrapText="1"/>
    </xf>
    <xf numFmtId="0" fontId="29" fillId="8" borderId="21" xfId="1" applyFont="1" applyFill="1" applyBorder="1" applyAlignment="1">
      <alignment horizontal="center" vertical="center" wrapText="1"/>
    </xf>
    <xf numFmtId="0" fontId="30" fillId="11" borderId="11" xfId="1" applyFont="1" applyFill="1" applyBorder="1" applyAlignment="1">
      <alignment horizontal="center" vertical="center" wrapText="1"/>
    </xf>
    <xf numFmtId="0" fontId="30" fillId="11" borderId="12" xfId="1" applyFont="1" applyFill="1" applyBorder="1" applyAlignment="1">
      <alignment horizontal="center" vertical="center" wrapText="1"/>
    </xf>
    <xf numFmtId="0" fontId="30" fillId="11" borderId="13" xfId="1" applyFont="1" applyFill="1" applyBorder="1" applyAlignment="1">
      <alignment horizontal="center" vertical="center" wrapText="1"/>
    </xf>
    <xf numFmtId="0" fontId="30" fillId="11" borderId="17" xfId="1" applyFont="1" applyFill="1" applyBorder="1" applyAlignment="1">
      <alignment horizontal="center" vertical="center" wrapText="1"/>
    </xf>
    <xf numFmtId="0" fontId="30" fillId="11" borderId="0" xfId="1" applyFont="1" applyFill="1" applyAlignment="1">
      <alignment horizontal="center" vertical="center" wrapText="1"/>
    </xf>
    <xf numFmtId="0" fontId="30" fillId="11" borderId="18" xfId="1" applyFont="1" applyFill="1" applyBorder="1" applyAlignment="1">
      <alignment horizontal="center" vertical="center" wrapText="1"/>
    </xf>
    <xf numFmtId="0" fontId="30" fillId="11" borderId="19" xfId="1" applyFont="1" applyFill="1" applyBorder="1" applyAlignment="1">
      <alignment horizontal="center" vertical="center" wrapText="1"/>
    </xf>
    <xf numFmtId="0" fontId="30" fillId="11" borderId="20" xfId="1" applyFont="1" applyFill="1" applyBorder="1" applyAlignment="1">
      <alignment horizontal="center" vertical="center" wrapText="1"/>
    </xf>
    <xf numFmtId="0" fontId="30" fillId="11" borderId="21"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0" xfId="1" applyFont="1" applyAlignment="1">
      <alignment horizontal="center" vertical="center" wrapText="1"/>
    </xf>
    <xf numFmtId="0" fontId="31" fillId="0" borderId="18"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0" fillId="11" borderId="14" xfId="1" applyFont="1" applyFill="1" applyBorder="1" applyAlignment="1">
      <alignment horizontal="center" vertical="center" wrapText="1"/>
    </xf>
    <xf numFmtId="0" fontId="30" fillId="11" borderId="15" xfId="1" applyFont="1" applyFill="1" applyBorder="1" applyAlignment="1">
      <alignment horizontal="center" vertical="center" wrapText="1"/>
    </xf>
    <xf numFmtId="0" fontId="30" fillId="11" borderId="16" xfId="1" applyFont="1" applyFill="1" applyBorder="1" applyAlignment="1">
      <alignment horizontal="center" vertical="center" wrapText="1"/>
    </xf>
    <xf numFmtId="0" fontId="0" fillId="0" borderId="121" xfId="0"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7" fillId="12" borderId="122" xfId="0" applyFont="1" applyFill="1" applyBorder="1" applyAlignment="1" applyProtection="1">
      <alignment horizontal="center" vertical="center" wrapText="1"/>
      <protection locked="0"/>
    </xf>
    <xf numFmtId="0" fontId="17" fillId="12" borderId="123" xfId="0" applyFont="1" applyFill="1" applyBorder="1" applyAlignment="1" applyProtection="1">
      <alignment horizontal="center" vertical="center" wrapText="1"/>
      <protection locked="0"/>
    </xf>
    <xf numFmtId="0" fontId="17" fillId="0" borderId="124" xfId="0" applyFont="1" applyBorder="1" applyAlignment="1" applyProtection="1">
      <alignment horizontal="center" vertical="center" wrapText="1"/>
      <protection locked="0"/>
    </xf>
    <xf numFmtId="0" fontId="17" fillId="0" borderId="129" xfId="0" applyFont="1" applyBorder="1" applyAlignment="1" applyProtection="1">
      <alignment horizontal="center" vertical="center" wrapText="1"/>
      <protection locked="0"/>
    </xf>
    <xf numFmtId="0" fontId="17" fillId="12" borderId="22" xfId="0" applyFont="1" applyFill="1" applyBorder="1" applyAlignment="1" applyProtection="1">
      <alignment horizontal="center" vertical="center" wrapText="1"/>
      <protection locked="0"/>
    </xf>
    <xf numFmtId="0" fontId="17" fillId="12" borderId="23" xfId="0" applyFont="1" applyFill="1" applyBorder="1" applyAlignment="1" applyProtection="1">
      <alignment horizontal="center" vertical="center" wrapText="1"/>
      <protection locked="0"/>
    </xf>
    <xf numFmtId="0" fontId="2" fillId="0" borderId="121"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2" fillId="0" borderId="121" xfId="0" applyFont="1" applyBorder="1" applyAlignment="1">
      <alignment horizontal="center" vertical="center" wrapText="1"/>
    </xf>
    <xf numFmtId="0" fontId="1" fillId="0" borderId="121" xfId="0" applyFont="1" applyBorder="1" applyAlignment="1" applyProtection="1">
      <alignment horizontal="left"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13" borderId="2" xfId="0" applyFont="1" applyFill="1" applyBorder="1" applyAlignment="1" applyProtection="1">
      <alignment horizontal="center" vertical="center" wrapText="1"/>
      <protection locked="0"/>
    </xf>
    <xf numFmtId="0" fontId="21" fillId="12" borderId="1" xfId="0" applyFont="1" applyFill="1" applyBorder="1" applyAlignment="1" applyProtection="1">
      <alignment horizontal="center" vertical="center" wrapText="1"/>
      <protection locked="0"/>
    </xf>
    <xf numFmtId="0" fontId="21" fillId="12" borderId="2" xfId="0"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3"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7" borderId="2" xfId="0" applyFont="1" applyFill="1" applyBorder="1" applyAlignment="1" applyProtection="1">
      <alignment horizontal="center" vertical="center" wrapText="1"/>
      <protection locked="0"/>
    </xf>
    <xf numFmtId="0" fontId="44" fillId="12" borderId="2" xfId="0" applyFont="1" applyFill="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44" fillId="0" borderId="2" xfId="0" applyFont="1" applyBorder="1" applyAlignment="1" applyProtection="1">
      <alignment horizontal="center" vertical="center" wrapText="1"/>
      <protection locked="0"/>
    </xf>
    <xf numFmtId="0" fontId="41" fillId="14" borderId="2" xfId="0" applyFont="1" applyFill="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61" fillId="0" borderId="2" xfId="1" applyFont="1" applyBorder="1" applyAlignment="1">
      <alignment horizontal="center" vertical="center" wrapText="1"/>
    </xf>
    <xf numFmtId="0" fontId="60" fillId="11" borderId="2" xfId="1" applyFont="1" applyFill="1" applyBorder="1" applyAlignment="1">
      <alignment horizontal="center" vertical="center" wrapText="1"/>
    </xf>
    <xf numFmtId="0" fontId="59" fillId="8" borderId="2" xfId="1" applyFont="1" applyFill="1" applyBorder="1" applyAlignment="1">
      <alignment horizontal="center" vertical="center" wrapText="1"/>
    </xf>
    <xf numFmtId="0" fontId="42" fillId="0" borderId="2" xfId="0" applyFont="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59" fillId="0" borderId="2" xfId="1" applyFont="1" applyBorder="1" applyAlignment="1"/>
    <xf numFmtId="0" fontId="62" fillId="8" borderId="2" xfId="1" applyFont="1" applyFill="1" applyBorder="1" applyAlignment="1">
      <alignment horizontal="center" vertical="center" wrapText="1"/>
    </xf>
    <xf numFmtId="14" fontId="62" fillId="8" borderId="2" xfId="1" applyNumberFormat="1" applyFont="1" applyFill="1" applyBorder="1" applyAlignment="1">
      <alignment horizontal="center" vertical="center" wrapText="1"/>
    </xf>
    <xf numFmtId="0" fontId="42" fillId="12" borderId="1" xfId="0" applyFont="1" applyFill="1" applyBorder="1" applyAlignment="1" applyProtection="1">
      <alignment horizontal="center" vertical="center" wrapText="1"/>
      <protection locked="0"/>
    </xf>
    <xf numFmtId="0" fontId="42" fillId="12" borderId="2" xfId="0" applyFont="1" applyFill="1" applyBorder="1" applyAlignment="1" applyProtection="1">
      <alignment horizontal="center" vertical="center" wrapText="1"/>
      <protection locked="0"/>
    </xf>
    <xf numFmtId="0" fontId="42" fillId="14" borderId="25" xfId="0" applyFont="1" applyFill="1" applyBorder="1" applyAlignment="1" applyProtection="1">
      <alignment horizontal="center" vertical="center" wrapText="1"/>
      <protection locked="0"/>
    </xf>
    <xf numFmtId="0" fontId="34" fillId="14" borderId="2" xfId="0" applyFont="1" applyFill="1" applyBorder="1" applyAlignment="1" applyProtection="1">
      <alignment horizontal="center" vertical="center" wrapText="1"/>
      <protection locked="0"/>
    </xf>
    <xf numFmtId="0" fontId="34" fillId="14" borderId="3" xfId="0" applyFont="1" applyFill="1" applyBorder="1" applyAlignment="1" applyProtection="1">
      <alignment horizontal="center" vertical="center" wrapText="1"/>
      <protection locked="0"/>
    </xf>
    <xf numFmtId="0" fontId="44" fillId="12" borderId="122" xfId="0" applyFont="1" applyFill="1" applyBorder="1" applyAlignment="1" applyProtection="1">
      <alignment horizontal="center" vertical="center" wrapText="1"/>
      <protection locked="0"/>
    </xf>
    <xf numFmtId="0" fontId="44" fillId="12" borderId="123" xfId="0" applyFont="1" applyFill="1"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14" fontId="44" fillId="0" borderId="124" xfId="0" applyNumberFormat="1" applyFont="1" applyBorder="1" applyAlignment="1" applyProtection="1">
      <alignment horizontal="center" vertical="center" wrapText="1"/>
      <protection locked="0"/>
    </xf>
    <xf numFmtId="0" fontId="42" fillId="0" borderId="121" xfId="0" applyFont="1" applyBorder="1" applyAlignment="1" applyProtection="1">
      <alignment horizontal="center" vertical="center" wrapText="1"/>
      <protection locked="0"/>
    </xf>
    <xf numFmtId="0" fontId="42" fillId="0" borderId="121" xfId="0" applyFont="1" applyBorder="1" applyAlignment="1">
      <alignment horizontal="center" vertical="center" wrapText="1"/>
    </xf>
    <xf numFmtId="0" fontId="51" fillId="40" borderId="25" xfId="0" applyFont="1" applyFill="1" applyBorder="1" applyAlignment="1" applyProtection="1">
      <alignment horizontal="center" vertical="center" wrapText="1"/>
      <protection locked="0"/>
    </xf>
    <xf numFmtId="0" fontId="51" fillId="40" borderId="2" xfId="0" applyFont="1" applyFill="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0" fontId="44" fillId="0" borderId="124" xfId="0" applyFont="1" applyBorder="1" applyAlignment="1" applyProtection="1">
      <alignment horizontal="center" vertical="center" wrapText="1"/>
      <protection locked="0"/>
    </xf>
    <xf numFmtId="0" fontId="41" fillId="0" borderId="121" xfId="0" applyFont="1" applyBorder="1" applyAlignment="1" applyProtection="1">
      <alignment horizontal="center" vertical="center" wrapText="1"/>
      <protection locked="0"/>
    </xf>
    <xf numFmtId="0" fontId="41" fillId="0" borderId="121" xfId="0" applyFont="1" applyBorder="1" applyAlignment="1">
      <alignment horizontal="center" vertical="center" wrapText="1"/>
    </xf>
    <xf numFmtId="0" fontId="47" fillId="0" borderId="47" xfId="1" applyFont="1" applyBorder="1" applyAlignment="1"/>
    <xf numFmtId="0" fontId="47" fillId="0" borderId="48" xfId="1" applyFont="1" applyBorder="1" applyAlignment="1"/>
    <xf numFmtId="0" fontId="47" fillId="0" borderId="49" xfId="1" applyFont="1" applyBorder="1" applyAlignment="1"/>
    <xf numFmtId="0" fontId="48" fillId="11" borderId="11" xfId="1" applyFont="1" applyFill="1" applyBorder="1" applyAlignment="1">
      <alignment horizontal="center" vertical="center" wrapText="1"/>
    </xf>
    <xf numFmtId="0" fontId="48" fillId="11" borderId="12" xfId="1" applyFont="1" applyFill="1" applyBorder="1" applyAlignment="1">
      <alignment horizontal="center" vertical="center" wrapText="1"/>
    </xf>
    <xf numFmtId="0" fontId="48" fillId="11" borderId="13" xfId="1" applyFont="1" applyFill="1" applyBorder="1" applyAlignment="1">
      <alignment horizontal="center" vertical="center" wrapText="1"/>
    </xf>
    <xf numFmtId="0" fontId="48" fillId="11" borderId="19" xfId="1" applyFont="1" applyFill="1" applyBorder="1" applyAlignment="1">
      <alignment horizontal="center" vertical="center" wrapText="1"/>
    </xf>
    <xf numFmtId="0" fontId="48" fillId="11" borderId="20" xfId="1" applyFont="1" applyFill="1" applyBorder="1" applyAlignment="1">
      <alignment horizontal="center" vertical="center" wrapText="1"/>
    </xf>
    <xf numFmtId="0" fontId="48" fillId="11" borderId="21" xfId="1" applyFont="1" applyFill="1" applyBorder="1" applyAlignment="1">
      <alignment horizontal="center" vertical="center" wrapText="1"/>
    </xf>
    <xf numFmtId="0" fontId="49" fillId="0" borderId="11" xfId="1" applyFont="1" applyBorder="1" applyAlignment="1">
      <alignment horizontal="center" vertical="center" wrapText="1"/>
    </xf>
    <xf numFmtId="0" fontId="49" fillId="0" borderId="12" xfId="1" applyFont="1" applyBorder="1" applyAlignment="1">
      <alignment horizontal="center" vertical="center" wrapText="1"/>
    </xf>
    <xf numFmtId="0" fontId="49" fillId="0" borderId="13" xfId="1" applyFont="1" applyBorder="1" applyAlignment="1">
      <alignment horizontal="center" vertical="center" wrapText="1"/>
    </xf>
    <xf numFmtId="0" fontId="49" fillId="0" borderId="19" xfId="1" applyFont="1" applyBorder="1" applyAlignment="1">
      <alignment horizontal="center" vertical="center" wrapText="1"/>
    </xf>
    <xf numFmtId="0" fontId="49" fillId="0" borderId="20" xfId="1" applyFont="1" applyBorder="1" applyAlignment="1">
      <alignment horizontal="center" vertical="center" wrapText="1"/>
    </xf>
    <xf numFmtId="0" fontId="49" fillId="0" borderId="21" xfId="1" applyFont="1" applyBorder="1" applyAlignment="1">
      <alignment horizontal="center" vertical="center" wrapText="1"/>
    </xf>
    <xf numFmtId="0" fontId="48" fillId="11" borderId="17" xfId="1" applyFont="1" applyFill="1" applyBorder="1" applyAlignment="1">
      <alignment horizontal="center" vertical="center" wrapText="1"/>
    </xf>
    <xf numFmtId="0" fontId="48" fillId="11" borderId="0" xfId="1" applyFont="1" applyFill="1" applyAlignment="1">
      <alignment horizontal="center" vertical="center" wrapText="1"/>
    </xf>
    <xf numFmtId="0" fontId="48" fillId="11" borderId="18" xfId="1" applyFont="1" applyFill="1" applyBorder="1" applyAlignment="1">
      <alignment horizontal="center" vertical="center" wrapText="1"/>
    </xf>
    <xf numFmtId="0" fontId="49" fillId="0" borderId="17" xfId="1" applyFont="1" applyBorder="1" applyAlignment="1">
      <alignment horizontal="center" vertical="center" wrapText="1"/>
    </xf>
    <xf numFmtId="0" fontId="49" fillId="0" borderId="0" xfId="1" applyFont="1" applyAlignment="1">
      <alignment horizontal="center" vertical="center" wrapText="1"/>
    </xf>
    <xf numFmtId="0" fontId="49" fillId="0" borderId="18" xfId="1" applyFont="1" applyBorder="1" applyAlignment="1">
      <alignment horizontal="center" vertical="center" wrapText="1"/>
    </xf>
    <xf numFmtId="0" fontId="48" fillId="11" borderId="14" xfId="1" applyFont="1" applyFill="1" applyBorder="1" applyAlignment="1">
      <alignment horizontal="center" vertical="center" wrapText="1"/>
    </xf>
    <xf numFmtId="0" fontId="48" fillId="11" borderId="15" xfId="1" applyFont="1" applyFill="1" applyBorder="1" applyAlignment="1">
      <alignment horizontal="center" vertical="center" wrapText="1"/>
    </xf>
    <xf numFmtId="0" fontId="48" fillId="11" borderId="16" xfId="1" applyFont="1" applyFill="1" applyBorder="1" applyAlignment="1">
      <alignment horizontal="center" vertical="center" wrapText="1"/>
    </xf>
    <xf numFmtId="0" fontId="10" fillId="0" borderId="124" xfId="0" applyFont="1" applyBorder="1" applyAlignment="1" applyProtection="1">
      <alignment horizontal="left" vertical="center" wrapText="1"/>
      <protection locked="0"/>
    </xf>
    <xf numFmtId="0" fontId="10" fillId="0" borderId="129" xfId="0" applyFont="1" applyBorder="1" applyAlignment="1" applyProtection="1">
      <alignment horizontal="left" vertical="center" wrapText="1"/>
      <protection locked="0"/>
    </xf>
    <xf numFmtId="0" fontId="10" fillId="0" borderId="130" xfId="0" applyFont="1" applyBorder="1" applyAlignment="1" applyProtection="1">
      <alignment horizontal="left" vertical="center" wrapText="1"/>
      <protection locked="0"/>
    </xf>
    <xf numFmtId="14" fontId="71" fillId="0" borderId="124" xfId="0" applyNumberFormat="1" applyFont="1" applyBorder="1" applyAlignment="1" applyProtection="1">
      <alignment horizontal="center" vertical="center" wrapText="1"/>
      <protection locked="0"/>
    </xf>
    <xf numFmtId="0" fontId="0" fillId="0" borderId="124"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42" fillId="0" borderId="121"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wrapText="1"/>
      <protection locked="0"/>
    </xf>
    <xf numFmtId="0" fontId="42" fillId="0" borderId="121" xfId="0" applyFont="1" applyBorder="1" applyAlignment="1">
      <alignment horizontal="left" vertical="center" wrapText="1"/>
    </xf>
    <xf numFmtId="0" fontId="50" fillId="8" borderId="14"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0" fillId="8" borderId="16" xfId="1" applyFont="1" applyFill="1" applyBorder="1" applyAlignment="1">
      <alignment horizontal="center" vertical="center" wrapText="1"/>
    </xf>
    <xf numFmtId="0" fontId="47" fillId="8" borderId="14" xfId="1" applyFont="1" applyFill="1" applyBorder="1" applyAlignment="1">
      <alignment horizontal="center" vertical="center" wrapText="1"/>
    </xf>
    <xf numFmtId="0" fontId="47" fillId="8" borderId="15" xfId="1" applyFont="1" applyFill="1" applyBorder="1" applyAlignment="1">
      <alignment horizontal="center" vertical="center" wrapText="1"/>
    </xf>
    <xf numFmtId="0" fontId="47" fillId="8" borderId="16" xfId="1" applyFont="1" applyFill="1" applyBorder="1" applyAlignment="1">
      <alignment horizontal="center" vertical="center" wrapText="1"/>
    </xf>
    <xf numFmtId="14" fontId="50" fillId="8" borderId="14" xfId="1" applyNumberFormat="1" applyFont="1" applyFill="1" applyBorder="1" applyAlignment="1">
      <alignment horizontal="center" vertical="center" wrapText="1"/>
    </xf>
    <xf numFmtId="14" fontId="50" fillId="8" borderId="15" xfId="1" applyNumberFormat="1" applyFont="1" applyFill="1" applyBorder="1" applyAlignment="1">
      <alignment horizontal="center" vertical="center" wrapText="1"/>
    </xf>
    <xf numFmtId="14" fontId="50" fillId="8" borderId="16" xfId="1" applyNumberFormat="1" applyFont="1" applyFill="1" applyBorder="1" applyAlignment="1">
      <alignment horizontal="center" vertical="center" wrapText="1"/>
    </xf>
    <xf numFmtId="0" fontId="47" fillId="8" borderId="11" xfId="1" applyFont="1" applyFill="1" applyBorder="1" applyAlignment="1">
      <alignment horizontal="center" vertical="center" wrapText="1"/>
    </xf>
    <xf numFmtId="0" fontId="47" fillId="8" borderId="12" xfId="1" applyFont="1" applyFill="1" applyBorder="1" applyAlignment="1">
      <alignment horizontal="center" vertical="center" wrapText="1"/>
    </xf>
    <xf numFmtId="0" fontId="47" fillId="8" borderId="13" xfId="1" applyFont="1" applyFill="1" applyBorder="1" applyAlignment="1">
      <alignment horizontal="center" vertical="center" wrapText="1"/>
    </xf>
    <xf numFmtId="0" fontId="47" fillId="8" borderId="19" xfId="1" applyFont="1" applyFill="1" applyBorder="1" applyAlignment="1">
      <alignment horizontal="center" vertical="center" wrapText="1"/>
    </xf>
    <xf numFmtId="0" fontId="47" fillId="8" borderId="20" xfId="1" applyFont="1" applyFill="1" applyBorder="1" applyAlignment="1">
      <alignment horizontal="center" vertical="center" wrapText="1"/>
    </xf>
    <xf numFmtId="0" fontId="47" fillId="8" borderId="21" xfId="1" applyFont="1" applyFill="1" applyBorder="1" applyAlignment="1">
      <alignment horizontal="center" vertical="center" wrapText="1"/>
    </xf>
    <xf numFmtId="0" fontId="39" fillId="0" borderId="12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42" fillId="12" borderId="22" xfId="0" applyFont="1" applyFill="1" applyBorder="1" applyAlignment="1" applyProtection="1">
      <alignment horizontal="center" vertical="center" wrapText="1"/>
      <protection locked="0"/>
    </xf>
    <xf numFmtId="0" fontId="42" fillId="12" borderId="23" xfId="0" applyFont="1" applyFill="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42" fillId="12" borderId="122" xfId="0" applyFont="1" applyFill="1" applyBorder="1" applyAlignment="1" applyProtection="1">
      <alignment horizontal="center" vertical="center" wrapText="1"/>
      <protection locked="0"/>
    </xf>
    <xf numFmtId="0" fontId="42" fillId="12" borderId="123" xfId="0" applyFont="1" applyFill="1" applyBorder="1" applyAlignment="1" applyProtection="1">
      <alignment horizontal="center" vertical="center" wrapText="1"/>
      <protection locked="0"/>
    </xf>
    <xf numFmtId="0" fontId="39" fillId="0" borderId="124" xfId="0" applyFont="1" applyBorder="1" applyAlignment="1" applyProtection="1">
      <alignment horizontal="center" vertical="center" wrapText="1"/>
      <protection locked="0"/>
    </xf>
    <xf numFmtId="0" fontId="39" fillId="0" borderId="129" xfId="0" applyFont="1" applyBorder="1" applyAlignment="1" applyProtection="1">
      <alignment horizontal="center" vertical="center" wrapText="1"/>
      <protection locked="0"/>
    </xf>
    <xf numFmtId="0" fontId="39" fillId="0" borderId="130" xfId="0" applyFont="1" applyBorder="1" applyAlignment="1" applyProtection="1">
      <alignment horizontal="center" vertical="center" wrapText="1"/>
      <protection locked="0"/>
    </xf>
    <xf numFmtId="14" fontId="42" fillId="0" borderId="124" xfId="0" applyNumberFormat="1" applyFont="1" applyBorder="1" applyAlignment="1" applyProtection="1">
      <alignment horizontal="center" vertical="center" wrapText="1"/>
      <protection locked="0"/>
    </xf>
    <xf numFmtId="0" fontId="42" fillId="0" borderId="129" xfId="0" applyFont="1" applyBorder="1" applyAlignment="1" applyProtection="1">
      <alignment horizontal="center" vertical="center" wrapText="1"/>
      <protection locked="0"/>
    </xf>
    <xf numFmtId="0" fontId="39" fillId="3" borderId="55" xfId="0" applyFont="1" applyFill="1" applyBorder="1" applyAlignment="1">
      <alignment horizontal="center"/>
    </xf>
    <xf numFmtId="0" fontId="39" fillId="3" borderId="25" xfId="0" applyFont="1" applyFill="1" applyBorder="1" applyAlignment="1">
      <alignment horizontal="center"/>
    </xf>
    <xf numFmtId="0" fontId="42" fillId="0" borderId="124" xfId="0" applyFont="1" applyBorder="1" applyAlignment="1" applyProtection="1">
      <alignment horizontal="center" vertical="center" wrapText="1"/>
      <protection locked="0"/>
    </xf>
    <xf numFmtId="0" fontId="34" fillId="0" borderId="47" xfId="1" applyFont="1" applyBorder="1" applyAlignment="1"/>
    <xf numFmtId="0" fontId="34" fillId="0" borderId="48" xfId="1" applyFont="1" applyBorder="1" applyAlignment="1"/>
    <xf numFmtId="0" fontId="34" fillId="0" borderId="49" xfId="1" applyFont="1" applyBorder="1" applyAlignment="1"/>
    <xf numFmtId="0" fontId="42" fillId="8" borderId="14" xfId="1" applyFont="1" applyFill="1" applyBorder="1" applyAlignment="1">
      <alignment horizontal="center" vertical="center" wrapText="1"/>
    </xf>
    <xf numFmtId="0" fontId="42" fillId="8" borderId="15" xfId="1" applyFont="1" applyFill="1" applyBorder="1" applyAlignment="1">
      <alignment horizontal="center" vertical="center" wrapText="1"/>
    </xf>
    <xf numFmtId="0" fontId="42" fillId="8" borderId="16" xfId="1" applyFont="1" applyFill="1" applyBorder="1" applyAlignment="1">
      <alignment horizontal="center" vertical="center" wrapText="1"/>
    </xf>
    <xf numFmtId="0" fontId="34" fillId="8" borderId="14" xfId="1" applyFont="1" applyFill="1" applyBorder="1" applyAlignment="1">
      <alignment horizontal="center" vertical="center" wrapText="1"/>
    </xf>
    <xf numFmtId="0" fontId="34" fillId="8" borderId="15" xfId="1" applyFont="1" applyFill="1" applyBorder="1" applyAlignment="1">
      <alignment horizontal="center" vertical="center" wrapText="1"/>
    </xf>
    <xf numFmtId="0" fontId="34" fillId="8" borderId="16" xfId="1" applyFont="1" applyFill="1" applyBorder="1" applyAlignment="1">
      <alignment horizontal="center" vertical="center" wrapText="1"/>
    </xf>
    <xf numFmtId="14" fontId="42" fillId="8" borderId="14" xfId="1" applyNumberFormat="1" applyFont="1" applyFill="1" applyBorder="1" applyAlignment="1">
      <alignment horizontal="center" vertical="center" wrapText="1"/>
    </xf>
    <xf numFmtId="14" fontId="42" fillId="8" borderId="15" xfId="1" applyNumberFormat="1" applyFont="1" applyFill="1" applyBorder="1" applyAlignment="1">
      <alignment horizontal="center" vertical="center" wrapText="1"/>
    </xf>
    <xf numFmtId="14" fontId="42" fillId="8" borderId="16" xfId="1" applyNumberFormat="1" applyFont="1" applyFill="1" applyBorder="1" applyAlignment="1">
      <alignment horizontal="center" vertical="center" wrapText="1"/>
    </xf>
    <xf numFmtId="0" fontId="34" fillId="8" borderId="11" xfId="1" applyFont="1" applyFill="1" applyBorder="1" applyAlignment="1">
      <alignment horizontal="center" vertical="center" wrapText="1"/>
    </xf>
    <xf numFmtId="0" fontId="34" fillId="8" borderId="12" xfId="1" applyFont="1" applyFill="1" applyBorder="1" applyAlignment="1">
      <alignment horizontal="center" vertical="center" wrapText="1"/>
    </xf>
    <xf numFmtId="0" fontId="34" fillId="8" borderId="13" xfId="1" applyFont="1" applyFill="1" applyBorder="1" applyAlignment="1">
      <alignment horizontal="center" vertical="center" wrapText="1"/>
    </xf>
    <xf numFmtId="0" fontId="34" fillId="8" borderId="19" xfId="1" applyFont="1" applyFill="1" applyBorder="1" applyAlignment="1">
      <alignment horizontal="center" vertical="center" wrapText="1"/>
    </xf>
    <xf numFmtId="0" fontId="34" fillId="8" borderId="20" xfId="1" applyFont="1" applyFill="1" applyBorder="1" applyAlignment="1">
      <alignment horizontal="center" vertical="center" wrapText="1"/>
    </xf>
    <xf numFmtId="0" fontId="34" fillId="8" borderId="21" xfId="1" applyFont="1" applyFill="1" applyBorder="1" applyAlignment="1">
      <alignment horizontal="center" vertical="center" wrapText="1"/>
    </xf>
    <xf numFmtId="0" fontId="75" fillId="11" borderId="11" xfId="1" applyFont="1" applyFill="1" applyBorder="1" applyAlignment="1">
      <alignment horizontal="center" vertical="center" wrapText="1"/>
    </xf>
    <xf numFmtId="0" fontId="75" fillId="11" borderId="12" xfId="1" applyFont="1" applyFill="1" applyBorder="1" applyAlignment="1">
      <alignment horizontal="center" vertical="center" wrapText="1"/>
    </xf>
    <xf numFmtId="0" fontId="75" fillId="11" borderId="13" xfId="1" applyFont="1" applyFill="1" applyBorder="1" applyAlignment="1">
      <alignment horizontal="center" vertical="center" wrapText="1"/>
    </xf>
    <xf numFmtId="0" fontId="75" fillId="11" borderId="17" xfId="1" applyFont="1" applyFill="1" applyBorder="1" applyAlignment="1">
      <alignment horizontal="center" vertical="center" wrapText="1"/>
    </xf>
    <xf numFmtId="0" fontId="75" fillId="11" borderId="0" xfId="1" applyFont="1" applyFill="1" applyAlignment="1">
      <alignment horizontal="center" vertical="center" wrapText="1"/>
    </xf>
    <xf numFmtId="0" fontId="75" fillId="11" borderId="18" xfId="1" applyFont="1" applyFill="1" applyBorder="1" applyAlignment="1">
      <alignment horizontal="center" vertical="center" wrapText="1"/>
    </xf>
    <xf numFmtId="0" fontId="75" fillId="11" borderId="19" xfId="1" applyFont="1" applyFill="1" applyBorder="1" applyAlignment="1">
      <alignment horizontal="center" vertical="center" wrapText="1"/>
    </xf>
    <xf numFmtId="0" fontId="75" fillId="11" borderId="20" xfId="1" applyFont="1" applyFill="1" applyBorder="1" applyAlignment="1">
      <alignment horizontal="center" vertical="center" wrapText="1"/>
    </xf>
    <xf numFmtId="0" fontId="75" fillId="11" borderId="21" xfId="1" applyFont="1" applyFill="1" applyBorder="1" applyAlignment="1">
      <alignment horizontal="center" vertical="center" wrapText="1"/>
    </xf>
    <xf numFmtId="0" fontId="45" fillId="0" borderId="11" xfId="1" applyFont="1" applyBorder="1" applyAlignment="1">
      <alignment horizontal="center" vertical="center" wrapText="1"/>
    </xf>
    <xf numFmtId="0" fontId="45" fillId="0" borderId="12" xfId="1" applyFont="1" applyBorder="1" applyAlignment="1">
      <alignment horizontal="center" vertical="center" wrapText="1"/>
    </xf>
    <xf numFmtId="0" fontId="45" fillId="0" borderId="13"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0" xfId="1" applyFont="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75" fillId="11" borderId="14" xfId="1" applyFont="1" applyFill="1" applyBorder="1" applyAlignment="1">
      <alignment horizontal="center" vertical="center" wrapText="1"/>
    </xf>
    <xf numFmtId="0" fontId="75" fillId="11" borderId="15" xfId="1" applyFont="1" applyFill="1" applyBorder="1" applyAlignment="1">
      <alignment horizontal="center" vertical="center" wrapText="1"/>
    </xf>
    <xf numFmtId="0" fontId="75" fillId="11" borderId="16" xfId="1" applyFont="1" applyFill="1" applyBorder="1" applyAlignment="1">
      <alignment horizontal="center" vertical="center" wrapText="1"/>
    </xf>
    <xf numFmtId="0" fontId="42" fillId="8" borderId="93" xfId="0" applyFont="1" applyFill="1" applyBorder="1" applyAlignment="1" applyProtection="1">
      <alignment horizontal="center" vertical="center" wrapText="1"/>
      <protection locked="0"/>
    </xf>
    <xf numFmtId="0" fontId="42" fillId="8" borderId="101" xfId="0" applyFont="1" applyFill="1" applyBorder="1" applyAlignment="1" applyProtection="1">
      <alignment horizontal="center" vertical="center" wrapText="1"/>
      <protection locked="0"/>
    </xf>
    <xf numFmtId="0" fontId="42" fillId="8" borderId="94" xfId="0" applyFont="1" applyFill="1" applyBorder="1" applyAlignment="1" applyProtection="1">
      <alignment horizontal="center" vertical="center" wrapText="1"/>
      <protection locked="0"/>
    </xf>
    <xf numFmtId="0" fontId="42" fillId="8" borderId="95" xfId="0" applyFont="1" applyFill="1" applyBorder="1" applyAlignment="1" applyProtection="1">
      <alignment horizontal="center" vertical="center" wrapText="1"/>
      <protection locked="0"/>
    </xf>
    <xf numFmtId="0" fontId="42" fillId="8" borderId="96" xfId="0" applyFont="1" applyFill="1" applyBorder="1" applyAlignment="1" applyProtection="1">
      <alignment horizontal="center" vertical="center" wrapText="1"/>
      <protection locked="0"/>
    </xf>
    <xf numFmtId="0" fontId="42" fillId="8" borderId="97" xfId="0" applyFont="1" applyFill="1" applyBorder="1" applyAlignment="1" applyProtection="1">
      <alignment horizontal="center" vertical="center" wrapText="1"/>
      <protection locked="0"/>
    </xf>
    <xf numFmtId="0" fontId="42" fillId="8" borderId="102" xfId="0" applyFont="1" applyFill="1" applyBorder="1" applyAlignment="1" applyProtection="1">
      <alignment horizontal="center" vertical="center" wrapText="1"/>
      <protection locked="0"/>
    </xf>
    <xf numFmtId="0" fontId="51" fillId="8" borderId="98" xfId="0" applyFont="1" applyFill="1" applyBorder="1" applyAlignment="1" applyProtection="1">
      <alignment horizontal="center" vertical="center" wrapText="1"/>
      <protection locked="0"/>
    </xf>
    <xf numFmtId="0" fontId="51" fillId="8" borderId="93" xfId="0" applyFont="1" applyFill="1" applyBorder="1" applyAlignment="1" applyProtection="1">
      <alignment horizontal="center" vertical="center" wrapText="1"/>
      <protection locked="0"/>
    </xf>
    <xf numFmtId="0" fontId="51" fillId="8" borderId="99" xfId="0" applyFont="1" applyFill="1" applyBorder="1" applyAlignment="1" applyProtection="1">
      <alignment horizontal="center" vertical="center" wrapText="1"/>
      <protection locked="0"/>
    </xf>
    <xf numFmtId="0" fontId="34" fillId="8" borderId="47" xfId="1" applyFont="1" applyFill="1" applyBorder="1" applyAlignment="1"/>
    <xf numFmtId="0" fontId="34" fillId="8" borderId="48" xfId="1" applyFont="1" applyFill="1" applyBorder="1" applyAlignment="1"/>
    <xf numFmtId="0" fontId="34" fillId="8" borderId="49" xfId="1" applyFont="1" applyFill="1" applyBorder="1" applyAlignment="1"/>
    <xf numFmtId="0" fontId="75" fillId="8" borderId="11" xfId="1" applyFont="1" applyFill="1" applyBorder="1" applyAlignment="1">
      <alignment horizontal="center" vertical="center" wrapText="1"/>
    </xf>
    <xf numFmtId="0" fontId="75" fillId="8" borderId="12" xfId="1" applyFont="1" applyFill="1" applyBorder="1" applyAlignment="1">
      <alignment horizontal="center" vertical="center" wrapText="1"/>
    </xf>
    <xf numFmtId="0" fontId="75" fillId="8" borderId="13" xfId="1" applyFont="1" applyFill="1" applyBorder="1" applyAlignment="1">
      <alignment horizontal="center" vertical="center" wrapText="1"/>
    </xf>
    <xf numFmtId="0" fontId="75" fillId="8" borderId="17" xfId="1" applyFont="1" applyFill="1" applyBorder="1" applyAlignment="1">
      <alignment horizontal="center" vertical="center" wrapText="1"/>
    </xf>
    <xf numFmtId="0" fontId="75" fillId="8" borderId="0" xfId="1" applyFont="1" applyFill="1" applyAlignment="1">
      <alignment horizontal="center" vertical="center" wrapText="1"/>
    </xf>
    <xf numFmtId="0" fontId="75" fillId="8" borderId="18" xfId="1" applyFont="1" applyFill="1" applyBorder="1" applyAlignment="1">
      <alignment horizontal="center" vertical="center" wrapText="1"/>
    </xf>
    <xf numFmtId="0" fontId="75" fillId="8" borderId="19" xfId="1" applyFont="1" applyFill="1" applyBorder="1" applyAlignment="1">
      <alignment horizontal="center" vertical="center" wrapText="1"/>
    </xf>
    <xf numFmtId="0" fontId="75" fillId="8" borderId="20" xfId="1" applyFont="1" applyFill="1" applyBorder="1" applyAlignment="1">
      <alignment horizontal="center" vertical="center" wrapText="1"/>
    </xf>
    <xf numFmtId="0" fontId="75" fillId="8" borderId="21" xfId="1" applyFont="1" applyFill="1" applyBorder="1" applyAlignment="1">
      <alignment horizontal="center" vertical="center" wrapText="1"/>
    </xf>
    <xf numFmtId="0" fontId="45" fillId="8" borderId="11" xfId="1" applyFont="1" applyFill="1" applyBorder="1" applyAlignment="1">
      <alignment horizontal="center" vertical="center" wrapText="1"/>
    </xf>
    <xf numFmtId="0" fontId="45" fillId="8" borderId="12" xfId="1" applyFont="1" applyFill="1" applyBorder="1" applyAlignment="1">
      <alignment horizontal="center" vertical="center" wrapText="1"/>
    </xf>
    <xf numFmtId="0" fontId="45" fillId="8" borderId="13" xfId="1" applyFont="1" applyFill="1" applyBorder="1" applyAlignment="1">
      <alignment horizontal="center" vertical="center" wrapText="1"/>
    </xf>
    <xf numFmtId="0" fontId="45" fillId="8" borderId="17" xfId="1" applyFont="1" applyFill="1" applyBorder="1" applyAlignment="1">
      <alignment horizontal="center" vertical="center" wrapText="1"/>
    </xf>
    <xf numFmtId="0" fontId="45" fillId="8" borderId="0" xfId="1" applyFont="1" applyFill="1" applyAlignment="1">
      <alignment horizontal="center" vertical="center" wrapText="1"/>
    </xf>
    <xf numFmtId="0" fontId="45" fillId="8" borderId="18" xfId="1" applyFont="1" applyFill="1" applyBorder="1" applyAlignment="1">
      <alignment horizontal="center" vertical="center" wrapText="1"/>
    </xf>
    <xf numFmtId="0" fontId="45" fillId="8" borderId="19" xfId="1" applyFont="1" applyFill="1" applyBorder="1" applyAlignment="1">
      <alignment horizontal="center" vertical="center" wrapText="1"/>
    </xf>
    <xf numFmtId="0" fontId="45" fillId="8" borderId="20" xfId="1" applyFont="1" applyFill="1" applyBorder="1" applyAlignment="1">
      <alignment horizontal="center" vertical="center" wrapText="1"/>
    </xf>
    <xf numFmtId="0" fontId="45" fillId="8" borderId="21" xfId="1" applyFont="1" applyFill="1" applyBorder="1" applyAlignment="1">
      <alignment horizontal="center" vertical="center" wrapText="1"/>
    </xf>
    <xf numFmtId="0" fontId="75" fillId="8" borderId="14" xfId="1" applyFont="1" applyFill="1" applyBorder="1" applyAlignment="1">
      <alignment horizontal="center" vertical="center" wrapText="1"/>
    </xf>
    <xf numFmtId="0" fontId="75" fillId="8" borderId="15" xfId="1" applyFont="1" applyFill="1" applyBorder="1" applyAlignment="1">
      <alignment horizontal="center" vertical="center" wrapText="1"/>
    </xf>
    <xf numFmtId="0" fontId="75" fillId="8" borderId="16" xfId="1" applyFont="1" applyFill="1" applyBorder="1" applyAlignment="1">
      <alignment horizontal="center" vertical="center" wrapText="1"/>
    </xf>
    <xf numFmtId="0" fontId="42" fillId="8" borderId="121" xfId="0" applyFont="1" applyFill="1" applyBorder="1" applyAlignment="1" applyProtection="1">
      <alignment horizontal="center" vertical="center" wrapText="1"/>
      <protection locked="0"/>
    </xf>
    <xf numFmtId="0" fontId="42" fillId="8" borderId="24" xfId="0" applyFont="1" applyFill="1" applyBorder="1" applyAlignment="1" applyProtection="1">
      <alignment horizontal="center" vertical="center" wrapText="1"/>
      <protection locked="0"/>
    </xf>
    <xf numFmtId="0" fontId="39" fillId="8" borderId="121" xfId="0" applyFont="1" applyFill="1" applyBorder="1" applyAlignment="1" applyProtection="1">
      <alignment horizontal="center" vertical="center" wrapText="1"/>
      <protection locked="0"/>
    </xf>
    <xf numFmtId="0" fontId="34" fillId="8" borderId="0" xfId="0" applyFont="1" applyFill="1" applyAlignment="1" applyProtection="1">
      <alignment horizontal="center" vertical="center" wrapText="1"/>
      <protection locked="0"/>
    </xf>
    <xf numFmtId="0" fontId="34" fillId="8" borderId="18" xfId="0" applyFont="1" applyFill="1" applyBorder="1" applyAlignment="1" applyProtection="1">
      <alignment horizontal="center" vertical="center" wrapText="1"/>
      <protection locked="0"/>
    </xf>
    <xf numFmtId="0" fontId="42" fillId="8" borderId="122" xfId="0" applyFont="1" applyFill="1" applyBorder="1" applyAlignment="1" applyProtection="1">
      <alignment horizontal="center" vertical="center" wrapText="1"/>
      <protection locked="0"/>
    </xf>
    <xf numFmtId="0" fontId="42" fillId="8" borderId="123" xfId="0" applyFont="1" applyFill="1" applyBorder="1" applyAlignment="1" applyProtection="1">
      <alignment horizontal="center" vertical="center" wrapText="1"/>
      <protection locked="0"/>
    </xf>
    <xf numFmtId="0" fontId="39" fillId="8" borderId="124" xfId="0" applyFont="1" applyFill="1" applyBorder="1" applyAlignment="1" applyProtection="1">
      <alignment horizontal="center" vertical="center" wrapText="1"/>
      <protection locked="0"/>
    </xf>
    <xf numFmtId="0" fontId="39" fillId="8" borderId="129" xfId="0" applyFont="1" applyFill="1" applyBorder="1" applyAlignment="1" applyProtection="1">
      <alignment horizontal="center" vertical="center" wrapText="1"/>
      <protection locked="0"/>
    </xf>
    <xf numFmtId="0" fontId="39" fillId="8" borderId="130" xfId="0" applyFont="1" applyFill="1" applyBorder="1" applyAlignment="1" applyProtection="1">
      <alignment horizontal="center" vertical="center" wrapText="1"/>
      <protection locked="0"/>
    </xf>
    <xf numFmtId="14" fontId="42" fillId="8" borderId="124" xfId="0" applyNumberFormat="1" applyFont="1" applyFill="1" applyBorder="1" applyAlignment="1" applyProtection="1">
      <alignment horizontal="center" vertical="center" wrapText="1"/>
      <protection locked="0"/>
    </xf>
    <xf numFmtId="0" fontId="42" fillId="8" borderId="129" xfId="0" applyFont="1" applyFill="1" applyBorder="1" applyAlignment="1" applyProtection="1">
      <alignment horizontal="center" vertical="center" wrapText="1"/>
      <protection locked="0"/>
    </xf>
    <xf numFmtId="0" fontId="42" fillId="8" borderId="22" xfId="0" applyFont="1" applyFill="1" applyBorder="1" applyAlignment="1" applyProtection="1">
      <alignment horizontal="center" vertical="center" wrapText="1"/>
      <protection locked="0"/>
    </xf>
    <xf numFmtId="0" fontId="42" fillId="8" borderId="23" xfId="0" applyFont="1" applyFill="1" applyBorder="1" applyAlignment="1" applyProtection="1">
      <alignment horizontal="center" vertical="center" wrapText="1"/>
      <protection locked="0"/>
    </xf>
    <xf numFmtId="0" fontId="42" fillId="8" borderId="25" xfId="0" applyFont="1" applyFill="1" applyBorder="1" applyAlignment="1" applyProtection="1">
      <alignment horizontal="center" vertical="center" wrapText="1"/>
      <protection locked="0"/>
    </xf>
    <xf numFmtId="0" fontId="34" fillId="8" borderId="2" xfId="0" applyFont="1" applyFill="1" applyBorder="1" applyAlignment="1" applyProtection="1">
      <alignment horizontal="center" vertical="center" wrapText="1"/>
      <protection locked="0"/>
    </xf>
    <xf numFmtId="0" fontId="34" fillId="8" borderId="3" xfId="0" applyFont="1" applyFill="1" applyBorder="1" applyAlignment="1" applyProtection="1">
      <alignment horizontal="center" vertical="center" wrapText="1"/>
      <protection locked="0"/>
    </xf>
    <xf numFmtId="0" fontId="42" fillId="8" borderId="92" xfId="0" applyFont="1" applyFill="1" applyBorder="1" applyAlignment="1" applyProtection="1">
      <alignment horizontal="center" vertical="center" wrapText="1"/>
      <protection locked="0"/>
    </xf>
    <xf numFmtId="0" fontId="42" fillId="8" borderId="100"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center" vertical="center" wrapText="1"/>
      <protection locked="0"/>
    </xf>
    <xf numFmtId="0" fontId="42" fillId="8" borderId="2" xfId="0" applyFont="1" applyFill="1" applyBorder="1" applyAlignment="1" applyProtection="1">
      <alignment horizontal="center" vertical="center" wrapText="1"/>
      <protection locked="0"/>
    </xf>
    <xf numFmtId="0" fontId="42" fillId="8" borderId="31" xfId="0" applyFont="1" applyFill="1" applyBorder="1" applyAlignment="1" applyProtection="1">
      <alignment horizontal="center" vertical="center" wrapText="1"/>
      <protection locked="0"/>
    </xf>
    <xf numFmtId="0" fontId="42" fillId="8" borderId="30" xfId="0" applyFont="1" applyFill="1" applyBorder="1" applyAlignment="1" applyProtection="1">
      <alignment horizontal="center" vertical="center" wrapText="1"/>
      <protection locked="0"/>
    </xf>
    <xf numFmtId="0" fontId="34" fillId="8" borderId="26" xfId="0" applyFont="1" applyFill="1" applyBorder="1" applyAlignment="1" applyProtection="1">
      <alignment horizontal="center" vertical="center" wrapText="1"/>
      <protection locked="0"/>
    </xf>
    <xf numFmtId="0" fontId="34" fillId="8" borderId="27" xfId="0" applyFont="1" applyFill="1" applyBorder="1" applyAlignment="1" applyProtection="1">
      <alignment horizontal="center" vertical="center" wrapText="1"/>
      <protection locked="0"/>
    </xf>
    <xf numFmtId="0" fontId="42" fillId="8" borderId="121" xfId="0" applyFont="1" applyFill="1" applyBorder="1" applyAlignment="1">
      <alignment horizontal="center" vertical="center" wrapText="1"/>
    </xf>
    <xf numFmtId="0" fontId="71" fillId="0" borderId="121" xfId="0" applyFont="1" applyBorder="1" applyAlignment="1" applyProtection="1">
      <alignment horizontal="center" vertical="center" wrapText="1"/>
      <protection locked="0"/>
    </xf>
    <xf numFmtId="0" fontId="71" fillId="0" borderId="121" xfId="0" applyFont="1" applyBorder="1" applyAlignment="1">
      <alignment horizontal="center" vertical="center" wrapText="1"/>
    </xf>
    <xf numFmtId="0" fontId="71" fillId="12" borderId="122" xfId="0" applyFont="1" applyFill="1" applyBorder="1" applyAlignment="1" applyProtection="1">
      <alignment horizontal="center" vertical="center" wrapText="1"/>
      <protection locked="0"/>
    </xf>
    <xf numFmtId="0" fontId="71" fillId="12" borderId="123" xfId="0" applyFont="1" applyFill="1" applyBorder="1" applyAlignment="1" applyProtection="1">
      <alignment horizontal="center" vertical="center" wrapText="1"/>
      <protection locked="0"/>
    </xf>
    <xf numFmtId="0" fontId="71" fillId="0" borderId="124" xfId="0" applyFont="1" applyBorder="1" applyAlignment="1" applyProtection="1">
      <alignment horizontal="center" vertical="center" wrapText="1"/>
      <protection locked="0"/>
    </xf>
    <xf numFmtId="0" fontId="71" fillId="13" borderId="1" xfId="0" applyFont="1" applyFill="1" applyBorder="1" applyAlignment="1" applyProtection="1">
      <alignment horizontal="center" vertical="center" textRotation="90" wrapText="1"/>
      <protection locked="0"/>
    </xf>
    <xf numFmtId="0" fontId="71" fillId="13" borderId="31" xfId="0" applyFont="1" applyFill="1" applyBorder="1" applyAlignment="1" applyProtection="1">
      <alignment horizontal="center" vertical="center" textRotation="90" wrapText="1"/>
      <protection locked="0"/>
    </xf>
    <xf numFmtId="0" fontId="71"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5" borderId="2" xfId="0" applyFont="1" applyFill="1" applyBorder="1" applyAlignment="1" applyProtection="1">
      <alignment horizontal="justify" vertical="center" textRotation="90" wrapText="1"/>
      <protection locked="0"/>
    </xf>
    <xf numFmtId="0" fontId="71" fillId="15" borderId="30" xfId="0" applyFont="1" applyFill="1" applyBorder="1" applyAlignment="1" applyProtection="1">
      <alignment horizontal="justify" vertical="center" textRotation="90" wrapText="1"/>
      <protection locked="0"/>
    </xf>
    <xf numFmtId="0" fontId="68" fillId="11" borderId="14" xfId="1" applyFont="1" applyFill="1" applyBorder="1" applyAlignment="1">
      <alignment horizontal="center" vertical="center" wrapText="1"/>
    </xf>
    <xf numFmtId="0" fontId="68" fillId="11" borderId="15" xfId="1" applyFont="1" applyFill="1" applyBorder="1" applyAlignment="1">
      <alignment horizontal="center" vertical="center" wrapText="1"/>
    </xf>
    <xf numFmtId="0" fontId="68" fillId="11" borderId="16" xfId="1" applyFont="1" applyFill="1" applyBorder="1" applyAlignment="1">
      <alignment horizontal="center" vertical="center" wrapText="1"/>
    </xf>
    <xf numFmtId="0" fontId="68" fillId="11" borderId="11" xfId="1" applyFont="1" applyFill="1" applyBorder="1" applyAlignment="1">
      <alignment horizontal="center" vertical="center" wrapText="1"/>
    </xf>
    <xf numFmtId="0" fontId="68" fillId="11" borderId="12" xfId="1" applyFont="1" applyFill="1" applyBorder="1" applyAlignment="1">
      <alignment horizontal="center" vertical="center" wrapText="1"/>
    </xf>
    <xf numFmtId="0" fontId="68" fillId="11" borderId="13" xfId="1" applyFont="1" applyFill="1" applyBorder="1" applyAlignment="1">
      <alignment horizontal="center" vertical="center" wrapText="1"/>
    </xf>
    <xf numFmtId="0" fontId="68" fillId="11" borderId="19" xfId="1" applyFont="1" applyFill="1" applyBorder="1" applyAlignment="1">
      <alignment horizontal="center" vertical="center" wrapText="1"/>
    </xf>
    <xf numFmtId="0" fontId="68" fillId="11" borderId="20" xfId="1" applyFont="1" applyFill="1" applyBorder="1" applyAlignment="1">
      <alignment horizontal="center" vertical="center" wrapText="1"/>
    </xf>
    <xf numFmtId="0" fontId="68" fillId="11" borderId="21" xfId="1" applyFont="1" applyFill="1" applyBorder="1" applyAlignment="1">
      <alignment horizontal="center" vertical="center" wrapText="1"/>
    </xf>
    <xf numFmtId="0" fontId="69" fillId="0" borderId="11" xfId="1" applyFont="1" applyBorder="1" applyAlignment="1">
      <alignment horizontal="center" vertical="center" wrapText="1"/>
    </xf>
    <xf numFmtId="0" fontId="69" fillId="0" borderId="12" xfId="1" applyFont="1" applyBorder="1" applyAlignment="1">
      <alignment horizontal="center" vertical="center" wrapText="1"/>
    </xf>
    <xf numFmtId="0" fontId="69" fillId="0" borderId="13" xfId="1" applyFont="1" applyBorder="1" applyAlignment="1">
      <alignment horizontal="center" vertical="center" wrapText="1"/>
    </xf>
    <xf numFmtId="0" fontId="69" fillId="0" borderId="19" xfId="1" applyFont="1" applyBorder="1" applyAlignment="1">
      <alignment horizontal="center" vertical="center" wrapText="1"/>
    </xf>
    <xf numFmtId="0" fontId="69" fillId="0" borderId="20" xfId="1" applyFont="1" applyBorder="1" applyAlignment="1">
      <alignment horizontal="center" vertical="center" wrapText="1"/>
    </xf>
    <xf numFmtId="0" fontId="69" fillId="0" borderId="21" xfId="1" applyFont="1" applyBorder="1" applyAlignment="1">
      <alignment horizontal="center" vertical="center" wrapText="1"/>
    </xf>
    <xf numFmtId="0" fontId="21" fillId="12" borderId="5" xfId="0" applyFont="1" applyFill="1" applyBorder="1" applyAlignment="1" applyProtection="1">
      <alignment horizontal="center" vertical="center" wrapText="1"/>
      <protection locked="0"/>
    </xf>
    <xf numFmtId="0" fontId="21" fillId="12" borderId="6"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17" fillId="12" borderId="135" xfId="0" applyFont="1" applyFill="1" applyBorder="1" applyAlignment="1" applyProtection="1">
      <alignment horizontal="center" vertical="center" wrapText="1"/>
      <protection locked="0"/>
    </xf>
    <xf numFmtId="0" fontId="17" fillId="12" borderId="136" xfId="0" applyFont="1" applyFill="1"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38" xfId="0" applyBorder="1" applyAlignment="1" applyProtection="1">
      <alignment horizontal="center" vertical="center" wrapText="1"/>
      <protection locked="0"/>
    </xf>
    <xf numFmtId="0" fontId="0" fillId="0" borderId="136" xfId="0" applyBorder="1" applyAlignment="1" applyProtection="1">
      <alignment horizontal="center" vertical="center" wrapText="1"/>
      <protection locked="0"/>
    </xf>
    <xf numFmtId="0" fontId="17" fillId="0" borderId="137" xfId="0" applyFont="1" applyBorder="1" applyAlignment="1" applyProtection="1">
      <alignment horizontal="center" vertical="center" wrapText="1"/>
      <protection locked="0"/>
    </xf>
    <xf numFmtId="0" fontId="17" fillId="0" borderId="138" xfId="0" applyFont="1" applyBorder="1" applyAlignment="1" applyProtection="1">
      <alignment horizontal="center" vertical="center" wrapText="1"/>
      <protection locked="0"/>
    </xf>
    <xf numFmtId="0" fontId="17" fillId="13" borderId="3" xfId="0" applyFont="1" applyFill="1" applyBorder="1" applyAlignment="1" applyProtection="1">
      <alignment horizontal="center" vertical="center" wrapText="1"/>
      <protection locked="0"/>
    </xf>
    <xf numFmtId="0" fontId="42" fillId="13" borderId="3" xfId="0" applyFont="1" applyFill="1" applyBorder="1" applyAlignment="1" applyProtection="1">
      <alignment horizontal="center" vertical="center" wrapText="1"/>
      <protection locked="0"/>
    </xf>
    <xf numFmtId="0" fontId="42" fillId="13" borderId="50" xfId="0" applyFont="1" applyFill="1" applyBorder="1" applyAlignment="1" applyProtection="1">
      <alignment horizontal="center" vertical="center" wrapText="1"/>
      <protection locked="0"/>
    </xf>
    <xf numFmtId="0" fontId="27" fillId="0" borderId="47" xfId="1" applyFont="1" applyBorder="1" applyAlignment="1"/>
    <xf numFmtId="0" fontId="27" fillId="0" borderId="48" xfId="1" applyFont="1" applyBorder="1" applyAlignment="1"/>
    <xf numFmtId="0" fontId="27" fillId="0" borderId="49" xfId="1" applyFont="1" applyBorder="1" applyAlignment="1"/>
    <xf numFmtId="0" fontId="28" fillId="8" borderId="14" xfId="1" applyFont="1" applyFill="1" applyBorder="1" applyAlignment="1">
      <alignment horizontal="center" vertical="center" wrapText="1"/>
    </xf>
    <xf numFmtId="0" fontId="28" fillId="8" borderId="15" xfId="1" applyFont="1" applyFill="1" applyBorder="1" applyAlignment="1">
      <alignment horizontal="center" vertical="center" wrapText="1"/>
    </xf>
    <xf numFmtId="0" fontId="28" fillId="8" borderId="16" xfId="1" applyFont="1" applyFill="1" applyBorder="1" applyAlignment="1">
      <alignment horizontal="center" vertical="center" wrapText="1"/>
    </xf>
    <xf numFmtId="0" fontId="27" fillId="8" borderId="14"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6" xfId="1" applyFont="1" applyFill="1" applyBorder="1" applyAlignment="1">
      <alignment horizontal="center" vertical="center" wrapText="1"/>
    </xf>
    <xf numFmtId="14" fontId="28" fillId="8" borderId="14" xfId="1" applyNumberFormat="1" applyFont="1" applyFill="1" applyBorder="1" applyAlignment="1">
      <alignment horizontal="center" vertical="center" wrapText="1"/>
    </xf>
    <xf numFmtId="14" fontId="28" fillId="8" borderId="15" xfId="1" applyNumberFormat="1" applyFont="1" applyFill="1" applyBorder="1" applyAlignment="1">
      <alignment horizontal="center" vertical="center" wrapText="1"/>
    </xf>
    <xf numFmtId="14" fontId="28" fillId="8" borderId="16" xfId="1" applyNumberFormat="1" applyFont="1" applyFill="1" applyBorder="1" applyAlignment="1">
      <alignment horizontal="center" vertical="center" wrapText="1"/>
    </xf>
    <xf numFmtId="0" fontId="27" fillId="8" borderId="11" xfId="1" applyFont="1" applyFill="1" applyBorder="1" applyAlignment="1">
      <alignment horizontal="center" vertical="center" wrapText="1"/>
    </xf>
    <xf numFmtId="0" fontId="27" fillId="8" borderId="12"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8" borderId="21" xfId="1" applyFont="1" applyFill="1" applyBorder="1" applyAlignment="1">
      <alignment horizontal="center" vertical="center" wrapText="1"/>
    </xf>
    <xf numFmtId="0" fontId="68" fillId="11" borderId="17" xfId="1" applyFont="1" applyFill="1" applyBorder="1" applyAlignment="1">
      <alignment horizontal="center" vertical="center" wrapText="1"/>
    </xf>
    <xf numFmtId="0" fontId="68" fillId="11" borderId="0" xfId="1" applyFont="1" applyFill="1" applyAlignment="1">
      <alignment horizontal="center" vertical="center" wrapText="1"/>
    </xf>
    <xf numFmtId="0" fontId="68" fillId="11" borderId="18" xfId="1" applyFont="1" applyFill="1" applyBorder="1" applyAlignment="1">
      <alignment horizontal="center" vertical="center" wrapText="1"/>
    </xf>
    <xf numFmtId="0" fontId="69" fillId="0" borderId="17" xfId="1" applyFont="1" applyBorder="1" applyAlignment="1">
      <alignment horizontal="center" vertical="center" wrapText="1"/>
    </xf>
    <xf numFmtId="0" fontId="69" fillId="0" borderId="0" xfId="1" applyFont="1" applyAlignment="1">
      <alignment horizontal="center" vertical="center" wrapText="1"/>
    </xf>
    <xf numFmtId="0" fontId="69" fillId="0" borderId="18" xfId="1" applyFont="1" applyBorder="1" applyAlignment="1">
      <alignment horizontal="center" vertical="center" wrapText="1"/>
    </xf>
    <xf numFmtId="0" fontId="0" fillId="0" borderId="141" xfId="0" applyBorder="1" applyAlignment="1" applyProtection="1">
      <alignment horizontal="center" vertical="center" wrapText="1"/>
      <protection locked="0"/>
    </xf>
    <xf numFmtId="0" fontId="17" fillId="12" borderId="142" xfId="0" applyFont="1" applyFill="1" applyBorder="1" applyAlignment="1" applyProtection="1">
      <alignment horizontal="center" vertical="center" wrapText="1"/>
      <protection locked="0"/>
    </xf>
    <xf numFmtId="0" fontId="17" fillId="12" borderId="143" xfId="0" applyFont="1" applyFill="1" applyBorder="1" applyAlignment="1" applyProtection="1">
      <alignment horizontal="center" vertical="center" wrapText="1"/>
      <protection locked="0"/>
    </xf>
    <xf numFmtId="0" fontId="0" fillId="0" borderId="144" xfId="0" applyBorder="1" applyAlignment="1" applyProtection="1">
      <alignment horizontal="center" vertical="center" wrapText="1"/>
      <protection locked="0"/>
    </xf>
    <xf numFmtId="0" fontId="0" fillId="0" borderId="145" xfId="0" applyBorder="1" applyAlignment="1" applyProtection="1">
      <alignment horizontal="center" vertical="center" wrapText="1"/>
      <protection locked="0"/>
    </xf>
    <xf numFmtId="0" fontId="0" fillId="0" borderId="146" xfId="0" applyBorder="1" applyAlignment="1" applyProtection="1">
      <alignment horizontal="center" vertical="center" wrapText="1"/>
      <protection locked="0"/>
    </xf>
    <xf numFmtId="0" fontId="17" fillId="0" borderId="144" xfId="0" applyFont="1" applyBorder="1" applyAlignment="1" applyProtection="1">
      <alignment horizontal="center" vertical="center" wrapText="1"/>
      <protection locked="0"/>
    </xf>
    <xf numFmtId="0" fontId="17" fillId="0" borderId="145" xfId="0" applyFont="1" applyBorder="1" applyAlignment="1" applyProtection="1">
      <alignment horizontal="center" vertical="center" wrapText="1"/>
      <protection locked="0"/>
    </xf>
    <xf numFmtId="0" fontId="2" fillId="0" borderId="141" xfId="0" applyFont="1" applyBorder="1" applyAlignment="1" applyProtection="1">
      <alignment horizontal="center" vertical="center" wrapText="1"/>
      <protection locked="0"/>
    </xf>
    <xf numFmtId="0" fontId="2" fillId="0" borderId="141" xfId="0" applyFont="1" applyBorder="1" applyAlignment="1">
      <alignment horizontal="center" vertical="center" wrapText="1"/>
    </xf>
    <xf numFmtId="0" fontId="71" fillId="0" borderId="148" xfId="0" applyFont="1" applyBorder="1" applyAlignment="1">
      <alignment horizontal="center" vertical="center" wrapText="1"/>
    </xf>
    <xf numFmtId="0" fontId="71" fillId="0" borderId="148" xfId="0" applyFont="1" applyBorder="1" applyAlignment="1" applyProtection="1">
      <alignment horizontal="center" vertical="center" wrapText="1"/>
      <protection locked="0"/>
    </xf>
    <xf numFmtId="0" fontId="0" fillId="0" borderId="148" xfId="0" applyBorder="1" applyAlignment="1" applyProtection="1">
      <alignment horizontal="center" vertical="center" wrapText="1"/>
      <protection locked="0"/>
    </xf>
    <xf numFmtId="0" fontId="71" fillId="12" borderId="149" xfId="0" applyFont="1" applyFill="1" applyBorder="1" applyAlignment="1" applyProtection="1">
      <alignment horizontal="center" vertical="center" wrapText="1"/>
      <protection locked="0"/>
    </xf>
    <xf numFmtId="0" fontId="71" fillId="12" borderId="150" xfId="0" applyFont="1" applyFill="1" applyBorder="1" applyAlignment="1" applyProtection="1">
      <alignment horizontal="center" vertical="center" wrapText="1"/>
      <protection locked="0"/>
    </xf>
    <xf numFmtId="0" fontId="0" fillId="0" borderId="151" xfId="0" applyBorder="1" applyAlignment="1" applyProtection="1">
      <alignment horizontal="center" vertical="center" wrapText="1"/>
      <protection locked="0"/>
    </xf>
    <xf numFmtId="0" fontId="0" fillId="0" borderId="152" xfId="0" applyBorder="1" applyAlignment="1" applyProtection="1">
      <alignment horizontal="center" vertical="center" wrapText="1"/>
      <protection locked="0"/>
    </xf>
    <xf numFmtId="0" fontId="0" fillId="0" borderId="153" xfId="0" applyBorder="1" applyAlignment="1" applyProtection="1">
      <alignment horizontal="center" vertical="center" wrapText="1"/>
      <protection locked="0"/>
    </xf>
    <xf numFmtId="0" fontId="71" fillId="0" borderId="151" xfId="0" applyFont="1" applyBorder="1" applyAlignment="1" applyProtection="1">
      <alignment horizontal="center" vertical="center" wrapText="1"/>
      <protection locked="0"/>
    </xf>
    <xf numFmtId="0" fontId="71" fillId="0" borderId="152" xfId="0" applyFont="1" applyBorder="1" applyAlignment="1" applyProtection="1">
      <alignment horizontal="center" vertical="center" wrapText="1"/>
      <protection locked="0"/>
    </xf>
    <xf numFmtId="0" fontId="42" fillId="0" borderId="148" xfId="0" applyFont="1" applyBorder="1" applyAlignment="1" applyProtection="1">
      <alignment horizontal="left" vertical="center" wrapText="1"/>
      <protection locked="0"/>
    </xf>
    <xf numFmtId="0" fontId="42" fillId="0" borderId="148" xfId="0" applyFont="1" applyBorder="1" applyAlignment="1">
      <alignment horizontal="left" vertical="center" wrapText="1"/>
    </xf>
    <xf numFmtId="0" fontId="44" fillId="12" borderId="149" xfId="0" applyFont="1" applyFill="1" applyBorder="1" applyAlignment="1" applyProtection="1">
      <alignment horizontal="center" vertical="center" wrapText="1"/>
      <protection locked="0"/>
    </xf>
    <xf numFmtId="0" fontId="44" fillId="12" borderId="150" xfId="0" applyFont="1" applyFill="1" applyBorder="1" applyAlignment="1" applyProtection="1">
      <alignment horizontal="center" vertical="center" wrapText="1"/>
      <protection locked="0"/>
    </xf>
    <xf numFmtId="0" fontId="0" fillId="0" borderId="151" xfId="0" applyBorder="1" applyAlignment="1" applyProtection="1">
      <alignment horizontal="left" vertical="center" wrapText="1"/>
      <protection locked="0"/>
    </xf>
    <xf numFmtId="0" fontId="0" fillId="0" borderId="152" xfId="0" applyBorder="1" applyAlignment="1" applyProtection="1">
      <alignment horizontal="left" vertical="center" wrapText="1"/>
      <protection locked="0"/>
    </xf>
    <xf numFmtId="0" fontId="0" fillId="0" borderId="153" xfId="0" applyBorder="1" applyAlignment="1" applyProtection="1">
      <alignment horizontal="left" vertical="center" wrapText="1"/>
      <protection locked="0"/>
    </xf>
    <xf numFmtId="14" fontId="44" fillId="0" borderId="151" xfId="0" applyNumberFormat="1" applyFont="1" applyBorder="1" applyAlignment="1" applyProtection="1">
      <alignment horizontal="center" vertical="center" wrapText="1"/>
      <protection locked="0"/>
    </xf>
    <xf numFmtId="0" fontId="44" fillId="0" borderId="152" xfId="0" applyFont="1" applyBorder="1" applyAlignment="1" applyProtection="1">
      <alignment horizontal="center" vertical="center" wrapText="1"/>
      <protection locked="0"/>
    </xf>
    <xf numFmtId="0" fontId="9" fillId="0" borderId="66" xfId="9" applyBorder="1" applyAlignment="1">
      <alignment wrapText="1"/>
    </xf>
    <xf numFmtId="0" fontId="9" fillId="10" borderId="0" xfId="9" applyFill="1" applyAlignment="1">
      <alignment horizontal="center" vertical="center" wrapText="1"/>
    </xf>
    <xf numFmtId="0" fontId="84" fillId="39" borderId="25" xfId="0" applyFont="1" applyFill="1" applyBorder="1" applyAlignment="1">
      <alignment vertical="center" wrapText="1"/>
    </xf>
    <xf numFmtId="0" fontId="84" fillId="0" borderId="25" xfId="0" applyFont="1" applyBorder="1" applyAlignment="1">
      <alignment vertical="center" wrapText="1"/>
    </xf>
  </cellXfs>
  <cellStyles count="14">
    <cellStyle name="Hipervínculo" xfId="9" builtinId="8"/>
    <cellStyle name="Hyperlink" xfId="11"/>
    <cellStyle name="Millares [0]" xfId="12" builtinId="6"/>
    <cellStyle name="Millares [0] 2" xfId="7"/>
    <cellStyle name="Millares 2" xfId="5"/>
    <cellStyle name="Moneda" xfId="10" builtinId="4"/>
    <cellStyle name="Normal" xfId="0" builtinId="0"/>
    <cellStyle name="Normal 2 2" xfId="8"/>
    <cellStyle name="Normal 3" xfId="1"/>
    <cellStyle name="Normal 3 2" xfId="4"/>
    <cellStyle name="Porcentaje" xfId="13" builtinId="5"/>
    <cellStyle name="Porcentaje 2" xfId="2"/>
    <cellStyle name="Porcentaje 3" xfId="3"/>
    <cellStyle name="Porcentaje 4" xfId="6"/>
  </cellStyles>
  <dxfs count="1193">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FFFFFF"/>
      <color rgb="FFFAFAF5"/>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sharedStrings" Target="sharedStrings.xml"/><Relationship Id="rId6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15</xdr:col>
      <xdr:colOff>728130</xdr:colOff>
      <xdr:row>33</xdr:row>
      <xdr:rowOff>17425</xdr:rowOff>
    </xdr:to>
    <xdr:pic>
      <xdr:nvPicPr>
        <xdr:cNvPr id="2" name="Marcador de contenido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90500"/>
          <a:ext cx="11396130" cy="6303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35719</xdr:colOff>
      <xdr:row>1</xdr:row>
      <xdr:rowOff>81642</xdr:rowOff>
    </xdr:from>
    <xdr:to>
      <xdr:col>1</xdr:col>
      <xdr:colOff>762001</xdr:colOff>
      <xdr:row>4</xdr:row>
      <xdr:rowOff>68036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148" y="244928"/>
          <a:ext cx="726282" cy="85725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oneCellAnchor>
    <xdr:from>
      <xdr:col>60</xdr:col>
      <xdr:colOff>3263900</xdr:colOff>
      <xdr:row>0</xdr:row>
      <xdr:rowOff>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1</xdr:col>
      <xdr:colOff>120765</xdr:colOff>
      <xdr:row>1</xdr:row>
      <xdr:rowOff>153080</xdr:rowOff>
    </xdr:from>
    <xdr:to>
      <xdr:col>1</xdr:col>
      <xdr:colOff>680357</xdr:colOff>
      <xdr:row>4</xdr:row>
      <xdr:rowOff>141285</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430" y="314665"/>
          <a:ext cx="559592" cy="665727"/>
        </a:xfrm>
        <a:prstGeom prst="rect">
          <a:avLst/>
        </a:prstGeom>
        <a:noFill/>
      </xdr:spPr>
    </xdr:pic>
    <xdr:clientData/>
  </xdr:twoCellAnchor>
  <xdr:oneCellAnchor>
    <xdr:from>
      <xdr:col>60</xdr:col>
      <xdr:colOff>3263900</xdr:colOff>
      <xdr:row>26</xdr:row>
      <xdr:rowOff>12700</xdr:rowOff>
    </xdr:from>
    <xdr:ext cx="2638977" cy="895350"/>
    <xdr:pic>
      <xdr:nvPicPr>
        <xdr:cNvPr id="6" name="Imagen 5">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47575" y="10252075"/>
          <a:ext cx="2638977" cy="8953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12058</xdr:colOff>
      <xdr:row>1</xdr:row>
      <xdr:rowOff>156741</xdr:rowOff>
    </xdr:from>
    <xdr:to>
      <xdr:col>1</xdr:col>
      <xdr:colOff>819874</xdr:colOff>
      <xdr:row>4</xdr:row>
      <xdr:rowOff>233732</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874" y="313482"/>
          <a:ext cx="807816" cy="94509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47624</xdr:colOff>
      <xdr:row>1</xdr:row>
      <xdr:rowOff>71437</xdr:rowOff>
    </xdr:from>
    <xdr:to>
      <xdr:col>1</xdr:col>
      <xdr:colOff>857250</xdr:colOff>
      <xdr:row>4</xdr:row>
      <xdr:rowOff>149679</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88" y="234723"/>
          <a:ext cx="809626" cy="881063"/>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51750</xdr:colOff>
      <xdr:row>2</xdr:row>
      <xdr:rowOff>25901</xdr:rowOff>
    </xdr:from>
    <xdr:to>
      <xdr:col>1</xdr:col>
      <xdr:colOff>587157</xdr:colOff>
      <xdr:row>5</xdr:row>
      <xdr:rowOff>52193</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1" y="730490"/>
          <a:ext cx="535407" cy="952696"/>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202407</xdr:colOff>
      <xdr:row>1</xdr:row>
      <xdr:rowOff>54429</xdr:rowOff>
    </xdr:from>
    <xdr:to>
      <xdr:col>2</xdr:col>
      <xdr:colOff>462643</xdr:colOff>
      <xdr:row>5</xdr:row>
      <xdr:rowOff>217715</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371" y="217715"/>
          <a:ext cx="1035843" cy="133350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59532</xdr:colOff>
      <xdr:row>1</xdr:row>
      <xdr:rowOff>54768</xdr:rowOff>
    </xdr:from>
    <xdr:to>
      <xdr:col>1</xdr:col>
      <xdr:colOff>600075</xdr:colOff>
      <xdr:row>3</xdr:row>
      <xdr:rowOff>99332</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twoCellAnchor editAs="oneCell">
    <xdr:from>
      <xdr:col>1</xdr:col>
      <xdr:colOff>11907</xdr:colOff>
      <xdr:row>1</xdr:row>
      <xdr:rowOff>35718</xdr:rowOff>
    </xdr:from>
    <xdr:to>
      <xdr:col>2</xdr:col>
      <xdr:colOff>149678</xdr:colOff>
      <xdr:row>4</xdr:row>
      <xdr:rowOff>73478</xdr:rowOff>
    </xdr:to>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twoCellAnchor editAs="oneCell">
    <xdr:from>
      <xdr:col>1</xdr:col>
      <xdr:colOff>0</xdr:colOff>
      <xdr:row>1</xdr:row>
      <xdr:rowOff>0</xdr:rowOff>
    </xdr:from>
    <xdr:to>
      <xdr:col>2</xdr:col>
      <xdr:colOff>678845</xdr:colOff>
      <xdr:row>5</xdr:row>
      <xdr:rowOff>426357</xdr:rowOff>
    </xdr:to>
    <xdr:pic>
      <xdr:nvPicPr>
        <xdr:cNvPr id="8" name="Imagen 7">
          <a:extLst>
            <a:ext uri="{FF2B5EF4-FFF2-40B4-BE49-F238E27FC236}">
              <a16:creationId xmlns:a16="http://schemas.microsoft.com/office/drawing/2014/main" id="{00000000-0008-0000-1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61925"/>
          <a:ext cx="1291167" cy="173672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25513</xdr:colOff>
      <xdr:row>1</xdr:row>
      <xdr:rowOff>62934</xdr:rowOff>
    </xdr:from>
    <xdr:to>
      <xdr:col>1</xdr:col>
      <xdr:colOff>1047750</xdr:colOff>
      <xdr:row>5</xdr:row>
      <xdr:rowOff>136073</xdr:rowOff>
    </xdr:to>
    <xdr:pic>
      <xdr:nvPicPr>
        <xdr:cNvPr id="6" name="Imagen 5">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77" y="226220"/>
          <a:ext cx="1022237" cy="1284174"/>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11" name="Imagen 10">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064788" y="13456444"/>
          <a:ext cx="2324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40821</xdr:colOff>
      <xdr:row>1</xdr:row>
      <xdr:rowOff>68036</xdr:rowOff>
    </xdr:from>
    <xdr:to>
      <xdr:col>1</xdr:col>
      <xdr:colOff>680357</xdr:colOff>
      <xdr:row>5</xdr:row>
      <xdr:rowOff>326572</xdr:rowOff>
    </xdr:to>
    <xdr:pic>
      <xdr:nvPicPr>
        <xdr:cNvPr id="8" name="Imagen 7">
          <a:extLst>
            <a:ext uri="{FF2B5EF4-FFF2-40B4-BE49-F238E27FC236}">
              <a16:creationId xmlns:a16="http://schemas.microsoft.com/office/drawing/2014/main" id="{00000000-0008-0000-1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464" y="231322"/>
          <a:ext cx="639536" cy="1347107"/>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95250</xdr:colOff>
      <xdr:row>1</xdr:row>
      <xdr:rowOff>95250</xdr:rowOff>
    </xdr:from>
    <xdr:to>
      <xdr:col>1</xdr:col>
      <xdr:colOff>748393</xdr:colOff>
      <xdr:row>5</xdr:row>
      <xdr:rowOff>13607</xdr:rowOff>
    </xdr:to>
    <xdr:pic>
      <xdr:nvPicPr>
        <xdr:cNvPr id="7" name="Imagen 6">
          <a:extLst>
            <a:ext uri="{FF2B5EF4-FFF2-40B4-BE49-F238E27FC236}">
              <a16:creationId xmlns:a16="http://schemas.microsoft.com/office/drawing/2014/main" id="{00000000-0008-0000-1400-000007000000}"/>
            </a:ext>
            <a:ext uri="{147F2762-F138-4A5C-976F-8EAC2B608ADB}">
              <a16:predDERef xmlns:a16="http://schemas.microsoft.com/office/drawing/2014/main" pre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94607"/>
          <a:ext cx="653143" cy="111578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138546</xdr:colOff>
      <xdr:row>2</xdr:row>
      <xdr:rowOff>86591</xdr:rowOff>
    </xdr:from>
    <xdr:to>
      <xdr:col>16</xdr:col>
      <xdr:colOff>149678</xdr:colOff>
      <xdr:row>11</xdr:row>
      <xdr:rowOff>1010214</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92689" y="481198"/>
          <a:ext cx="3725882" cy="5482016"/>
        </a:xfrm>
        <a:prstGeom prst="rect">
          <a:avLst/>
        </a:prstGeom>
      </xdr:spPr>
    </xdr:pic>
    <xdr:clientData/>
  </xdr:twoCellAnchor>
  <xdr:twoCellAnchor editAs="oneCell">
    <xdr:from>
      <xdr:col>2</xdr:col>
      <xdr:colOff>231320</xdr:colOff>
      <xdr:row>3</xdr:row>
      <xdr:rowOff>40821</xdr:rowOff>
    </xdr:from>
    <xdr:to>
      <xdr:col>10</xdr:col>
      <xdr:colOff>1455963</xdr:colOff>
      <xdr:row>5</xdr:row>
      <xdr:rowOff>625928</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0" y="625928"/>
          <a:ext cx="7320643"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13608</xdr:colOff>
      <xdr:row>1</xdr:row>
      <xdr:rowOff>26307</xdr:rowOff>
    </xdr:from>
    <xdr:to>
      <xdr:col>1</xdr:col>
      <xdr:colOff>653144</xdr:colOff>
      <xdr:row>5</xdr:row>
      <xdr:rowOff>68036</xdr:rowOff>
    </xdr:to>
    <xdr:pic>
      <xdr:nvPicPr>
        <xdr:cNvPr id="8" name="Imagen 7">
          <a:extLst>
            <a:ext uri="{FF2B5EF4-FFF2-40B4-BE49-F238E27FC236}">
              <a16:creationId xmlns:a16="http://schemas.microsoft.com/office/drawing/2014/main" id="{00000000-0008-0000-1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2" y="189593"/>
          <a:ext cx="639536" cy="1157514"/>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136072</xdr:colOff>
      <xdr:row>1</xdr:row>
      <xdr:rowOff>35718</xdr:rowOff>
    </xdr:from>
    <xdr:to>
      <xdr:col>1</xdr:col>
      <xdr:colOff>666750</xdr:colOff>
      <xdr:row>5</xdr:row>
      <xdr:rowOff>190499</xdr:rowOff>
    </xdr:to>
    <xdr:pic>
      <xdr:nvPicPr>
        <xdr:cNvPr id="5" name="Imagen 4">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6" y="199004"/>
          <a:ext cx="530678" cy="1066459"/>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11907</xdr:colOff>
      <xdr:row>1</xdr:row>
      <xdr:rowOff>35719</xdr:rowOff>
    </xdr:from>
    <xdr:to>
      <xdr:col>1</xdr:col>
      <xdr:colOff>666750</xdr:colOff>
      <xdr:row>4</xdr:row>
      <xdr:rowOff>32657</xdr:rowOff>
    </xdr:to>
    <xdr:pic>
      <xdr:nvPicPr>
        <xdr:cNvPr id="7" name="Imagen 6">
          <a:extLst>
            <a:ext uri="{FF2B5EF4-FFF2-40B4-BE49-F238E27FC236}">
              <a16:creationId xmlns:a16="http://schemas.microsoft.com/office/drawing/2014/main" id="{00000000-0008-0000-16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163286</xdr:colOff>
      <xdr:row>1</xdr:row>
      <xdr:rowOff>163286</xdr:rowOff>
    </xdr:from>
    <xdr:to>
      <xdr:col>2</xdr:col>
      <xdr:colOff>285750</xdr:colOff>
      <xdr:row>5</xdr:row>
      <xdr:rowOff>231322</xdr:rowOff>
    </xdr:to>
    <xdr:pic>
      <xdr:nvPicPr>
        <xdr:cNvPr id="4" name="Imagen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26572"/>
          <a:ext cx="1047750" cy="1306286"/>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58848</xdr:colOff>
      <xdr:row>1</xdr:row>
      <xdr:rowOff>169789</xdr:rowOff>
    </xdr:from>
    <xdr:to>
      <xdr:col>1</xdr:col>
      <xdr:colOff>773906</xdr:colOff>
      <xdr:row>4</xdr:row>
      <xdr:rowOff>266764</xdr:rowOff>
    </xdr:to>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387" y="333500"/>
          <a:ext cx="715058" cy="1168537"/>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68035</xdr:colOff>
      <xdr:row>1</xdr:row>
      <xdr:rowOff>35719</xdr:rowOff>
    </xdr:from>
    <xdr:to>
      <xdr:col>1</xdr:col>
      <xdr:colOff>789214</xdr:colOff>
      <xdr:row>5</xdr:row>
      <xdr:rowOff>163286</xdr:rowOff>
    </xdr:to>
    <xdr:pic>
      <xdr:nvPicPr>
        <xdr:cNvPr id="7" name="Imagen 6">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9" y="199005"/>
          <a:ext cx="721179" cy="129778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3</xdr:row>
      <xdr:rowOff>0</xdr:rowOff>
    </xdr:from>
    <xdr:to>
      <xdr:col>15</xdr:col>
      <xdr:colOff>598715</xdr:colOff>
      <xdr:row>36</xdr:row>
      <xdr:rowOff>127048</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816428" y="585107"/>
          <a:ext cx="11919858" cy="6413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117430</xdr:colOff>
      <xdr:row>1</xdr:row>
      <xdr:rowOff>96087</xdr:rowOff>
    </xdr:from>
    <xdr:to>
      <xdr:col>1</xdr:col>
      <xdr:colOff>808971</xdr:colOff>
      <xdr:row>5</xdr:row>
      <xdr:rowOff>91336</xdr:rowOff>
    </xdr:to>
    <xdr:pic>
      <xdr:nvPicPr>
        <xdr:cNvPr id="8" name="Imagen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330" y="258012"/>
          <a:ext cx="691541" cy="9953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1</xdr:row>
      <xdr:rowOff>149680</xdr:rowOff>
    </xdr:from>
    <xdr:to>
      <xdr:col>2</xdr:col>
      <xdr:colOff>321867</xdr:colOff>
      <xdr:row>5</xdr:row>
      <xdr:rowOff>231322</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12966"/>
          <a:ext cx="1061357" cy="117021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217714</xdr:colOff>
      <xdr:row>0</xdr:row>
      <xdr:rowOff>0</xdr:rowOff>
    </xdr:from>
    <xdr:to>
      <xdr:col>1</xdr:col>
      <xdr:colOff>612321</xdr:colOff>
      <xdr:row>4</xdr:row>
      <xdr:rowOff>108857</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0"/>
          <a:ext cx="707571" cy="103414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156483</xdr:colOff>
      <xdr:row>1</xdr:row>
      <xdr:rowOff>68036</xdr:rowOff>
    </xdr:from>
    <xdr:to>
      <xdr:col>1</xdr:col>
      <xdr:colOff>751794</xdr:colOff>
      <xdr:row>4</xdr:row>
      <xdr:rowOff>272142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447" y="231322"/>
          <a:ext cx="595311" cy="69396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60</xdr:col>
      <xdr:colOff>2906713</xdr:colOff>
      <xdr:row>0</xdr:row>
      <xdr:rowOff>0</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1</xdr:col>
      <xdr:colOff>105457</xdr:colOff>
      <xdr:row>1</xdr:row>
      <xdr:rowOff>62459</xdr:rowOff>
    </xdr:from>
    <xdr:to>
      <xdr:col>1</xdr:col>
      <xdr:colOff>968115</xdr:colOff>
      <xdr:row>5</xdr:row>
      <xdr:rowOff>175534</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752" y="218607"/>
          <a:ext cx="862658" cy="111241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81643</xdr:colOff>
      <xdr:row>1</xdr:row>
      <xdr:rowOff>95249</xdr:rowOff>
    </xdr:from>
    <xdr:to>
      <xdr:col>1</xdr:col>
      <xdr:colOff>623835</xdr:colOff>
      <xdr:row>4</xdr:row>
      <xdr:rowOff>108857</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6" y="258535"/>
          <a:ext cx="542192" cy="99332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MATRIZ%20POA%20Direcci&#243;n%20de%20Segur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ACCESO%20JUSTICIA/POA_SAJ_2023%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is.arias/Downloads/DRPA%20F-DS-524_V%20MATRIZ%20DOF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ACCESO%20A%20LA%20JUSTICIA/POA%202023%20-DAJ.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ARCEL%20DISTRITAL/F-DS-524_V3%20%20Matriz%20Formula%20POA%20CARCEL%20DISTRITAL%20%20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INVERSIONES/POA%20SIFCO%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an.rodriguez/Documents/Entrega%20Tania/POA%202023/F-DS-524%20_v3%20POA%20Dir.%20Bienes%20V0%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uis.arias/Downloads/F-DS-524_POA%20Direcci&#243;n%20de%20Bienes%202023%20MATRIZ%20DOF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ORTALECIMIENTO/DOF%20MATRIZ%20DOF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MUNICACIONES/POA%202023%20v%20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GESTION%20INSTITUCIONAL/POA%20-%202023%20-%20SG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T&#201;CNICA/MATRIZ%20DOFA%20Direcci&#243;n%20T&#233;cnica%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GESTION%20HUMANA/Matriz%20POA%20DGH%20-%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JURICA%20CONTRACTUAL/POA%20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exly.erazo/Downloads/POA-2023%20%20SEGUNDAS%20INSTANCIA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exly.erazo/Downloads/POA-2023%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AMILO\TRABAJO\SCJ\2022\Soportes%20Diciembre\Anexo%201.%20Calidad\POA\2022\F-DS-524_V3%20POA%20DRFyGD_202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2023%20DRF%20y%20GESTION%20DOCUMENT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INANCIERA/POA%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NTROL%20INTERNO/POA%20-%20PLAN%20DE%20ACCION%20%20%20202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TIC/POA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ANALISIS%20ESTRATEGICO/MATRIZ%20DOF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CONTROL%20DISCIPLINARIO/MATRIZ%20%20OC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4/F-DS-524_V3%20POA%202023%20_C4%20ajust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DE%20SEGURIDAD/POA%20MATRIZ%20DOFA%20SUBSECRETAR&#205;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DE%20PREVENCI&#211;N/2023%20MATRIZ%20POA%20D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PROPUESTA%20POA%202022%20DIRECCI&#211;N%20DE%20SEGURIDA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Giovanni Ricardo Angel Garcia" id="{0EE38EFB-E8E8-45EA-A0C3-F50BC4201ABD}" userId="S::giovanni.angel@scj.gov.co::ddb7f080-422c-416f-8ed7-de8607804aa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3-04-11T19:11:18.20" personId="{0EE38EFB-E8E8-45EA-A0C3-F50BC4201ABD}" id="{5C47BD7F-E9DF-4D38-9195-73A085F97918}">
    <text>La meta trazada fue del 80% no del 90%, la cual viene de años anteriores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5.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6.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7.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18.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cj.gov.co/sites/default/files/control/Inf-Riesgos-I-trim-2023_0.pdf" TargetMode="External"/><Relationship Id="rId1" Type="http://schemas.openxmlformats.org/officeDocument/2006/relationships/hyperlink" Target="https://scj.gov.co/sites/default/files/control/InfSegPMInstitucional-IITrim2022.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scjgovcol-my.sharepoint.com/:f:/r/personal/mauricioj_lopez_scj_gov_co/Documents/SOPORTES%20POA/Instrucci%C3%B3n%20de%20procesos%20disciplinarios%20segundo%20trimestre?csf=1&amp;web=1&amp;e=wkUgnS" TargetMode="External"/><Relationship Id="rId7" Type="http://schemas.openxmlformats.org/officeDocument/2006/relationships/vmlDrawing" Target="../drawings/vmlDrawing4.vml"/><Relationship Id="rId2" Type="http://schemas.openxmlformats.org/officeDocument/2006/relationships/hyperlink" Target="https://scjgovcol-my.sharepoint.com/:f:/r/personal/mauricioj_lopez_scj_gov_co/Documents/SOPORTES%20POA/Capacitaciones?csf=1&amp;web=1&amp;e=ImwD0r" TargetMode="External"/><Relationship Id="rId1" Type="http://schemas.openxmlformats.org/officeDocument/2006/relationships/hyperlink" Target="https://scjgovcol-my.sharepoint.com/:f:/r/personal/mauricioj_lopez_scj_gov_co/Documents/SOPORTES%20POA?csf=1&amp;web=1&amp;e=dz8xiD" TargetMode="External"/><Relationship Id="rId6" Type="http://schemas.openxmlformats.org/officeDocument/2006/relationships/drawing" Target="../drawings/drawing7.xml"/><Relationship Id="rId5" Type="http://schemas.openxmlformats.org/officeDocument/2006/relationships/printerSettings" Target="../printerSettings/printerSettings5.bin"/><Relationship Id="rId4" Type="http://schemas.openxmlformats.org/officeDocument/2006/relationships/hyperlink" Target="https://scjgovcol-my.sharepoint.com/:f:/r/personal/mauricioj_lopez_scj_gov_co/Documents/SOPORTES%20POA/Capacitaciones?csf=1&amp;web=1&amp;e=ImwD0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cjgovcol.sharepoint.com/:f:/r/sites/OficinaAsesoradePlaneacin/Documentos%20compartidos/EVIDENCIAS%20SIG/POA/2023/C4/SEGUNDO%20TRIMESTRE/META%203?csf=1&amp;web=1&amp;e=wcS97w" TargetMode="External"/><Relationship Id="rId7" Type="http://schemas.openxmlformats.org/officeDocument/2006/relationships/comments" Target="../comments5.xml"/><Relationship Id="rId2" Type="http://schemas.openxmlformats.org/officeDocument/2006/relationships/hyperlink" Target="https://scjgovcol.sharepoint.com/:f:/r/sites/OficinaAsesoradePlaneacin/Documentos%20compartidos/EVIDENCIAS%20SIG/POA/2023/C4/SEGUNDO%20TRIMESTRE/META%202?csf=1&amp;web=1&amp;e=lJkpBB" TargetMode="External"/><Relationship Id="rId1" Type="http://schemas.openxmlformats.org/officeDocument/2006/relationships/hyperlink" Target="https://scjgovcol.sharepoint.com/:f:/r/sites/OficinaAsesoradePlaneacin/Documentos%20compartidos/EVIDENCIAS%20SIG/POA/2023/C4/SEGUNDO%20TRIMESTRE/META%201?csf=1&amp;web=1&amp;e=URuazg" TargetMode="External"/><Relationship Id="rId6" Type="http://schemas.openxmlformats.org/officeDocument/2006/relationships/vmlDrawing" Target="../drawings/vmlDrawing5.vml"/><Relationship Id="rId5" Type="http://schemas.openxmlformats.org/officeDocument/2006/relationships/drawing" Target="../drawings/drawing8.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scj.gov.co/es/transparencia/planeacion/pol%C3%ADticas-lineamientos-y-manuales/seguimiento-al-plan-estrat%C3%A9gico-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 workbookViewId="0"/>
  </sheetViews>
  <sheetFormatPr baseColWidth="10" defaultColWidth="11.42578125"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37"/>
  <sheetViews>
    <sheetView showGridLines="0" topLeftCell="AK11" zoomScale="71" zoomScaleNormal="71" workbookViewId="0">
      <selection activeCell="BA14" sqref="BA14"/>
    </sheetView>
  </sheetViews>
  <sheetFormatPr baseColWidth="10" defaultColWidth="20.5703125" defaultRowHeight="12.75" customHeight="1" x14ac:dyDescent="0.25"/>
  <cols>
    <col min="1" max="1" width="2.7109375" customWidth="1"/>
    <col min="2" max="2" width="10.28515625" style="16" customWidth="1"/>
    <col min="3" max="3" width="40.7109375" style="16" customWidth="1"/>
    <col min="4" max="4" width="13" style="16" bestFit="1" customWidth="1"/>
    <col min="5" max="5" width="9" style="16" customWidth="1"/>
    <col min="6" max="6" width="10" style="16" customWidth="1"/>
    <col min="7" max="7" width="9.28515625" style="16" customWidth="1"/>
    <col min="8" max="8" width="8.5703125" style="16" customWidth="1"/>
    <col min="9" max="9" width="8" style="16" customWidth="1"/>
    <col min="10" max="10" width="10" style="16" customWidth="1"/>
    <col min="11" max="11" width="8.28515625" style="16" customWidth="1"/>
    <col min="12" max="12" width="8.140625" style="16" customWidth="1"/>
    <col min="13" max="13" width="11" style="16" customWidth="1"/>
    <col min="14" max="14" width="6.5703125" style="16" customWidth="1"/>
    <col min="15" max="15" width="10" style="16" customWidth="1"/>
    <col min="16" max="16" width="10.42578125" style="16" customWidth="1"/>
    <col min="17" max="17" width="7.85546875" style="16" customWidth="1"/>
    <col min="18" max="18" width="9.42578125" style="16" customWidth="1"/>
    <col min="19" max="19" width="10.5703125" style="16" customWidth="1"/>
    <col min="20" max="20" width="12.28515625" style="16" customWidth="1"/>
    <col min="21" max="21" width="18.5703125" style="16" customWidth="1"/>
    <col min="22" max="22" width="36" style="16" customWidth="1"/>
    <col min="23" max="23" width="16.85546875" style="16" customWidth="1"/>
    <col min="24" max="24" width="27.140625" style="16" customWidth="1"/>
    <col min="25" max="25" width="26.5703125" style="16" customWidth="1"/>
    <col min="26" max="26" width="14.7109375" style="17" customWidth="1"/>
    <col min="27" max="27" width="14.140625" style="17" customWidth="1"/>
    <col min="28" max="28" width="16.28515625" style="17" customWidth="1"/>
    <col min="29" max="29" width="16.42578125" style="17" customWidth="1"/>
    <col min="30" max="30" width="14.5703125" style="17" customWidth="1"/>
    <col min="31" max="31" width="11.28515625" style="17" customWidth="1"/>
    <col min="32" max="32" width="11.85546875" style="17" customWidth="1"/>
    <col min="33" max="33" width="15.28515625" style="17" customWidth="1"/>
    <col min="34" max="34" width="16.7109375" style="17" customWidth="1"/>
    <col min="35" max="35" width="19.28515625" style="17" customWidth="1"/>
    <col min="36" max="36" width="23.28515625" style="17" customWidth="1"/>
    <col min="37" max="37" width="60.7109375" style="17" bestFit="1" customWidth="1"/>
    <col min="38" max="38" width="50.28515625" style="17" customWidth="1"/>
    <col min="39" max="39" width="19.5703125" style="17" bestFit="1" customWidth="1"/>
    <col min="40" max="40" width="8.140625" style="17" customWidth="1"/>
    <col min="41" max="41" width="24.85546875" style="17" customWidth="1"/>
    <col min="42" max="42" width="34" style="17" customWidth="1"/>
    <col min="43" max="43" width="33.5703125" style="17" bestFit="1" customWidth="1"/>
    <col min="44" max="44" width="25.7109375" style="17" customWidth="1"/>
    <col min="45" max="45" width="33" style="17" customWidth="1"/>
    <col min="46" max="46" width="15.5703125" style="17" bestFit="1" customWidth="1"/>
    <col min="47" max="48" width="13.42578125" style="17" customWidth="1"/>
    <col min="49" max="49" width="87.85546875" style="17" customWidth="1"/>
    <col min="50" max="50" width="17.7109375" style="16" customWidth="1"/>
    <col min="51" max="51" width="14.85546875" style="16" customWidth="1"/>
    <col min="52" max="52" width="14.5703125" style="16" customWidth="1"/>
    <col min="53" max="53" width="66.7109375" style="16" customWidth="1"/>
    <col min="54" max="54" width="35.28515625" style="16" customWidth="1"/>
    <col min="55" max="55" width="16" style="16" customWidth="1"/>
    <col min="56" max="56" width="14.140625" style="16" customWidth="1"/>
    <col min="57" max="57" width="13.85546875" style="16" customWidth="1"/>
    <col min="58" max="58" width="18" style="16" customWidth="1"/>
    <col min="59" max="59" width="17.5703125" style="16" customWidth="1"/>
    <col min="60" max="60" width="14.140625" style="16" customWidth="1"/>
    <col min="61" max="61" width="16" style="16" customWidth="1"/>
    <col min="62" max="62" width="20.28515625" style="16" customWidth="1"/>
    <col min="63" max="251" width="20.5703125" style="16" customWidth="1"/>
  </cols>
  <sheetData>
    <row r="1" spans="1:251" ht="12.75" customHeight="1" thickBot="1" x14ac:dyDescent="0.3"/>
    <row r="2" spans="1:251" s="28" customFormat="1" ht="25.5" customHeight="1" thickBot="1" x14ac:dyDescent="0.35">
      <c r="B2" s="1216"/>
      <c r="C2" s="1234" t="s">
        <v>18</v>
      </c>
      <c r="D2" s="1235"/>
      <c r="E2" s="1235"/>
      <c r="F2" s="1235"/>
      <c r="G2" s="1235"/>
      <c r="H2" s="1235"/>
      <c r="I2" s="1235"/>
      <c r="J2" s="1235"/>
      <c r="K2" s="1235"/>
      <c r="L2" s="1235"/>
      <c r="M2" s="1235"/>
      <c r="N2" s="1235"/>
      <c r="O2" s="1235"/>
      <c r="P2" s="1235"/>
      <c r="Q2" s="1236"/>
      <c r="R2" s="1243" t="s">
        <v>19</v>
      </c>
      <c r="S2" s="1244"/>
      <c r="T2" s="1244"/>
      <c r="U2" s="1244"/>
      <c r="V2" s="1244"/>
      <c r="W2" s="1244"/>
      <c r="X2" s="1244"/>
      <c r="Y2" s="1244"/>
      <c r="Z2" s="1244"/>
      <c r="AA2" s="1244"/>
      <c r="AB2" s="1244"/>
      <c r="AC2" s="1244"/>
      <c r="AD2" s="1244"/>
      <c r="AE2" s="1244"/>
      <c r="AF2" s="1244"/>
      <c r="AG2" s="1244"/>
      <c r="AH2" s="1244"/>
      <c r="AI2" s="1245"/>
      <c r="AJ2" s="1252" t="s">
        <v>20</v>
      </c>
      <c r="AK2" s="1253"/>
      <c r="AL2" s="1253"/>
      <c r="AM2" s="1253"/>
      <c r="AN2" s="1253"/>
      <c r="AO2" s="1253"/>
      <c r="AP2" s="1253"/>
      <c r="AQ2" s="1253"/>
      <c r="AR2" s="1253"/>
      <c r="AS2" s="1253"/>
      <c r="AT2" s="1253"/>
      <c r="AU2" s="1254"/>
      <c r="AV2" s="1219" t="s">
        <v>21</v>
      </c>
      <c r="AW2" s="1220"/>
      <c r="AX2" s="1220"/>
      <c r="AY2" s="1220"/>
      <c r="AZ2" s="1220"/>
      <c r="BA2" s="1220"/>
      <c r="BB2" s="1220"/>
      <c r="BC2" s="1220"/>
      <c r="BD2" s="1220"/>
      <c r="BE2" s="1220"/>
      <c r="BF2" s="1220"/>
      <c r="BG2" s="1220"/>
      <c r="BH2" s="1220"/>
      <c r="BI2" s="1220"/>
      <c r="BJ2" s="1221"/>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row>
    <row r="3" spans="1:251" s="28" customFormat="1" ht="25.5" customHeight="1" thickBot="1" x14ac:dyDescent="0.35">
      <c r="B3" s="1217"/>
      <c r="C3" s="1237"/>
      <c r="D3" s="1238"/>
      <c r="E3" s="1238"/>
      <c r="F3" s="1238"/>
      <c r="G3" s="1238"/>
      <c r="H3" s="1238"/>
      <c r="I3" s="1238"/>
      <c r="J3" s="1238"/>
      <c r="K3" s="1238"/>
      <c r="L3" s="1238"/>
      <c r="M3" s="1238"/>
      <c r="N3" s="1238"/>
      <c r="O3" s="1238"/>
      <c r="P3" s="1238"/>
      <c r="Q3" s="1239"/>
      <c r="R3" s="1246"/>
      <c r="S3" s="1247"/>
      <c r="T3" s="1247"/>
      <c r="U3" s="1247"/>
      <c r="V3" s="1247"/>
      <c r="W3" s="1247"/>
      <c r="X3" s="1247"/>
      <c r="Y3" s="1247"/>
      <c r="Z3" s="1247"/>
      <c r="AA3" s="1247"/>
      <c r="AB3" s="1247"/>
      <c r="AC3" s="1247"/>
      <c r="AD3" s="1247"/>
      <c r="AE3" s="1247"/>
      <c r="AF3" s="1247"/>
      <c r="AG3" s="1247"/>
      <c r="AH3" s="1247"/>
      <c r="AI3" s="1248"/>
      <c r="AJ3" s="1252" t="s">
        <v>22</v>
      </c>
      <c r="AK3" s="1253"/>
      <c r="AL3" s="1253"/>
      <c r="AM3" s="1253"/>
      <c r="AN3" s="1253"/>
      <c r="AO3" s="1253"/>
      <c r="AP3" s="1253"/>
      <c r="AQ3" s="1253"/>
      <c r="AR3" s="1253"/>
      <c r="AS3" s="1253"/>
      <c r="AT3" s="1253"/>
      <c r="AU3" s="1254"/>
      <c r="AV3" s="1222">
        <v>3</v>
      </c>
      <c r="AW3" s="1223"/>
      <c r="AX3" s="1223"/>
      <c r="AY3" s="1223"/>
      <c r="AZ3" s="1223"/>
      <c r="BA3" s="1223"/>
      <c r="BB3" s="1223"/>
      <c r="BC3" s="1223"/>
      <c r="BD3" s="1223"/>
      <c r="BE3" s="1223"/>
      <c r="BF3" s="1223"/>
      <c r="BG3" s="1223"/>
      <c r="BH3" s="1223"/>
      <c r="BI3" s="1223"/>
      <c r="BJ3" s="1224"/>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row>
    <row r="4" spans="1:251" s="28" customFormat="1" ht="25.5" customHeight="1" thickBot="1" x14ac:dyDescent="0.35">
      <c r="B4" s="1217"/>
      <c r="C4" s="1240"/>
      <c r="D4" s="1241"/>
      <c r="E4" s="1241"/>
      <c r="F4" s="1241"/>
      <c r="G4" s="1241"/>
      <c r="H4" s="1241"/>
      <c r="I4" s="1241"/>
      <c r="J4" s="1241"/>
      <c r="K4" s="1241"/>
      <c r="L4" s="1241"/>
      <c r="M4" s="1241"/>
      <c r="N4" s="1241"/>
      <c r="O4" s="1241"/>
      <c r="P4" s="1241"/>
      <c r="Q4" s="1242"/>
      <c r="R4" s="1249"/>
      <c r="S4" s="1250"/>
      <c r="T4" s="1250"/>
      <c r="U4" s="1250"/>
      <c r="V4" s="1250"/>
      <c r="W4" s="1250"/>
      <c r="X4" s="1250"/>
      <c r="Y4" s="1250"/>
      <c r="Z4" s="1250"/>
      <c r="AA4" s="1250"/>
      <c r="AB4" s="1250"/>
      <c r="AC4" s="1250"/>
      <c r="AD4" s="1250"/>
      <c r="AE4" s="1250"/>
      <c r="AF4" s="1250"/>
      <c r="AG4" s="1250"/>
      <c r="AH4" s="1250"/>
      <c r="AI4" s="1251"/>
      <c r="AJ4" s="1252" t="s">
        <v>23</v>
      </c>
      <c r="AK4" s="1253"/>
      <c r="AL4" s="1253"/>
      <c r="AM4" s="1253"/>
      <c r="AN4" s="1253"/>
      <c r="AO4" s="1253"/>
      <c r="AP4" s="1253"/>
      <c r="AQ4" s="1253"/>
      <c r="AR4" s="1253"/>
      <c r="AS4" s="1253"/>
      <c r="AT4" s="1253"/>
      <c r="AU4" s="1254"/>
      <c r="AV4" s="1225">
        <v>42741</v>
      </c>
      <c r="AW4" s="1226"/>
      <c r="AX4" s="1226"/>
      <c r="AY4" s="1226"/>
      <c r="AZ4" s="1226"/>
      <c r="BA4" s="1226"/>
      <c r="BB4" s="1226"/>
      <c r="BC4" s="1226"/>
      <c r="BD4" s="1226"/>
      <c r="BE4" s="1226"/>
      <c r="BF4" s="1226"/>
      <c r="BG4" s="1226"/>
      <c r="BH4" s="1226"/>
      <c r="BI4" s="1226"/>
      <c r="BJ4" s="1227"/>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row>
    <row r="5" spans="1:251" s="28" customFormat="1" ht="10.5" customHeight="1" x14ac:dyDescent="0.3">
      <c r="B5" s="1217"/>
      <c r="C5" s="1234" t="s">
        <v>24</v>
      </c>
      <c r="D5" s="1235"/>
      <c r="E5" s="1235"/>
      <c r="F5" s="1235"/>
      <c r="G5" s="1235"/>
      <c r="H5" s="1235"/>
      <c r="I5" s="1235"/>
      <c r="J5" s="1235"/>
      <c r="K5" s="1235"/>
      <c r="L5" s="1235"/>
      <c r="M5" s="1235"/>
      <c r="N5" s="1235"/>
      <c r="O5" s="1235"/>
      <c r="P5" s="1235"/>
      <c r="Q5" s="1236"/>
      <c r="R5" s="1243" t="s">
        <v>25</v>
      </c>
      <c r="S5" s="1244"/>
      <c r="T5" s="1244"/>
      <c r="U5" s="1244"/>
      <c r="V5" s="1244"/>
      <c r="W5" s="1244"/>
      <c r="X5" s="1244"/>
      <c r="Y5" s="1244"/>
      <c r="Z5" s="1244"/>
      <c r="AA5" s="1244"/>
      <c r="AB5" s="1244"/>
      <c r="AC5" s="1244"/>
      <c r="AD5" s="1244"/>
      <c r="AE5" s="1244"/>
      <c r="AF5" s="1244"/>
      <c r="AG5" s="1244"/>
      <c r="AH5" s="1244"/>
      <c r="AI5" s="1245"/>
      <c r="AJ5" s="1234" t="s">
        <v>26</v>
      </c>
      <c r="AK5" s="1235"/>
      <c r="AL5" s="1235"/>
      <c r="AM5" s="1235"/>
      <c r="AN5" s="1235"/>
      <c r="AO5" s="1235"/>
      <c r="AP5" s="1235"/>
      <c r="AQ5" s="1235"/>
      <c r="AR5" s="1235"/>
      <c r="AS5" s="1235"/>
      <c r="AT5" s="1235"/>
      <c r="AU5" s="1236"/>
      <c r="AV5" s="1228" t="s">
        <v>27</v>
      </c>
      <c r="AW5" s="1229"/>
      <c r="AX5" s="1229"/>
      <c r="AY5" s="1229"/>
      <c r="AZ5" s="1229"/>
      <c r="BA5" s="1229"/>
      <c r="BB5" s="1229"/>
      <c r="BC5" s="1229"/>
      <c r="BD5" s="1229"/>
      <c r="BE5" s="1229"/>
      <c r="BF5" s="1229"/>
      <c r="BG5" s="1229"/>
      <c r="BH5" s="1229"/>
      <c r="BI5" s="1229"/>
      <c r="BJ5" s="1230"/>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row>
    <row r="6" spans="1:251" s="28" customFormat="1" ht="20.25" customHeight="1" thickBot="1" x14ac:dyDescent="0.35">
      <c r="B6" s="1218"/>
      <c r="C6" s="1240"/>
      <c r="D6" s="1241"/>
      <c r="E6" s="1241"/>
      <c r="F6" s="1241"/>
      <c r="G6" s="1241"/>
      <c r="H6" s="1241"/>
      <c r="I6" s="1241"/>
      <c r="J6" s="1241"/>
      <c r="K6" s="1241"/>
      <c r="L6" s="1241"/>
      <c r="M6" s="1241"/>
      <c r="N6" s="1241"/>
      <c r="O6" s="1241"/>
      <c r="P6" s="1241"/>
      <c r="Q6" s="1242"/>
      <c r="R6" s="1249"/>
      <c r="S6" s="1250"/>
      <c r="T6" s="1250"/>
      <c r="U6" s="1250"/>
      <c r="V6" s="1250"/>
      <c r="W6" s="1250"/>
      <c r="X6" s="1250"/>
      <c r="Y6" s="1250"/>
      <c r="Z6" s="1250"/>
      <c r="AA6" s="1250"/>
      <c r="AB6" s="1250"/>
      <c r="AC6" s="1250"/>
      <c r="AD6" s="1250"/>
      <c r="AE6" s="1250"/>
      <c r="AF6" s="1250"/>
      <c r="AG6" s="1250"/>
      <c r="AH6" s="1250"/>
      <c r="AI6" s="1251"/>
      <c r="AJ6" s="1240"/>
      <c r="AK6" s="1241"/>
      <c r="AL6" s="1241"/>
      <c r="AM6" s="1241"/>
      <c r="AN6" s="1241"/>
      <c r="AO6" s="1241"/>
      <c r="AP6" s="1241"/>
      <c r="AQ6" s="1241"/>
      <c r="AR6" s="1241"/>
      <c r="AS6" s="1241"/>
      <c r="AT6" s="1241"/>
      <c r="AU6" s="1242"/>
      <c r="AV6" s="1231"/>
      <c r="AW6" s="1232"/>
      <c r="AX6" s="1232"/>
      <c r="AY6" s="1232"/>
      <c r="AZ6" s="1232"/>
      <c r="BA6" s="1232"/>
      <c r="BB6" s="1232"/>
      <c r="BC6" s="1232"/>
      <c r="BD6" s="1232"/>
      <c r="BE6" s="1232"/>
      <c r="BF6" s="1232"/>
      <c r="BG6" s="1232"/>
      <c r="BH6" s="1232"/>
      <c r="BI6" s="1232"/>
      <c r="BJ6" s="1233"/>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row>
    <row r="7" spans="1:251" s="15" customFormat="1" ht="50.25" customHeight="1" x14ac:dyDescent="0.25">
      <c r="B7" s="1262" t="s">
        <v>28</v>
      </c>
      <c r="C7" s="1263"/>
      <c r="D7" s="1264" t="s">
        <v>550</v>
      </c>
      <c r="E7" s="1264"/>
      <c r="F7" s="1264"/>
      <c r="G7" s="1264"/>
      <c r="H7" s="1264"/>
      <c r="I7" s="1264"/>
      <c r="J7" s="1264"/>
      <c r="K7" s="1264"/>
      <c r="L7" s="1264"/>
      <c r="M7" s="1264"/>
      <c r="N7" s="1264"/>
      <c r="O7" s="1264"/>
      <c r="P7" s="1264"/>
      <c r="Q7" s="1264"/>
      <c r="R7" s="1264"/>
      <c r="S7" s="1264"/>
      <c r="T7" s="1264"/>
      <c r="U7" s="1264"/>
      <c r="V7" s="1264"/>
      <c r="W7" s="1264"/>
      <c r="X7" s="1264"/>
      <c r="Y7" s="1264"/>
      <c r="Z7" s="1264"/>
      <c r="AA7" s="1265" t="s">
        <v>30</v>
      </c>
      <c r="AB7" s="1265"/>
      <c r="AC7" s="1266"/>
      <c r="AD7" s="1266"/>
      <c r="AE7" s="1266"/>
      <c r="AF7" s="1266"/>
      <c r="AG7" s="1266"/>
      <c r="AH7" s="1266"/>
      <c r="AI7" s="1266"/>
      <c r="AJ7" s="1266"/>
      <c r="AK7" s="1265" t="s">
        <v>32</v>
      </c>
      <c r="AL7" s="1265"/>
      <c r="AM7" s="1255"/>
      <c r="AN7" s="1255"/>
      <c r="AO7" s="1255"/>
      <c r="AP7" s="1255"/>
      <c r="AQ7" s="1255"/>
      <c r="AR7" s="1255"/>
      <c r="AS7" s="1255"/>
      <c r="AT7" s="1255"/>
      <c r="AU7" s="1256"/>
      <c r="AV7" s="1256"/>
      <c r="AW7" s="1256"/>
      <c r="AX7" s="1256"/>
      <c r="AY7" s="1256"/>
      <c r="AZ7" s="1256"/>
      <c r="BA7" s="1256"/>
      <c r="BB7" s="1256"/>
      <c r="BC7" s="1256"/>
      <c r="BD7" s="1256"/>
      <c r="BE7" s="1256"/>
      <c r="BF7" s="1256"/>
      <c r="BG7" s="1256"/>
      <c r="BH7" s="1256"/>
      <c r="BI7" s="1256"/>
      <c r="BJ7" s="1257"/>
    </row>
    <row r="8" spans="1:251" s="15" customFormat="1" ht="49.15" customHeight="1" x14ac:dyDescent="0.25">
      <c r="B8" s="1258" t="s">
        <v>34</v>
      </c>
      <c r="C8" s="1259"/>
      <c r="D8" s="1267" t="s">
        <v>551</v>
      </c>
      <c r="E8" s="1267"/>
      <c r="F8" s="1267"/>
      <c r="G8" s="1267"/>
      <c r="H8" s="1267"/>
      <c r="I8" s="1267"/>
      <c r="J8" s="1267"/>
      <c r="K8" s="1267"/>
      <c r="L8" s="1267"/>
      <c r="M8" s="1267"/>
      <c r="N8" s="1267"/>
      <c r="O8" s="1267"/>
      <c r="P8" s="1267"/>
      <c r="Q8" s="1267"/>
      <c r="R8" s="1267"/>
      <c r="S8" s="1267"/>
      <c r="T8" s="1267"/>
      <c r="U8" s="1267"/>
      <c r="V8" s="1267"/>
      <c r="W8" s="1267"/>
      <c r="X8" s="1267"/>
      <c r="Y8" s="1267"/>
      <c r="Z8" s="1267"/>
      <c r="AA8" s="1264"/>
      <c r="AB8" s="1264"/>
      <c r="AC8" s="1264"/>
      <c r="AD8" s="1264"/>
      <c r="AE8" s="1264"/>
      <c r="AF8" s="1264"/>
      <c r="AG8" s="1264"/>
      <c r="AH8" s="1264"/>
      <c r="AI8" s="1264"/>
      <c r="AJ8" s="1264"/>
      <c r="AK8" s="1264"/>
      <c r="AL8" s="1264"/>
      <c r="AM8" s="826" t="s">
        <v>36</v>
      </c>
      <c r="AN8" s="1260"/>
      <c r="AO8" s="1261"/>
      <c r="AP8" s="1261"/>
      <c r="AQ8" s="1261"/>
      <c r="AR8" s="1261"/>
      <c r="AS8" s="1261"/>
      <c r="AT8" s="1261"/>
      <c r="AU8" s="1256"/>
      <c r="AV8" s="1256"/>
      <c r="AW8" s="1256"/>
      <c r="AX8" s="1256"/>
      <c r="AY8" s="1256"/>
      <c r="AZ8" s="1256"/>
      <c r="BA8" s="1256"/>
      <c r="BB8" s="1256"/>
      <c r="BC8" s="1256"/>
      <c r="BD8" s="1256"/>
      <c r="BE8" s="1256"/>
      <c r="BF8" s="1256"/>
      <c r="BG8" s="1256"/>
      <c r="BH8" s="1256"/>
      <c r="BI8" s="1256"/>
      <c r="BJ8" s="1257"/>
    </row>
    <row r="9" spans="1:251" s="15" customFormat="1" ht="27.75" customHeight="1" x14ac:dyDescent="0.25">
      <c r="B9" s="1272" t="s">
        <v>37</v>
      </c>
      <c r="C9" s="1273"/>
      <c r="D9" s="1273"/>
      <c r="E9" s="1273"/>
      <c r="F9" s="1273"/>
      <c r="G9" s="1273"/>
      <c r="H9" s="1273"/>
      <c r="I9" s="1273"/>
      <c r="J9" s="1273"/>
      <c r="K9" s="1273"/>
      <c r="L9" s="1273"/>
      <c r="M9" s="1273"/>
      <c r="N9" s="1273"/>
      <c r="O9" s="1273"/>
      <c r="P9" s="1273"/>
      <c r="Q9" s="1273"/>
      <c r="R9" s="1273"/>
      <c r="S9" s="1273"/>
      <c r="T9" s="1273"/>
      <c r="U9" s="1273"/>
      <c r="V9" s="1273"/>
      <c r="W9" s="1273"/>
      <c r="X9" s="1273"/>
      <c r="Y9" s="1273"/>
      <c r="Z9" s="1273"/>
      <c r="AA9" s="1273"/>
      <c r="AB9" s="1273"/>
      <c r="AC9" s="1273"/>
      <c r="AD9" s="1273"/>
      <c r="AE9" s="1273"/>
      <c r="AF9" s="1273"/>
      <c r="AG9" s="1273"/>
      <c r="AH9" s="1273"/>
      <c r="AI9" s="1273"/>
      <c r="AJ9" s="1273"/>
      <c r="AK9" s="1273"/>
      <c r="AL9" s="1273"/>
      <c r="AM9" s="1273"/>
      <c r="AN9" s="1273"/>
      <c r="AO9" s="1273"/>
      <c r="AP9" s="1273"/>
      <c r="AQ9" s="1273"/>
      <c r="AR9" s="1273"/>
      <c r="AS9" s="1273"/>
      <c r="AT9" s="1273"/>
      <c r="AU9" s="1274" t="s">
        <v>38</v>
      </c>
      <c r="AV9" s="1275"/>
      <c r="AW9" s="1275"/>
      <c r="AX9" s="1275"/>
      <c r="AY9" s="1275"/>
      <c r="AZ9" s="1275"/>
      <c r="BA9" s="1275"/>
      <c r="BB9" s="1275"/>
      <c r="BC9" s="1275"/>
      <c r="BD9" s="1275"/>
      <c r="BE9" s="1275"/>
      <c r="BF9" s="1275"/>
      <c r="BG9" s="1275"/>
      <c r="BH9" s="1275"/>
      <c r="BI9" s="1275"/>
      <c r="BJ9" s="1276"/>
    </row>
    <row r="10" spans="1:251" s="15" customFormat="1" ht="25.5" customHeight="1" x14ac:dyDescent="0.25">
      <c r="B10" s="1270"/>
      <c r="C10" s="1271"/>
      <c r="D10" s="1271"/>
      <c r="E10" s="1271" t="s">
        <v>39</v>
      </c>
      <c r="F10" s="1271"/>
      <c r="G10" s="1271"/>
      <c r="H10" s="1271"/>
      <c r="I10" s="1271"/>
      <c r="J10" s="1271"/>
      <c r="K10" s="1271"/>
      <c r="L10" s="1271"/>
      <c r="M10" s="1271"/>
      <c r="N10" s="1271"/>
      <c r="O10" s="1271"/>
      <c r="P10" s="1271"/>
      <c r="Q10" s="1271"/>
      <c r="R10" s="1271"/>
      <c r="S10" s="1271"/>
      <c r="T10" s="1271"/>
      <c r="U10" s="1271" t="s">
        <v>40</v>
      </c>
      <c r="V10" s="1271"/>
      <c r="W10" s="1271"/>
      <c r="X10" s="1271"/>
      <c r="Y10" s="1271"/>
      <c r="Z10" s="1271"/>
      <c r="AA10" s="1271"/>
      <c r="AB10" s="1271"/>
      <c r="AC10" s="1271"/>
      <c r="AD10" s="1271"/>
      <c r="AE10" s="1271"/>
      <c r="AF10" s="1271"/>
      <c r="AG10" s="1271"/>
      <c r="AH10" s="1271"/>
      <c r="AI10" s="1271"/>
      <c r="AJ10" s="1271"/>
      <c r="AK10" s="1271"/>
      <c r="AL10" s="1271"/>
      <c r="AM10" s="1271"/>
      <c r="AN10" s="1271"/>
      <c r="AO10" s="1271"/>
      <c r="AP10" s="1271"/>
      <c r="AQ10" s="1271"/>
      <c r="AR10" s="1271"/>
      <c r="AS10" s="1271"/>
      <c r="AT10" s="1271"/>
      <c r="AU10" s="1268"/>
      <c r="AV10" s="1268"/>
      <c r="AW10" s="1268"/>
      <c r="AX10" s="1268"/>
      <c r="AY10" s="1268"/>
      <c r="AZ10" s="1268"/>
      <c r="BA10" s="1268"/>
      <c r="BB10" s="1268"/>
      <c r="BC10" s="1268"/>
      <c r="BD10" s="1268"/>
      <c r="BE10" s="1268"/>
      <c r="BF10" s="1268"/>
      <c r="BG10" s="1268"/>
      <c r="BH10" s="1268"/>
      <c r="BI10" s="1268"/>
      <c r="BJ10" s="1269"/>
    </row>
    <row r="11" spans="1:251" s="129" customFormat="1" ht="3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1:251" s="129" customFormat="1" ht="42.7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SUM(T13:T14)</f>
        <v>0.4</v>
      </c>
      <c r="U12" s="1058"/>
      <c r="V12" s="1058"/>
      <c r="W12" s="1058"/>
      <c r="X12" s="131" t="s">
        <v>382</v>
      </c>
      <c r="Y12" s="131" t="s">
        <v>552</v>
      </c>
      <c r="Z12" s="1083"/>
      <c r="AA12" s="1058"/>
      <c r="AB12" s="1058"/>
      <c r="AC12" s="1058"/>
      <c r="AD12" s="1058"/>
      <c r="AE12" s="1057"/>
      <c r="AF12" s="132" t="s">
        <v>76</v>
      </c>
      <c r="AG12" s="132" t="s">
        <v>77</v>
      </c>
      <c r="AH12" s="132" t="s">
        <v>78</v>
      </c>
      <c r="AI12" s="1057"/>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1:251" s="161" customFormat="1" ht="219" customHeight="1" x14ac:dyDescent="0.2">
      <c r="A13" s="45"/>
      <c r="B13" s="46">
        <v>1</v>
      </c>
      <c r="C13" s="47" t="s">
        <v>553</v>
      </c>
      <c r="D13" s="48">
        <v>0.5</v>
      </c>
      <c r="E13" s="49">
        <v>0.2</v>
      </c>
      <c r="F13" s="49">
        <v>0.2</v>
      </c>
      <c r="G13" s="50">
        <f>IF(ISERROR(F13/E13),"",(F13/E13))</f>
        <v>1</v>
      </c>
      <c r="H13" s="59">
        <v>0.2</v>
      </c>
      <c r="I13" s="59">
        <v>0.2</v>
      </c>
      <c r="J13" s="50">
        <f>IF(ISERROR(I13/H13),"",(I13/H13))</f>
        <v>1</v>
      </c>
      <c r="K13" s="59">
        <v>0.3</v>
      </c>
      <c r="L13" s="59"/>
      <c r="M13" s="50">
        <f>IF(ISERROR(L13/K13),"",(L13/K13))</f>
        <v>0</v>
      </c>
      <c r="N13" s="59">
        <v>0.3</v>
      </c>
      <c r="O13" s="59"/>
      <c r="P13" s="50">
        <f>IF(ISERROR(O13/N13),"",(O13/N13))</f>
        <v>0</v>
      </c>
      <c r="Q13" s="59">
        <f t="shared" ref="Q13:Q14" si="0">SUM(E13,H13,K13,N13)</f>
        <v>1</v>
      </c>
      <c r="R13" s="181">
        <f>SUM(F13,I13,L13,O13)</f>
        <v>0.4</v>
      </c>
      <c r="S13" s="18">
        <f>IF((IF(ISERROR(R13/Q13),0,(R13/Q13)))&gt;1,1,(IF(ISERROR(R13/Q13),0,(R13/Q13))))</f>
        <v>0.4</v>
      </c>
      <c r="T13" s="18">
        <f>S13*D13</f>
        <v>0.2</v>
      </c>
      <c r="U13" s="52" t="s">
        <v>554</v>
      </c>
      <c r="V13" s="52" t="s">
        <v>555</v>
      </c>
      <c r="W13" s="52" t="s">
        <v>556</v>
      </c>
      <c r="X13" s="52" t="s">
        <v>557</v>
      </c>
      <c r="Y13" s="52" t="s">
        <v>558</v>
      </c>
      <c r="Z13" s="50" t="s">
        <v>212</v>
      </c>
      <c r="AA13" s="50" t="s">
        <v>434</v>
      </c>
      <c r="AB13" s="50" t="s">
        <v>162</v>
      </c>
      <c r="AC13" s="50" t="s">
        <v>209</v>
      </c>
      <c r="AD13" s="50" t="s">
        <v>101</v>
      </c>
      <c r="AE13" s="50" t="s">
        <v>102</v>
      </c>
      <c r="AF13" s="50" t="s">
        <v>345</v>
      </c>
      <c r="AG13" s="74">
        <v>2023</v>
      </c>
      <c r="AH13" s="50" t="s">
        <v>345</v>
      </c>
      <c r="AI13" s="74" t="s">
        <v>103</v>
      </c>
      <c r="AJ13" s="74" t="s">
        <v>559</v>
      </c>
      <c r="AK13" s="35" t="s">
        <v>560</v>
      </c>
      <c r="AL13" s="47" t="s">
        <v>561</v>
      </c>
      <c r="AM13" s="74" t="s">
        <v>345</v>
      </c>
      <c r="AN13" s="74" t="s">
        <v>345</v>
      </c>
      <c r="AO13" s="75" t="s">
        <v>562</v>
      </c>
      <c r="AP13" s="75" t="s">
        <v>563</v>
      </c>
      <c r="AQ13" s="74" t="s">
        <v>564</v>
      </c>
      <c r="AR13" s="52" t="s">
        <v>565</v>
      </c>
      <c r="AS13" s="52" t="s">
        <v>566</v>
      </c>
      <c r="AT13" s="52" t="s">
        <v>567</v>
      </c>
      <c r="AU13" s="183">
        <f>E13</f>
        <v>0.2</v>
      </c>
      <c r="AV13" s="73">
        <v>20</v>
      </c>
      <c r="AW13" s="418" t="s">
        <v>568</v>
      </c>
      <c r="AX13" s="184" t="s">
        <v>569</v>
      </c>
      <c r="AY13" s="183">
        <v>0.2</v>
      </c>
      <c r="AZ13" s="73">
        <v>20</v>
      </c>
      <c r="BA13" s="121" t="s">
        <v>570</v>
      </c>
      <c r="BB13" s="184" t="s">
        <v>571</v>
      </c>
      <c r="BC13" s="183"/>
      <c r="BD13" s="73"/>
      <c r="BE13" s="184"/>
      <c r="BF13" s="184"/>
      <c r="BG13" s="183"/>
      <c r="BH13" s="73"/>
      <c r="BI13" s="185"/>
      <c r="BJ13" s="184"/>
    </row>
    <row r="14" spans="1:251" s="161" customFormat="1" ht="360.75" customHeight="1" x14ac:dyDescent="0.2">
      <c r="A14" s="45"/>
      <c r="B14" s="46">
        <v>2</v>
      </c>
      <c r="C14" s="47" t="s">
        <v>572</v>
      </c>
      <c r="D14" s="48">
        <v>0.5</v>
      </c>
      <c r="E14" s="49">
        <v>0.2</v>
      </c>
      <c r="F14" s="49">
        <v>0.2</v>
      </c>
      <c r="G14" s="50">
        <f>IF(ISERROR(F14/E14),"",(F14/E14))</f>
        <v>1</v>
      </c>
      <c r="H14" s="59">
        <v>0.2</v>
      </c>
      <c r="I14" s="59">
        <v>0.2</v>
      </c>
      <c r="J14" s="50">
        <f>IF(ISERROR(I14/H14),"",(I14/H14))</f>
        <v>1</v>
      </c>
      <c r="K14" s="59">
        <v>0.3</v>
      </c>
      <c r="L14" s="59"/>
      <c r="M14" s="50">
        <f>IF(ISERROR(L14/K14),"",(L14/K14))</f>
        <v>0</v>
      </c>
      <c r="N14" s="59">
        <v>0.3</v>
      </c>
      <c r="O14" s="59"/>
      <c r="P14" s="50">
        <f>IF(ISERROR(O14/N14),"",(O14/N14))</f>
        <v>0</v>
      </c>
      <c r="Q14" s="59">
        <f t="shared" si="0"/>
        <v>1</v>
      </c>
      <c r="R14" s="181">
        <f>SUM(F14,I14,L14,O14)</f>
        <v>0.4</v>
      </c>
      <c r="S14" s="18">
        <f>IF((IF(ISERROR(R14/Q14),0,(R14/Q14)))&gt;1,1,(IF(ISERROR(R14/Q14),0,(R14/Q14))))</f>
        <v>0.4</v>
      </c>
      <c r="T14" s="18">
        <f>S14*D14</f>
        <v>0.2</v>
      </c>
      <c r="U14" s="52" t="s">
        <v>554</v>
      </c>
      <c r="V14" s="52" t="s">
        <v>555</v>
      </c>
      <c r="W14" s="52" t="s">
        <v>556</v>
      </c>
      <c r="X14" s="52" t="s">
        <v>557</v>
      </c>
      <c r="Y14" s="52" t="s">
        <v>558</v>
      </c>
      <c r="Z14" s="50" t="s">
        <v>212</v>
      </c>
      <c r="AA14" s="50" t="s">
        <v>434</v>
      </c>
      <c r="AB14" s="50" t="s">
        <v>162</v>
      </c>
      <c r="AC14" s="50" t="s">
        <v>209</v>
      </c>
      <c r="AD14" s="50" t="s">
        <v>101</v>
      </c>
      <c r="AE14" s="50" t="s">
        <v>102</v>
      </c>
      <c r="AF14" s="50" t="s">
        <v>345</v>
      </c>
      <c r="AG14" s="74">
        <v>2023</v>
      </c>
      <c r="AH14" s="50" t="s">
        <v>345</v>
      </c>
      <c r="AI14" s="74" t="s">
        <v>103</v>
      </c>
      <c r="AJ14" s="74" t="s">
        <v>559</v>
      </c>
      <c r="AK14" s="35" t="s">
        <v>560</v>
      </c>
      <c r="AL14" s="47" t="s">
        <v>561</v>
      </c>
      <c r="AM14" s="74" t="s">
        <v>345</v>
      </c>
      <c r="AN14" s="74" t="s">
        <v>345</v>
      </c>
      <c r="AO14" s="75" t="s">
        <v>562</v>
      </c>
      <c r="AP14" s="75" t="s">
        <v>563</v>
      </c>
      <c r="AQ14" s="74" t="s">
        <v>564</v>
      </c>
      <c r="AR14" s="52" t="s">
        <v>565</v>
      </c>
      <c r="AS14" s="52" t="s">
        <v>566</v>
      </c>
      <c r="AT14" s="52" t="s">
        <v>567</v>
      </c>
      <c r="AU14" s="183">
        <f>E14</f>
        <v>0.2</v>
      </c>
      <c r="AV14" s="73">
        <v>20</v>
      </c>
      <c r="AW14" s="418" t="s">
        <v>573</v>
      </c>
      <c r="AX14" s="184" t="s">
        <v>574</v>
      </c>
      <c r="AY14" s="183">
        <v>0.2</v>
      </c>
      <c r="AZ14" s="73">
        <v>20</v>
      </c>
      <c r="BA14" s="121" t="s">
        <v>575</v>
      </c>
      <c r="BB14" s="184" t="s">
        <v>576</v>
      </c>
      <c r="BC14" s="183"/>
      <c r="BD14" s="73"/>
      <c r="BE14" s="184"/>
      <c r="BF14" s="184"/>
      <c r="BG14" s="183"/>
      <c r="BH14" s="73"/>
      <c r="BI14" s="185"/>
      <c r="BJ14" s="184"/>
    </row>
    <row r="15" spans="1:251" s="17" customFormat="1" ht="11.65" customHeight="1" x14ac:dyDescent="0.25">
      <c r="B15" s="19"/>
      <c r="C15" s="15"/>
      <c r="D15" s="20"/>
      <c r="E15" s="15"/>
      <c r="F15" s="15"/>
      <c r="G15" s="15"/>
      <c r="H15" s="15"/>
      <c r="I15" s="15"/>
      <c r="J15" s="15"/>
      <c r="K15" s="15"/>
      <c r="L15" s="15"/>
      <c r="M15" s="15"/>
      <c r="N15" s="15"/>
      <c r="O15" s="15"/>
      <c r="P15" s="15"/>
      <c r="Q15" s="15"/>
      <c r="R15" s="15"/>
      <c r="S15" s="15"/>
      <c r="T15" s="15"/>
      <c r="U15" s="15"/>
      <c r="V15" s="15"/>
      <c r="W15" s="15"/>
      <c r="X15" s="15"/>
      <c r="Y15" s="15"/>
      <c r="Z15" s="19"/>
      <c r="AA15" s="16"/>
      <c r="AB15" s="15"/>
      <c r="AC15" s="15"/>
      <c r="AD15" s="15"/>
      <c r="AE15" s="15"/>
      <c r="AF15" s="16"/>
      <c r="AG15" s="16"/>
      <c r="AH15" s="16"/>
      <c r="AI15" s="15"/>
      <c r="AJ15" s="15"/>
      <c r="AK15" s="15"/>
      <c r="AL15" s="16"/>
      <c r="AM15" s="16"/>
      <c r="AN15" s="16"/>
      <c r="AO15" s="16"/>
      <c r="AP15" s="15"/>
      <c r="AQ15" s="15"/>
      <c r="AR15" s="16"/>
      <c r="AS15" s="16"/>
      <c r="AT15" s="16"/>
      <c r="AU15" s="16"/>
      <c r="AV15" s="16"/>
      <c r="AW15" s="16"/>
      <c r="AX15" s="16"/>
      <c r="AY15" s="16"/>
      <c r="AZ15" s="16"/>
      <c r="BA15" s="16"/>
      <c r="BB15" s="16"/>
      <c r="BC15" s="16"/>
      <c r="BD15" s="16"/>
      <c r="BE15" s="43"/>
      <c r="BF15" s="16"/>
      <c r="BG15" s="16"/>
      <c r="BH15" s="16"/>
      <c r="BI15" s="16"/>
      <c r="BJ15" s="16"/>
      <c r="BK15" s="16"/>
    </row>
    <row r="16" spans="1:251" s="17" customFormat="1" ht="11.65" customHeight="1" x14ac:dyDescent="0.25">
      <c r="B16" s="19"/>
      <c r="C16" s="15"/>
      <c r="D16" s="20"/>
      <c r="E16" s="15"/>
      <c r="F16" s="15"/>
      <c r="G16" s="15"/>
      <c r="H16" s="15"/>
      <c r="I16" s="15"/>
      <c r="J16" s="15"/>
      <c r="K16" s="15"/>
      <c r="L16" s="15"/>
      <c r="M16" s="15"/>
      <c r="N16" s="15"/>
      <c r="O16" s="15"/>
      <c r="P16" s="15"/>
      <c r="Q16" s="15"/>
      <c r="R16" s="15"/>
      <c r="S16" s="15"/>
      <c r="T16" s="15"/>
      <c r="U16" s="15"/>
      <c r="V16" s="15"/>
      <c r="W16" s="15"/>
      <c r="X16" s="15"/>
      <c r="Y16" s="15"/>
      <c r="Z16" s="19"/>
      <c r="AA16" s="16"/>
      <c r="AB16" s="15"/>
      <c r="AC16" s="15"/>
      <c r="AD16" s="15"/>
      <c r="AE16" s="15"/>
      <c r="AF16" s="16"/>
      <c r="AG16" s="16"/>
      <c r="AH16" s="16"/>
      <c r="AI16" s="15"/>
      <c r="AJ16" s="15"/>
      <c r="AK16" s="15"/>
      <c r="AL16" s="16"/>
      <c r="AM16" s="16"/>
      <c r="AN16" s="16"/>
      <c r="AO16" s="16"/>
      <c r="AP16" s="15"/>
      <c r="AQ16" s="15"/>
      <c r="AR16" s="16"/>
      <c r="AS16" s="16"/>
      <c r="AT16" s="16"/>
      <c r="AU16" s="16"/>
      <c r="AV16" s="16"/>
      <c r="AW16" s="16"/>
      <c r="AX16" s="16"/>
      <c r="AY16" s="16"/>
      <c r="AZ16" s="16"/>
      <c r="BA16" s="16"/>
      <c r="BB16" s="16"/>
      <c r="BC16" s="16"/>
      <c r="BD16" s="16"/>
      <c r="BE16" s="43"/>
      <c r="BF16" s="16"/>
      <c r="BG16" s="16"/>
      <c r="BH16" s="16"/>
      <c r="BI16" s="16"/>
      <c r="BJ16" s="16"/>
      <c r="BK16" s="16"/>
    </row>
    <row r="17" spans="2:63" s="17" customFormat="1" ht="11.65" customHeight="1" x14ac:dyDescent="0.25">
      <c r="B17" s="19"/>
      <c r="C17" s="22"/>
      <c r="D17" s="20"/>
      <c r="E17" s="15"/>
      <c r="F17" s="15"/>
      <c r="G17" s="15"/>
      <c r="H17" s="15"/>
      <c r="I17" s="15"/>
      <c r="J17" s="15"/>
      <c r="K17" s="15"/>
      <c r="L17" s="15"/>
      <c r="M17" s="15"/>
      <c r="N17" s="15"/>
      <c r="O17" s="15"/>
      <c r="P17" s="15"/>
      <c r="Q17" s="15"/>
      <c r="R17" s="15"/>
      <c r="S17" s="15"/>
      <c r="T17" s="15"/>
      <c r="U17" s="15"/>
      <c r="V17" s="15"/>
      <c r="W17" s="15"/>
      <c r="X17" s="15"/>
      <c r="Y17" s="15"/>
      <c r="Z17" s="19"/>
      <c r="AA17" s="16"/>
      <c r="AB17" s="15"/>
      <c r="AC17" s="15"/>
      <c r="AD17" s="15"/>
      <c r="AE17" s="15"/>
      <c r="AF17" s="16"/>
      <c r="AG17" s="16"/>
      <c r="AH17" s="16"/>
      <c r="AI17" s="15"/>
      <c r="AJ17" s="15"/>
      <c r="AK17" s="15"/>
      <c r="AL17" s="16"/>
      <c r="AM17" s="16"/>
      <c r="AN17" s="16"/>
      <c r="AO17" s="16"/>
      <c r="AP17" s="15"/>
      <c r="AQ17" s="15"/>
      <c r="AR17" s="16"/>
      <c r="AS17" s="16"/>
      <c r="AT17" s="16"/>
      <c r="BE17" s="21"/>
      <c r="BK17" s="16"/>
    </row>
    <row r="18" spans="2:63" s="17" customFormat="1" ht="11.65" customHeight="1" x14ac:dyDescent="0.25">
      <c r="B18" s="19"/>
      <c r="C18" s="15"/>
      <c r="D18" s="20"/>
      <c r="E18" s="15"/>
      <c r="F18" s="15"/>
      <c r="G18" s="15"/>
      <c r="H18" s="15"/>
      <c r="I18" s="15"/>
      <c r="J18" s="15"/>
      <c r="K18" s="15"/>
      <c r="L18" s="15"/>
      <c r="M18" s="15"/>
      <c r="N18" s="15"/>
      <c r="O18" s="15"/>
      <c r="P18" s="15"/>
      <c r="Q18" s="15"/>
      <c r="R18" s="15"/>
      <c r="S18" s="15"/>
      <c r="T18" s="15"/>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BE18" s="23"/>
      <c r="BK18" s="16"/>
    </row>
    <row r="19" spans="2:63" s="17" customFormat="1" ht="11.65" customHeight="1" x14ac:dyDescent="0.2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BE19" s="21"/>
      <c r="BK19" s="16"/>
    </row>
    <row r="20" spans="2:63" s="17" customFormat="1" ht="11.65" customHeight="1" x14ac:dyDescent="0.25">
      <c r="B20" s="19"/>
      <c r="C20" s="15"/>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BE20" s="21"/>
      <c r="BK20" s="16"/>
    </row>
    <row r="21" spans="2:63" s="17" customFormat="1" ht="11.65" customHeight="1" x14ac:dyDescent="0.2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BE21" s="21"/>
      <c r="BK21" s="16"/>
    </row>
    <row r="22" spans="2:63" s="17" customFormat="1" ht="11.65" customHeight="1" x14ac:dyDescent="0.2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BE22" s="21"/>
      <c r="BK22" s="16"/>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BE23" s="21"/>
      <c r="BK23" s="16"/>
    </row>
    <row r="24" spans="2:63" s="17" customFormat="1" ht="14.1"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BE24" s="21"/>
      <c r="BK24" s="16"/>
    </row>
    <row r="25" spans="2:63" s="17" customFormat="1" ht="11.65" customHeight="1" x14ac:dyDescent="0.25">
      <c r="B25" s="19"/>
      <c r="C2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BK25" s="16"/>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BK26" s="16"/>
    </row>
    <row r="27" spans="2:63" s="17" customFormat="1" ht="11.65"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BK27" s="16"/>
    </row>
    <row r="28" spans="2:63" s="17" customFormat="1" ht="11.65" customHeight="1" x14ac:dyDescent="0.25">
      <c r="B28" s="19"/>
      <c r="C28" s="15"/>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BK28" s="16"/>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BK29" s="16"/>
    </row>
    <row r="30" spans="2:63" s="17" customFormat="1" ht="12.6"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2.6"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1.65"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4.1" customHeight="1" x14ac:dyDescent="0.25">
      <c r="C34" s="16"/>
      <c r="D34" s="16"/>
      <c r="E34" s="16"/>
      <c r="F34" s="16"/>
      <c r="G34" s="16"/>
      <c r="H34" s="16"/>
      <c r="I34" s="16"/>
      <c r="J34" s="16"/>
      <c r="K34" s="16"/>
      <c r="L34" s="16"/>
      <c r="M34" s="16"/>
      <c r="N34" s="16"/>
      <c r="O34" s="16"/>
      <c r="P34" s="16"/>
      <c r="Q34" s="16"/>
      <c r="R34" s="16"/>
      <c r="S34" s="16"/>
      <c r="T34" s="16"/>
      <c r="U34" s="16"/>
      <c r="V34" s="16"/>
      <c r="W34" s="16"/>
      <c r="X34" s="16"/>
      <c r="Y34" s="16"/>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25">
      <c r="C35" s="16"/>
      <c r="D35" s="16"/>
      <c r="E35" s="16"/>
      <c r="F35" s="16"/>
      <c r="G35" s="16"/>
      <c r="H35" s="16"/>
      <c r="I35" s="16"/>
      <c r="J35" s="16"/>
      <c r="K35" s="16"/>
      <c r="L35" s="16"/>
      <c r="M35" s="16"/>
      <c r="N35" s="16"/>
      <c r="O35" s="16"/>
      <c r="P35" s="16"/>
      <c r="Q35" s="16"/>
      <c r="R35" s="16"/>
      <c r="S35" s="16"/>
      <c r="T35" s="16"/>
      <c r="U35" s="16"/>
      <c r="V35" s="16"/>
      <c r="W35" s="16"/>
      <c r="X35" s="16"/>
      <c r="Y35" s="16"/>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25">
      <c r="C36" s="16"/>
      <c r="D36" s="16"/>
      <c r="E36" s="16"/>
      <c r="F36" s="16"/>
      <c r="G36" s="16"/>
      <c r="H36" s="16"/>
      <c r="I36" s="16"/>
      <c r="J36" s="16"/>
      <c r="K36" s="16"/>
      <c r="L36" s="16"/>
      <c r="M36" s="16"/>
      <c r="N36" s="16"/>
      <c r="O36" s="16"/>
      <c r="P36" s="16"/>
      <c r="Q36" s="16"/>
      <c r="R36" s="16"/>
      <c r="S36" s="16"/>
      <c r="T36" s="16"/>
      <c r="U36" s="16"/>
      <c r="V36" s="16"/>
      <c r="W36" s="16"/>
      <c r="X36" s="16"/>
      <c r="Y36" s="16"/>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1.65"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sheetData>
  <mergeCells count="59">
    <mergeCell ref="B9:AT9"/>
    <mergeCell ref="AU9:BJ9"/>
    <mergeCell ref="AS11:AS12"/>
    <mergeCell ref="Z11:Z12"/>
    <mergeCell ref="AA11:AA12"/>
    <mergeCell ref="AB11:AB12"/>
    <mergeCell ref="AC11:AC12"/>
    <mergeCell ref="AD11:AD12"/>
    <mergeCell ref="AE11:AE12"/>
    <mergeCell ref="AT11:AT12"/>
    <mergeCell ref="AU11:AX11"/>
    <mergeCell ref="AY11:BB11"/>
    <mergeCell ref="BC11:BF11"/>
    <mergeCell ref="BG11:BJ11"/>
    <mergeCell ref="N11:P11"/>
    <mergeCell ref="Q11:S11"/>
    <mergeCell ref="U11:U12"/>
    <mergeCell ref="AI11:AI12"/>
    <mergeCell ref="V11:V12"/>
    <mergeCell ref="B10:D10"/>
    <mergeCell ref="E10:T10"/>
    <mergeCell ref="U10:AT10"/>
    <mergeCell ref="B11:B12"/>
    <mergeCell ref="C11:C12"/>
    <mergeCell ref="D11:D12"/>
    <mergeCell ref="E11:G11"/>
    <mergeCell ref="H11:J11"/>
    <mergeCell ref="K11:M11"/>
    <mergeCell ref="AU10:BJ10"/>
    <mergeCell ref="AF11:AH11"/>
    <mergeCell ref="W11:W12"/>
    <mergeCell ref="AJ11:AJ12"/>
    <mergeCell ref="AK11:AQ11"/>
    <mergeCell ref="AR11:AR12"/>
    <mergeCell ref="X11:Y11"/>
    <mergeCell ref="AM7:AT7"/>
    <mergeCell ref="AU7:BJ8"/>
    <mergeCell ref="B8:C8"/>
    <mergeCell ref="AN8:AT8"/>
    <mergeCell ref="B7:C7"/>
    <mergeCell ref="D7:Z7"/>
    <mergeCell ref="AA7:AB7"/>
    <mergeCell ref="AC7:AJ7"/>
    <mergeCell ref="AK7:AL7"/>
    <mergeCell ref="D8:Z8"/>
    <mergeCell ref="AA8:AL8"/>
    <mergeCell ref="B2:B6"/>
    <mergeCell ref="AV2:BJ2"/>
    <mergeCell ref="AV3:BJ3"/>
    <mergeCell ref="AV4:BJ4"/>
    <mergeCell ref="AV5:BJ6"/>
    <mergeCell ref="C2:Q4"/>
    <mergeCell ref="C5:Q6"/>
    <mergeCell ref="R2:AI4"/>
    <mergeCell ref="AJ2:AU2"/>
    <mergeCell ref="AJ3:AU3"/>
    <mergeCell ref="AJ4:AU4"/>
    <mergeCell ref="R5:AI6"/>
    <mergeCell ref="AJ5:AU6"/>
  </mergeCells>
  <dataValidations count="10">
    <dataValidation operator="equal" allowBlank="1" showErrorMessage="1" sqref="AK7">
      <formula1>0</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5:Z37">
      <formula1>"Eficacia,Eficiencia,Efectividad,"</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I13:AI37">
      <formula1>"Gestión"</formula1>
      <formula2>0</formula2>
    </dataValidation>
    <dataValidation type="list" operator="equal" allowBlank="1" showErrorMessage="1" sqref="AE13:AE37">
      <formula1>"Alta ,Media ,Baja"</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B13:AB37">
      <formula1>"Alcaldía Local,Central,Sectorial,"</formula1>
      <formula2>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DE SEGURIDAD\[POA MATRIZ DOFA SUBSECRETARÍA.xlsx]datos'!#REF!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DE SEGURIDAD\[POA MATRIZ DOFA SUBSECRETARÍA.xlsx]datos'!#REF!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Q18"/>
  <sheetViews>
    <sheetView showGridLines="0" topLeftCell="B12" zoomScale="70" zoomScaleNormal="70" workbookViewId="0">
      <pane xSplit="2" topLeftCell="AW1" activePane="topRight" state="frozen"/>
      <selection pane="topRight" activeCell="BB14" sqref="BB14"/>
    </sheetView>
  </sheetViews>
  <sheetFormatPr baseColWidth="10" defaultColWidth="12.140625" defaultRowHeight="12.75" customHeight="1" x14ac:dyDescent="0.25"/>
  <cols>
    <col min="2" max="2" width="12.5703125" style="62" customWidth="1"/>
    <col min="3" max="3" width="38.42578125" style="62" customWidth="1"/>
    <col min="4" max="19" width="12.140625" style="62"/>
    <col min="20" max="20" width="14" style="62" customWidth="1"/>
    <col min="21" max="21" width="23" style="62" customWidth="1"/>
    <col min="22" max="22" width="32.28515625" style="62" customWidth="1"/>
    <col min="23" max="23" width="19.140625" style="62" customWidth="1"/>
    <col min="24" max="24" width="28.28515625" style="62" customWidth="1"/>
    <col min="25" max="25" width="28.85546875" style="62" customWidth="1"/>
    <col min="26" max="26" width="15" style="63" customWidth="1"/>
    <col min="27" max="27" width="19.28515625" style="63" customWidth="1"/>
    <col min="28" max="28" width="15" style="63" customWidth="1"/>
    <col min="29" max="29" width="19.28515625" style="63" bestFit="1" customWidth="1"/>
    <col min="30" max="30" width="18" style="63" customWidth="1"/>
    <col min="31" max="31" width="20.28515625" style="63" customWidth="1"/>
    <col min="32" max="33" width="12.140625" style="63"/>
    <col min="34" max="34" width="13" style="63" customWidth="1"/>
    <col min="35" max="35" width="21" style="63" customWidth="1"/>
    <col min="36" max="36" width="20.140625" style="63" customWidth="1"/>
    <col min="37" max="37" width="55.42578125" style="63" customWidth="1"/>
    <col min="38" max="38" width="43.140625" style="191" customWidth="1"/>
    <col min="39" max="39" width="15" style="63" customWidth="1"/>
    <col min="40" max="40" width="13.42578125" style="63" customWidth="1"/>
    <col min="41" max="41" width="24.85546875" style="63" customWidth="1"/>
    <col min="42" max="42" width="24.140625" style="63" customWidth="1"/>
    <col min="43" max="43" width="22.42578125" style="63" bestFit="1" customWidth="1"/>
    <col min="44" max="44" width="21.5703125" style="63" customWidth="1"/>
    <col min="45" max="45" width="27" style="63" customWidth="1"/>
    <col min="46" max="46" width="17.85546875" style="63" customWidth="1"/>
    <col min="47" max="47" width="15.85546875" style="63" customWidth="1"/>
    <col min="48" max="48" width="14.140625" style="63" customWidth="1"/>
    <col min="49" max="49" width="80.42578125" style="63" customWidth="1"/>
    <col min="50" max="50" width="15" style="62" customWidth="1"/>
    <col min="51" max="51" width="14.140625" style="62" customWidth="1"/>
    <col min="52" max="52" width="12.140625" style="62" customWidth="1"/>
    <col min="53" max="53" width="77.28515625" style="62" customWidth="1"/>
    <col min="54" max="54" width="19.5703125" style="62" customWidth="1"/>
    <col min="55" max="55" width="15.85546875" style="62" customWidth="1"/>
    <col min="56" max="56" width="12.140625" style="62" customWidth="1"/>
    <col min="57" max="57" width="15.140625" style="62" customWidth="1"/>
    <col min="58" max="58" width="17" style="62" customWidth="1"/>
    <col min="59" max="59" width="13.7109375" style="62" customWidth="1"/>
    <col min="60" max="60" width="12.140625" style="62" customWidth="1"/>
    <col min="61" max="61" width="14.85546875" style="62" customWidth="1"/>
    <col min="62" max="62" width="15.140625" style="62" customWidth="1"/>
    <col min="63" max="65" width="12.140625" style="62" customWidth="1"/>
    <col min="66" max="251" width="12.140625" style="62"/>
  </cols>
  <sheetData>
    <row r="2" spans="1:251" s="102" customFormat="1" ht="30.75" customHeight="1" x14ac:dyDescent="0.35">
      <c r="B2" s="1292"/>
      <c r="C2" s="1286" t="s">
        <v>18</v>
      </c>
      <c r="D2" s="1286"/>
      <c r="E2" s="1286"/>
      <c r="F2" s="1286"/>
      <c r="G2" s="1286"/>
      <c r="H2" s="1286"/>
      <c r="I2" s="1286"/>
      <c r="J2" s="1286"/>
      <c r="K2" s="1286"/>
      <c r="L2" s="1286"/>
      <c r="M2" s="1286"/>
      <c r="N2" s="1286"/>
      <c r="O2" s="1286"/>
      <c r="P2" s="1286"/>
      <c r="Q2" s="1286"/>
      <c r="R2" s="1285" t="s">
        <v>19</v>
      </c>
      <c r="S2" s="1285"/>
      <c r="T2" s="1285"/>
      <c r="U2" s="1285"/>
      <c r="V2" s="1285"/>
      <c r="W2" s="1285"/>
      <c r="X2" s="1285"/>
      <c r="Y2" s="1285"/>
      <c r="Z2" s="1285"/>
      <c r="AA2" s="1285"/>
      <c r="AB2" s="1285"/>
      <c r="AC2" s="1285"/>
      <c r="AD2" s="1285"/>
      <c r="AE2" s="1285"/>
      <c r="AF2" s="1285"/>
      <c r="AG2" s="1285"/>
      <c r="AH2" s="1285"/>
      <c r="AI2" s="1285"/>
      <c r="AJ2" s="1286" t="s">
        <v>20</v>
      </c>
      <c r="AK2" s="1286"/>
      <c r="AL2" s="1286"/>
      <c r="AM2" s="1286"/>
      <c r="AN2" s="1286"/>
      <c r="AO2" s="1286"/>
      <c r="AP2" s="1286"/>
      <c r="AQ2" s="1286"/>
      <c r="AR2" s="1286"/>
      <c r="AS2" s="1286"/>
      <c r="AT2" s="1286"/>
      <c r="AU2" s="1286"/>
      <c r="AV2" s="1293" t="s">
        <v>21</v>
      </c>
      <c r="AW2" s="1293"/>
      <c r="AX2" s="1293"/>
      <c r="AY2" s="1293"/>
      <c r="AZ2" s="1293"/>
      <c r="BA2" s="1293"/>
      <c r="BB2" s="1293"/>
      <c r="BC2" s="1293"/>
      <c r="BD2" s="1293"/>
      <c r="BE2" s="1293"/>
      <c r="BF2" s="1293"/>
      <c r="BG2" s="1293"/>
      <c r="BH2" s="1293"/>
      <c r="BI2" s="1293"/>
      <c r="BJ2" s="1293"/>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1:251" s="102" customFormat="1" ht="18" customHeight="1" x14ac:dyDescent="0.35">
      <c r="B3" s="1292"/>
      <c r="C3" s="1286"/>
      <c r="D3" s="1286"/>
      <c r="E3" s="1286"/>
      <c r="F3" s="1286"/>
      <c r="G3" s="1286"/>
      <c r="H3" s="1286"/>
      <c r="I3" s="1286"/>
      <c r="J3" s="1286"/>
      <c r="K3" s="1286"/>
      <c r="L3" s="1286"/>
      <c r="M3" s="1286"/>
      <c r="N3" s="1286"/>
      <c r="O3" s="1286"/>
      <c r="P3" s="1286"/>
      <c r="Q3" s="1286"/>
      <c r="R3" s="1285"/>
      <c r="S3" s="1285"/>
      <c r="T3" s="1285"/>
      <c r="U3" s="1285"/>
      <c r="V3" s="1285"/>
      <c r="W3" s="1285"/>
      <c r="X3" s="1285"/>
      <c r="Y3" s="1285"/>
      <c r="Z3" s="1285"/>
      <c r="AA3" s="1285"/>
      <c r="AB3" s="1285"/>
      <c r="AC3" s="1285"/>
      <c r="AD3" s="1285"/>
      <c r="AE3" s="1285"/>
      <c r="AF3" s="1285"/>
      <c r="AG3" s="1285"/>
      <c r="AH3" s="1285"/>
      <c r="AI3" s="1285"/>
      <c r="AJ3" s="1286" t="s">
        <v>22</v>
      </c>
      <c r="AK3" s="1286"/>
      <c r="AL3" s="1286"/>
      <c r="AM3" s="1286"/>
      <c r="AN3" s="1286"/>
      <c r="AO3" s="1286"/>
      <c r="AP3" s="1286"/>
      <c r="AQ3" s="1286"/>
      <c r="AR3" s="1286"/>
      <c r="AS3" s="1286"/>
      <c r="AT3" s="1286"/>
      <c r="AU3" s="1286"/>
      <c r="AV3" s="1287">
        <v>3</v>
      </c>
      <c r="AW3" s="1287"/>
      <c r="AX3" s="1287"/>
      <c r="AY3" s="1287"/>
      <c r="AZ3" s="1287"/>
      <c r="BA3" s="1287"/>
      <c r="BB3" s="1287"/>
      <c r="BC3" s="1287"/>
      <c r="BD3" s="1287"/>
      <c r="BE3" s="1287"/>
      <c r="BF3" s="1287"/>
      <c r="BG3" s="1287"/>
      <c r="BH3" s="1287"/>
      <c r="BI3" s="1287"/>
      <c r="BJ3" s="1287"/>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1:251" s="102" customFormat="1" ht="19.5" customHeight="1" x14ac:dyDescent="0.35">
      <c r="B4" s="1292"/>
      <c r="C4" s="1286"/>
      <c r="D4" s="1286"/>
      <c r="E4" s="1286"/>
      <c r="F4" s="1286"/>
      <c r="G4" s="1286"/>
      <c r="H4" s="1286"/>
      <c r="I4" s="1286"/>
      <c r="J4" s="1286"/>
      <c r="K4" s="1286"/>
      <c r="L4" s="1286"/>
      <c r="M4" s="1286"/>
      <c r="N4" s="1286"/>
      <c r="O4" s="1286"/>
      <c r="P4" s="1286"/>
      <c r="Q4" s="1286"/>
      <c r="R4" s="1285"/>
      <c r="S4" s="1285"/>
      <c r="T4" s="1285"/>
      <c r="U4" s="1285"/>
      <c r="V4" s="1285"/>
      <c r="W4" s="1285"/>
      <c r="X4" s="1285"/>
      <c r="Y4" s="1285"/>
      <c r="Z4" s="1285"/>
      <c r="AA4" s="1285"/>
      <c r="AB4" s="1285"/>
      <c r="AC4" s="1285"/>
      <c r="AD4" s="1285"/>
      <c r="AE4" s="1285"/>
      <c r="AF4" s="1285"/>
      <c r="AG4" s="1285"/>
      <c r="AH4" s="1285"/>
      <c r="AI4" s="1285"/>
      <c r="AJ4" s="1286" t="s">
        <v>23</v>
      </c>
      <c r="AK4" s="1286"/>
      <c r="AL4" s="1286"/>
      <c r="AM4" s="1286"/>
      <c r="AN4" s="1286"/>
      <c r="AO4" s="1286"/>
      <c r="AP4" s="1286"/>
      <c r="AQ4" s="1286"/>
      <c r="AR4" s="1286"/>
      <c r="AS4" s="1286"/>
      <c r="AT4" s="1286"/>
      <c r="AU4" s="1286"/>
      <c r="AV4" s="1294">
        <v>42741</v>
      </c>
      <c r="AW4" s="1294"/>
      <c r="AX4" s="1294"/>
      <c r="AY4" s="1294"/>
      <c r="AZ4" s="1294"/>
      <c r="BA4" s="1294"/>
      <c r="BB4" s="1294"/>
      <c r="BC4" s="1294"/>
      <c r="BD4" s="1294"/>
      <c r="BE4" s="1294"/>
      <c r="BF4" s="1294"/>
      <c r="BG4" s="1294"/>
      <c r="BH4" s="1294"/>
      <c r="BI4" s="1294"/>
      <c r="BJ4" s="1294"/>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1:251" s="102" customFormat="1" ht="18.75" customHeight="1" x14ac:dyDescent="0.35">
      <c r="B5" s="1292"/>
      <c r="C5" s="1286" t="s">
        <v>24</v>
      </c>
      <c r="D5" s="1286"/>
      <c r="E5" s="1286"/>
      <c r="F5" s="1286"/>
      <c r="G5" s="1286"/>
      <c r="H5" s="1286"/>
      <c r="I5" s="1286"/>
      <c r="J5" s="1286"/>
      <c r="K5" s="1286"/>
      <c r="L5" s="1286"/>
      <c r="M5" s="1286"/>
      <c r="N5" s="1286"/>
      <c r="O5" s="1286"/>
      <c r="P5" s="1286"/>
      <c r="Q5" s="1286"/>
      <c r="R5" s="1285" t="s">
        <v>25</v>
      </c>
      <c r="S5" s="1285"/>
      <c r="T5" s="1285"/>
      <c r="U5" s="1285"/>
      <c r="V5" s="1285"/>
      <c r="W5" s="1285"/>
      <c r="X5" s="1285"/>
      <c r="Y5" s="1285"/>
      <c r="Z5" s="1285"/>
      <c r="AA5" s="1285"/>
      <c r="AB5" s="1285"/>
      <c r="AC5" s="1285"/>
      <c r="AD5" s="1285"/>
      <c r="AE5" s="1285"/>
      <c r="AF5" s="1285"/>
      <c r="AG5" s="1285"/>
      <c r="AH5" s="1285"/>
      <c r="AI5" s="1285"/>
      <c r="AJ5" s="1286" t="s">
        <v>26</v>
      </c>
      <c r="AK5" s="1286"/>
      <c r="AL5" s="1286"/>
      <c r="AM5" s="1286"/>
      <c r="AN5" s="1286"/>
      <c r="AO5" s="1286"/>
      <c r="AP5" s="1286"/>
      <c r="AQ5" s="1286"/>
      <c r="AR5" s="1286"/>
      <c r="AS5" s="1286"/>
      <c r="AT5" s="1286"/>
      <c r="AU5" s="1286"/>
      <c r="AV5" s="1287" t="s">
        <v>27</v>
      </c>
      <c r="AW5" s="1287"/>
      <c r="AX5" s="1287"/>
      <c r="AY5" s="1287"/>
      <c r="AZ5" s="1287"/>
      <c r="BA5" s="1287"/>
      <c r="BB5" s="1287"/>
      <c r="BC5" s="1287"/>
      <c r="BD5" s="1287"/>
      <c r="BE5" s="1287"/>
      <c r="BF5" s="1287"/>
      <c r="BG5" s="1287"/>
      <c r="BH5" s="1287"/>
      <c r="BI5" s="1287"/>
      <c r="BJ5" s="1287"/>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1:251" s="102" customFormat="1" ht="19.5" customHeight="1" x14ac:dyDescent="0.35">
      <c r="B6" s="1292"/>
      <c r="C6" s="1286"/>
      <c r="D6" s="1286"/>
      <c r="E6" s="1286"/>
      <c r="F6" s="1286"/>
      <c r="G6" s="1286"/>
      <c r="H6" s="1286"/>
      <c r="I6" s="1286"/>
      <c r="J6" s="1286"/>
      <c r="K6" s="1286"/>
      <c r="L6" s="1286"/>
      <c r="M6" s="1286"/>
      <c r="N6" s="1286"/>
      <c r="O6" s="1286"/>
      <c r="P6" s="1286"/>
      <c r="Q6" s="1286"/>
      <c r="R6" s="1285"/>
      <c r="S6" s="1285"/>
      <c r="T6" s="1285"/>
      <c r="U6" s="1285"/>
      <c r="V6" s="1285"/>
      <c r="W6" s="1285"/>
      <c r="X6" s="1285"/>
      <c r="Y6" s="1285"/>
      <c r="Z6" s="1285"/>
      <c r="AA6" s="1285"/>
      <c r="AB6" s="1285"/>
      <c r="AC6" s="1285"/>
      <c r="AD6" s="1285"/>
      <c r="AE6" s="1285"/>
      <c r="AF6" s="1285"/>
      <c r="AG6" s="1285"/>
      <c r="AH6" s="1285"/>
      <c r="AI6" s="1285"/>
      <c r="AJ6" s="1286"/>
      <c r="AK6" s="1286"/>
      <c r="AL6" s="1286"/>
      <c r="AM6" s="1286"/>
      <c r="AN6" s="1286"/>
      <c r="AO6" s="1286"/>
      <c r="AP6" s="1286"/>
      <c r="AQ6" s="1286"/>
      <c r="AR6" s="1286"/>
      <c r="AS6" s="1286"/>
      <c r="AT6" s="1286"/>
      <c r="AU6" s="1286"/>
      <c r="AV6" s="1287"/>
      <c r="AW6" s="1287"/>
      <c r="AX6" s="1287"/>
      <c r="AY6" s="1287"/>
      <c r="AZ6" s="1287"/>
      <c r="BA6" s="1287"/>
      <c r="BB6" s="1287"/>
      <c r="BC6" s="1287"/>
      <c r="BD6" s="1287"/>
      <c r="BE6" s="1287"/>
      <c r="BF6" s="1287"/>
      <c r="BG6" s="1287"/>
      <c r="BH6" s="1287"/>
      <c r="BI6" s="1287"/>
      <c r="BJ6" s="128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1:251" s="54" customFormat="1" ht="43.5" customHeight="1" x14ac:dyDescent="0.25">
      <c r="B7" s="1280" t="s">
        <v>28</v>
      </c>
      <c r="C7" s="1280"/>
      <c r="D7" s="1288" t="s">
        <v>577</v>
      </c>
      <c r="E7" s="1288"/>
      <c r="F7" s="1288"/>
      <c r="G7" s="1288"/>
      <c r="H7" s="1288"/>
      <c r="I7" s="1288"/>
      <c r="J7" s="1288"/>
      <c r="K7" s="1288"/>
      <c r="L7" s="1288"/>
      <c r="M7" s="1288"/>
      <c r="N7" s="1288"/>
      <c r="O7" s="1288"/>
      <c r="P7" s="1288"/>
      <c r="Q7" s="1288"/>
      <c r="R7" s="1288"/>
      <c r="S7" s="1288"/>
      <c r="T7" s="1288"/>
      <c r="U7" s="1288"/>
      <c r="V7" s="1288"/>
      <c r="W7" s="1288"/>
      <c r="X7" s="1288"/>
      <c r="Y7" s="1288"/>
      <c r="Z7" s="1288"/>
      <c r="AA7" s="1282" t="s">
        <v>30</v>
      </c>
      <c r="AB7" s="1282"/>
      <c r="AC7" s="1289"/>
      <c r="AD7" s="1289"/>
      <c r="AE7" s="1289"/>
      <c r="AF7" s="1289"/>
      <c r="AG7" s="1289"/>
      <c r="AH7" s="1289"/>
      <c r="AI7" s="1289"/>
      <c r="AJ7" s="1289"/>
      <c r="AK7" s="1282" t="s">
        <v>32</v>
      </c>
      <c r="AL7" s="1282"/>
      <c r="AM7" s="1290"/>
      <c r="AN7" s="1290"/>
      <c r="AO7" s="1290"/>
      <c r="AP7" s="1290"/>
      <c r="AQ7" s="1290"/>
      <c r="AR7" s="1290"/>
      <c r="AS7" s="1290"/>
      <c r="AT7" s="1290"/>
      <c r="AU7" s="1291"/>
      <c r="AV7" s="1291"/>
      <c r="AW7" s="1291"/>
      <c r="AX7" s="1291"/>
      <c r="AY7" s="1291"/>
      <c r="AZ7" s="1291"/>
      <c r="BA7" s="1291"/>
      <c r="BB7" s="1291"/>
      <c r="BC7" s="1291"/>
      <c r="BD7" s="1291"/>
      <c r="BE7" s="1291"/>
      <c r="BF7" s="1291"/>
      <c r="BG7" s="1291"/>
      <c r="BH7" s="1291"/>
      <c r="BI7" s="1291"/>
      <c r="BJ7" s="1291"/>
    </row>
    <row r="8" spans="1:251" s="54" customFormat="1" ht="43.5" customHeight="1" x14ac:dyDescent="0.25">
      <c r="B8" s="1280" t="s">
        <v>34</v>
      </c>
      <c r="C8" s="1280"/>
      <c r="D8" s="1281" t="s">
        <v>551</v>
      </c>
      <c r="E8" s="1281"/>
      <c r="F8" s="1281"/>
      <c r="G8" s="1281"/>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1"/>
      <c r="AK8" s="1281"/>
      <c r="AL8" s="1281"/>
      <c r="AM8" s="186" t="s">
        <v>36</v>
      </c>
      <c r="AN8" s="1282"/>
      <c r="AO8" s="1282"/>
      <c r="AP8" s="1282"/>
      <c r="AQ8" s="1282"/>
      <c r="AR8" s="1282"/>
      <c r="AS8" s="1282"/>
      <c r="AT8" s="1282"/>
      <c r="AU8" s="1291"/>
      <c r="AV8" s="1291"/>
      <c r="AW8" s="1291"/>
      <c r="AX8" s="1291"/>
      <c r="AY8" s="1291"/>
      <c r="AZ8" s="1291"/>
      <c r="BA8" s="1291"/>
      <c r="BB8" s="1291"/>
      <c r="BC8" s="1291"/>
      <c r="BD8" s="1291"/>
      <c r="BE8" s="1291"/>
      <c r="BF8" s="1291"/>
      <c r="BG8" s="1291"/>
      <c r="BH8" s="1291"/>
      <c r="BI8" s="1291"/>
      <c r="BJ8" s="1291"/>
    </row>
    <row r="9" spans="1:251" s="54" customFormat="1" ht="43.5" customHeight="1" x14ac:dyDescent="0.25">
      <c r="B9" s="1023"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283" t="s">
        <v>38</v>
      </c>
      <c r="AV9" s="1028"/>
      <c r="AW9" s="1028"/>
      <c r="AX9" s="1028"/>
      <c r="AY9" s="1028"/>
      <c r="AZ9" s="1028"/>
      <c r="BA9" s="1028"/>
      <c r="BB9" s="1028"/>
      <c r="BC9" s="1028"/>
      <c r="BD9" s="1028"/>
      <c r="BE9" s="1028"/>
      <c r="BF9" s="1028"/>
      <c r="BG9" s="1028"/>
      <c r="BH9" s="1028"/>
      <c r="BI9" s="1028"/>
      <c r="BJ9" s="1028"/>
    </row>
    <row r="10" spans="1:251" s="161" customFormat="1" ht="43.5" customHeight="1" x14ac:dyDescent="0.25">
      <c r="B10" s="1057"/>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284"/>
      <c r="AV10" s="1284"/>
      <c r="AW10" s="1284"/>
      <c r="AX10" s="1284"/>
      <c r="AY10" s="1284"/>
      <c r="AZ10" s="1284"/>
      <c r="BA10" s="1284"/>
      <c r="BB10" s="1284"/>
      <c r="BC10" s="1284"/>
      <c r="BD10" s="1284"/>
      <c r="BE10" s="1284"/>
      <c r="BF10" s="1284"/>
      <c r="BG10" s="1284"/>
      <c r="BH10" s="1284"/>
      <c r="BI10" s="1284"/>
      <c r="BJ10" s="1284"/>
    </row>
    <row r="11" spans="1:251" s="129" customFormat="1" ht="43.5" customHeight="1" x14ac:dyDescent="0.25">
      <c r="B11" s="1057"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74" t="s">
        <v>54</v>
      </c>
      <c r="AA11" s="1057" t="s">
        <v>55</v>
      </c>
      <c r="AB11" s="1057" t="s">
        <v>56</v>
      </c>
      <c r="AC11" s="1057" t="s">
        <v>57</v>
      </c>
      <c r="AD11" s="1057" t="s">
        <v>58</v>
      </c>
      <c r="AE11" s="1057" t="s">
        <v>59</v>
      </c>
      <c r="AF11" s="1057" t="s">
        <v>60</v>
      </c>
      <c r="AG11" s="1057"/>
      <c r="AH11" s="1057"/>
      <c r="AI11" s="1057" t="s">
        <v>61</v>
      </c>
      <c r="AJ11" s="1057" t="s">
        <v>62</v>
      </c>
      <c r="AK11" s="1278" t="s">
        <v>63</v>
      </c>
      <c r="AL11" s="1278"/>
      <c r="AM11" s="1278"/>
      <c r="AN11" s="1278"/>
      <c r="AO11" s="1278"/>
      <c r="AP11" s="1278"/>
      <c r="AQ11" s="1278"/>
      <c r="AR11" s="1279" t="s">
        <v>64</v>
      </c>
      <c r="AS11" s="1057" t="s">
        <v>65</v>
      </c>
      <c r="AT11" s="1057" t="s">
        <v>66</v>
      </c>
      <c r="AU11" s="1069" t="s">
        <v>67</v>
      </c>
      <c r="AV11" s="1069" t="s">
        <v>67</v>
      </c>
      <c r="AW11" s="1069" t="s">
        <v>67</v>
      </c>
      <c r="AX11" s="1277"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69" t="s">
        <v>69</v>
      </c>
    </row>
    <row r="12" spans="1:251" s="129" customFormat="1" ht="43.5" customHeight="1" x14ac:dyDescent="0.25">
      <c r="B12" s="1057"/>
      <c r="C12" s="1057"/>
      <c r="D12" s="1057"/>
      <c r="E12" s="132" t="s">
        <v>71</v>
      </c>
      <c r="F12" s="132" t="s">
        <v>72</v>
      </c>
      <c r="G12" s="132" t="s">
        <v>73</v>
      </c>
      <c r="H12" s="132" t="s">
        <v>71</v>
      </c>
      <c r="I12" s="132" t="s">
        <v>72</v>
      </c>
      <c r="J12" s="132" t="s">
        <v>73</v>
      </c>
      <c r="K12" s="132" t="s">
        <v>71</v>
      </c>
      <c r="L12" s="132" t="s">
        <v>72</v>
      </c>
      <c r="M12" s="132" t="s">
        <v>73</v>
      </c>
      <c r="N12" s="132" t="s">
        <v>71</v>
      </c>
      <c r="O12" s="132" t="s">
        <v>72</v>
      </c>
      <c r="P12" s="132" t="s">
        <v>73</v>
      </c>
      <c r="Q12" s="132" t="s">
        <v>71</v>
      </c>
      <c r="R12" s="132" t="s">
        <v>72</v>
      </c>
      <c r="S12" s="132" t="s">
        <v>73</v>
      </c>
      <c r="T12" s="187">
        <f>SUM(T13:T17)</f>
        <v>0.37200000000000005</v>
      </c>
      <c r="U12" s="1057"/>
      <c r="V12" s="1057"/>
      <c r="W12" s="1057"/>
      <c r="X12" s="132" t="s">
        <v>74</v>
      </c>
      <c r="Y12" s="132" t="s">
        <v>75</v>
      </c>
      <c r="Z12" s="1074"/>
      <c r="AA12" s="1057"/>
      <c r="AB12" s="1057"/>
      <c r="AC12" s="1057"/>
      <c r="AD12" s="1057"/>
      <c r="AE12" s="1057"/>
      <c r="AF12" s="132" t="s">
        <v>76</v>
      </c>
      <c r="AG12" s="132" t="s">
        <v>77</v>
      </c>
      <c r="AH12" s="132" t="s">
        <v>78</v>
      </c>
      <c r="AI12" s="1057"/>
      <c r="AJ12" s="1057"/>
      <c r="AK12" s="188" t="s">
        <v>79</v>
      </c>
      <c r="AL12" s="189" t="s">
        <v>80</v>
      </c>
      <c r="AM12" s="188" t="s">
        <v>81</v>
      </c>
      <c r="AN12" s="188" t="s">
        <v>204</v>
      </c>
      <c r="AO12" s="188" t="s">
        <v>82</v>
      </c>
      <c r="AP12" s="188" t="s">
        <v>83</v>
      </c>
      <c r="AQ12" s="188" t="s">
        <v>84</v>
      </c>
      <c r="AR12" s="1279"/>
      <c r="AS12" s="1057"/>
      <c r="AT12" s="1057"/>
      <c r="AU12" s="190" t="s">
        <v>85</v>
      </c>
      <c r="AV12" s="190" t="s">
        <v>86</v>
      </c>
      <c r="AW12" s="419" t="s">
        <v>87</v>
      </c>
      <c r="AX12" s="421" t="s">
        <v>88</v>
      </c>
      <c r="AY12" s="413" t="s">
        <v>85</v>
      </c>
      <c r="AZ12" s="190" t="s">
        <v>86</v>
      </c>
      <c r="BA12" s="190" t="s">
        <v>87</v>
      </c>
      <c r="BB12" s="190" t="s">
        <v>88</v>
      </c>
      <c r="BC12" s="190" t="s">
        <v>85</v>
      </c>
      <c r="BD12" s="190" t="s">
        <v>86</v>
      </c>
      <c r="BE12" s="190" t="s">
        <v>87</v>
      </c>
      <c r="BF12" s="190" t="s">
        <v>88</v>
      </c>
      <c r="BG12" s="190" t="s">
        <v>85</v>
      </c>
      <c r="BH12" s="190" t="s">
        <v>86</v>
      </c>
      <c r="BI12" s="190" t="s">
        <v>87</v>
      </c>
      <c r="BJ12" s="190" t="s">
        <v>89</v>
      </c>
    </row>
    <row r="13" spans="1:251" s="55" customFormat="1" ht="159.75" customHeight="1" x14ac:dyDescent="0.25">
      <c r="B13" s="90">
        <v>1</v>
      </c>
      <c r="C13" s="52" t="s">
        <v>578</v>
      </c>
      <c r="D13" s="24">
        <v>0.2</v>
      </c>
      <c r="E13" s="181">
        <v>0.2</v>
      </c>
      <c r="F13" s="414">
        <v>0.19</v>
      </c>
      <c r="G13" s="18">
        <f>IF(ISERROR(F13/E13),"",(F13/E13))</f>
        <v>0.95</v>
      </c>
      <c r="H13" s="59">
        <v>0.2</v>
      </c>
      <c r="I13" s="640">
        <v>0.2</v>
      </c>
      <c r="J13" s="18">
        <f>IF(ISERROR(I13/H13),"",(I13/H13))</f>
        <v>1</v>
      </c>
      <c r="K13" s="59">
        <v>0.3</v>
      </c>
      <c r="L13" s="59"/>
      <c r="M13" s="18">
        <f>IF(ISERROR(L13/K13),"",(L13/K13))</f>
        <v>0</v>
      </c>
      <c r="N13" s="59">
        <v>0.3</v>
      </c>
      <c r="O13" s="59"/>
      <c r="P13" s="18">
        <f>IF(ISERROR(O13/N13),"",(O13/N13))</f>
        <v>0</v>
      </c>
      <c r="Q13" s="59">
        <f t="shared" ref="Q13:Q17" si="0">SUM(E13,H13,K13,N13)</f>
        <v>1</v>
      </c>
      <c r="R13" s="181">
        <f>SUM(F13,I13,L13,O13)</f>
        <v>0.39</v>
      </c>
      <c r="S13" s="18">
        <f>IF((IF(ISERROR(R13/Q13),0,(R13/Q13)))&gt;1,1,(IF(ISERROR(R13/Q13),0,(R13/Q13))))</f>
        <v>0.39</v>
      </c>
      <c r="T13" s="18">
        <f>S13*D13</f>
        <v>7.8000000000000014E-2</v>
      </c>
      <c r="U13" s="52" t="s">
        <v>554</v>
      </c>
      <c r="V13" s="52" t="s">
        <v>555</v>
      </c>
      <c r="W13" s="182" t="s">
        <v>556</v>
      </c>
      <c r="X13" s="52" t="s">
        <v>557</v>
      </c>
      <c r="Y13" s="52" t="s">
        <v>558</v>
      </c>
      <c r="Z13" s="50" t="s">
        <v>212</v>
      </c>
      <c r="AA13" s="50" t="s">
        <v>434</v>
      </c>
      <c r="AB13" s="50" t="s">
        <v>162</v>
      </c>
      <c r="AC13" s="50" t="s">
        <v>209</v>
      </c>
      <c r="AD13" s="50" t="s">
        <v>101</v>
      </c>
      <c r="AE13" s="50" t="s">
        <v>102</v>
      </c>
      <c r="AF13" s="50" t="s">
        <v>345</v>
      </c>
      <c r="AG13" s="74">
        <v>2023</v>
      </c>
      <c r="AH13" s="50" t="s">
        <v>345</v>
      </c>
      <c r="AI13" s="74" t="s">
        <v>103</v>
      </c>
      <c r="AJ13" s="74" t="s">
        <v>559</v>
      </c>
      <c r="AK13" s="35" t="s">
        <v>579</v>
      </c>
      <c r="AL13" s="44" t="s">
        <v>561</v>
      </c>
      <c r="AM13" s="74" t="s">
        <v>345</v>
      </c>
      <c r="AN13" s="74" t="s">
        <v>345</v>
      </c>
      <c r="AO13" s="75" t="s">
        <v>562</v>
      </c>
      <c r="AP13" s="75" t="s">
        <v>563</v>
      </c>
      <c r="AQ13" s="74" t="s">
        <v>564</v>
      </c>
      <c r="AR13" s="52" t="s">
        <v>565</v>
      </c>
      <c r="AS13" s="52" t="s">
        <v>580</v>
      </c>
      <c r="AT13" s="52" t="s">
        <v>581</v>
      </c>
      <c r="AU13" s="183">
        <f>E13</f>
        <v>0.2</v>
      </c>
      <c r="AV13" s="73">
        <v>20</v>
      </c>
      <c r="AW13" s="423" t="s">
        <v>582</v>
      </c>
      <c r="AX13" s="420" t="s">
        <v>583</v>
      </c>
      <c r="AY13" s="773">
        <v>0.2</v>
      </c>
      <c r="AZ13" s="774">
        <v>0.2</v>
      </c>
      <c r="BA13" s="1570" t="s">
        <v>584</v>
      </c>
      <c r="BB13" s="1571" t="s">
        <v>585</v>
      </c>
      <c r="BC13" s="183"/>
      <c r="BD13" s="73"/>
      <c r="BE13" s="184"/>
      <c r="BF13" s="184"/>
      <c r="BG13" s="183"/>
      <c r="BH13" s="73"/>
      <c r="BI13" s="185"/>
      <c r="BJ13" s="184"/>
    </row>
    <row r="14" spans="1:251" s="54" customFormat="1" ht="246.75" customHeight="1" x14ac:dyDescent="0.25">
      <c r="A14"/>
      <c r="B14" s="90">
        <v>2</v>
      </c>
      <c r="C14" s="52" t="s">
        <v>586</v>
      </c>
      <c r="D14" s="24">
        <v>0.2</v>
      </c>
      <c r="E14" s="181">
        <v>0.2</v>
      </c>
      <c r="F14" s="414">
        <v>0.19</v>
      </c>
      <c r="G14" s="18">
        <f>IF(ISERROR(F14/E14),"",(F14/E14))</f>
        <v>0.95</v>
      </c>
      <c r="H14" s="59">
        <v>0.2</v>
      </c>
      <c r="I14" s="640">
        <v>0.19</v>
      </c>
      <c r="J14" s="18">
        <f>IF(ISERROR(I14/H14),"",(I14/H14))</f>
        <v>0.95</v>
      </c>
      <c r="K14" s="59">
        <v>0.3</v>
      </c>
      <c r="L14" s="59"/>
      <c r="M14" s="18">
        <f>IF(ISERROR(L14/K14),"",(L14/K14))</f>
        <v>0</v>
      </c>
      <c r="N14" s="59">
        <v>0.3</v>
      </c>
      <c r="O14" s="59"/>
      <c r="P14" s="18">
        <f>IF(ISERROR(O14/N14),"",(O14/N14))</f>
        <v>0</v>
      </c>
      <c r="Q14" s="59">
        <f t="shared" si="0"/>
        <v>1</v>
      </c>
      <c r="R14" s="181">
        <f>SUM(F14,I14,L14,O14)</f>
        <v>0.38</v>
      </c>
      <c r="S14" s="18">
        <f>IF((IF(ISERROR(R14/Q14),0,(R14/Q14)))&gt;1,1,(IF(ISERROR(R14/Q14),0,(R14/Q14))))</f>
        <v>0.38</v>
      </c>
      <c r="T14" s="18">
        <f>S14*D14</f>
        <v>7.6000000000000012E-2</v>
      </c>
      <c r="U14" s="52" t="s">
        <v>554</v>
      </c>
      <c r="V14" s="52" t="s">
        <v>555</v>
      </c>
      <c r="W14" s="182" t="s">
        <v>556</v>
      </c>
      <c r="X14" s="52" t="s">
        <v>557</v>
      </c>
      <c r="Y14" s="52" t="s">
        <v>558</v>
      </c>
      <c r="Z14" s="50" t="s">
        <v>212</v>
      </c>
      <c r="AA14" s="50" t="s">
        <v>434</v>
      </c>
      <c r="AB14" s="50" t="s">
        <v>162</v>
      </c>
      <c r="AC14" s="50" t="s">
        <v>209</v>
      </c>
      <c r="AD14" s="50" t="s">
        <v>101</v>
      </c>
      <c r="AE14" s="50" t="s">
        <v>102</v>
      </c>
      <c r="AF14" s="50" t="s">
        <v>345</v>
      </c>
      <c r="AG14" s="74">
        <v>2023</v>
      </c>
      <c r="AH14" s="50" t="s">
        <v>345</v>
      </c>
      <c r="AI14" s="74" t="s">
        <v>103</v>
      </c>
      <c r="AJ14" s="74" t="s">
        <v>559</v>
      </c>
      <c r="AK14" s="35" t="s">
        <v>579</v>
      </c>
      <c r="AL14" s="44" t="s">
        <v>561</v>
      </c>
      <c r="AM14" s="74" t="s">
        <v>345</v>
      </c>
      <c r="AN14" s="74" t="s">
        <v>345</v>
      </c>
      <c r="AO14" s="75" t="s">
        <v>587</v>
      </c>
      <c r="AP14" s="75" t="s">
        <v>563</v>
      </c>
      <c r="AQ14" s="74" t="s">
        <v>564</v>
      </c>
      <c r="AR14" s="52" t="s">
        <v>565</v>
      </c>
      <c r="AS14" s="52" t="s">
        <v>580</v>
      </c>
      <c r="AT14" s="52" t="s">
        <v>581</v>
      </c>
      <c r="AU14" s="183">
        <f>E14</f>
        <v>0.2</v>
      </c>
      <c r="AV14" s="73">
        <v>20</v>
      </c>
      <c r="AW14" s="423" t="s">
        <v>588</v>
      </c>
      <c r="AX14" s="420" t="s">
        <v>583</v>
      </c>
      <c r="AY14" s="773">
        <v>0.2</v>
      </c>
      <c r="AZ14" s="774">
        <v>0.19</v>
      </c>
      <c r="BA14" s="1570" t="s">
        <v>589</v>
      </c>
      <c r="BB14" s="625" t="s">
        <v>585</v>
      </c>
      <c r="BC14" s="183"/>
      <c r="BD14" s="73"/>
      <c r="BE14" s="184"/>
      <c r="BF14" s="184"/>
      <c r="BG14" s="183"/>
      <c r="BH14" s="73"/>
      <c r="BI14" s="185"/>
      <c r="BJ14" s="184"/>
    </row>
    <row r="15" spans="1:251" s="54" customFormat="1" ht="147" customHeight="1" x14ac:dyDescent="0.25">
      <c r="A15"/>
      <c r="B15" s="90">
        <v>3</v>
      </c>
      <c r="C15" s="52" t="s">
        <v>590</v>
      </c>
      <c r="D15" s="24">
        <v>0.2</v>
      </c>
      <c r="E15" s="181">
        <v>0.2</v>
      </c>
      <c r="F15" s="414">
        <v>0.15</v>
      </c>
      <c r="G15" s="18">
        <f>IF(ISERROR(F15/E15),"",(F15/E15))</f>
        <v>0.74999999999999989</v>
      </c>
      <c r="H15" s="59">
        <v>0.2</v>
      </c>
      <c r="I15" s="640">
        <v>0.2</v>
      </c>
      <c r="J15" s="18">
        <f>IF(ISERROR(I15/H15),"",(I15/H15))</f>
        <v>1</v>
      </c>
      <c r="K15" s="59">
        <v>0.3</v>
      </c>
      <c r="L15" s="59"/>
      <c r="M15" s="18">
        <f>IF(ISERROR(L15/K15),"",(L15/K15))</f>
        <v>0</v>
      </c>
      <c r="N15" s="59">
        <v>0.3</v>
      </c>
      <c r="O15" s="59"/>
      <c r="P15" s="18">
        <f>IF(ISERROR(O15/N15),"",(O15/N15))</f>
        <v>0</v>
      </c>
      <c r="Q15" s="59">
        <f t="shared" si="0"/>
        <v>1</v>
      </c>
      <c r="R15" s="181">
        <f>SUM(F15,I15,L15,O15)</f>
        <v>0.35</v>
      </c>
      <c r="S15" s="18">
        <f>IF((IF(ISERROR(R15/Q15),0,(R15/Q15)))&gt;1,1,(IF(ISERROR(R15/Q15),0,(R15/Q15))))</f>
        <v>0.35</v>
      </c>
      <c r="T15" s="18">
        <f>S15*D15</f>
        <v>6.9999999999999993E-2</v>
      </c>
      <c r="U15" s="52" t="s">
        <v>554</v>
      </c>
      <c r="V15" s="52" t="s">
        <v>555</v>
      </c>
      <c r="W15" s="182" t="s">
        <v>556</v>
      </c>
      <c r="X15" s="52" t="s">
        <v>557</v>
      </c>
      <c r="Y15" s="52" t="s">
        <v>558</v>
      </c>
      <c r="Z15" s="50" t="s">
        <v>212</v>
      </c>
      <c r="AA15" s="50" t="s">
        <v>434</v>
      </c>
      <c r="AB15" s="50" t="s">
        <v>162</v>
      </c>
      <c r="AC15" s="50" t="s">
        <v>209</v>
      </c>
      <c r="AD15" s="50" t="s">
        <v>101</v>
      </c>
      <c r="AE15" s="50" t="s">
        <v>102</v>
      </c>
      <c r="AF15" s="50" t="s">
        <v>345</v>
      </c>
      <c r="AG15" s="74">
        <v>2023</v>
      </c>
      <c r="AH15" s="50" t="s">
        <v>345</v>
      </c>
      <c r="AI15" s="74" t="s">
        <v>103</v>
      </c>
      <c r="AJ15" s="74" t="s">
        <v>559</v>
      </c>
      <c r="AK15" s="35" t="s">
        <v>579</v>
      </c>
      <c r="AL15" s="44" t="s">
        <v>561</v>
      </c>
      <c r="AM15" s="74" t="s">
        <v>345</v>
      </c>
      <c r="AN15" s="74" t="s">
        <v>345</v>
      </c>
      <c r="AO15" s="75" t="s">
        <v>587</v>
      </c>
      <c r="AP15" s="75" t="s">
        <v>563</v>
      </c>
      <c r="AQ15" s="74" t="s">
        <v>564</v>
      </c>
      <c r="AR15" s="52" t="s">
        <v>565</v>
      </c>
      <c r="AS15" s="52" t="s">
        <v>580</v>
      </c>
      <c r="AT15" s="52" t="s">
        <v>581</v>
      </c>
      <c r="AU15" s="183">
        <f>E15</f>
        <v>0.2</v>
      </c>
      <c r="AV15" s="73">
        <v>15</v>
      </c>
      <c r="AW15" s="423" t="s">
        <v>591</v>
      </c>
      <c r="AX15" s="420" t="s">
        <v>583</v>
      </c>
      <c r="AY15" s="773">
        <v>0.2</v>
      </c>
      <c r="AZ15" s="774">
        <v>0.2</v>
      </c>
      <c r="BA15" s="1570" t="s">
        <v>592</v>
      </c>
      <c r="BB15" s="625" t="s">
        <v>585</v>
      </c>
      <c r="BC15" s="183"/>
      <c r="BD15" s="73"/>
      <c r="BE15" s="184"/>
      <c r="BF15" s="184"/>
      <c r="BG15" s="183"/>
      <c r="BH15" s="73"/>
      <c r="BI15" s="185"/>
      <c r="BJ15" s="184"/>
    </row>
    <row r="16" spans="1:251" s="54" customFormat="1" ht="178.5" customHeight="1" x14ac:dyDescent="0.25">
      <c r="A16"/>
      <c r="B16" s="90">
        <v>4</v>
      </c>
      <c r="C16" s="52" t="s">
        <v>593</v>
      </c>
      <c r="D16" s="24">
        <v>0.2</v>
      </c>
      <c r="E16" s="181">
        <v>0.2</v>
      </c>
      <c r="F16" s="414">
        <v>0.16</v>
      </c>
      <c r="G16" s="18">
        <f>IF(ISERROR(F16/E16),"",(F16/E16))</f>
        <v>0.79999999999999993</v>
      </c>
      <c r="H16" s="59">
        <v>0.2</v>
      </c>
      <c r="I16" s="640">
        <v>0.19</v>
      </c>
      <c r="J16" s="18">
        <f>IF(ISERROR(I16/H16),"",(I16/H16))</f>
        <v>0.95</v>
      </c>
      <c r="K16" s="59">
        <v>0.3</v>
      </c>
      <c r="L16" s="59"/>
      <c r="M16" s="18">
        <f>IF(ISERROR(L16/K16),"",(L16/K16))</f>
        <v>0</v>
      </c>
      <c r="N16" s="59">
        <v>0.3</v>
      </c>
      <c r="O16" s="59"/>
      <c r="P16" s="18">
        <f>IF(ISERROR(O16/N16),"",(O16/N16))</f>
        <v>0</v>
      </c>
      <c r="Q16" s="59">
        <f t="shared" si="0"/>
        <v>1</v>
      </c>
      <c r="R16" s="181">
        <f>SUM(F16,I16,L16,O16)</f>
        <v>0.35</v>
      </c>
      <c r="S16" s="18">
        <f>IF((IF(ISERROR(R16/Q16),0,(R16/Q16)))&gt;1,1,(IF(ISERROR(R16/Q16),0,(R16/Q16))))</f>
        <v>0.35</v>
      </c>
      <c r="T16" s="18">
        <f>S16*D16</f>
        <v>6.9999999999999993E-2</v>
      </c>
      <c r="U16" s="52" t="s">
        <v>554</v>
      </c>
      <c r="V16" s="52" t="s">
        <v>555</v>
      </c>
      <c r="W16" s="182" t="s">
        <v>556</v>
      </c>
      <c r="X16" s="52" t="s">
        <v>557</v>
      </c>
      <c r="Y16" s="52" t="s">
        <v>558</v>
      </c>
      <c r="Z16" s="50" t="s">
        <v>212</v>
      </c>
      <c r="AA16" s="50" t="s">
        <v>434</v>
      </c>
      <c r="AB16" s="50" t="s">
        <v>162</v>
      </c>
      <c r="AC16" s="50" t="s">
        <v>209</v>
      </c>
      <c r="AD16" s="50" t="s">
        <v>101</v>
      </c>
      <c r="AE16" s="50" t="s">
        <v>102</v>
      </c>
      <c r="AF16" s="50" t="s">
        <v>345</v>
      </c>
      <c r="AG16" s="74">
        <v>2023</v>
      </c>
      <c r="AH16" s="50" t="s">
        <v>345</v>
      </c>
      <c r="AI16" s="74" t="s">
        <v>103</v>
      </c>
      <c r="AJ16" s="74" t="s">
        <v>559</v>
      </c>
      <c r="AK16" s="35" t="s">
        <v>579</v>
      </c>
      <c r="AL16" s="44" t="s">
        <v>561</v>
      </c>
      <c r="AM16" s="74" t="s">
        <v>345</v>
      </c>
      <c r="AN16" s="74" t="s">
        <v>345</v>
      </c>
      <c r="AO16" s="75" t="s">
        <v>587</v>
      </c>
      <c r="AP16" s="75" t="s">
        <v>563</v>
      </c>
      <c r="AQ16" s="74" t="s">
        <v>564</v>
      </c>
      <c r="AR16" s="52" t="s">
        <v>565</v>
      </c>
      <c r="AS16" s="52" t="s">
        <v>580</v>
      </c>
      <c r="AT16" s="52" t="s">
        <v>581</v>
      </c>
      <c r="AU16" s="183">
        <f>E16</f>
        <v>0.2</v>
      </c>
      <c r="AV16" s="73">
        <v>20</v>
      </c>
      <c r="AW16" s="423" t="s">
        <v>594</v>
      </c>
      <c r="AX16" s="427" t="s">
        <v>583</v>
      </c>
      <c r="AY16" s="773">
        <v>0.2</v>
      </c>
      <c r="AZ16" s="774">
        <v>0.19</v>
      </c>
      <c r="BA16" s="1570" t="s">
        <v>595</v>
      </c>
      <c r="BB16" s="625" t="s">
        <v>585</v>
      </c>
      <c r="BC16" s="183"/>
      <c r="BD16" s="73"/>
      <c r="BE16" s="184"/>
      <c r="BF16" s="184"/>
      <c r="BG16" s="183"/>
      <c r="BH16" s="73"/>
      <c r="BI16" s="185"/>
      <c r="BJ16" s="184"/>
    </row>
    <row r="17" spans="1:62" s="54" customFormat="1" ht="231.75" customHeight="1" x14ac:dyDescent="0.25">
      <c r="A17"/>
      <c r="B17" s="90">
        <v>5</v>
      </c>
      <c r="C17" s="52" t="s">
        <v>596</v>
      </c>
      <c r="D17" s="24">
        <v>0.2</v>
      </c>
      <c r="E17" s="181">
        <v>0.2</v>
      </c>
      <c r="F17" s="414">
        <v>0.2</v>
      </c>
      <c r="G17" s="18">
        <f>IF(ISERROR(F17/E17),"",(F17/E17))</f>
        <v>1</v>
      </c>
      <c r="H17" s="59">
        <v>0.2</v>
      </c>
      <c r="I17" s="640">
        <v>0.19</v>
      </c>
      <c r="J17" s="18">
        <f>IF(ISERROR(I17/H17),"",(I17/H17))</f>
        <v>0.95</v>
      </c>
      <c r="K17" s="59">
        <v>0.3</v>
      </c>
      <c r="L17" s="59"/>
      <c r="M17" s="18">
        <f>IF(ISERROR(L17/K17),"",(L17/K17))</f>
        <v>0</v>
      </c>
      <c r="N17" s="59">
        <v>0.3</v>
      </c>
      <c r="O17" s="59"/>
      <c r="P17" s="18">
        <f>IF(ISERROR(O17/N17),"",(O17/N17))</f>
        <v>0</v>
      </c>
      <c r="Q17" s="59">
        <f t="shared" si="0"/>
        <v>1</v>
      </c>
      <c r="R17" s="181">
        <f>SUM(F17,I17,L17,O17)</f>
        <v>0.39</v>
      </c>
      <c r="S17" s="18">
        <f>IF((IF(ISERROR(R17/Q17),0,(R17/Q17)))&gt;1,1,(IF(ISERROR(R17/Q17),0,(R17/Q17))))</f>
        <v>0.39</v>
      </c>
      <c r="T17" s="18">
        <f>S17*D17</f>
        <v>7.8000000000000014E-2</v>
      </c>
      <c r="U17" s="52" t="s">
        <v>554</v>
      </c>
      <c r="V17" s="52" t="s">
        <v>555</v>
      </c>
      <c r="W17" s="182" t="s">
        <v>556</v>
      </c>
      <c r="X17" s="52" t="s">
        <v>557</v>
      </c>
      <c r="Y17" s="52" t="s">
        <v>558</v>
      </c>
      <c r="Z17" s="50" t="s">
        <v>212</v>
      </c>
      <c r="AA17" s="50" t="s">
        <v>434</v>
      </c>
      <c r="AB17" s="50" t="s">
        <v>162</v>
      </c>
      <c r="AC17" s="50" t="s">
        <v>209</v>
      </c>
      <c r="AD17" s="50" t="s">
        <v>101</v>
      </c>
      <c r="AE17" s="50" t="s">
        <v>102</v>
      </c>
      <c r="AF17" s="50" t="s">
        <v>345</v>
      </c>
      <c r="AG17" s="74">
        <v>2023</v>
      </c>
      <c r="AH17" s="50" t="s">
        <v>345</v>
      </c>
      <c r="AI17" s="74" t="s">
        <v>103</v>
      </c>
      <c r="AJ17" s="74" t="s">
        <v>559</v>
      </c>
      <c r="AK17" s="35" t="s">
        <v>579</v>
      </c>
      <c r="AL17" s="44" t="s">
        <v>561</v>
      </c>
      <c r="AM17" s="74" t="s">
        <v>345</v>
      </c>
      <c r="AN17" s="74" t="s">
        <v>345</v>
      </c>
      <c r="AO17" s="75" t="s">
        <v>587</v>
      </c>
      <c r="AP17" s="75" t="s">
        <v>563</v>
      </c>
      <c r="AQ17" s="74" t="s">
        <v>564</v>
      </c>
      <c r="AR17" s="52" t="s">
        <v>565</v>
      </c>
      <c r="AS17" s="52" t="s">
        <v>580</v>
      </c>
      <c r="AT17" s="52" t="s">
        <v>581</v>
      </c>
      <c r="AU17" s="183">
        <f>E17</f>
        <v>0.2</v>
      </c>
      <c r="AV17" s="73">
        <v>20</v>
      </c>
      <c r="AW17" s="426" t="s">
        <v>597</v>
      </c>
      <c r="AX17" s="420" t="s">
        <v>583</v>
      </c>
      <c r="AY17" s="773">
        <v>0.2</v>
      </c>
      <c r="AZ17" s="774">
        <v>0.19</v>
      </c>
      <c r="BA17" s="1570" t="s">
        <v>598</v>
      </c>
      <c r="BB17" s="625" t="s">
        <v>585</v>
      </c>
      <c r="BC17" s="183"/>
      <c r="BD17" s="73"/>
      <c r="BE17" s="184"/>
      <c r="BF17" s="184"/>
      <c r="BG17" s="183"/>
      <c r="BH17" s="73"/>
      <c r="BI17" s="185"/>
      <c r="BJ17" s="184"/>
    </row>
    <row r="18" spans="1:62" ht="12.75" customHeight="1" x14ac:dyDescent="0.25">
      <c r="F18" s="415"/>
      <c r="G18" s="416">
        <f>SUM(G13:G17)/5</f>
        <v>0.8899999999999999</v>
      </c>
      <c r="J18" s="416">
        <f>SUM(J13:J17)/5</f>
        <v>0.97000000000000008</v>
      </c>
      <c r="T18" s="416"/>
    </row>
  </sheetData>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DE PREVENCIÓN\[2023 MATRIZ POA DP.xlsx]datos'!#REF!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DE PREVENCIÓN\[2023 MATRIZ POA DP.xlsx]datos'!#REF!</xm:f>
          </x14:formula1>
          <xm:sqref>D7:Z7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21"/>
  <sheetViews>
    <sheetView showGridLines="0" topLeftCell="AV10" zoomScale="84" zoomScaleNormal="84" workbookViewId="0">
      <selection activeCell="BN13" sqref="BN13"/>
    </sheetView>
  </sheetViews>
  <sheetFormatPr baseColWidth="10" defaultColWidth="20.5703125" defaultRowHeight="12.75" customHeight="1" x14ac:dyDescent="0.25"/>
  <cols>
    <col min="1" max="1" width="4.7109375" customWidth="1"/>
    <col min="2" max="2" width="11.42578125" style="62" customWidth="1"/>
    <col min="3" max="3" width="43.28515625" style="62" customWidth="1"/>
    <col min="4" max="4" width="11.85546875" style="62" customWidth="1"/>
    <col min="5" max="5" width="10.28515625" style="62" customWidth="1"/>
    <col min="6" max="6" width="10.140625" style="62" customWidth="1"/>
    <col min="7" max="7" width="10.42578125" style="62" customWidth="1"/>
    <col min="8" max="8" width="8.85546875" style="62" customWidth="1"/>
    <col min="9" max="9" width="7.85546875" style="62" customWidth="1"/>
    <col min="10" max="10" width="8.140625" style="62" customWidth="1"/>
    <col min="11" max="11" width="10.28515625" style="62" customWidth="1"/>
    <col min="12" max="12" width="9.140625" style="62" customWidth="1"/>
    <col min="13" max="13" width="8.7109375" style="62" customWidth="1"/>
    <col min="14" max="14" width="10.5703125" style="62" customWidth="1"/>
    <col min="15" max="15" width="10.7109375" style="62" customWidth="1"/>
    <col min="16" max="16" width="10.42578125" style="62" customWidth="1"/>
    <col min="17" max="17" width="9.5703125" style="62" customWidth="1"/>
    <col min="18" max="18" width="8.28515625" style="62" customWidth="1"/>
    <col min="19" max="19" width="8.85546875" style="62" customWidth="1"/>
    <col min="20" max="20" width="11.5703125" style="62" customWidth="1"/>
    <col min="21" max="21" width="23.5703125" style="62" customWidth="1"/>
    <col min="22" max="22" width="35.42578125" style="62" customWidth="1"/>
    <col min="23" max="25" width="20.5703125" style="62" customWidth="1"/>
    <col min="26" max="26" width="11.5703125" style="63" bestFit="1" customWidth="1"/>
    <col min="27" max="27" width="19.28515625" style="63" customWidth="1"/>
    <col min="28" max="28" width="14.42578125" style="63" customWidth="1"/>
    <col min="29" max="29" width="16" style="63" customWidth="1"/>
    <col min="30" max="30" width="17.140625" style="63" bestFit="1" customWidth="1"/>
    <col min="31" max="31" width="16.7109375" style="63" customWidth="1"/>
    <col min="32" max="32" width="12.140625" style="63" customWidth="1"/>
    <col min="33" max="33" width="14.28515625" style="63" customWidth="1"/>
    <col min="34" max="34" width="13.85546875" style="63" customWidth="1"/>
    <col min="35" max="35" width="15.28515625" style="63" customWidth="1"/>
    <col min="36" max="36" width="21" style="63" customWidth="1"/>
    <col min="37" max="37" width="46.85546875" style="63" customWidth="1"/>
    <col min="38" max="38" width="32" style="63" customWidth="1"/>
    <col min="39" max="39" width="20.5703125" style="63" customWidth="1"/>
    <col min="40" max="40" width="35" style="63" customWidth="1"/>
    <col min="41" max="42" width="20.5703125" style="63" customWidth="1"/>
    <col min="43" max="43" width="20" style="63" customWidth="1"/>
    <col min="44" max="44" width="27.28515625" style="63" customWidth="1"/>
    <col min="45" max="45" width="34.85546875" style="63" customWidth="1"/>
    <col min="46" max="46" width="20.5703125" style="63" customWidth="1"/>
    <col min="47" max="47" width="14.140625" style="63" customWidth="1"/>
    <col min="48" max="48" width="10.85546875" style="63" customWidth="1"/>
    <col min="49" max="49" width="81.28515625" style="63" customWidth="1"/>
    <col min="50" max="50" width="15.7109375" style="62" customWidth="1"/>
    <col min="51" max="51" width="10.28515625" style="62" hidden="1" customWidth="1"/>
    <col min="52" max="52" width="11.42578125" style="62" hidden="1" customWidth="1"/>
    <col min="53" max="53" width="14.7109375" style="62" hidden="1" customWidth="1"/>
    <col min="54" max="54" width="12.28515625" style="62" hidden="1" customWidth="1"/>
    <col min="55" max="55" width="14.42578125" style="62" hidden="1" customWidth="1"/>
    <col min="56" max="56" width="13.85546875" style="62" hidden="1" customWidth="1"/>
    <col min="57" max="57" width="15.140625" style="62" hidden="1" customWidth="1"/>
    <col min="58" max="58" width="16.5703125" style="62" hidden="1" customWidth="1"/>
    <col min="59" max="59" width="14.5703125" style="62" hidden="1" customWidth="1"/>
    <col min="60" max="60" width="17" style="62" hidden="1" customWidth="1"/>
    <col min="61" max="61" width="18.140625" style="62" hidden="1" customWidth="1"/>
    <col min="62" max="62" width="15.7109375" style="62" hidden="1" customWidth="1"/>
    <col min="63" max="63" width="20.5703125" style="62" hidden="1" customWidth="1"/>
    <col min="64" max="64" width="12.85546875" style="62" customWidth="1"/>
    <col min="65" max="65" width="13.7109375" style="62" customWidth="1"/>
    <col min="66" max="66" width="95.85546875" style="62" customWidth="1"/>
    <col min="67" max="67" width="44.85546875" style="62" customWidth="1"/>
    <col min="68" max="251" width="20.5703125" style="62" customWidth="1"/>
  </cols>
  <sheetData>
    <row r="1" spans="1:251" ht="12.75" customHeight="1" thickBot="1" x14ac:dyDescent="0.3"/>
    <row r="2" spans="1:251" s="102" customFormat="1" ht="12.75" customHeight="1" thickBot="1" x14ac:dyDescent="0.4">
      <c r="B2" s="1024"/>
      <c r="C2" s="1002" t="s">
        <v>18</v>
      </c>
      <c r="D2" s="1003"/>
      <c r="E2" s="1003"/>
      <c r="F2" s="1003"/>
      <c r="G2" s="1003"/>
      <c r="H2" s="1003"/>
      <c r="I2" s="1003"/>
      <c r="J2" s="1003"/>
      <c r="K2" s="1003"/>
      <c r="L2" s="1003"/>
      <c r="M2" s="1003"/>
      <c r="N2" s="1003"/>
      <c r="O2" s="1003"/>
      <c r="P2" s="1003"/>
      <c r="Q2" s="1004"/>
      <c r="R2" s="1011" t="s">
        <v>200</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1:251" s="102" customFormat="1" ht="18" customHeight="1" thickBot="1" x14ac:dyDescent="0.4">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1:251" s="102" customFormat="1" ht="22.5" customHeight="1" thickBot="1" x14ac:dyDescent="0.4">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1:251" s="102" customFormat="1" ht="30.75"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1:251" s="102" customFormat="1" ht="12.75" customHeight="1" thickBot="1" x14ac:dyDescent="0.4">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1:251" s="54" customFormat="1" ht="31.5" customHeight="1" x14ac:dyDescent="0.25">
      <c r="B7" s="1035" t="s">
        <v>28</v>
      </c>
      <c r="C7" s="1036"/>
      <c r="D7" s="1304" t="s">
        <v>577</v>
      </c>
      <c r="E7" s="1304"/>
      <c r="F7" s="1304"/>
      <c r="G7" s="1304"/>
      <c r="H7" s="1304"/>
      <c r="I7" s="1304"/>
      <c r="J7" s="1304"/>
      <c r="K7" s="1304"/>
      <c r="L7" s="1304"/>
      <c r="M7" s="1304"/>
      <c r="N7" s="1304"/>
      <c r="O7" s="1304"/>
      <c r="P7" s="1304"/>
      <c r="Q7" s="1304"/>
      <c r="R7" s="1304"/>
      <c r="S7" s="1304"/>
      <c r="T7" s="1304"/>
      <c r="U7" s="1304"/>
      <c r="V7" s="1304"/>
      <c r="W7" s="1304"/>
      <c r="X7" s="1304"/>
      <c r="Y7" s="1304"/>
      <c r="Z7" s="1304"/>
      <c r="AA7" s="1064" t="s">
        <v>30</v>
      </c>
      <c r="AB7" s="1064"/>
      <c r="AC7" s="1305" t="s">
        <v>599</v>
      </c>
      <c r="AD7" s="1305"/>
      <c r="AE7" s="1305"/>
      <c r="AF7" s="1305"/>
      <c r="AG7" s="1305"/>
      <c r="AH7" s="1305"/>
      <c r="AI7" s="1305"/>
      <c r="AJ7" s="1305"/>
      <c r="AK7" s="1064" t="s">
        <v>32</v>
      </c>
      <c r="AL7" s="1064"/>
      <c r="AM7" s="1255" t="s">
        <v>380</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1:251" s="54" customFormat="1" ht="41.25" customHeight="1" x14ac:dyDescent="0.25">
      <c r="B8" s="1300" t="s">
        <v>34</v>
      </c>
      <c r="C8" s="1301"/>
      <c r="D8" s="1302" t="s">
        <v>600</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85" t="s">
        <v>36</v>
      </c>
      <c r="AN8" s="1303">
        <v>44914</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1:251" s="161" customFormat="1" ht="39" customHeight="1" x14ac:dyDescent="0.25">
      <c r="B9" s="1295" t="s">
        <v>201</v>
      </c>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7" t="s">
        <v>38</v>
      </c>
      <c r="AV9" s="1298"/>
      <c r="AW9" s="1298"/>
      <c r="AX9" s="1298"/>
      <c r="AY9" s="1298"/>
      <c r="AZ9" s="1298"/>
      <c r="BA9" s="1298"/>
      <c r="BB9" s="1298"/>
      <c r="BC9" s="1298"/>
      <c r="BD9" s="1298"/>
      <c r="BE9" s="1298"/>
      <c r="BF9" s="1298"/>
      <c r="BG9" s="1298"/>
      <c r="BH9" s="1298"/>
      <c r="BI9" s="1298"/>
      <c r="BJ9" s="1299"/>
    </row>
    <row r="10" spans="1:251" s="161" customFormat="1" ht="27"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1:251" s="129" customFormat="1" ht="30.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74"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c r="BL11" s="1306" t="s">
        <v>68</v>
      </c>
      <c r="BM11" s="1307" t="s">
        <v>67</v>
      </c>
      <c r="BN11" s="1307" t="s">
        <v>67</v>
      </c>
      <c r="BO11" s="1307" t="s">
        <v>67</v>
      </c>
    </row>
    <row r="12" spans="1:251" s="129" customFormat="1" ht="41.2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SUM(T13:T14)</f>
        <v>0.4</v>
      </c>
      <c r="U12" s="1058"/>
      <c r="V12" s="1058"/>
      <c r="W12" s="1058"/>
      <c r="X12" s="130" t="s">
        <v>74</v>
      </c>
      <c r="Y12" s="130" t="s">
        <v>75</v>
      </c>
      <c r="Z12" s="1075"/>
      <c r="AA12" s="1058"/>
      <c r="AB12" s="1058"/>
      <c r="AC12" s="1058"/>
      <c r="AD12" s="1058"/>
      <c r="AE12" s="1057"/>
      <c r="AF12" s="132" t="s">
        <v>202</v>
      </c>
      <c r="AG12" s="132" t="s">
        <v>77</v>
      </c>
      <c r="AH12" s="132" t="s">
        <v>203</v>
      </c>
      <c r="AI12" s="1057"/>
      <c r="AJ12" s="1058"/>
      <c r="AK12" s="146" t="s">
        <v>79</v>
      </c>
      <c r="AL12" s="146" t="s">
        <v>80</v>
      </c>
      <c r="AM12" s="146" t="s">
        <v>81</v>
      </c>
      <c r="AN12" s="146" t="s">
        <v>204</v>
      </c>
      <c r="AO12" s="146" t="s">
        <v>205</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c r="BL12" s="623" t="s">
        <v>85</v>
      </c>
      <c r="BM12" s="624" t="s">
        <v>86</v>
      </c>
      <c r="BN12" s="624" t="s">
        <v>87</v>
      </c>
      <c r="BO12" s="624" t="s">
        <v>88</v>
      </c>
    </row>
    <row r="13" spans="1:251" s="161" customFormat="1" ht="346.5" customHeight="1" x14ac:dyDescent="0.2">
      <c r="A13" s="45"/>
      <c r="B13" s="46">
        <v>1</v>
      </c>
      <c r="C13" s="47" t="s">
        <v>601</v>
      </c>
      <c r="D13" s="48">
        <v>0.5</v>
      </c>
      <c r="E13" s="49">
        <v>0.2</v>
      </c>
      <c r="F13" s="59">
        <v>0.2</v>
      </c>
      <c r="G13" s="50">
        <f>IF(ISERROR(F13/E13),"",(F13/E13))</f>
        <v>1</v>
      </c>
      <c r="H13" s="59">
        <v>0.2</v>
      </c>
      <c r="I13" s="59">
        <v>0.2</v>
      </c>
      <c r="J13" s="50">
        <f>IF(ISERROR(I13/H13),"",(I13/H13))</f>
        <v>1</v>
      </c>
      <c r="K13" s="59">
        <v>0.3</v>
      </c>
      <c r="L13" s="59"/>
      <c r="M13" s="50">
        <f>IF(ISERROR(L13/K13),"",(L13/K13))</f>
        <v>0</v>
      </c>
      <c r="N13" s="59">
        <v>0.3</v>
      </c>
      <c r="O13" s="59"/>
      <c r="P13" s="50">
        <f>IF(ISERROR(O13/N13),"",(O13/N13))</f>
        <v>0</v>
      </c>
      <c r="Q13" s="59">
        <f t="shared" ref="Q13:Q14" si="0">SUM(E13,H13,K13,N13)</f>
        <v>1</v>
      </c>
      <c r="R13" s="181">
        <f>SUM(F13,I13,L13,O13)</f>
        <v>0.4</v>
      </c>
      <c r="S13" s="18">
        <f>IF((IF(ISERROR(R13/Q13),0,(R13/Q13)))&gt;1,1,(IF(ISERROR(R13/Q13),0,(R13/Q13))))</f>
        <v>0.4</v>
      </c>
      <c r="T13" s="18">
        <f>S13*D13</f>
        <v>0.2</v>
      </c>
      <c r="U13" s="52" t="s">
        <v>554</v>
      </c>
      <c r="V13" s="52" t="s">
        <v>555</v>
      </c>
      <c r="W13" s="52" t="s">
        <v>556</v>
      </c>
      <c r="X13" s="52" t="s">
        <v>557</v>
      </c>
      <c r="Y13" s="52" t="s">
        <v>558</v>
      </c>
      <c r="Z13" s="50" t="s">
        <v>212</v>
      </c>
      <c r="AA13" s="50" t="s">
        <v>434</v>
      </c>
      <c r="AB13" s="50" t="s">
        <v>162</v>
      </c>
      <c r="AC13" s="50" t="s">
        <v>209</v>
      </c>
      <c r="AD13" s="50" t="s">
        <v>101</v>
      </c>
      <c r="AE13" s="50" t="s">
        <v>102</v>
      </c>
      <c r="AF13" s="50" t="s">
        <v>345</v>
      </c>
      <c r="AG13" s="74">
        <v>2023</v>
      </c>
      <c r="AH13" s="50" t="s">
        <v>345</v>
      </c>
      <c r="AI13" s="74" t="s">
        <v>103</v>
      </c>
      <c r="AJ13" s="74" t="s">
        <v>559</v>
      </c>
      <c r="AK13" s="35" t="s">
        <v>579</v>
      </c>
      <c r="AL13" s="47" t="s">
        <v>561</v>
      </c>
      <c r="AM13" s="74" t="s">
        <v>345</v>
      </c>
      <c r="AN13" s="74" t="s">
        <v>345</v>
      </c>
      <c r="AO13" s="75" t="s">
        <v>562</v>
      </c>
      <c r="AP13" s="75" t="s">
        <v>563</v>
      </c>
      <c r="AQ13" s="74" t="s">
        <v>564</v>
      </c>
      <c r="AR13" s="52" t="s">
        <v>565</v>
      </c>
      <c r="AS13" s="52" t="s">
        <v>602</v>
      </c>
      <c r="AT13" s="52" t="s">
        <v>603</v>
      </c>
      <c r="AU13" s="183">
        <f>E13</f>
        <v>0.2</v>
      </c>
      <c r="AV13" s="410">
        <f>F13</f>
        <v>0.2</v>
      </c>
      <c r="AW13" s="418" t="s">
        <v>604</v>
      </c>
      <c r="AX13" s="184" t="s">
        <v>574</v>
      </c>
      <c r="AY13" s="183">
        <f>H13</f>
        <v>0.2</v>
      </c>
      <c r="AZ13" s="73"/>
      <c r="BA13" s="121"/>
      <c r="BB13" s="184" t="s">
        <v>574</v>
      </c>
      <c r="BC13" s="183">
        <f>K13</f>
        <v>0.3</v>
      </c>
      <c r="BD13" s="73"/>
      <c r="BE13" s="184"/>
      <c r="BF13" s="184" t="s">
        <v>574</v>
      </c>
      <c r="BG13" s="183">
        <f>N13</f>
        <v>0.3</v>
      </c>
      <c r="BH13" s="73"/>
      <c r="BI13" s="185"/>
      <c r="BJ13" s="184" t="s">
        <v>574</v>
      </c>
      <c r="BL13" s="410">
        <v>0.2</v>
      </c>
      <c r="BM13" s="410">
        <v>0.2</v>
      </c>
      <c r="BN13" s="418" t="s">
        <v>605</v>
      </c>
      <c r="BO13" s="184" t="s">
        <v>574</v>
      </c>
    </row>
    <row r="14" spans="1:251" s="161" customFormat="1" ht="280.5" customHeight="1" x14ac:dyDescent="0.2">
      <c r="A14" s="45"/>
      <c r="B14" s="46">
        <v>2</v>
      </c>
      <c r="C14" s="47" t="s">
        <v>606</v>
      </c>
      <c r="D14" s="48">
        <v>0.5</v>
      </c>
      <c r="E14" s="49">
        <v>0.1</v>
      </c>
      <c r="F14" s="59">
        <v>0.1</v>
      </c>
      <c r="G14" s="50">
        <f>IF(ISERROR(F14/E14),"",(F14/E14))</f>
        <v>1</v>
      </c>
      <c r="H14" s="59">
        <v>0.3</v>
      </c>
      <c r="I14" s="59">
        <v>0.3</v>
      </c>
      <c r="J14" s="50">
        <f>IF(ISERROR(I14/H14),"",(I14/H14))</f>
        <v>1</v>
      </c>
      <c r="K14" s="59">
        <v>0.3</v>
      </c>
      <c r="L14" s="59"/>
      <c r="M14" s="50">
        <f>IF(ISERROR(L14/K14),"",(L14/K14))</f>
        <v>0</v>
      </c>
      <c r="N14" s="59">
        <v>0.3</v>
      </c>
      <c r="O14" s="59"/>
      <c r="P14" s="50">
        <f>IF(ISERROR(O14/N14),"",(O14/N14))</f>
        <v>0</v>
      </c>
      <c r="Q14" s="59">
        <f t="shared" si="0"/>
        <v>1</v>
      </c>
      <c r="R14" s="181">
        <f>SUM(F14,I14,L14,O14)</f>
        <v>0.4</v>
      </c>
      <c r="S14" s="18">
        <f>IF((IF(ISERROR(R14/Q14),0,(R14/Q14)))&gt;1,1,(IF(ISERROR(R14/Q14),0,(R14/Q14))))</f>
        <v>0.4</v>
      </c>
      <c r="T14" s="18">
        <f>S14*D14</f>
        <v>0.2</v>
      </c>
      <c r="U14" s="52" t="s">
        <v>607</v>
      </c>
      <c r="V14" s="52" t="s">
        <v>608</v>
      </c>
      <c r="W14" s="50" t="s">
        <v>609</v>
      </c>
      <c r="X14" s="52" t="s">
        <v>610</v>
      </c>
      <c r="Y14" s="52" t="s">
        <v>611</v>
      </c>
      <c r="Z14" s="50" t="s">
        <v>328</v>
      </c>
      <c r="AA14" s="50" t="s">
        <v>434</v>
      </c>
      <c r="AB14" s="50" t="s">
        <v>162</v>
      </c>
      <c r="AC14" s="50" t="s">
        <v>209</v>
      </c>
      <c r="AD14" s="50" t="s">
        <v>101</v>
      </c>
      <c r="AE14" s="50" t="s">
        <v>102</v>
      </c>
      <c r="AF14" s="50" t="s">
        <v>345</v>
      </c>
      <c r="AG14" s="74">
        <v>2023</v>
      </c>
      <c r="AH14" s="50" t="s">
        <v>345</v>
      </c>
      <c r="AI14" s="74" t="s">
        <v>103</v>
      </c>
      <c r="AJ14" s="74" t="s">
        <v>104</v>
      </c>
      <c r="AK14" s="35" t="s">
        <v>612</v>
      </c>
      <c r="AL14" s="47" t="s">
        <v>613</v>
      </c>
      <c r="AM14" s="74" t="s">
        <v>345</v>
      </c>
      <c r="AN14" s="75" t="s">
        <v>614</v>
      </c>
      <c r="AO14" s="75" t="s">
        <v>562</v>
      </c>
      <c r="AP14" s="75" t="s">
        <v>563</v>
      </c>
      <c r="AQ14" s="74"/>
      <c r="AR14" s="52" t="s">
        <v>615</v>
      </c>
      <c r="AS14" s="52" t="s">
        <v>616</v>
      </c>
      <c r="AT14" s="52" t="s">
        <v>603</v>
      </c>
      <c r="AU14" s="183">
        <f>E14</f>
        <v>0.1</v>
      </c>
      <c r="AV14" s="410">
        <v>0.1</v>
      </c>
      <c r="AW14" s="418" t="s">
        <v>617</v>
      </c>
      <c r="AX14" s="184" t="s">
        <v>574</v>
      </c>
      <c r="AY14" s="183">
        <f>H14</f>
        <v>0.3</v>
      </c>
      <c r="AZ14" s="73"/>
      <c r="BA14" s="121"/>
      <c r="BB14" s="184" t="s">
        <v>574</v>
      </c>
      <c r="BC14" s="183">
        <f>K14</f>
        <v>0.3</v>
      </c>
      <c r="BD14" s="73"/>
      <c r="BE14" s="184"/>
      <c r="BF14" s="184" t="s">
        <v>574</v>
      </c>
      <c r="BG14" s="183">
        <f>N14</f>
        <v>0.3</v>
      </c>
      <c r="BH14" s="73"/>
      <c r="BI14" s="185"/>
      <c r="BJ14" s="184" t="s">
        <v>574</v>
      </c>
      <c r="BL14" s="410">
        <v>0.3</v>
      </c>
      <c r="BM14" s="410">
        <v>0.3</v>
      </c>
      <c r="BN14" s="418" t="s">
        <v>618</v>
      </c>
      <c r="BO14" s="184" t="s">
        <v>574</v>
      </c>
    </row>
    <row r="21" spans="58:58" ht="12.75" customHeight="1" x14ac:dyDescent="0.25">
      <c r="BF21" s="62">
        <f>12+4+2+6+6+11+4+1+5+2+5+5+8+5</f>
        <v>76</v>
      </c>
    </row>
  </sheetData>
  <mergeCells count="59">
    <mergeCell ref="BL11:BO11"/>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AM7:AT7"/>
    <mergeCell ref="AU7:BJ8"/>
    <mergeCell ref="B2:B6"/>
    <mergeCell ref="C2:Q4"/>
    <mergeCell ref="B8:C8"/>
    <mergeCell ref="D8:AL8"/>
    <mergeCell ref="AN8:AT8"/>
    <mergeCell ref="B7:C7"/>
    <mergeCell ref="D7:Z7"/>
    <mergeCell ref="AA7:AB7"/>
    <mergeCell ref="AC7:AJ7"/>
    <mergeCell ref="AK7:AL7"/>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0">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operator="equal" allowBlank="1" showErrorMessage="1" sqref="AK7">
      <formula1>0</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'https://scjgovcol.sharepoint.com/sites/OficinaAsesoradePlaneacin/Documentos compartidos/EVIDENCIAS SIG/POA/2023/[PROPUESTA POA 2022 DIRECCIÓN DE SEGURIDAD (1).xlsx]datos'!#REF!</xm:f>
          </x14:formula1>
          <xm:sqref>AP15:AQ20</xm:sqref>
        </x14:dataValidation>
        <x14:dataValidation type="list" allowBlank="1" showInputMessage="1" showErrorMessage="1">
          <x14:formula1>
            <xm:f>'https://scjgovcol.sharepoint.com/sites/OficinaAsesoradePlaneacin/Documentos compartidos/EVIDENCIAS SIG/POA/2023/[PROPUESTA POA 2022 DIRECCIÓN DE SEGURIDAD (1).xlsx]datos'!#REF!</xm:f>
          </x14:formula1>
          <xm:sqref>AK15:AK20 AO15:AO20</xm:sqref>
        </x14:dataValidation>
        <x14:dataValidation type="list" allowBlank="1" showInputMessage="1" showErrorMessage="1">
          <x14:formula1>
            <xm:f>'https://scjgovcol.sharepoint.com/sites/OficinaAsesoradePlaneacin/Documentos compartidos/EVIDENCIAS SIG/POA/2023/[MATRIZ POA Dirección de Seguridad.xlsx]datos'!#REF!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SIG/POA/2023/[MATRIZ POA Dirección de Seguridad.xlsx]datos'!#REF!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Q14"/>
  <sheetViews>
    <sheetView showGridLines="0" topLeftCell="AI10" zoomScale="70" zoomScaleNormal="70" workbookViewId="0">
      <selection activeCell="AL13" sqref="AL13"/>
    </sheetView>
  </sheetViews>
  <sheetFormatPr baseColWidth="10" defaultColWidth="12.140625" defaultRowHeight="12.75" customHeight="1" x14ac:dyDescent="0.25"/>
  <cols>
    <col min="1" max="1" width="4.42578125" customWidth="1"/>
    <col min="2" max="2" width="12.5703125" style="62" customWidth="1"/>
    <col min="3" max="3" width="38" style="62" customWidth="1"/>
    <col min="4" max="19" width="12.140625" style="62"/>
    <col min="20" max="20" width="14" style="62" customWidth="1"/>
    <col min="21" max="21" width="26.5703125" style="62" customWidth="1"/>
    <col min="22" max="22" width="32.28515625" style="62" customWidth="1"/>
    <col min="23" max="23" width="19.140625" style="62" customWidth="1"/>
    <col min="24" max="24" width="28.28515625" style="62" customWidth="1"/>
    <col min="25" max="25" width="28.85546875" style="62" customWidth="1"/>
    <col min="26" max="26" width="15" style="63" customWidth="1"/>
    <col min="27" max="27" width="19.28515625" style="63" customWidth="1"/>
    <col min="28" max="28" width="15" style="63" customWidth="1"/>
    <col min="29" max="29" width="19.28515625" style="63" bestFit="1" customWidth="1"/>
    <col min="30" max="30" width="18" style="63" customWidth="1"/>
    <col min="31" max="31" width="20.28515625" style="63" customWidth="1"/>
    <col min="32" max="33" width="12.140625" style="63"/>
    <col min="34" max="34" width="13" style="63" customWidth="1"/>
    <col min="35" max="35" width="21" style="63" customWidth="1"/>
    <col min="36" max="36" width="20.140625" style="63" customWidth="1"/>
    <col min="37" max="37" width="55.42578125" style="63" customWidth="1"/>
    <col min="38" max="38" width="43.140625" style="191" customWidth="1"/>
    <col min="39" max="39" width="15" style="63" customWidth="1"/>
    <col min="40" max="40" width="13.42578125" style="63" customWidth="1"/>
    <col min="41" max="41" width="24.85546875" style="63" customWidth="1"/>
    <col min="42" max="42" width="24.140625" style="63" customWidth="1"/>
    <col min="43" max="43" width="22.42578125" style="63" bestFit="1" customWidth="1"/>
    <col min="44" max="44" width="21.5703125" style="63" customWidth="1"/>
    <col min="45" max="45" width="27" style="63" customWidth="1"/>
    <col min="46" max="46" width="17.85546875" style="63" customWidth="1"/>
    <col min="47" max="47" width="15.85546875" style="63" customWidth="1"/>
    <col min="48" max="48" width="14.140625" style="63" customWidth="1"/>
    <col min="49" max="49" width="32.5703125" style="63" customWidth="1"/>
    <col min="50" max="50" width="15" style="62" customWidth="1"/>
    <col min="51" max="51" width="21.7109375" style="62" customWidth="1"/>
    <col min="52" max="52" width="20.28515625" style="62" customWidth="1"/>
    <col min="53" max="53" width="70.28515625" style="62" customWidth="1"/>
    <col min="54" max="54" width="19.5703125" style="62" customWidth="1"/>
    <col min="55" max="55" width="15.85546875" style="62" customWidth="1"/>
    <col min="56" max="56" width="12.140625" style="62" customWidth="1"/>
    <col min="57" max="57" width="15.140625" style="62" customWidth="1"/>
    <col min="58" max="58" width="17" style="62" customWidth="1"/>
    <col min="59" max="59" width="13.7109375" style="62" customWidth="1"/>
    <col min="60" max="60" width="12.140625" style="62" customWidth="1"/>
    <col min="61" max="61" width="14.85546875" style="62" customWidth="1"/>
    <col min="62" max="62" width="15.140625" style="62" customWidth="1"/>
    <col min="63" max="64" width="12.140625" style="62" customWidth="1"/>
    <col min="65" max="251" width="12.140625" style="62"/>
  </cols>
  <sheetData>
    <row r="2" spans="2:251" s="102" customFormat="1" ht="30.75" customHeight="1" x14ac:dyDescent="0.35">
      <c r="B2" s="1292"/>
      <c r="C2" s="1286" t="s">
        <v>18</v>
      </c>
      <c r="D2" s="1286"/>
      <c r="E2" s="1286"/>
      <c r="F2" s="1286"/>
      <c r="G2" s="1286"/>
      <c r="H2" s="1286"/>
      <c r="I2" s="1286"/>
      <c r="J2" s="1286"/>
      <c r="K2" s="1286"/>
      <c r="L2" s="1286"/>
      <c r="M2" s="1286"/>
      <c r="N2" s="1286"/>
      <c r="O2" s="1286"/>
      <c r="P2" s="1286"/>
      <c r="Q2" s="1286"/>
      <c r="R2" s="1285" t="s">
        <v>200</v>
      </c>
      <c r="S2" s="1285"/>
      <c r="T2" s="1285"/>
      <c r="U2" s="1285"/>
      <c r="V2" s="1285"/>
      <c r="W2" s="1285"/>
      <c r="X2" s="1285"/>
      <c r="Y2" s="1285"/>
      <c r="Z2" s="1285"/>
      <c r="AA2" s="1285"/>
      <c r="AB2" s="1285"/>
      <c r="AC2" s="1285"/>
      <c r="AD2" s="1285"/>
      <c r="AE2" s="1285"/>
      <c r="AF2" s="1285"/>
      <c r="AG2" s="1285"/>
      <c r="AH2" s="1285"/>
      <c r="AI2" s="1285"/>
      <c r="AJ2" s="1286" t="s">
        <v>20</v>
      </c>
      <c r="AK2" s="1286"/>
      <c r="AL2" s="1286"/>
      <c r="AM2" s="1286"/>
      <c r="AN2" s="1286"/>
      <c r="AO2" s="1286"/>
      <c r="AP2" s="1286"/>
      <c r="AQ2" s="1286"/>
      <c r="AR2" s="1286"/>
      <c r="AS2" s="1286"/>
      <c r="AT2" s="1286"/>
      <c r="AU2" s="1286"/>
      <c r="AV2" s="1293" t="s">
        <v>21</v>
      </c>
      <c r="AW2" s="1293"/>
      <c r="AX2" s="1293"/>
      <c r="AY2" s="1293"/>
      <c r="AZ2" s="1293"/>
      <c r="BA2" s="1293"/>
      <c r="BB2" s="1293"/>
      <c r="BC2" s="1293"/>
      <c r="BD2" s="1293"/>
      <c r="BE2" s="1293"/>
      <c r="BF2" s="1293"/>
      <c r="BG2" s="1293"/>
      <c r="BH2" s="1293"/>
      <c r="BI2" s="1293"/>
      <c r="BJ2" s="1293"/>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18" customHeight="1" x14ac:dyDescent="0.35">
      <c r="B3" s="1292"/>
      <c r="C3" s="1286"/>
      <c r="D3" s="1286"/>
      <c r="E3" s="1286"/>
      <c r="F3" s="1286"/>
      <c r="G3" s="1286"/>
      <c r="H3" s="1286"/>
      <c r="I3" s="1286"/>
      <c r="J3" s="1286"/>
      <c r="K3" s="1286"/>
      <c r="L3" s="1286"/>
      <c r="M3" s="1286"/>
      <c r="N3" s="1286"/>
      <c r="O3" s="1286"/>
      <c r="P3" s="1286"/>
      <c r="Q3" s="1286"/>
      <c r="R3" s="1285"/>
      <c r="S3" s="1285"/>
      <c r="T3" s="1285"/>
      <c r="U3" s="1285"/>
      <c r="V3" s="1285"/>
      <c r="W3" s="1285"/>
      <c r="X3" s="1285"/>
      <c r="Y3" s="1285"/>
      <c r="Z3" s="1285"/>
      <c r="AA3" s="1285"/>
      <c r="AB3" s="1285"/>
      <c r="AC3" s="1285"/>
      <c r="AD3" s="1285"/>
      <c r="AE3" s="1285"/>
      <c r="AF3" s="1285"/>
      <c r="AG3" s="1285"/>
      <c r="AH3" s="1285"/>
      <c r="AI3" s="1285"/>
      <c r="AJ3" s="1286" t="s">
        <v>22</v>
      </c>
      <c r="AK3" s="1286"/>
      <c r="AL3" s="1286"/>
      <c r="AM3" s="1286"/>
      <c r="AN3" s="1286"/>
      <c r="AO3" s="1286"/>
      <c r="AP3" s="1286"/>
      <c r="AQ3" s="1286"/>
      <c r="AR3" s="1286"/>
      <c r="AS3" s="1286"/>
      <c r="AT3" s="1286"/>
      <c r="AU3" s="1286"/>
      <c r="AV3" s="1287">
        <v>3</v>
      </c>
      <c r="AW3" s="1287"/>
      <c r="AX3" s="1287"/>
      <c r="AY3" s="1287"/>
      <c r="AZ3" s="1287"/>
      <c r="BA3" s="1287"/>
      <c r="BB3" s="1287"/>
      <c r="BC3" s="1287"/>
      <c r="BD3" s="1287"/>
      <c r="BE3" s="1287"/>
      <c r="BF3" s="1287"/>
      <c r="BG3" s="1287"/>
      <c r="BH3" s="1287"/>
      <c r="BI3" s="1287"/>
      <c r="BJ3" s="1287"/>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9.5" customHeight="1" x14ac:dyDescent="0.35">
      <c r="B4" s="1292"/>
      <c r="C4" s="1286"/>
      <c r="D4" s="1286"/>
      <c r="E4" s="1286"/>
      <c r="F4" s="1286"/>
      <c r="G4" s="1286"/>
      <c r="H4" s="1286"/>
      <c r="I4" s="1286"/>
      <c r="J4" s="1286"/>
      <c r="K4" s="1286"/>
      <c r="L4" s="1286"/>
      <c r="M4" s="1286"/>
      <c r="N4" s="1286"/>
      <c r="O4" s="1286"/>
      <c r="P4" s="1286"/>
      <c r="Q4" s="1286"/>
      <c r="R4" s="1285"/>
      <c r="S4" s="1285"/>
      <c r="T4" s="1285"/>
      <c r="U4" s="1285"/>
      <c r="V4" s="1285"/>
      <c r="W4" s="1285"/>
      <c r="X4" s="1285"/>
      <c r="Y4" s="1285"/>
      <c r="Z4" s="1285"/>
      <c r="AA4" s="1285"/>
      <c r="AB4" s="1285"/>
      <c r="AC4" s="1285"/>
      <c r="AD4" s="1285"/>
      <c r="AE4" s="1285"/>
      <c r="AF4" s="1285"/>
      <c r="AG4" s="1285"/>
      <c r="AH4" s="1285"/>
      <c r="AI4" s="1285"/>
      <c r="AJ4" s="1286" t="s">
        <v>23</v>
      </c>
      <c r="AK4" s="1286"/>
      <c r="AL4" s="1286"/>
      <c r="AM4" s="1286"/>
      <c r="AN4" s="1286"/>
      <c r="AO4" s="1286"/>
      <c r="AP4" s="1286"/>
      <c r="AQ4" s="1286"/>
      <c r="AR4" s="1286"/>
      <c r="AS4" s="1286"/>
      <c r="AT4" s="1286"/>
      <c r="AU4" s="1286"/>
      <c r="AV4" s="1294">
        <v>42741</v>
      </c>
      <c r="AW4" s="1294"/>
      <c r="AX4" s="1294"/>
      <c r="AY4" s="1294"/>
      <c r="AZ4" s="1294"/>
      <c r="BA4" s="1294"/>
      <c r="BB4" s="1294"/>
      <c r="BC4" s="1294"/>
      <c r="BD4" s="1294"/>
      <c r="BE4" s="1294"/>
      <c r="BF4" s="1294"/>
      <c r="BG4" s="1294"/>
      <c r="BH4" s="1294"/>
      <c r="BI4" s="1294"/>
      <c r="BJ4" s="1294"/>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75" customHeight="1" x14ac:dyDescent="0.35">
      <c r="B5" s="1292"/>
      <c r="C5" s="1286" t="s">
        <v>24</v>
      </c>
      <c r="D5" s="1286"/>
      <c r="E5" s="1286"/>
      <c r="F5" s="1286"/>
      <c r="G5" s="1286"/>
      <c r="H5" s="1286"/>
      <c r="I5" s="1286"/>
      <c r="J5" s="1286"/>
      <c r="K5" s="1286"/>
      <c r="L5" s="1286"/>
      <c r="M5" s="1286"/>
      <c r="N5" s="1286"/>
      <c r="O5" s="1286"/>
      <c r="P5" s="1286"/>
      <c r="Q5" s="1286"/>
      <c r="R5" s="1285" t="s">
        <v>25</v>
      </c>
      <c r="S5" s="1285"/>
      <c r="T5" s="1285"/>
      <c r="U5" s="1285"/>
      <c r="V5" s="1285"/>
      <c r="W5" s="1285"/>
      <c r="X5" s="1285"/>
      <c r="Y5" s="1285"/>
      <c r="Z5" s="1285"/>
      <c r="AA5" s="1285"/>
      <c r="AB5" s="1285"/>
      <c r="AC5" s="1285"/>
      <c r="AD5" s="1285"/>
      <c r="AE5" s="1285"/>
      <c r="AF5" s="1285"/>
      <c r="AG5" s="1285"/>
      <c r="AH5" s="1285"/>
      <c r="AI5" s="1285"/>
      <c r="AJ5" s="1286" t="s">
        <v>26</v>
      </c>
      <c r="AK5" s="1286"/>
      <c r="AL5" s="1286"/>
      <c r="AM5" s="1286"/>
      <c r="AN5" s="1286"/>
      <c r="AO5" s="1286"/>
      <c r="AP5" s="1286"/>
      <c r="AQ5" s="1286"/>
      <c r="AR5" s="1286"/>
      <c r="AS5" s="1286"/>
      <c r="AT5" s="1286"/>
      <c r="AU5" s="1286"/>
      <c r="AV5" s="1287" t="s">
        <v>27</v>
      </c>
      <c r="AW5" s="1287"/>
      <c r="AX5" s="1287"/>
      <c r="AY5" s="1287"/>
      <c r="AZ5" s="1287"/>
      <c r="BA5" s="1287"/>
      <c r="BB5" s="1287"/>
      <c r="BC5" s="1287"/>
      <c r="BD5" s="1287"/>
      <c r="BE5" s="1287"/>
      <c r="BF5" s="1287"/>
      <c r="BG5" s="1287"/>
      <c r="BH5" s="1287"/>
      <c r="BI5" s="1287"/>
      <c r="BJ5" s="1287"/>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19.5" customHeight="1" x14ac:dyDescent="0.35">
      <c r="B6" s="1292"/>
      <c r="C6" s="1286"/>
      <c r="D6" s="1286"/>
      <c r="E6" s="1286"/>
      <c r="F6" s="1286"/>
      <c r="G6" s="1286"/>
      <c r="H6" s="1286"/>
      <c r="I6" s="1286"/>
      <c r="J6" s="1286"/>
      <c r="K6" s="1286"/>
      <c r="L6" s="1286"/>
      <c r="M6" s="1286"/>
      <c r="N6" s="1286"/>
      <c r="O6" s="1286"/>
      <c r="P6" s="1286"/>
      <c r="Q6" s="1286"/>
      <c r="R6" s="1285"/>
      <c r="S6" s="1285"/>
      <c r="T6" s="1285"/>
      <c r="U6" s="1285"/>
      <c r="V6" s="1285"/>
      <c r="W6" s="1285"/>
      <c r="X6" s="1285"/>
      <c r="Y6" s="1285"/>
      <c r="Z6" s="1285"/>
      <c r="AA6" s="1285"/>
      <c r="AB6" s="1285"/>
      <c r="AC6" s="1285"/>
      <c r="AD6" s="1285"/>
      <c r="AE6" s="1285"/>
      <c r="AF6" s="1285"/>
      <c r="AG6" s="1285"/>
      <c r="AH6" s="1285"/>
      <c r="AI6" s="1285"/>
      <c r="AJ6" s="1286"/>
      <c r="AK6" s="1286"/>
      <c r="AL6" s="1286"/>
      <c r="AM6" s="1286"/>
      <c r="AN6" s="1286"/>
      <c r="AO6" s="1286"/>
      <c r="AP6" s="1286"/>
      <c r="AQ6" s="1286"/>
      <c r="AR6" s="1286"/>
      <c r="AS6" s="1286"/>
      <c r="AT6" s="1286"/>
      <c r="AU6" s="1286"/>
      <c r="AV6" s="1287"/>
      <c r="AW6" s="1287"/>
      <c r="AX6" s="1287"/>
      <c r="AY6" s="1287"/>
      <c r="AZ6" s="1287"/>
      <c r="BA6" s="1287"/>
      <c r="BB6" s="1287"/>
      <c r="BC6" s="1287"/>
      <c r="BD6" s="1287"/>
      <c r="BE6" s="1287"/>
      <c r="BF6" s="1287"/>
      <c r="BG6" s="1287"/>
      <c r="BH6" s="1287"/>
      <c r="BI6" s="1287"/>
      <c r="BJ6" s="128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43.5" customHeight="1" x14ac:dyDescent="0.25">
      <c r="B7" s="1280" t="s">
        <v>28</v>
      </c>
      <c r="C7" s="1280"/>
      <c r="D7" s="1288" t="s">
        <v>619</v>
      </c>
      <c r="E7" s="1288"/>
      <c r="F7" s="1288"/>
      <c r="G7" s="1288"/>
      <c r="H7" s="1288"/>
      <c r="I7" s="1288"/>
      <c r="J7" s="1288"/>
      <c r="K7" s="1288"/>
      <c r="L7" s="1288"/>
      <c r="M7" s="1288"/>
      <c r="N7" s="1288"/>
      <c r="O7" s="1288"/>
      <c r="P7" s="1288"/>
      <c r="Q7" s="1288"/>
      <c r="R7" s="1288"/>
      <c r="S7" s="1288"/>
      <c r="T7" s="1288"/>
      <c r="U7" s="1288"/>
      <c r="V7" s="1288"/>
      <c r="W7" s="1288"/>
      <c r="X7" s="1288"/>
      <c r="Y7" s="1288"/>
      <c r="Z7" s="1288"/>
      <c r="AA7" s="1282" t="s">
        <v>30</v>
      </c>
      <c r="AB7" s="1282"/>
      <c r="AC7" s="1289"/>
      <c r="AD7" s="1289"/>
      <c r="AE7" s="1289"/>
      <c r="AF7" s="1289"/>
      <c r="AG7" s="1289"/>
      <c r="AH7" s="1289"/>
      <c r="AI7" s="1289"/>
      <c r="AJ7" s="1289"/>
      <c r="AK7" s="1282" t="s">
        <v>32</v>
      </c>
      <c r="AL7" s="1282"/>
      <c r="AM7" s="1290" t="s">
        <v>380</v>
      </c>
      <c r="AN7" s="1290"/>
      <c r="AO7" s="1290"/>
      <c r="AP7" s="1290"/>
      <c r="AQ7" s="1290"/>
      <c r="AR7" s="1290"/>
      <c r="AS7" s="1290"/>
      <c r="AT7" s="1290"/>
      <c r="AU7" s="1291"/>
      <c r="AV7" s="1291"/>
      <c r="AW7" s="1291"/>
      <c r="AX7" s="1291"/>
      <c r="AY7" s="1291"/>
      <c r="AZ7" s="1291"/>
      <c r="BA7" s="1291"/>
      <c r="BB7" s="1291"/>
      <c r="BC7" s="1291"/>
      <c r="BD7" s="1291"/>
      <c r="BE7" s="1291"/>
      <c r="BF7" s="1291"/>
      <c r="BG7" s="1291"/>
      <c r="BH7" s="1291"/>
      <c r="BI7" s="1291"/>
      <c r="BJ7" s="1291"/>
    </row>
    <row r="8" spans="2:251" s="54" customFormat="1" ht="43.5" customHeight="1" x14ac:dyDescent="0.25">
      <c r="B8" s="1280" t="s">
        <v>34</v>
      </c>
      <c r="C8" s="1280"/>
      <c r="D8" s="1308"/>
      <c r="E8" s="1308"/>
      <c r="F8" s="1308"/>
      <c r="G8" s="1308"/>
      <c r="H8" s="1308"/>
      <c r="I8" s="1308"/>
      <c r="J8" s="1308"/>
      <c r="K8" s="1308"/>
      <c r="L8" s="1308"/>
      <c r="M8" s="1308"/>
      <c r="N8" s="1308"/>
      <c r="O8" s="1308"/>
      <c r="P8" s="1308"/>
      <c r="Q8" s="1308"/>
      <c r="R8" s="1308"/>
      <c r="S8" s="1308"/>
      <c r="T8" s="1308"/>
      <c r="U8" s="1308"/>
      <c r="V8" s="1308"/>
      <c r="W8" s="1308"/>
      <c r="X8" s="1308"/>
      <c r="Y8" s="1308"/>
      <c r="Z8" s="1308"/>
      <c r="AA8" s="1308"/>
      <c r="AB8" s="1308"/>
      <c r="AC8" s="1308"/>
      <c r="AD8" s="1308"/>
      <c r="AE8" s="1308"/>
      <c r="AF8" s="1308"/>
      <c r="AG8" s="1308"/>
      <c r="AH8" s="1308"/>
      <c r="AI8" s="1308"/>
      <c r="AJ8" s="1308"/>
      <c r="AK8" s="1308"/>
      <c r="AL8" s="1308"/>
      <c r="AM8" s="186" t="s">
        <v>36</v>
      </c>
      <c r="AN8" s="1282"/>
      <c r="AO8" s="1282"/>
      <c r="AP8" s="1282"/>
      <c r="AQ8" s="1282"/>
      <c r="AR8" s="1282"/>
      <c r="AS8" s="1282"/>
      <c r="AT8" s="1282"/>
      <c r="AU8" s="1291"/>
      <c r="AV8" s="1291"/>
      <c r="AW8" s="1291"/>
      <c r="AX8" s="1291"/>
      <c r="AY8" s="1291"/>
      <c r="AZ8" s="1291"/>
      <c r="BA8" s="1291"/>
      <c r="BB8" s="1291"/>
      <c r="BC8" s="1291"/>
      <c r="BD8" s="1291"/>
      <c r="BE8" s="1291"/>
      <c r="BF8" s="1291"/>
      <c r="BG8" s="1291"/>
      <c r="BH8" s="1291"/>
      <c r="BI8" s="1291"/>
      <c r="BJ8" s="1291"/>
    </row>
    <row r="9" spans="2:251" s="54" customFormat="1" ht="43.5" customHeight="1" x14ac:dyDescent="0.25">
      <c r="B9" s="1023" t="s">
        <v>201</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283" t="s">
        <v>38</v>
      </c>
      <c r="AV9" s="1028"/>
      <c r="AW9" s="1028"/>
      <c r="AX9" s="1028"/>
      <c r="AY9" s="1028"/>
      <c r="AZ9" s="1028"/>
      <c r="BA9" s="1028"/>
      <c r="BB9" s="1028"/>
      <c r="BC9" s="1028"/>
      <c r="BD9" s="1028"/>
      <c r="BE9" s="1028"/>
      <c r="BF9" s="1028"/>
      <c r="BG9" s="1028"/>
      <c r="BH9" s="1028"/>
      <c r="BI9" s="1028"/>
      <c r="BJ9" s="1028"/>
    </row>
    <row r="10" spans="2:251" s="161" customFormat="1" ht="43.5" customHeight="1" x14ac:dyDescent="0.25">
      <c r="B10" s="1057"/>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284"/>
      <c r="AV10" s="1284"/>
      <c r="AW10" s="1284"/>
      <c r="AX10" s="1284"/>
      <c r="AY10" s="1284"/>
      <c r="AZ10" s="1284"/>
      <c r="BA10" s="1284"/>
      <c r="BB10" s="1284"/>
      <c r="BC10" s="1284"/>
      <c r="BD10" s="1284"/>
      <c r="BE10" s="1284"/>
      <c r="BF10" s="1284"/>
      <c r="BG10" s="1284"/>
      <c r="BH10" s="1284"/>
      <c r="BI10" s="1284"/>
      <c r="BJ10" s="1284"/>
    </row>
    <row r="11" spans="2:251" s="129" customFormat="1" ht="43.5" customHeight="1" x14ac:dyDescent="0.25">
      <c r="B11" s="1057"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74" t="s">
        <v>54</v>
      </c>
      <c r="AA11" s="1057" t="s">
        <v>55</v>
      </c>
      <c r="AB11" s="1057" t="s">
        <v>56</v>
      </c>
      <c r="AC11" s="1057" t="s">
        <v>57</v>
      </c>
      <c r="AD11" s="1057" t="s">
        <v>58</v>
      </c>
      <c r="AE11" s="1057" t="s">
        <v>59</v>
      </c>
      <c r="AF11" s="1057" t="s">
        <v>60</v>
      </c>
      <c r="AG11" s="1057"/>
      <c r="AH11" s="1057"/>
      <c r="AI11" s="1057" t="s">
        <v>61</v>
      </c>
      <c r="AJ11" s="1057" t="s">
        <v>62</v>
      </c>
      <c r="AK11" s="1278" t="s">
        <v>63</v>
      </c>
      <c r="AL11" s="1278"/>
      <c r="AM11" s="1278"/>
      <c r="AN11" s="1278"/>
      <c r="AO11" s="1278"/>
      <c r="AP11" s="1278"/>
      <c r="AQ11" s="1278"/>
      <c r="AR11" s="1279" t="s">
        <v>64</v>
      </c>
      <c r="AS11" s="1057" t="s">
        <v>65</v>
      </c>
      <c r="AT11" s="1057" t="s">
        <v>66</v>
      </c>
      <c r="AU11" s="1069"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69" t="s">
        <v>69</v>
      </c>
    </row>
    <row r="12" spans="2:251" s="129" customFormat="1" ht="43.5" customHeight="1" x14ac:dyDescent="0.25">
      <c r="B12" s="1057"/>
      <c r="C12" s="1057"/>
      <c r="D12" s="1057"/>
      <c r="E12" s="132" t="s">
        <v>71</v>
      </c>
      <c r="F12" s="132" t="s">
        <v>72</v>
      </c>
      <c r="G12" s="132" t="s">
        <v>73</v>
      </c>
      <c r="H12" s="132" t="s">
        <v>71</v>
      </c>
      <c r="I12" s="132" t="s">
        <v>72</v>
      </c>
      <c r="J12" s="130" t="s">
        <v>73</v>
      </c>
      <c r="K12" s="132" t="s">
        <v>71</v>
      </c>
      <c r="L12" s="132" t="s">
        <v>72</v>
      </c>
      <c r="M12" s="132" t="s">
        <v>73</v>
      </c>
      <c r="N12" s="132" t="s">
        <v>71</v>
      </c>
      <c r="O12" s="132" t="s">
        <v>72</v>
      </c>
      <c r="P12" s="132" t="s">
        <v>73</v>
      </c>
      <c r="Q12" s="132" t="s">
        <v>71</v>
      </c>
      <c r="R12" s="132" t="s">
        <v>72</v>
      </c>
      <c r="S12" s="132" t="s">
        <v>73</v>
      </c>
      <c r="T12" s="187">
        <f>SUM(T13:T14)</f>
        <v>0.5</v>
      </c>
      <c r="U12" s="1057"/>
      <c r="V12" s="1057"/>
      <c r="W12" s="1057"/>
      <c r="X12" s="132" t="s">
        <v>74</v>
      </c>
      <c r="Y12" s="132" t="s">
        <v>75</v>
      </c>
      <c r="Z12" s="1074"/>
      <c r="AA12" s="1057"/>
      <c r="AB12" s="1057"/>
      <c r="AC12" s="1057"/>
      <c r="AD12" s="1057"/>
      <c r="AE12" s="1057"/>
      <c r="AF12" s="132" t="s">
        <v>202</v>
      </c>
      <c r="AG12" s="132" t="s">
        <v>77</v>
      </c>
      <c r="AH12" s="132" t="s">
        <v>203</v>
      </c>
      <c r="AI12" s="1057"/>
      <c r="AJ12" s="1057"/>
      <c r="AK12" s="188" t="s">
        <v>79</v>
      </c>
      <c r="AL12" s="189" t="s">
        <v>80</v>
      </c>
      <c r="AM12" s="188" t="s">
        <v>81</v>
      </c>
      <c r="AN12" s="188" t="s">
        <v>204</v>
      </c>
      <c r="AO12" s="188" t="s">
        <v>205</v>
      </c>
      <c r="AP12" s="188" t="s">
        <v>83</v>
      </c>
      <c r="AQ12" s="188" t="s">
        <v>84</v>
      </c>
      <c r="AR12" s="1279"/>
      <c r="AS12" s="1057"/>
      <c r="AT12" s="1057"/>
      <c r="AU12" s="190" t="s">
        <v>85</v>
      </c>
      <c r="AV12" s="190" t="s">
        <v>86</v>
      </c>
      <c r="AW12" s="190" t="s">
        <v>87</v>
      </c>
      <c r="AX12" s="190" t="s">
        <v>88</v>
      </c>
      <c r="AY12" s="190" t="s">
        <v>85</v>
      </c>
      <c r="AZ12" s="190" t="s">
        <v>86</v>
      </c>
      <c r="BA12" s="190" t="s">
        <v>87</v>
      </c>
      <c r="BB12" s="190" t="s">
        <v>88</v>
      </c>
      <c r="BC12" s="190" t="s">
        <v>85</v>
      </c>
      <c r="BD12" s="190" t="s">
        <v>86</v>
      </c>
      <c r="BE12" s="190" t="s">
        <v>87</v>
      </c>
      <c r="BF12" s="190" t="s">
        <v>88</v>
      </c>
      <c r="BG12" s="190" t="s">
        <v>85</v>
      </c>
      <c r="BH12" s="190" t="s">
        <v>86</v>
      </c>
      <c r="BI12" s="190" t="s">
        <v>87</v>
      </c>
      <c r="BJ12" s="190" t="s">
        <v>89</v>
      </c>
    </row>
    <row r="13" spans="2:251" s="15" customFormat="1" ht="142.5" customHeight="1" x14ac:dyDescent="0.25">
      <c r="B13" s="731">
        <v>1</v>
      </c>
      <c r="C13" s="732" t="s">
        <v>620</v>
      </c>
      <c r="D13" s="24">
        <v>0.5</v>
      </c>
      <c r="E13" s="733">
        <v>0.25</v>
      </c>
      <c r="F13" s="734">
        <v>0.25</v>
      </c>
      <c r="G13" s="442">
        <f>IF(ISERROR(F13/E13),"",(F13/E13))</f>
        <v>1</v>
      </c>
      <c r="H13" s="734">
        <v>0.25</v>
      </c>
      <c r="I13" s="752">
        <v>0.25</v>
      </c>
      <c r="J13" s="754">
        <f>IF(ISERROR(I13/H13),"",(I13/H13))</f>
        <v>1</v>
      </c>
      <c r="K13" s="753">
        <v>0.25</v>
      </c>
      <c r="L13" s="734"/>
      <c r="M13" s="442">
        <f>IF(ISERROR(L13/K13),"",(L13/K13))</f>
        <v>0</v>
      </c>
      <c r="N13" s="734">
        <v>0.25</v>
      </c>
      <c r="O13" s="734"/>
      <c r="P13" s="442">
        <f>IF(ISERROR(O13/N13),"",(O13/N13))</f>
        <v>0</v>
      </c>
      <c r="Q13" s="59">
        <f t="shared" ref="Q13" si="0">SUM(E13,H13,K13,N13)</f>
        <v>1</v>
      </c>
      <c r="R13" s="181">
        <f>SUM(F13,I13,L13,O13)</f>
        <v>0.5</v>
      </c>
      <c r="S13" s="181">
        <f>IF((IF(ISERROR(R13/Q13),0,(R13/Q13)))&gt;1,1,(IF(ISERROR(R13/Q13),0,(R13/Q13))))</f>
        <v>0.5</v>
      </c>
      <c r="T13" s="18">
        <f>S13*D13</f>
        <v>0.25</v>
      </c>
      <c r="U13" s="735" t="s">
        <v>621</v>
      </c>
      <c r="V13" s="735" t="s">
        <v>622</v>
      </c>
      <c r="W13" s="736" t="s">
        <v>209</v>
      </c>
      <c r="X13" s="736" t="s">
        <v>623</v>
      </c>
      <c r="Y13" s="736" t="s">
        <v>624</v>
      </c>
      <c r="Z13" s="737" t="s">
        <v>328</v>
      </c>
      <c r="AA13" s="18" t="s">
        <v>625</v>
      </c>
      <c r="AB13" s="737" t="s">
        <v>162</v>
      </c>
      <c r="AC13" s="737" t="s">
        <v>209</v>
      </c>
      <c r="AD13" s="737" t="s">
        <v>317</v>
      </c>
      <c r="AE13" s="737" t="s">
        <v>274</v>
      </c>
      <c r="AF13" s="738">
        <v>1</v>
      </c>
      <c r="AG13" s="739">
        <v>2022</v>
      </c>
      <c r="AH13" s="739">
        <v>2022</v>
      </c>
      <c r="AI13" s="740" t="s">
        <v>103</v>
      </c>
      <c r="AJ13" s="740" t="s">
        <v>104</v>
      </c>
      <c r="AK13" s="735" t="s">
        <v>374</v>
      </c>
      <c r="AL13" s="741"/>
      <c r="AM13" s="742"/>
      <c r="AN13" s="743"/>
      <c r="AO13" s="732" t="s">
        <v>635</v>
      </c>
      <c r="AP13" s="732"/>
      <c r="AQ13" s="732"/>
      <c r="AR13" s="744" t="s">
        <v>626</v>
      </c>
      <c r="AS13" s="736"/>
      <c r="AT13" s="736" t="s">
        <v>627</v>
      </c>
      <c r="AU13" s="730">
        <f>E13</f>
        <v>0.25</v>
      </c>
      <c r="AV13" s="827">
        <v>0.25</v>
      </c>
      <c r="AW13" s="828" t="s">
        <v>628</v>
      </c>
      <c r="AX13" s="829" t="s">
        <v>629</v>
      </c>
      <c r="AY13" s="730">
        <f>H13</f>
        <v>0.25</v>
      </c>
      <c r="AZ13" s="827">
        <v>0.25</v>
      </c>
      <c r="BA13" s="830" t="s">
        <v>628</v>
      </c>
      <c r="BB13" s="829" t="s">
        <v>630</v>
      </c>
      <c r="BC13" s="745">
        <f>K13</f>
        <v>0.25</v>
      </c>
      <c r="BD13" s="827"/>
      <c r="BE13" s="829"/>
      <c r="BF13" s="829"/>
      <c r="BG13" s="746">
        <f>N13</f>
        <v>0.25</v>
      </c>
      <c r="BH13" s="831"/>
      <c r="BI13" s="832"/>
      <c r="BJ13" s="833"/>
    </row>
    <row r="14" spans="2:251" s="15" customFormat="1" ht="249.75" customHeight="1" x14ac:dyDescent="0.25">
      <c r="B14" s="731">
        <v>2</v>
      </c>
      <c r="C14" s="732" t="s">
        <v>631</v>
      </c>
      <c r="D14" s="24">
        <v>0.5</v>
      </c>
      <c r="E14" s="734"/>
      <c r="F14" s="752"/>
      <c r="G14" s="751" t="str">
        <f>IF(ISERROR(F14/E14),"",(F14/E14))</f>
        <v/>
      </c>
      <c r="H14" s="753">
        <v>0.5</v>
      </c>
      <c r="I14" s="752">
        <v>0.5</v>
      </c>
      <c r="J14" s="751">
        <f>IF(ISERROR(I14/H14),"",(I14/H14))</f>
        <v>1</v>
      </c>
      <c r="K14" s="753"/>
      <c r="L14" s="752"/>
      <c r="M14" s="751" t="str">
        <f>IF(ISERROR(L14/K14),"",(L14/K14))</f>
        <v/>
      </c>
      <c r="N14" s="753">
        <v>0.5</v>
      </c>
      <c r="O14" s="752"/>
      <c r="P14" s="751">
        <f>IF(ISERROR(O14/N14),"",(O14/N14))</f>
        <v>0</v>
      </c>
      <c r="Q14" s="753">
        <f t="shared" ref="Q14:R14" si="1">SUM(E14,H14,K14,N14)</f>
        <v>1</v>
      </c>
      <c r="R14" s="59">
        <f t="shared" si="1"/>
        <v>0.5</v>
      </c>
      <c r="S14" s="181">
        <f>IF((IF(ISERROR(R14/Q14),0,(R14/Q14)))&gt;1,1,(IF(ISERROR(R14/Q14),0,(R14/Q14))))</f>
        <v>0.5</v>
      </c>
      <c r="T14" s="18">
        <f>S13*D13</f>
        <v>0.25</v>
      </c>
      <c r="U14" s="18">
        <f>T14*E14</f>
        <v>0</v>
      </c>
      <c r="V14" s="747" t="s">
        <v>632</v>
      </c>
      <c r="W14" s="18" t="s">
        <v>209</v>
      </c>
      <c r="X14" s="18" t="s">
        <v>633</v>
      </c>
      <c r="Y14" s="18" t="s">
        <v>634</v>
      </c>
      <c r="Z14" s="744" t="s">
        <v>328</v>
      </c>
      <c r="AA14" s="736" t="s">
        <v>625</v>
      </c>
      <c r="AB14" s="744" t="s">
        <v>162</v>
      </c>
      <c r="AC14" s="744" t="s">
        <v>209</v>
      </c>
      <c r="AD14" s="744" t="s">
        <v>344</v>
      </c>
      <c r="AE14" s="744" t="s">
        <v>102</v>
      </c>
      <c r="AF14" s="748">
        <v>1</v>
      </c>
      <c r="AG14" s="744">
        <v>2021</v>
      </c>
      <c r="AH14" s="744">
        <v>2021</v>
      </c>
      <c r="AI14" s="744" t="s">
        <v>103</v>
      </c>
      <c r="AJ14" s="744" t="s">
        <v>104</v>
      </c>
      <c r="AK14" s="732" t="s">
        <v>374</v>
      </c>
      <c r="AL14" s="741"/>
      <c r="AM14" s="742"/>
      <c r="AN14" s="743"/>
      <c r="AO14" s="732" t="s">
        <v>635</v>
      </c>
      <c r="AP14" s="741"/>
      <c r="AQ14" s="741"/>
      <c r="AR14" s="744" t="s">
        <v>626</v>
      </c>
      <c r="AS14" s="749"/>
      <c r="AT14" s="749" t="s">
        <v>627</v>
      </c>
      <c r="AU14" s="730">
        <f>E14</f>
        <v>0</v>
      </c>
      <c r="AV14" s="827"/>
      <c r="AW14" s="828"/>
      <c r="AX14" s="829"/>
      <c r="AY14" s="730">
        <f>H14</f>
        <v>0.5</v>
      </c>
      <c r="AZ14" s="831">
        <v>0.5</v>
      </c>
      <c r="BA14" s="834" t="s">
        <v>636</v>
      </c>
      <c r="BB14" s="835" t="s">
        <v>637</v>
      </c>
      <c r="BC14" s="745">
        <f>K14</f>
        <v>0</v>
      </c>
      <c r="BD14" s="827"/>
      <c r="BE14" s="829"/>
      <c r="BF14" s="829"/>
      <c r="BG14" s="750">
        <f>N14</f>
        <v>0.5</v>
      </c>
      <c r="BH14" s="831"/>
      <c r="BI14" s="832"/>
      <c r="BJ14" s="833"/>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5">
    <dataValidation type="list" operator="equal" allowBlank="1" showErrorMessage="1" sqref="AB13">
      <formula1>"Alcaldía Local,Central,Sectorial,"</formula1>
      <formula2>0</formula2>
    </dataValidation>
    <dataValidation type="list" operator="equal" allowBlank="1" showErrorMessage="1" sqref="AC13">
      <formula1>"Coeficiente,Índice o razón,Porcentaje,Tasa,Valor absoluto"</formula1>
      <formula2>0</formula2>
    </dataValidation>
    <dataValidation type="list" operator="equal" allowBlank="1" showErrorMessage="1" sqref="AD13">
      <formula1>"Diario,Semanal,Mensual,Bimestral ,Trimestral,Semestral ,Anual"</formula1>
      <formula2>0</formula2>
    </dataValidation>
    <dataValidation type="list" operator="equal" allowBlank="1" showErrorMessage="1" sqref="AE13">
      <formula1>"Alta ,Media ,Baja"</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ACCESO JUSTICIA\[POA_SAJ_2023 (1).xlsx]datos'!#REF!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ACCESO JUSTICIA\[POA_SAJ_2023 (1).xlsx]datos'!#REF!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51"/>
  <sheetViews>
    <sheetView showGridLines="0" topLeftCell="AF16" zoomScale="65" zoomScaleNormal="65" workbookViewId="0">
      <selection activeCell="AO16" sqref="AO16"/>
    </sheetView>
  </sheetViews>
  <sheetFormatPr baseColWidth="10" defaultColWidth="20.5703125" defaultRowHeight="12.75" customHeight="1" x14ac:dyDescent="0.25"/>
  <cols>
    <col min="1" max="1" width="4.7109375" customWidth="1"/>
    <col min="2" max="2" width="14.42578125" style="62" customWidth="1"/>
    <col min="3" max="3" width="43.28515625" style="62" customWidth="1"/>
    <col min="4" max="4" width="14.140625" style="62" customWidth="1"/>
    <col min="5" max="5" width="7.5703125" style="62" customWidth="1"/>
    <col min="6" max="6" width="7.85546875" style="62" customWidth="1"/>
    <col min="7" max="7" width="1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36.28515625" style="62" customWidth="1"/>
    <col min="22" max="22" width="66.85546875" style="62" customWidth="1"/>
    <col min="23" max="23" width="20.5703125" style="62" customWidth="1"/>
    <col min="24" max="24" width="33.5703125" style="62" customWidth="1"/>
    <col min="25" max="25" width="34.140625" style="62" customWidth="1"/>
    <col min="26" max="31" width="20.5703125" style="63" customWidth="1"/>
    <col min="32" max="33" width="12.5703125" style="63" customWidth="1"/>
    <col min="34" max="34" width="9.7109375" style="63" customWidth="1"/>
    <col min="35" max="36" width="20.5703125" style="63" customWidth="1"/>
    <col min="37" max="37" width="26.7109375" style="63" customWidth="1"/>
    <col min="38" max="42" width="20.5703125" style="63" customWidth="1"/>
    <col min="43" max="43" width="20" style="63" customWidth="1"/>
    <col min="44" max="44" width="33.42578125" style="63" customWidth="1"/>
    <col min="45" max="45" width="20.5703125" style="63" customWidth="1"/>
    <col min="46" max="46" width="24.7109375" style="63" customWidth="1"/>
    <col min="47" max="48" width="20.5703125" style="63" customWidth="1"/>
    <col min="49" max="49" width="89.42578125" style="63" customWidth="1"/>
    <col min="50" max="50" width="37.140625" style="62" customWidth="1"/>
    <col min="51" max="52" width="20.5703125" style="62" customWidth="1"/>
    <col min="53" max="53" width="79.140625" style="62" customWidth="1"/>
    <col min="54" max="54" width="35.140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22.5" customHeight="1" thickBot="1" x14ac:dyDescent="0.4">
      <c r="B2" s="1024"/>
      <c r="C2" s="1002" t="s">
        <v>18</v>
      </c>
      <c r="D2" s="1003"/>
      <c r="E2" s="1003"/>
      <c r="F2" s="1003"/>
      <c r="G2" s="1003"/>
      <c r="H2" s="1003"/>
      <c r="I2" s="1003"/>
      <c r="J2" s="1003"/>
      <c r="K2" s="1003"/>
      <c r="L2" s="1003"/>
      <c r="M2" s="1003"/>
      <c r="N2" s="1003"/>
      <c r="O2" s="1003"/>
      <c r="P2" s="1003"/>
      <c r="Q2" s="1004"/>
      <c r="R2" s="1011" t="s">
        <v>19</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24" customHeight="1" thickBot="1" x14ac:dyDescent="0.4">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7.25" customHeight="1" thickBot="1" x14ac:dyDescent="0.4">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1.75" customHeight="1" thickBot="1" x14ac:dyDescent="0.4">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3" customHeight="1" x14ac:dyDescent="0.25">
      <c r="B7" s="1035" t="s">
        <v>28</v>
      </c>
      <c r="C7" s="1036"/>
      <c r="D7" s="1304" t="s">
        <v>619</v>
      </c>
      <c r="E7" s="1304"/>
      <c r="F7" s="1304"/>
      <c r="G7" s="1304"/>
      <c r="H7" s="1304"/>
      <c r="I7" s="1304"/>
      <c r="J7" s="1304"/>
      <c r="K7" s="1304"/>
      <c r="L7" s="1304"/>
      <c r="M7" s="1304"/>
      <c r="N7" s="1304"/>
      <c r="O7" s="1304"/>
      <c r="P7" s="1304"/>
      <c r="Q7" s="1304"/>
      <c r="R7" s="1304"/>
      <c r="S7" s="1304"/>
      <c r="T7" s="1304"/>
      <c r="U7" s="1304"/>
      <c r="V7" s="1304"/>
      <c r="W7" s="1304"/>
      <c r="X7" s="1304"/>
      <c r="Y7" s="1304"/>
      <c r="Z7" s="1304"/>
      <c r="AA7" s="1064" t="s">
        <v>30</v>
      </c>
      <c r="AB7" s="1064"/>
      <c r="AC7" s="1305"/>
      <c r="AD7" s="1305"/>
      <c r="AE7" s="1305"/>
      <c r="AF7" s="1305"/>
      <c r="AG7" s="1305"/>
      <c r="AH7" s="1305"/>
      <c r="AI7" s="1305"/>
      <c r="AJ7" s="1305"/>
      <c r="AK7" s="1064" t="s">
        <v>32</v>
      </c>
      <c r="AL7" s="1064"/>
      <c r="AM7" s="1255"/>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21" customHeight="1" x14ac:dyDescent="0.25">
      <c r="B8" s="1300" t="s">
        <v>34</v>
      </c>
      <c r="C8" s="1301"/>
      <c r="D8" s="1302"/>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85" t="s">
        <v>36</v>
      </c>
      <c r="AN8" s="1309"/>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54" customFormat="1" ht="25.5" customHeight="1" x14ac:dyDescent="0.25">
      <c r="B10" s="1073"/>
      <c r="C10" s="1056"/>
      <c r="D10" s="1056"/>
      <c r="E10" s="1056" t="s">
        <v>39</v>
      </c>
      <c r="F10" s="1056"/>
      <c r="G10" s="1056"/>
      <c r="H10" s="1056"/>
      <c r="I10" s="1056"/>
      <c r="J10" s="1056"/>
      <c r="K10" s="1056"/>
      <c r="L10" s="1056"/>
      <c r="M10" s="1056"/>
      <c r="N10" s="1056"/>
      <c r="O10" s="1056"/>
      <c r="P10" s="1056"/>
      <c r="Q10" s="1056"/>
      <c r="R10" s="1056"/>
      <c r="S10" s="1056"/>
      <c r="T10" s="1056"/>
      <c r="U10" s="1056" t="s">
        <v>40</v>
      </c>
      <c r="V10" s="1056"/>
      <c r="W10" s="1056"/>
      <c r="X10" s="1056"/>
      <c r="Y10" s="1056"/>
      <c r="Z10" s="1056"/>
      <c r="AA10" s="1056"/>
      <c r="AB10" s="1056"/>
      <c r="AC10" s="1056"/>
      <c r="AD10" s="1056"/>
      <c r="AE10" s="1056"/>
      <c r="AF10" s="1056"/>
      <c r="AG10" s="1056"/>
      <c r="AH10" s="1056"/>
      <c r="AI10" s="1056"/>
      <c r="AJ10" s="1056"/>
      <c r="AK10" s="1056"/>
      <c r="AL10" s="1056"/>
      <c r="AM10" s="1056"/>
      <c r="AN10" s="1056"/>
      <c r="AO10" s="1056"/>
      <c r="AP10" s="1056"/>
      <c r="AQ10" s="1056"/>
      <c r="AR10" s="1056"/>
      <c r="AS10" s="1056"/>
      <c r="AT10" s="1056"/>
      <c r="AU10" s="1059"/>
      <c r="AV10" s="1059"/>
      <c r="AW10" s="1059"/>
      <c r="AX10" s="1059"/>
      <c r="AY10" s="1059"/>
      <c r="AZ10" s="1059"/>
      <c r="BA10" s="1059"/>
      <c r="BB10" s="1059"/>
      <c r="BC10" s="1059"/>
      <c r="BD10" s="1059"/>
      <c r="BE10" s="1059"/>
      <c r="BF10" s="1059"/>
      <c r="BG10" s="1059"/>
      <c r="BH10" s="1059"/>
      <c r="BI10" s="1059"/>
      <c r="BJ10" s="1060"/>
    </row>
    <row r="11" spans="2:251" s="129" customFormat="1" ht="40.9"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49.1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SUM(T13:T16)</f>
        <v>0.48</v>
      </c>
      <c r="U12" s="1058"/>
      <c r="V12" s="1058"/>
      <c r="W12" s="1058"/>
      <c r="X12" s="131" t="s">
        <v>74</v>
      </c>
      <c r="Y12" s="131" t="s">
        <v>75</v>
      </c>
      <c r="Z12" s="1083"/>
      <c r="AA12" s="1058"/>
      <c r="AB12" s="1058"/>
      <c r="AC12" s="1058"/>
      <c r="AD12" s="1058"/>
      <c r="AE12" s="1057"/>
      <c r="AF12" s="132" t="s">
        <v>76</v>
      </c>
      <c r="AG12" s="132" t="s">
        <v>77</v>
      </c>
      <c r="AH12" s="133" t="s">
        <v>78</v>
      </c>
      <c r="AI12" s="1057"/>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24.5" customHeight="1" x14ac:dyDescent="0.25">
      <c r="B13" s="172">
        <v>1</v>
      </c>
      <c r="C13" s="35" t="s">
        <v>638</v>
      </c>
      <c r="D13" s="48">
        <v>0.2</v>
      </c>
      <c r="E13" s="69">
        <v>0.2</v>
      </c>
      <c r="F13" s="69">
        <v>0.2</v>
      </c>
      <c r="G13" s="50">
        <f>IF(ISERROR(F13/E13),"",(F13/E13))</f>
        <v>1</v>
      </c>
      <c r="H13" s="69">
        <v>0.2</v>
      </c>
      <c r="I13" s="69">
        <v>0.2</v>
      </c>
      <c r="J13" s="50">
        <f>IF(ISERROR(I13/H13),"",(I13/H13))</f>
        <v>1</v>
      </c>
      <c r="K13" s="69">
        <v>0.5</v>
      </c>
      <c r="L13" s="69"/>
      <c r="M13" s="50">
        <f>IF(ISERROR(L13/K13),"",(L13/K13))</f>
        <v>0</v>
      </c>
      <c r="N13" s="69">
        <v>0.1</v>
      </c>
      <c r="O13" s="69"/>
      <c r="P13" s="50">
        <f>IF(ISERROR(O13/N13),"",(O13/N13))</f>
        <v>0</v>
      </c>
      <c r="Q13" s="69">
        <f t="shared" ref="Q13:R15" si="0">SUM(E13,H13,K13,N13)</f>
        <v>1</v>
      </c>
      <c r="R13" s="26">
        <f t="shared" si="0"/>
        <v>0.4</v>
      </c>
      <c r="S13" s="50">
        <f>IF((IF(ISERROR(R13/Q13),0,(R13/Q13)))&gt;1,1,(IF(ISERROR(R13/Q13),0,(R13/Q13))))</f>
        <v>0.4</v>
      </c>
      <c r="T13" s="166">
        <f>S13*D13</f>
        <v>8.0000000000000016E-2</v>
      </c>
      <c r="U13" s="47" t="s">
        <v>639</v>
      </c>
      <c r="V13" s="162" t="s">
        <v>640</v>
      </c>
      <c r="W13" s="50" t="s">
        <v>209</v>
      </c>
      <c r="X13" s="163" t="s">
        <v>641</v>
      </c>
      <c r="Y13" s="163" t="s">
        <v>642</v>
      </c>
      <c r="Z13" s="71" t="s">
        <v>529</v>
      </c>
      <c r="AA13" s="50" t="s">
        <v>643</v>
      </c>
      <c r="AB13" s="71" t="s">
        <v>162</v>
      </c>
      <c r="AC13" s="71" t="s">
        <v>209</v>
      </c>
      <c r="AD13" s="71" t="s">
        <v>101</v>
      </c>
      <c r="AE13" s="72" t="s">
        <v>102</v>
      </c>
      <c r="AF13" s="71" t="s">
        <v>106</v>
      </c>
      <c r="AG13" s="71">
        <v>2023</v>
      </c>
      <c r="AH13" s="72"/>
      <c r="AI13" s="71" t="s">
        <v>103</v>
      </c>
      <c r="AJ13" s="71" t="s">
        <v>104</v>
      </c>
      <c r="AK13" s="39" t="s">
        <v>644</v>
      </c>
      <c r="AL13" s="76"/>
      <c r="AM13" s="81"/>
      <c r="AN13" s="74" t="s">
        <v>645</v>
      </c>
      <c r="AO13" s="39" t="s">
        <v>1493</v>
      </c>
      <c r="AP13" s="76"/>
      <c r="AQ13" s="76"/>
      <c r="AR13" s="35" t="s">
        <v>646</v>
      </c>
      <c r="AS13" s="35"/>
      <c r="AT13" s="77" t="s">
        <v>647</v>
      </c>
      <c r="AU13" s="467">
        <f>+E13</f>
        <v>0.2</v>
      </c>
      <c r="AV13" s="467">
        <f>+AU13</f>
        <v>0.2</v>
      </c>
      <c r="AW13" s="460" t="s">
        <v>648</v>
      </c>
      <c r="AX13" s="460" t="s">
        <v>649</v>
      </c>
      <c r="AY13" s="467">
        <f>H13</f>
        <v>0.2</v>
      </c>
      <c r="AZ13" s="467">
        <f>I13</f>
        <v>0.2</v>
      </c>
      <c r="BA13" s="717" t="s">
        <v>650</v>
      </c>
      <c r="BB13" s="460" t="s">
        <v>649</v>
      </c>
      <c r="BC13" s="457"/>
      <c r="BD13" s="457"/>
      <c r="BE13" s="465"/>
      <c r="BF13" s="459"/>
      <c r="BG13" s="457"/>
      <c r="BH13" s="457"/>
      <c r="BI13" s="465"/>
      <c r="BJ13" s="468"/>
    </row>
    <row r="14" spans="2:251" s="161" customFormat="1" ht="141" customHeight="1" x14ac:dyDescent="0.25">
      <c r="B14" s="173">
        <v>2</v>
      </c>
      <c r="C14" s="35" t="s">
        <v>651</v>
      </c>
      <c r="D14" s="48">
        <v>0.2</v>
      </c>
      <c r="E14" s="69">
        <v>0.25</v>
      </c>
      <c r="F14" s="69">
        <v>0.25</v>
      </c>
      <c r="G14" s="50">
        <f>IF(ISERROR(F14/E14),"",(F14/E14))</f>
        <v>1</v>
      </c>
      <c r="H14" s="69">
        <v>0.25</v>
      </c>
      <c r="I14" s="69">
        <v>0.25</v>
      </c>
      <c r="J14" s="50">
        <f>IF(ISERROR(I14/H14),"",(I14/H14))</f>
        <v>1</v>
      </c>
      <c r="K14" s="69">
        <v>0.25</v>
      </c>
      <c r="L14" s="69"/>
      <c r="M14" s="50">
        <f>IF(ISERROR(L14/K14),"",(L14/K14))</f>
        <v>0</v>
      </c>
      <c r="N14" s="69">
        <v>0.25</v>
      </c>
      <c r="O14" s="69"/>
      <c r="P14" s="50">
        <f>IF(ISERROR(O14/N14),"",(O14/N14))</f>
        <v>0</v>
      </c>
      <c r="Q14" s="69">
        <f t="shared" si="0"/>
        <v>1</v>
      </c>
      <c r="R14" s="26">
        <f t="shared" si="0"/>
        <v>0.5</v>
      </c>
      <c r="S14" s="50">
        <f>IF((IF(ISERROR(R14/Q14),0,(R14/Q14)))&gt;1,1,(IF(ISERROR(R14/Q14),0,(R14/Q14))))</f>
        <v>0.5</v>
      </c>
      <c r="T14" s="166">
        <f>S14*D14</f>
        <v>0.1</v>
      </c>
      <c r="U14" s="47" t="s">
        <v>652</v>
      </c>
      <c r="V14" s="171" t="s">
        <v>653</v>
      </c>
      <c r="W14" s="50" t="s">
        <v>209</v>
      </c>
      <c r="X14" s="227" t="s">
        <v>654</v>
      </c>
      <c r="Y14" s="227" t="s">
        <v>655</v>
      </c>
      <c r="Z14" s="84" t="s">
        <v>529</v>
      </c>
      <c r="AA14" s="83" t="s">
        <v>643</v>
      </c>
      <c r="AB14" s="84" t="s">
        <v>162</v>
      </c>
      <c r="AC14" s="84" t="s">
        <v>209</v>
      </c>
      <c r="AD14" s="84" t="s">
        <v>101</v>
      </c>
      <c r="AE14" s="84" t="s">
        <v>102</v>
      </c>
      <c r="AF14" s="112" t="s">
        <v>106</v>
      </c>
      <c r="AG14" s="71">
        <v>2023</v>
      </c>
      <c r="AH14" s="84" t="s">
        <v>106</v>
      </c>
      <c r="AI14" s="84" t="s">
        <v>103</v>
      </c>
      <c r="AJ14" s="84" t="s">
        <v>104</v>
      </c>
      <c r="AK14" s="85" t="s">
        <v>644</v>
      </c>
      <c r="AL14" s="193"/>
      <c r="AM14" s="86"/>
      <c r="AN14" s="86" t="s">
        <v>645</v>
      </c>
      <c r="AO14" s="39" t="s">
        <v>1493</v>
      </c>
      <c r="AP14" s="193"/>
      <c r="AQ14" s="193"/>
      <c r="AR14" s="87" t="s">
        <v>656</v>
      </c>
      <c r="AS14" s="87"/>
      <c r="AT14" s="228" t="s">
        <v>647</v>
      </c>
      <c r="AU14" s="469">
        <f>+E14</f>
        <v>0.25</v>
      </c>
      <c r="AV14" s="469">
        <f>+AU14</f>
        <v>0.25</v>
      </c>
      <c r="AW14" s="470" t="s">
        <v>657</v>
      </c>
      <c r="AX14" s="470" t="s">
        <v>658</v>
      </c>
      <c r="AY14" s="467">
        <f t="shared" ref="AY14:AY16" si="1">H14</f>
        <v>0.25</v>
      </c>
      <c r="AZ14" s="467">
        <f t="shared" ref="AZ14:AZ16" si="2">I14</f>
        <v>0.25</v>
      </c>
      <c r="BA14" s="836" t="s">
        <v>659</v>
      </c>
      <c r="BB14" s="470" t="s">
        <v>660</v>
      </c>
      <c r="BC14" s="471"/>
      <c r="BD14" s="471"/>
      <c r="BE14" s="472"/>
      <c r="BF14" s="473"/>
      <c r="BG14" s="471"/>
      <c r="BH14" s="471"/>
      <c r="BI14" s="472"/>
      <c r="BJ14" s="474"/>
    </row>
    <row r="15" spans="2:251" s="161" customFormat="1" ht="286.5" customHeight="1" x14ac:dyDescent="0.25">
      <c r="B15" s="788">
        <v>3</v>
      </c>
      <c r="C15" s="47" t="s">
        <v>661</v>
      </c>
      <c r="D15" s="48">
        <v>0.3</v>
      </c>
      <c r="E15" s="229">
        <v>0.25</v>
      </c>
      <c r="F15" s="69">
        <v>0.25</v>
      </c>
      <c r="G15" s="230">
        <f>IF(ISERROR(F15/E15),"",(F15/E15))</f>
        <v>1</v>
      </c>
      <c r="H15" s="225">
        <v>0.25</v>
      </c>
      <c r="I15" s="225">
        <v>0.25</v>
      </c>
      <c r="J15" s="230">
        <f>IF(ISERROR(I15/H15),"",(I15/H15))</f>
        <v>1</v>
      </c>
      <c r="K15" s="225">
        <v>0.25</v>
      </c>
      <c r="L15" s="225"/>
      <c r="M15" s="230">
        <f>IF(ISERROR(L15/K15),"",(L15/K15))</f>
        <v>0</v>
      </c>
      <c r="N15" s="225">
        <v>0.25</v>
      </c>
      <c r="O15" s="225"/>
      <c r="P15" s="230">
        <f>IF(ISERROR(O15/N15),"",(O15/N15))</f>
        <v>0</v>
      </c>
      <c r="Q15" s="69">
        <f t="shared" si="0"/>
        <v>1</v>
      </c>
      <c r="R15" s="26">
        <f t="shared" si="0"/>
        <v>0.5</v>
      </c>
      <c r="S15" s="50">
        <f>IF((IF(ISERROR(R15/Q15),0,(R15/Q15)))&gt;1,1,(IF(ISERROR(R15/Q15),0,(R15/Q15))))</f>
        <v>0.5</v>
      </c>
      <c r="T15" s="166">
        <f>S15*D15</f>
        <v>0.15</v>
      </c>
      <c r="U15" s="47" t="s">
        <v>662</v>
      </c>
      <c r="V15" s="47" t="s">
        <v>663</v>
      </c>
      <c r="W15" s="50" t="s">
        <v>209</v>
      </c>
      <c r="X15" s="50" t="s">
        <v>664</v>
      </c>
      <c r="Y15" s="50" t="s">
        <v>665</v>
      </c>
      <c r="Z15" s="71" t="s">
        <v>529</v>
      </c>
      <c r="AA15" s="50" t="s">
        <v>643</v>
      </c>
      <c r="AB15" s="71" t="s">
        <v>162</v>
      </c>
      <c r="AC15" s="71" t="s">
        <v>209</v>
      </c>
      <c r="AD15" s="71" t="s">
        <v>101</v>
      </c>
      <c r="AE15" s="72" t="s">
        <v>102</v>
      </c>
      <c r="AF15" s="177">
        <v>1</v>
      </c>
      <c r="AG15" s="71">
        <v>2023</v>
      </c>
      <c r="AH15" s="161">
        <v>2022</v>
      </c>
      <c r="AI15" s="72" t="s">
        <v>103</v>
      </c>
      <c r="AJ15" s="71" t="s">
        <v>104</v>
      </c>
      <c r="AK15" s="39" t="s">
        <v>644</v>
      </c>
      <c r="AL15" s="75"/>
      <c r="AM15" s="73" t="s">
        <v>645</v>
      </c>
      <c r="AN15" s="74"/>
      <c r="AO15" s="39" t="s">
        <v>1493</v>
      </c>
      <c r="AP15" s="75"/>
      <c r="AQ15" s="75"/>
      <c r="AR15" s="35" t="s">
        <v>656</v>
      </c>
      <c r="AS15" s="35"/>
      <c r="AT15" s="77" t="s">
        <v>647</v>
      </c>
      <c r="AU15" s="467">
        <f>E15</f>
        <v>0.25</v>
      </c>
      <c r="AV15" s="820">
        <f>+AU15</f>
        <v>0.25</v>
      </c>
      <c r="AW15" s="792" t="s">
        <v>666</v>
      </c>
      <c r="AX15" s="792" t="s">
        <v>667</v>
      </c>
      <c r="AY15" s="467">
        <f t="shared" si="1"/>
        <v>0.25</v>
      </c>
      <c r="AZ15" s="467">
        <f t="shared" si="2"/>
        <v>0.25</v>
      </c>
      <c r="BA15" s="792" t="s">
        <v>668</v>
      </c>
      <c r="BB15" s="792" t="s">
        <v>667</v>
      </c>
      <c r="BC15" s="457">
        <f>K15</f>
        <v>0.25</v>
      </c>
      <c r="BD15" s="789"/>
      <c r="BE15" s="790"/>
      <c r="BF15" s="790"/>
      <c r="BG15" s="428">
        <f>N15</f>
        <v>0.25</v>
      </c>
      <c r="BH15" s="789"/>
      <c r="BI15" s="792"/>
      <c r="BJ15" s="793"/>
    </row>
    <row r="16" spans="2:251" s="161" customFormat="1" ht="325.5" customHeight="1" x14ac:dyDescent="0.25">
      <c r="B16" s="172">
        <v>4</v>
      </c>
      <c r="C16" s="38" t="s">
        <v>669</v>
      </c>
      <c r="D16" s="48">
        <v>0.3</v>
      </c>
      <c r="E16" s="172">
        <v>2</v>
      </c>
      <c r="F16" s="172">
        <v>2</v>
      </c>
      <c r="G16" s="50">
        <f>IF(ISERROR(F16/E16),"",(F16/E16))</f>
        <v>1</v>
      </c>
      <c r="H16" s="226">
        <v>1</v>
      </c>
      <c r="I16" s="226">
        <v>1</v>
      </c>
      <c r="J16" s="50">
        <f>IF(ISERROR(I16/H16),"",(I16/H16))</f>
        <v>1</v>
      </c>
      <c r="K16" s="226">
        <v>2</v>
      </c>
      <c r="L16" s="226"/>
      <c r="M16" s="50">
        <f>IF(ISERROR(L16/K16),"",(L16/K16))</f>
        <v>0</v>
      </c>
      <c r="N16" s="226">
        <v>1</v>
      </c>
      <c r="O16" s="226"/>
      <c r="P16" s="50">
        <f>IF(ISERROR(O16/N16),"",(O16/N16))</f>
        <v>0</v>
      </c>
      <c r="Q16" s="164">
        <f>E16+H16+K16+N16</f>
        <v>6</v>
      </c>
      <c r="R16" s="26">
        <f>SUM(F16,I16,L16,O16)</f>
        <v>3</v>
      </c>
      <c r="S16" s="18">
        <f>IF(ISERROR(R16/Q16),"",(R16/Q16))</f>
        <v>0.5</v>
      </c>
      <c r="T16" s="166">
        <f>S16*D16</f>
        <v>0.15</v>
      </c>
      <c r="U16" s="47" t="s">
        <v>670</v>
      </c>
      <c r="V16" s="47" t="s">
        <v>671</v>
      </c>
      <c r="W16" s="50" t="s">
        <v>672</v>
      </c>
      <c r="X16" s="50" t="s">
        <v>673</v>
      </c>
      <c r="Y16" s="50" t="s">
        <v>674</v>
      </c>
      <c r="Z16" s="71" t="s">
        <v>529</v>
      </c>
      <c r="AA16" s="50" t="s">
        <v>643</v>
      </c>
      <c r="AB16" s="71" t="s">
        <v>162</v>
      </c>
      <c r="AC16" s="71" t="s">
        <v>100</v>
      </c>
      <c r="AD16" s="71" t="s">
        <v>101</v>
      </c>
      <c r="AE16" s="71" t="s">
        <v>102</v>
      </c>
      <c r="AF16" s="71">
        <v>6</v>
      </c>
      <c r="AG16" s="71">
        <v>2023</v>
      </c>
      <c r="AH16" s="71">
        <v>2022</v>
      </c>
      <c r="AI16" s="71" t="s">
        <v>103</v>
      </c>
      <c r="AJ16" s="71" t="s">
        <v>104</v>
      </c>
      <c r="AK16" s="39" t="s">
        <v>644</v>
      </c>
      <c r="AL16" s="75"/>
      <c r="AM16" s="73"/>
      <c r="AN16" s="74" t="s">
        <v>645</v>
      </c>
      <c r="AO16" s="39" t="s">
        <v>1493</v>
      </c>
      <c r="AP16" s="75"/>
      <c r="AQ16" s="75"/>
      <c r="AR16" s="35" t="s">
        <v>646</v>
      </c>
      <c r="AS16" s="35"/>
      <c r="AT16" s="77" t="s">
        <v>647</v>
      </c>
      <c r="AU16" s="475">
        <f>+E16</f>
        <v>2</v>
      </c>
      <c r="AV16" s="476">
        <f>+AU16</f>
        <v>2</v>
      </c>
      <c r="AW16" s="460" t="s">
        <v>675</v>
      </c>
      <c r="AX16" s="460" t="s">
        <v>676</v>
      </c>
      <c r="AY16" s="467">
        <f t="shared" si="1"/>
        <v>1</v>
      </c>
      <c r="AZ16" s="467">
        <f t="shared" si="2"/>
        <v>1</v>
      </c>
      <c r="BA16" s="718" t="s">
        <v>677</v>
      </c>
      <c r="BB16" s="460" t="s">
        <v>678</v>
      </c>
      <c r="BC16" s="457"/>
      <c r="BD16" s="457"/>
      <c r="BE16" s="459"/>
      <c r="BF16" s="459"/>
      <c r="BG16" s="457"/>
      <c r="BH16" s="457"/>
      <c r="BI16" s="465"/>
      <c r="BJ16" s="468"/>
    </row>
    <row r="17" spans="2:63" s="54" customFormat="1" ht="63.75" hidden="1" customHeight="1" x14ac:dyDescent="0.25">
      <c r="B17" s="30"/>
      <c r="C17" s="31"/>
      <c r="D17" s="123"/>
      <c r="E17" s="32"/>
      <c r="F17" s="32"/>
      <c r="G17" s="141"/>
      <c r="H17" s="32"/>
      <c r="I17" s="32"/>
      <c r="J17" s="141"/>
      <c r="K17" s="32"/>
      <c r="L17" s="32"/>
      <c r="M17" s="141"/>
      <c r="N17" s="32"/>
      <c r="O17" s="32"/>
      <c r="P17" s="141"/>
      <c r="Q17" s="32"/>
      <c r="R17" s="32"/>
      <c r="S17" s="33"/>
      <c r="T17" s="33"/>
      <c r="U17" s="194"/>
      <c r="V17" s="34"/>
      <c r="W17" s="141"/>
      <c r="X17" s="40"/>
      <c r="Y17" s="195"/>
      <c r="Z17" s="124"/>
      <c r="AA17" s="128"/>
      <c r="AB17" s="124"/>
      <c r="AC17" s="124"/>
      <c r="AD17" s="124"/>
      <c r="AE17" s="124"/>
      <c r="AF17" s="124"/>
      <c r="AG17" s="124"/>
      <c r="AH17" s="124"/>
      <c r="AI17" s="124"/>
      <c r="AJ17" s="124"/>
      <c r="AK17" s="125"/>
      <c r="AL17" s="126"/>
      <c r="AM17" s="88"/>
      <c r="AN17" s="88"/>
      <c r="AO17" s="126"/>
      <c r="AP17" s="126"/>
      <c r="AQ17" s="126"/>
      <c r="AR17" s="125"/>
      <c r="AS17" s="125"/>
      <c r="AT17" s="127"/>
      <c r="AU17" s="477"/>
      <c r="AV17" s="478"/>
      <c r="AW17" s="479"/>
      <c r="AX17" s="479"/>
      <c r="AY17" s="478"/>
      <c r="AZ17" s="478"/>
      <c r="BA17" s="480"/>
      <c r="BB17" s="481"/>
      <c r="BC17" s="478"/>
      <c r="BD17" s="478"/>
      <c r="BE17" s="482"/>
      <c r="BF17" s="483"/>
      <c r="BG17" s="478"/>
      <c r="BH17" s="478"/>
      <c r="BI17" s="484"/>
      <c r="BJ17" s="484"/>
      <c r="BK17" s="68"/>
    </row>
    <row r="18" spans="2:63" s="54" customFormat="1" ht="63.75" hidden="1" customHeight="1" x14ac:dyDescent="0.25">
      <c r="B18" s="661"/>
      <c r="C18" s="837"/>
      <c r="D18" s="838"/>
      <c r="E18" s="839"/>
      <c r="F18" s="839"/>
      <c r="G18" s="840"/>
      <c r="H18" s="839"/>
      <c r="I18" s="839"/>
      <c r="J18" s="840"/>
      <c r="K18" s="839"/>
      <c r="L18" s="839"/>
      <c r="M18" s="840"/>
      <c r="N18" s="839"/>
      <c r="O18" s="839"/>
      <c r="P18" s="840"/>
      <c r="Q18" s="839"/>
      <c r="R18" s="839"/>
      <c r="S18" s="841"/>
      <c r="T18" s="841"/>
      <c r="U18" s="837"/>
      <c r="V18" s="842"/>
      <c r="W18" s="840"/>
      <c r="X18" s="843"/>
      <c r="Y18" s="843"/>
      <c r="Z18" s="844"/>
      <c r="AA18" s="845"/>
      <c r="AB18" s="844"/>
      <c r="AC18" s="844"/>
      <c r="AD18" s="844"/>
      <c r="AE18" s="844"/>
      <c r="AF18" s="844"/>
      <c r="AG18" s="844"/>
      <c r="AH18" s="844"/>
      <c r="AI18" s="844"/>
      <c r="AJ18" s="844"/>
      <c r="AK18" s="846"/>
      <c r="AL18" s="847"/>
      <c r="AM18" s="848"/>
      <c r="AN18" s="848"/>
      <c r="AO18" s="847"/>
      <c r="AP18" s="846"/>
      <c r="AQ18" s="846"/>
      <c r="AR18" s="846"/>
      <c r="AS18" s="846"/>
      <c r="AT18" s="849"/>
      <c r="AU18" s="850"/>
      <c r="AV18" s="851"/>
      <c r="AW18" s="852"/>
      <c r="AX18" s="852"/>
      <c r="AY18" s="851"/>
      <c r="AZ18" s="851"/>
      <c r="BA18" s="853"/>
      <c r="BB18" s="854"/>
      <c r="BC18" s="851"/>
      <c r="BD18" s="851"/>
      <c r="BE18" s="855"/>
      <c r="BF18" s="852"/>
      <c r="BG18" s="851"/>
      <c r="BH18" s="851"/>
      <c r="BI18" s="855"/>
      <c r="BJ18" s="856"/>
    </row>
    <row r="19" spans="2:63" s="89" customFormat="1" ht="63.75" hidden="1" customHeight="1" x14ac:dyDescent="0.25">
      <c r="B19" s="661"/>
      <c r="C19" s="837"/>
      <c r="D19" s="838"/>
      <c r="E19" s="839"/>
      <c r="F19" s="839"/>
      <c r="G19" s="840"/>
      <c r="H19" s="839"/>
      <c r="I19" s="839"/>
      <c r="J19" s="840"/>
      <c r="K19" s="839"/>
      <c r="L19" s="839"/>
      <c r="M19" s="840"/>
      <c r="N19" s="839"/>
      <c r="O19" s="839"/>
      <c r="P19" s="840"/>
      <c r="Q19" s="839"/>
      <c r="R19" s="839"/>
      <c r="S19" s="841"/>
      <c r="T19" s="841"/>
      <c r="U19" s="837"/>
      <c r="V19" s="842"/>
      <c r="W19" s="840"/>
      <c r="X19" s="840"/>
      <c r="Y19" s="840"/>
      <c r="Z19" s="844"/>
      <c r="AA19" s="844"/>
      <c r="AB19" s="844"/>
      <c r="AC19" s="844"/>
      <c r="AD19" s="844"/>
      <c r="AE19" s="844"/>
      <c r="AF19" s="844"/>
      <c r="AG19" s="844"/>
      <c r="AH19" s="844"/>
      <c r="AI19" s="844"/>
      <c r="AJ19" s="844"/>
      <c r="AK19" s="846"/>
      <c r="AL19" s="847"/>
      <c r="AM19" s="848"/>
      <c r="AN19" s="848"/>
      <c r="AO19" s="847"/>
      <c r="AP19" s="846"/>
      <c r="AQ19" s="846"/>
      <c r="AR19" s="857"/>
      <c r="AS19" s="857"/>
      <c r="AT19" s="849"/>
      <c r="AU19" s="850"/>
      <c r="AV19" s="851"/>
      <c r="AW19" s="852"/>
      <c r="AX19" s="852"/>
      <c r="AY19" s="851"/>
      <c r="AZ19" s="851"/>
      <c r="BA19" s="858"/>
      <c r="BB19" s="854"/>
      <c r="BC19" s="851"/>
      <c r="BD19" s="851"/>
      <c r="BE19" s="859"/>
      <c r="BF19" s="852"/>
      <c r="BG19" s="851"/>
      <c r="BH19" s="851"/>
      <c r="BI19" s="860"/>
      <c r="BJ19" s="860"/>
      <c r="BK19" s="54"/>
    </row>
    <row r="20" spans="2:63" s="89" customFormat="1" ht="63.75" hidden="1" customHeight="1" x14ac:dyDescent="0.25">
      <c r="B20" s="661"/>
      <c r="C20" s="837"/>
      <c r="D20" s="838"/>
      <c r="E20" s="839"/>
      <c r="F20" s="839"/>
      <c r="G20" s="840"/>
      <c r="H20" s="839"/>
      <c r="I20" s="839"/>
      <c r="J20" s="840"/>
      <c r="K20" s="839"/>
      <c r="L20" s="839"/>
      <c r="M20" s="840"/>
      <c r="N20" s="839"/>
      <c r="O20" s="839"/>
      <c r="P20" s="840"/>
      <c r="Q20" s="839"/>
      <c r="R20" s="839"/>
      <c r="S20" s="841"/>
      <c r="T20" s="841"/>
      <c r="U20" s="837"/>
      <c r="V20" s="842"/>
      <c r="W20" s="840"/>
      <c r="X20" s="840"/>
      <c r="Y20" s="840"/>
      <c r="Z20" s="844"/>
      <c r="AA20" s="848"/>
      <c r="AB20" s="848"/>
      <c r="AC20" s="848"/>
      <c r="AD20" s="848"/>
      <c r="AE20" s="848"/>
      <c r="AF20" s="848"/>
      <c r="AG20" s="848"/>
      <c r="AH20" s="848"/>
      <c r="AI20" s="848"/>
      <c r="AJ20" s="844"/>
      <c r="AK20" s="846"/>
      <c r="AL20" s="847"/>
      <c r="AM20" s="848"/>
      <c r="AN20" s="848"/>
      <c r="AO20" s="847"/>
      <c r="AP20" s="847"/>
      <c r="AQ20" s="847"/>
      <c r="AR20" s="846"/>
      <c r="AS20" s="846"/>
      <c r="AT20" s="849"/>
      <c r="AU20" s="850"/>
      <c r="AV20" s="851"/>
      <c r="AW20" s="861"/>
      <c r="AX20" s="852"/>
      <c r="AY20" s="851"/>
      <c r="AZ20" s="851"/>
      <c r="BA20" s="861"/>
      <c r="BB20" s="854"/>
      <c r="BC20" s="851"/>
      <c r="BD20" s="851"/>
      <c r="BE20" s="855"/>
      <c r="BF20" s="852"/>
      <c r="BG20" s="851"/>
      <c r="BH20" s="851"/>
      <c r="BI20" s="856"/>
      <c r="BJ20" s="852"/>
      <c r="BK20" s="54"/>
    </row>
    <row r="21" spans="2:63" s="89" customFormat="1" ht="63.75" hidden="1" customHeight="1" x14ac:dyDescent="0.25">
      <c r="B21" s="661"/>
      <c r="C21" s="837"/>
      <c r="D21" s="838"/>
      <c r="E21" s="839"/>
      <c r="F21" s="839"/>
      <c r="G21" s="840"/>
      <c r="H21" s="839"/>
      <c r="I21" s="839"/>
      <c r="J21" s="840"/>
      <c r="K21" s="839"/>
      <c r="L21" s="839"/>
      <c r="M21" s="840"/>
      <c r="N21" s="839"/>
      <c r="O21" s="839"/>
      <c r="P21" s="840"/>
      <c r="Q21" s="839"/>
      <c r="R21" s="839"/>
      <c r="S21" s="841"/>
      <c r="T21" s="841"/>
      <c r="U21" s="837"/>
      <c r="V21" s="842"/>
      <c r="W21" s="786"/>
      <c r="X21" s="843"/>
      <c r="Y21" s="843"/>
      <c r="Z21" s="844"/>
      <c r="AA21" s="848"/>
      <c r="AB21" s="848"/>
      <c r="AC21" s="848"/>
      <c r="AD21" s="848"/>
      <c r="AE21" s="848"/>
      <c r="AF21" s="848"/>
      <c r="AG21" s="848"/>
      <c r="AH21" s="848"/>
      <c r="AI21" s="848"/>
      <c r="AJ21" s="848"/>
      <c r="AK21" s="846"/>
      <c r="AL21" s="847"/>
      <c r="AM21" s="848"/>
      <c r="AN21" s="848"/>
      <c r="AO21" s="847"/>
      <c r="AP21" s="846"/>
      <c r="AQ21" s="846"/>
      <c r="AR21" s="847"/>
      <c r="AS21" s="847"/>
      <c r="AT21" s="849"/>
      <c r="AU21" s="850"/>
      <c r="AV21" s="851"/>
      <c r="AW21" s="852"/>
      <c r="AX21" s="852"/>
      <c r="AY21" s="851"/>
      <c r="AZ21" s="851"/>
      <c r="BA21" s="854"/>
      <c r="BB21" s="854"/>
      <c r="BC21" s="851"/>
      <c r="BD21" s="851"/>
      <c r="BE21" s="862"/>
      <c r="BF21" s="863"/>
      <c r="BG21" s="851"/>
      <c r="BH21" s="851"/>
      <c r="BI21" s="860"/>
      <c r="BJ21" s="860"/>
      <c r="BK21" s="54"/>
    </row>
    <row r="22" spans="2:63" s="89" customFormat="1" ht="63.75" hidden="1" customHeight="1" x14ac:dyDescent="0.25">
      <c r="B22" s="661"/>
      <c r="C22" s="864"/>
      <c r="D22" s="838"/>
      <c r="E22" s="786"/>
      <c r="F22" s="786"/>
      <c r="G22" s="840"/>
      <c r="H22" s="786"/>
      <c r="I22" s="786"/>
      <c r="J22" s="840"/>
      <c r="K22" s="786"/>
      <c r="L22" s="786"/>
      <c r="M22" s="840"/>
      <c r="N22" s="786"/>
      <c r="O22" s="786"/>
      <c r="P22" s="840"/>
      <c r="Q22" s="786"/>
      <c r="R22" s="786"/>
      <c r="S22" s="841"/>
      <c r="T22" s="841"/>
      <c r="U22" s="837"/>
      <c r="V22" s="842"/>
      <c r="W22" s="786"/>
      <c r="X22" s="865"/>
      <c r="Y22" s="865"/>
      <c r="Z22" s="844"/>
      <c r="AA22" s="848"/>
      <c r="AB22" s="848"/>
      <c r="AC22" s="848"/>
      <c r="AD22" s="848"/>
      <c r="AE22" s="848"/>
      <c r="AF22" s="848"/>
      <c r="AG22" s="848"/>
      <c r="AH22" s="848"/>
      <c r="AI22" s="848"/>
      <c r="AJ22" s="848"/>
      <c r="AK22" s="846"/>
      <c r="AL22" s="847"/>
      <c r="AM22" s="848"/>
      <c r="AN22" s="848"/>
      <c r="AO22" s="847"/>
      <c r="AP22" s="847"/>
      <c r="AQ22" s="847"/>
      <c r="AR22" s="847"/>
      <c r="AS22" s="847"/>
      <c r="AT22" s="849"/>
      <c r="AU22" s="850"/>
      <c r="AV22" s="851"/>
      <c r="AW22" s="855"/>
      <c r="AX22" s="855"/>
      <c r="AY22" s="851"/>
      <c r="AZ22" s="851"/>
      <c r="BA22" s="861"/>
      <c r="BB22" s="854"/>
      <c r="BC22" s="851"/>
      <c r="BD22" s="851"/>
      <c r="BE22" s="862"/>
      <c r="BF22" s="863"/>
      <c r="BG22" s="851"/>
      <c r="BH22" s="851"/>
      <c r="BI22" s="852"/>
      <c r="BJ22" s="852"/>
      <c r="BK22" s="54"/>
    </row>
    <row r="23" spans="2:63" s="89" customFormat="1" ht="63.75" hidden="1" customHeight="1" x14ac:dyDescent="0.25">
      <c r="B23" s="661"/>
      <c r="C23" s="864"/>
      <c r="D23" s="838"/>
      <c r="E23" s="786"/>
      <c r="F23" s="786"/>
      <c r="G23" s="840"/>
      <c r="H23" s="786"/>
      <c r="I23" s="786"/>
      <c r="J23" s="840"/>
      <c r="K23" s="786"/>
      <c r="L23" s="786"/>
      <c r="M23" s="840"/>
      <c r="N23" s="786"/>
      <c r="O23" s="786"/>
      <c r="P23" s="840"/>
      <c r="Q23" s="786"/>
      <c r="R23" s="786"/>
      <c r="S23" s="841"/>
      <c r="T23" s="841"/>
      <c r="U23" s="837"/>
      <c r="V23" s="842"/>
      <c r="W23" s="786"/>
      <c r="X23" s="865"/>
      <c r="Y23" s="865"/>
      <c r="Z23" s="844"/>
      <c r="AA23" s="848"/>
      <c r="AB23" s="848"/>
      <c r="AC23" s="848"/>
      <c r="AD23" s="848"/>
      <c r="AE23" s="848"/>
      <c r="AF23" s="848"/>
      <c r="AG23" s="848"/>
      <c r="AH23" s="848"/>
      <c r="AI23" s="848"/>
      <c r="AJ23" s="848"/>
      <c r="AK23" s="846"/>
      <c r="AL23" s="847"/>
      <c r="AM23" s="848"/>
      <c r="AN23" s="848"/>
      <c r="AO23" s="847"/>
      <c r="AP23" s="847"/>
      <c r="AQ23" s="847"/>
      <c r="AR23" s="847"/>
      <c r="AS23" s="847"/>
      <c r="AT23" s="849"/>
      <c r="AU23" s="850"/>
      <c r="AV23" s="851"/>
      <c r="AW23" s="852"/>
      <c r="AX23" s="852"/>
      <c r="AY23" s="851"/>
      <c r="AZ23" s="851"/>
      <c r="BA23" s="854"/>
      <c r="BB23" s="854"/>
      <c r="BC23" s="851"/>
      <c r="BD23" s="851"/>
      <c r="BE23" s="862"/>
      <c r="BF23" s="852"/>
      <c r="BG23" s="851"/>
      <c r="BH23" s="851"/>
      <c r="BI23" s="852"/>
      <c r="BJ23" s="852"/>
      <c r="BK23" s="54"/>
    </row>
    <row r="24" spans="2:63" s="89" customFormat="1" ht="55.5" hidden="1" customHeight="1" x14ac:dyDescent="0.25">
      <c r="B24" s="661"/>
      <c r="C24" s="866"/>
      <c r="D24" s="838"/>
      <c r="E24" s="786"/>
      <c r="F24" s="786"/>
      <c r="G24" s="840"/>
      <c r="H24" s="786"/>
      <c r="I24" s="786"/>
      <c r="J24" s="840"/>
      <c r="K24" s="786"/>
      <c r="L24" s="786"/>
      <c r="M24" s="840"/>
      <c r="N24" s="786"/>
      <c r="O24" s="786"/>
      <c r="P24" s="840"/>
      <c r="Q24" s="786"/>
      <c r="R24" s="786"/>
      <c r="S24" s="841"/>
      <c r="T24" s="841"/>
      <c r="U24" s="867"/>
      <c r="V24" s="846"/>
      <c r="W24" s="786"/>
      <c r="X24" s="843"/>
      <c r="Y24" s="843"/>
      <c r="Z24" s="844"/>
      <c r="AA24" s="848"/>
      <c r="AB24" s="848"/>
      <c r="AC24" s="848"/>
      <c r="AD24" s="848"/>
      <c r="AE24" s="848"/>
      <c r="AF24" s="848"/>
      <c r="AG24" s="848"/>
      <c r="AH24" s="848"/>
      <c r="AI24" s="848"/>
      <c r="AJ24" s="848"/>
      <c r="AK24" s="846"/>
      <c r="AL24" s="847"/>
      <c r="AM24" s="848"/>
      <c r="AN24" s="848"/>
      <c r="AO24" s="847"/>
      <c r="AP24" s="847"/>
      <c r="AQ24" s="847"/>
      <c r="AR24" s="868"/>
      <c r="AS24" s="868"/>
      <c r="AT24" s="849"/>
      <c r="AU24" s="850"/>
      <c r="AV24" s="851"/>
      <c r="AW24" s="855"/>
      <c r="AX24" s="855"/>
      <c r="AY24" s="851"/>
      <c r="AZ24" s="851"/>
      <c r="BA24" s="854"/>
      <c r="BB24" s="854"/>
      <c r="BC24" s="851"/>
      <c r="BD24" s="851"/>
      <c r="BE24" s="862"/>
      <c r="BF24" s="852"/>
      <c r="BG24" s="851"/>
      <c r="BH24" s="851"/>
      <c r="BI24" s="852"/>
      <c r="BJ24" s="852"/>
      <c r="BK24" s="54"/>
    </row>
    <row r="25" spans="2:63" s="89" customFormat="1" ht="14.25" customHeight="1" thickBot="1" x14ac:dyDescent="0.3">
      <c r="B25" s="662"/>
      <c r="C25" s="663"/>
      <c r="D25" s="664"/>
      <c r="E25" s="665"/>
      <c r="F25" s="665"/>
      <c r="G25" s="666"/>
      <c r="H25" s="665"/>
      <c r="I25" s="665"/>
      <c r="J25" s="666"/>
      <c r="K25" s="665"/>
      <c r="L25" s="665"/>
      <c r="M25" s="666"/>
      <c r="N25" s="665"/>
      <c r="O25" s="665"/>
      <c r="P25" s="666"/>
      <c r="Q25" s="665"/>
      <c r="R25" s="665"/>
      <c r="S25" s="667"/>
      <c r="T25" s="667"/>
      <c r="U25" s="668"/>
      <c r="V25" s="669"/>
      <c r="W25" s="665"/>
      <c r="X25" s="670"/>
      <c r="Y25" s="670"/>
      <c r="Z25" s="671"/>
      <c r="AA25" s="672"/>
      <c r="AB25" s="672"/>
      <c r="AC25" s="672"/>
      <c r="AD25" s="672"/>
      <c r="AE25" s="672"/>
      <c r="AF25" s="672"/>
      <c r="AG25" s="672"/>
      <c r="AH25" s="672"/>
      <c r="AI25" s="672"/>
      <c r="AJ25" s="672"/>
      <c r="AK25" s="669"/>
      <c r="AL25" s="673"/>
      <c r="AM25" s="674"/>
      <c r="AN25" s="672"/>
      <c r="AO25" s="673"/>
      <c r="AP25" s="673"/>
      <c r="AQ25" s="673"/>
      <c r="AR25" s="669"/>
      <c r="AS25" s="669"/>
      <c r="AT25" s="675"/>
      <c r="AU25" s="850"/>
      <c r="AV25" s="851"/>
      <c r="AW25" s="852"/>
      <c r="AX25" s="852"/>
      <c r="AY25" s="851"/>
      <c r="AZ25" s="851"/>
      <c r="BA25" s="854"/>
      <c r="BB25" s="854"/>
      <c r="BC25" s="851"/>
      <c r="BD25" s="851"/>
      <c r="BE25" s="862"/>
      <c r="BF25" s="852"/>
      <c r="BG25" s="851"/>
      <c r="BH25" s="851"/>
      <c r="BI25" s="852"/>
      <c r="BJ25" s="852"/>
      <c r="BK25" s="54"/>
    </row>
    <row r="26" spans="2:63"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85"/>
      <c r="AV26" s="485"/>
      <c r="AW26" s="485"/>
      <c r="AX26" s="485"/>
      <c r="AY26" s="485"/>
      <c r="AZ26" s="485"/>
      <c r="BA26" s="485"/>
      <c r="BB26" s="485"/>
      <c r="BC26" s="485"/>
      <c r="BD26" s="485"/>
      <c r="BE26" s="486"/>
      <c r="BF26" s="485">
        <f>12+4+2+6+6+11+4+1+5+2+5+5+8+5</f>
        <v>76</v>
      </c>
      <c r="BG26" s="485"/>
      <c r="BH26" s="485"/>
      <c r="BI26" s="485"/>
      <c r="BJ26" s="48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85"/>
      <c r="AV27" s="485"/>
      <c r="AW27" s="485"/>
      <c r="AX27" s="485"/>
      <c r="AY27" s="485"/>
      <c r="AZ27" s="485"/>
      <c r="BA27" s="485"/>
      <c r="BB27" s="485"/>
      <c r="BC27" s="485"/>
      <c r="BD27" s="485"/>
      <c r="BE27" s="486"/>
      <c r="BF27" s="485"/>
      <c r="BG27" s="485"/>
      <c r="BH27" s="485"/>
      <c r="BI27" s="485"/>
      <c r="BJ27" s="485"/>
      <c r="BK27" s="62"/>
    </row>
    <row r="28" spans="2:63" s="63" customFormat="1" ht="11.65" customHeight="1" x14ac:dyDescent="0.25">
      <c r="B28" s="89"/>
      <c r="C28" s="93"/>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85"/>
      <c r="AV28" s="485"/>
      <c r="AW28" s="485"/>
      <c r="AX28" s="485"/>
      <c r="AY28" s="485"/>
      <c r="AZ28" s="485"/>
      <c r="BA28" s="485"/>
      <c r="BB28" s="485"/>
      <c r="BC28" s="485"/>
      <c r="BD28" s="485"/>
      <c r="BE28" s="486"/>
      <c r="BF28" s="485"/>
      <c r="BG28" s="485"/>
      <c r="BH28" s="485"/>
      <c r="BI28" s="485"/>
      <c r="BJ28" s="485"/>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85"/>
      <c r="AV29" s="485"/>
      <c r="AW29" s="485"/>
      <c r="AX29" s="485"/>
      <c r="AY29" s="485"/>
      <c r="AZ29" s="485"/>
      <c r="BA29" s="485"/>
      <c r="BB29" s="485"/>
      <c r="BC29" s="485"/>
      <c r="BD29" s="485"/>
      <c r="BE29" s="487"/>
      <c r="BF29" s="485"/>
      <c r="BG29" s="485"/>
      <c r="BH29" s="485"/>
      <c r="BI29" s="485"/>
      <c r="BJ29" s="48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85"/>
      <c r="AV30" s="485"/>
      <c r="AW30" s="485"/>
      <c r="AX30" s="485"/>
      <c r="AY30" s="485"/>
      <c r="AZ30" s="485"/>
      <c r="BA30" s="485"/>
      <c r="BB30" s="485"/>
      <c r="BC30" s="485"/>
      <c r="BD30" s="485"/>
      <c r="BE30" s="486"/>
      <c r="BF30" s="485"/>
      <c r="BG30" s="485"/>
      <c r="BH30" s="485"/>
      <c r="BI30" s="485"/>
      <c r="BJ30" s="48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85"/>
      <c r="AV31" s="485"/>
      <c r="AW31" s="485"/>
      <c r="AX31" s="485"/>
      <c r="AY31" s="485"/>
      <c r="AZ31" s="485"/>
      <c r="BA31" s="485"/>
      <c r="BB31" s="485"/>
      <c r="BC31" s="485"/>
      <c r="BD31" s="485"/>
      <c r="BE31" s="486"/>
      <c r="BF31" s="485"/>
      <c r="BG31" s="485"/>
      <c r="BH31" s="485"/>
      <c r="BI31" s="485"/>
      <c r="BJ31" s="48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85"/>
      <c r="AV32" s="485"/>
      <c r="AW32" s="485"/>
      <c r="AX32" s="485"/>
      <c r="AY32" s="485"/>
      <c r="AZ32" s="485"/>
      <c r="BA32" s="485"/>
      <c r="BB32" s="485"/>
      <c r="BC32" s="485"/>
      <c r="BD32" s="485"/>
      <c r="BE32" s="486"/>
      <c r="BF32" s="485"/>
      <c r="BG32" s="485"/>
      <c r="BH32" s="485"/>
      <c r="BI32" s="485"/>
      <c r="BJ32" s="485"/>
      <c r="BK32" s="62"/>
    </row>
    <row r="33" spans="2:63"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85"/>
      <c r="AV33" s="485"/>
      <c r="AW33" s="485"/>
      <c r="AX33" s="485"/>
      <c r="AY33" s="485"/>
      <c r="AZ33" s="485"/>
      <c r="BA33" s="485"/>
      <c r="BB33" s="485"/>
      <c r="BC33" s="485"/>
      <c r="BD33" s="485"/>
      <c r="BE33" s="486"/>
      <c r="BF33" s="485"/>
      <c r="BG33" s="485"/>
      <c r="BH33" s="485"/>
      <c r="BI33" s="485"/>
      <c r="BJ33" s="485"/>
      <c r="BK33" s="62"/>
    </row>
    <row r="34" spans="2:63" s="63" customFormat="1" ht="11.6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85"/>
      <c r="AV34" s="485"/>
      <c r="AW34" s="485"/>
      <c r="AX34" s="485"/>
      <c r="AY34" s="485"/>
      <c r="AZ34" s="485"/>
      <c r="BA34" s="485"/>
      <c r="BB34" s="485"/>
      <c r="BC34" s="485"/>
      <c r="BD34" s="485"/>
      <c r="BE34" s="486"/>
      <c r="BF34" s="485"/>
      <c r="BG34" s="485"/>
      <c r="BH34" s="485"/>
      <c r="BI34" s="485"/>
      <c r="BJ34" s="485"/>
      <c r="BK34" s="62"/>
    </row>
    <row r="35" spans="2:63" s="63" customFormat="1" ht="14.1"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85"/>
      <c r="AV35" s="485"/>
      <c r="AW35" s="485"/>
      <c r="AX35" s="485"/>
      <c r="AY35" s="485"/>
      <c r="AZ35" s="485"/>
      <c r="BA35" s="485"/>
      <c r="BB35" s="485"/>
      <c r="BC35" s="485"/>
      <c r="BD35" s="485"/>
      <c r="BE35" s="486"/>
      <c r="BF35" s="485"/>
      <c r="BG35" s="485"/>
      <c r="BH35" s="485"/>
      <c r="BI35" s="485"/>
      <c r="BJ35" s="485"/>
      <c r="BK35" s="62"/>
    </row>
    <row r="36" spans="2:63" s="63" customFormat="1" ht="11.65" customHeight="1" x14ac:dyDescent="0.25">
      <c r="B36" s="89"/>
      <c r="C36"/>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85"/>
      <c r="AV36" s="485"/>
      <c r="AW36" s="485"/>
      <c r="AX36" s="485"/>
      <c r="AY36" s="485"/>
      <c r="AZ36" s="485"/>
      <c r="BA36" s="485"/>
      <c r="BB36" s="485"/>
      <c r="BC36" s="485"/>
      <c r="BD36" s="485"/>
      <c r="BE36" s="485"/>
      <c r="BF36" s="485"/>
      <c r="BG36" s="485"/>
      <c r="BH36" s="485"/>
      <c r="BI36" s="485"/>
      <c r="BJ36" s="485"/>
      <c r="BK36" s="62"/>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485"/>
      <c r="AV37" s="485"/>
      <c r="AW37" s="485"/>
      <c r="AX37" s="485"/>
      <c r="AY37" s="485"/>
      <c r="AZ37" s="485"/>
      <c r="BA37" s="485"/>
      <c r="BB37" s="485"/>
      <c r="BC37" s="485"/>
      <c r="BD37" s="485"/>
      <c r="BE37" s="485"/>
      <c r="BF37" s="485"/>
      <c r="BG37" s="485"/>
      <c r="BH37" s="485"/>
      <c r="BI37" s="485"/>
      <c r="BJ37" s="485"/>
      <c r="BK37" s="62"/>
    </row>
    <row r="38" spans="2:63" s="63" customFormat="1" ht="11.65" customHeight="1" x14ac:dyDescent="0.25">
      <c r="B38" s="89"/>
      <c r="C38" s="54"/>
      <c r="D38" s="91"/>
      <c r="E38" s="54"/>
      <c r="F38" s="54"/>
      <c r="G38" s="54"/>
      <c r="H38" s="54"/>
      <c r="I38" s="54"/>
      <c r="J38" s="54"/>
      <c r="K38" s="54"/>
      <c r="L38" s="54"/>
      <c r="M38" s="54"/>
      <c r="N38" s="54"/>
      <c r="O38" s="54"/>
      <c r="P38" s="54"/>
      <c r="Q38" s="54"/>
      <c r="R38" s="54"/>
      <c r="S38" s="54"/>
      <c r="T38" s="54"/>
      <c r="U38" s="54"/>
      <c r="V38" s="54"/>
      <c r="W38" s="54"/>
      <c r="X38" s="54"/>
      <c r="Y38" s="54"/>
      <c r="Z38" s="89"/>
      <c r="AA38" s="62"/>
      <c r="AB38" s="54"/>
      <c r="AC38" s="54"/>
      <c r="AD38" s="54"/>
      <c r="AE38" s="54"/>
      <c r="AF38" s="62"/>
      <c r="AG38" s="62"/>
      <c r="AH38" s="62"/>
      <c r="AI38" s="54"/>
      <c r="AJ38" s="54"/>
      <c r="AK38" s="54"/>
      <c r="AL38" s="62"/>
      <c r="AM38" s="62"/>
      <c r="AN38" s="62"/>
      <c r="AO38" s="62"/>
      <c r="AP38" s="54"/>
      <c r="AQ38" s="54"/>
      <c r="AR38" s="62"/>
      <c r="AS38" s="62"/>
      <c r="AT38" s="62"/>
      <c r="AU38" s="485"/>
      <c r="AV38" s="485"/>
      <c r="AW38" s="485"/>
      <c r="AX38" s="485"/>
      <c r="AY38" s="485"/>
      <c r="AZ38" s="485"/>
      <c r="BA38" s="485"/>
      <c r="BB38" s="485"/>
      <c r="BC38" s="485"/>
      <c r="BD38" s="485"/>
      <c r="BE38" s="485"/>
      <c r="BF38" s="485"/>
      <c r="BG38" s="485"/>
      <c r="BH38" s="485"/>
      <c r="BI38" s="485"/>
      <c r="BJ38" s="485"/>
      <c r="BK38" s="62"/>
    </row>
    <row r="39" spans="2:63" s="63" customFormat="1" ht="11.65" customHeight="1" x14ac:dyDescent="0.25">
      <c r="B39" s="89"/>
      <c r="C39" s="54"/>
      <c r="D39" s="91"/>
      <c r="E39" s="54"/>
      <c r="F39" s="54"/>
      <c r="G39" s="54"/>
      <c r="H39" s="54"/>
      <c r="I39" s="54"/>
      <c r="J39" s="54"/>
      <c r="K39" s="54"/>
      <c r="L39" s="54"/>
      <c r="M39" s="54"/>
      <c r="N39" s="54"/>
      <c r="O39" s="54"/>
      <c r="P39" s="54"/>
      <c r="Q39" s="54"/>
      <c r="R39" s="54"/>
      <c r="S39" s="54"/>
      <c r="T39" s="54"/>
      <c r="U39" s="54"/>
      <c r="V39" s="54"/>
      <c r="W39" s="54"/>
      <c r="X39" s="54"/>
      <c r="Y39" s="54"/>
      <c r="Z39" s="89"/>
      <c r="AA39" s="62"/>
      <c r="AB39" s="54"/>
      <c r="AC39" s="54"/>
      <c r="AD39" s="54"/>
      <c r="AE39" s="54"/>
      <c r="AF39" s="62"/>
      <c r="AG39" s="62"/>
      <c r="AH39" s="62"/>
      <c r="AI39" s="54"/>
      <c r="AJ39" s="54"/>
      <c r="AK39" s="54"/>
      <c r="AL39" s="62"/>
      <c r="AM39" s="62"/>
      <c r="AN39" s="62"/>
      <c r="AO39" s="62"/>
      <c r="AP39" s="54"/>
      <c r="AQ39" s="54"/>
      <c r="AR39" s="62"/>
      <c r="AS39" s="62"/>
      <c r="AT39" s="62"/>
      <c r="AU39" s="485"/>
      <c r="AV39" s="485"/>
      <c r="AW39" s="485"/>
      <c r="AX39" s="485"/>
      <c r="AY39" s="485"/>
      <c r="AZ39" s="485"/>
      <c r="BA39" s="485"/>
      <c r="BB39" s="485"/>
      <c r="BC39" s="485"/>
      <c r="BD39" s="485"/>
      <c r="BE39" s="485"/>
      <c r="BF39" s="485"/>
      <c r="BG39" s="485"/>
      <c r="BH39" s="485"/>
      <c r="BI39" s="485"/>
      <c r="BJ39" s="485"/>
      <c r="BK39" s="62"/>
    </row>
    <row r="40" spans="2:63" s="63" customFormat="1" ht="11.65" customHeight="1" x14ac:dyDescent="0.25">
      <c r="B40" s="89"/>
      <c r="C40" s="54"/>
      <c r="D40" s="91"/>
      <c r="E40" s="54"/>
      <c r="F40" s="54"/>
      <c r="G40" s="54"/>
      <c r="H40" s="54"/>
      <c r="I40" s="54"/>
      <c r="J40" s="54"/>
      <c r="K40" s="54"/>
      <c r="L40" s="54"/>
      <c r="M40" s="54"/>
      <c r="N40" s="54"/>
      <c r="O40" s="54"/>
      <c r="P40" s="54"/>
      <c r="Q40" s="54"/>
      <c r="R40" s="54"/>
      <c r="S40" s="54"/>
      <c r="T40" s="54"/>
      <c r="U40" s="54"/>
      <c r="V40" s="54"/>
      <c r="W40" s="54"/>
      <c r="X40" s="54"/>
      <c r="Y40" s="54"/>
      <c r="Z40" s="89"/>
      <c r="AA40" s="62"/>
      <c r="AB40" s="54"/>
      <c r="AC40" s="54"/>
      <c r="AD40" s="54"/>
      <c r="AE40" s="54"/>
      <c r="AF40" s="62"/>
      <c r="AG40" s="62"/>
      <c r="AH40" s="62"/>
      <c r="AI40" s="54"/>
      <c r="AJ40" s="54"/>
      <c r="AK40" s="54"/>
      <c r="AL40" s="62"/>
      <c r="AM40" s="62"/>
      <c r="AN40" s="62"/>
      <c r="AO40" s="62"/>
      <c r="AP40" s="54"/>
      <c r="AQ40" s="54"/>
      <c r="AR40" s="62"/>
      <c r="AS40" s="62"/>
      <c r="AT40" s="62"/>
      <c r="AU40" s="485"/>
      <c r="AV40" s="485"/>
      <c r="AW40" s="485"/>
      <c r="AX40" s="485"/>
      <c r="AY40" s="485"/>
      <c r="AZ40" s="485"/>
      <c r="BA40" s="485"/>
      <c r="BB40" s="485"/>
      <c r="BC40" s="485"/>
      <c r="BD40" s="485"/>
      <c r="BE40" s="485"/>
      <c r="BF40" s="485"/>
      <c r="BG40" s="485"/>
      <c r="BH40" s="485"/>
      <c r="BI40" s="485"/>
      <c r="BJ40" s="485"/>
      <c r="BK40" s="62"/>
    </row>
    <row r="41" spans="2:63" s="63" customFormat="1" ht="12.6" customHeight="1" x14ac:dyDescent="0.25">
      <c r="B41" s="89"/>
      <c r="C41" s="54"/>
      <c r="D41" s="91"/>
      <c r="E41" s="54"/>
      <c r="F41" s="54"/>
      <c r="G41" s="54"/>
      <c r="H41" s="54"/>
      <c r="I41" s="54"/>
      <c r="J41" s="54"/>
      <c r="K41" s="54"/>
      <c r="L41" s="54"/>
      <c r="M41" s="54"/>
      <c r="N41" s="54"/>
      <c r="O41" s="54"/>
      <c r="P41" s="54"/>
      <c r="Q41" s="54"/>
      <c r="R41" s="54"/>
      <c r="S41" s="54"/>
      <c r="T41" s="54"/>
      <c r="U41" s="54"/>
      <c r="V41" s="54"/>
      <c r="W41" s="54"/>
      <c r="X41" s="54"/>
      <c r="Y41" s="54"/>
      <c r="Z41" s="89"/>
      <c r="AA41" s="62"/>
      <c r="AB41" s="54"/>
      <c r="AC41" s="54"/>
      <c r="AD41" s="54"/>
      <c r="AE41" s="54"/>
      <c r="AF41" s="62"/>
      <c r="AG41" s="62"/>
      <c r="AH41" s="62"/>
      <c r="AI41" s="54"/>
      <c r="AJ41" s="54"/>
      <c r="AK41" s="54"/>
      <c r="AL41" s="62"/>
      <c r="AM41" s="62"/>
      <c r="AN41" s="62"/>
      <c r="AO41" s="62"/>
      <c r="AP41" s="54"/>
      <c r="AQ41" s="54"/>
      <c r="AR41" s="62"/>
      <c r="AS41" s="62"/>
      <c r="AT41" s="62"/>
      <c r="AU41" s="485"/>
      <c r="AV41" s="485"/>
      <c r="AW41" s="485"/>
      <c r="AX41" s="485"/>
      <c r="AY41" s="485"/>
      <c r="AZ41" s="485"/>
      <c r="BA41" s="485"/>
      <c r="BB41" s="485"/>
      <c r="BC41" s="485"/>
      <c r="BD41" s="485"/>
      <c r="BE41" s="485"/>
      <c r="BF41" s="485"/>
      <c r="BG41" s="485"/>
      <c r="BH41" s="485"/>
      <c r="BI41" s="485"/>
      <c r="BJ41" s="485"/>
      <c r="BK41" s="62"/>
    </row>
    <row r="42" spans="2:63" s="63" customFormat="1" ht="12.6" customHeight="1" x14ac:dyDescent="0.25">
      <c r="B42" s="89"/>
      <c r="C42" s="54"/>
      <c r="D42" s="91"/>
      <c r="E42" s="54"/>
      <c r="F42" s="54"/>
      <c r="G42" s="54"/>
      <c r="H42" s="54"/>
      <c r="I42" s="54"/>
      <c r="J42" s="54"/>
      <c r="K42" s="54"/>
      <c r="L42" s="54"/>
      <c r="M42" s="54"/>
      <c r="N42" s="54"/>
      <c r="O42" s="54"/>
      <c r="P42" s="54"/>
      <c r="Q42" s="54"/>
      <c r="R42" s="54"/>
      <c r="S42" s="54"/>
      <c r="T42" s="54"/>
      <c r="U42" s="54"/>
      <c r="V42" s="54"/>
      <c r="W42" s="54"/>
      <c r="X42" s="54"/>
      <c r="Y42" s="54"/>
      <c r="Z42" s="89"/>
      <c r="AA42" s="62"/>
      <c r="AB42" s="54"/>
      <c r="AC42" s="54"/>
      <c r="AD42" s="54"/>
      <c r="AE42" s="54"/>
      <c r="AF42" s="62"/>
      <c r="AG42" s="62"/>
      <c r="AH42" s="62"/>
      <c r="AI42" s="54"/>
      <c r="AJ42" s="54"/>
      <c r="AK42" s="54"/>
      <c r="AL42" s="62"/>
      <c r="AM42" s="62"/>
      <c r="AN42" s="62"/>
      <c r="AO42" s="62"/>
      <c r="AP42" s="54"/>
      <c r="AQ42" s="54"/>
      <c r="AR42" s="62"/>
      <c r="AS42" s="62"/>
      <c r="AT42" s="62"/>
      <c r="AU42" s="485"/>
      <c r="AV42" s="485"/>
      <c r="AW42" s="485"/>
      <c r="AX42" s="485"/>
      <c r="AY42" s="485"/>
      <c r="AZ42" s="485"/>
      <c r="BA42" s="485"/>
      <c r="BB42" s="485"/>
      <c r="BC42" s="485"/>
      <c r="BD42" s="485"/>
      <c r="BE42" s="485"/>
      <c r="BF42" s="485"/>
      <c r="BG42" s="485"/>
      <c r="BH42" s="485"/>
      <c r="BI42" s="485"/>
      <c r="BJ42" s="485"/>
      <c r="BK42" s="62"/>
    </row>
    <row r="43" spans="2:63" s="63" customFormat="1" ht="11.65" customHeight="1" x14ac:dyDescent="0.25">
      <c r="B43" s="89"/>
      <c r="C43" s="54"/>
      <c r="D43" s="91"/>
      <c r="E43" s="54"/>
      <c r="F43" s="54"/>
      <c r="G43" s="54"/>
      <c r="H43" s="54"/>
      <c r="I43" s="54"/>
      <c r="J43" s="54"/>
      <c r="K43" s="54"/>
      <c r="L43" s="54"/>
      <c r="M43" s="54"/>
      <c r="N43" s="54"/>
      <c r="O43" s="54"/>
      <c r="P43" s="54"/>
      <c r="Q43" s="54"/>
      <c r="R43" s="54"/>
      <c r="S43" s="54"/>
      <c r="T43" s="54"/>
      <c r="U43" s="54"/>
      <c r="V43" s="54"/>
      <c r="W43" s="54"/>
      <c r="X43" s="54"/>
      <c r="Y43" s="54"/>
      <c r="Z43" s="89"/>
      <c r="AA43" s="62"/>
      <c r="AB43" s="54"/>
      <c r="AC43" s="54"/>
      <c r="AD43" s="54"/>
      <c r="AE43" s="54"/>
      <c r="AF43" s="62"/>
      <c r="AG43" s="62"/>
      <c r="AH43" s="62"/>
      <c r="AI43" s="54"/>
      <c r="AJ43" s="54"/>
      <c r="AK43" s="54"/>
      <c r="AL43" s="62"/>
      <c r="AM43" s="62"/>
      <c r="AN43" s="62"/>
      <c r="AO43" s="62"/>
      <c r="AP43" s="54"/>
      <c r="AQ43" s="54"/>
      <c r="AR43" s="62"/>
      <c r="AS43" s="62"/>
      <c r="AT43" s="62"/>
      <c r="AU43" s="485"/>
      <c r="AV43" s="485"/>
      <c r="AW43" s="485"/>
      <c r="AX43" s="485"/>
      <c r="AY43" s="485"/>
      <c r="AZ43" s="485"/>
      <c r="BA43" s="485"/>
      <c r="BB43" s="485"/>
      <c r="BC43" s="485"/>
      <c r="BD43" s="485"/>
      <c r="BE43" s="485"/>
      <c r="BF43" s="485"/>
      <c r="BG43" s="485"/>
      <c r="BH43" s="485"/>
      <c r="BI43" s="485"/>
      <c r="BJ43" s="485"/>
      <c r="BK43" s="62"/>
    </row>
    <row r="44" spans="2:63" s="63" customFormat="1" ht="11.65" customHeight="1" x14ac:dyDescent="0.25">
      <c r="B44" s="89"/>
      <c r="C44" s="54"/>
      <c r="D44" s="91"/>
      <c r="E44" s="54"/>
      <c r="F44" s="54"/>
      <c r="G44" s="54"/>
      <c r="H44" s="54"/>
      <c r="I44" s="54"/>
      <c r="J44" s="54"/>
      <c r="K44" s="54"/>
      <c r="L44" s="54"/>
      <c r="M44" s="54"/>
      <c r="N44" s="54"/>
      <c r="O44" s="54"/>
      <c r="P44" s="54"/>
      <c r="Q44" s="54"/>
      <c r="R44" s="54"/>
      <c r="S44" s="54"/>
      <c r="T44" s="54"/>
      <c r="U44" s="54"/>
      <c r="V44" s="54"/>
      <c r="W44" s="54"/>
      <c r="X44" s="54"/>
      <c r="Y44" s="54"/>
      <c r="Z44" s="89"/>
      <c r="AA44" s="62"/>
      <c r="AB44" s="54"/>
      <c r="AC44" s="54"/>
      <c r="AD44" s="54"/>
      <c r="AE44" s="54"/>
      <c r="AF44" s="62"/>
      <c r="AG44" s="62"/>
      <c r="AH44" s="62"/>
      <c r="AI44" s="54"/>
      <c r="AJ44" s="54"/>
      <c r="AK44" s="54"/>
      <c r="AL44" s="62"/>
      <c r="AM44" s="62"/>
      <c r="AN44" s="62"/>
      <c r="AO44" s="62"/>
      <c r="AP44" s="54"/>
      <c r="AQ44" s="54"/>
      <c r="AR44" s="62"/>
      <c r="AS44" s="62"/>
      <c r="AT44" s="62"/>
      <c r="AU44" s="485"/>
      <c r="AV44" s="485"/>
      <c r="AW44" s="485"/>
      <c r="AX44" s="485"/>
      <c r="AY44" s="485"/>
      <c r="AZ44" s="485"/>
      <c r="BA44" s="485"/>
      <c r="BB44" s="485"/>
      <c r="BC44" s="485"/>
      <c r="BD44" s="485"/>
      <c r="BE44" s="485"/>
      <c r="BF44" s="485"/>
      <c r="BG44" s="485"/>
      <c r="BH44" s="485"/>
      <c r="BI44" s="485"/>
      <c r="BJ44" s="485"/>
      <c r="BK44" s="62"/>
    </row>
    <row r="45" spans="2:63" s="63" customFormat="1" ht="14.1" customHeight="1" x14ac:dyDescent="0.25">
      <c r="C45" s="62"/>
      <c r="D45" s="62"/>
      <c r="E45" s="62"/>
      <c r="F45" s="62"/>
      <c r="G45" s="62"/>
      <c r="H45" s="62"/>
      <c r="I45" s="62"/>
      <c r="J45" s="62"/>
      <c r="K45" s="62"/>
      <c r="L45" s="62"/>
      <c r="M45" s="62"/>
      <c r="N45" s="62"/>
      <c r="O45" s="62"/>
      <c r="P45" s="62"/>
      <c r="Q45" s="62"/>
      <c r="R45" s="62"/>
      <c r="S45" s="62"/>
      <c r="T45" s="62"/>
      <c r="U45" s="62"/>
      <c r="V45" s="62"/>
      <c r="W45" s="62"/>
      <c r="X45" s="62"/>
      <c r="Y45" s="62"/>
      <c r="Z45" s="89"/>
      <c r="AA45" s="62"/>
      <c r="AB45" s="54"/>
      <c r="AC45" s="54"/>
      <c r="AD45" s="54"/>
      <c r="AE45" s="54"/>
      <c r="AF45" s="62"/>
      <c r="AG45" s="62"/>
      <c r="AH45" s="62"/>
      <c r="AI45" s="54"/>
      <c r="AJ45" s="54"/>
      <c r="AK45" s="54"/>
      <c r="AL45" s="62"/>
      <c r="AM45" s="62"/>
      <c r="AN45" s="62"/>
      <c r="AO45" s="62"/>
      <c r="AP45" s="54"/>
      <c r="AQ45" s="54"/>
      <c r="AR45" s="62"/>
      <c r="AS45" s="62"/>
      <c r="AT45" s="62"/>
      <c r="AU45" s="485"/>
      <c r="AV45" s="485"/>
      <c r="AW45" s="485"/>
      <c r="AX45" s="485"/>
      <c r="AY45" s="485"/>
      <c r="AZ45" s="485"/>
      <c r="BA45" s="485"/>
      <c r="BB45" s="485"/>
      <c r="BC45" s="485"/>
      <c r="BD45" s="485"/>
      <c r="BE45" s="485"/>
      <c r="BF45" s="485"/>
      <c r="BG45" s="485"/>
      <c r="BH45" s="485"/>
      <c r="BI45" s="485"/>
      <c r="BJ45" s="485"/>
      <c r="BK45" s="62"/>
    </row>
    <row r="46" spans="2:63" s="63" customFormat="1" ht="11.65" customHeight="1" x14ac:dyDescent="0.25">
      <c r="C46" s="62"/>
      <c r="D46" s="62"/>
      <c r="E46" s="62"/>
      <c r="F46" s="62"/>
      <c r="G46" s="62"/>
      <c r="H46" s="62"/>
      <c r="I46" s="62"/>
      <c r="J46" s="62"/>
      <c r="K46" s="62"/>
      <c r="L46" s="62"/>
      <c r="M46" s="62"/>
      <c r="N46" s="62"/>
      <c r="O46" s="62"/>
      <c r="P46" s="62"/>
      <c r="Q46" s="62"/>
      <c r="R46" s="62"/>
      <c r="S46" s="62"/>
      <c r="T46" s="62"/>
      <c r="U46" s="62"/>
      <c r="V46" s="62"/>
      <c r="W46" s="62"/>
      <c r="X46" s="62"/>
      <c r="Y46" s="62"/>
      <c r="Z46" s="89"/>
      <c r="AA46" s="62"/>
      <c r="AB46" s="54"/>
      <c r="AC46" s="54"/>
      <c r="AD46" s="54"/>
      <c r="AE46" s="54"/>
      <c r="AF46" s="62"/>
      <c r="AG46" s="62"/>
      <c r="AH46" s="62"/>
      <c r="AI46" s="54"/>
      <c r="AJ46" s="54"/>
      <c r="AK46" s="54"/>
      <c r="AL46" s="62"/>
      <c r="AM46" s="62"/>
      <c r="AN46" s="62"/>
      <c r="AO46" s="62"/>
      <c r="AP46" s="54"/>
      <c r="AQ46" s="54"/>
      <c r="AR46" s="62"/>
      <c r="AS46" s="62"/>
      <c r="AT46" s="62"/>
      <c r="AU46" s="485"/>
      <c r="AV46" s="485"/>
      <c r="AW46" s="485"/>
      <c r="AX46" s="485"/>
      <c r="AY46" s="485"/>
      <c r="AZ46" s="485"/>
      <c r="BA46" s="485"/>
      <c r="BB46" s="485"/>
      <c r="BC46" s="485"/>
      <c r="BD46" s="485"/>
      <c r="BE46" s="485"/>
      <c r="BF46" s="485"/>
      <c r="BG46" s="485"/>
      <c r="BH46" s="485"/>
      <c r="BI46" s="485"/>
      <c r="BJ46" s="485"/>
      <c r="BK46" s="62"/>
    </row>
    <row r="47" spans="2:63" s="63" customFormat="1" ht="11.65" customHeight="1" x14ac:dyDescent="0.25">
      <c r="C47" s="62"/>
      <c r="D47" s="62"/>
      <c r="E47" s="62"/>
      <c r="F47" s="62"/>
      <c r="G47" s="62"/>
      <c r="H47" s="62"/>
      <c r="I47" s="62"/>
      <c r="J47" s="62"/>
      <c r="K47" s="62"/>
      <c r="L47" s="62"/>
      <c r="M47" s="62"/>
      <c r="N47" s="62"/>
      <c r="O47" s="62"/>
      <c r="P47" s="62"/>
      <c r="Q47" s="62"/>
      <c r="R47" s="62"/>
      <c r="S47" s="62"/>
      <c r="T47" s="62"/>
      <c r="U47" s="62"/>
      <c r="V47" s="62"/>
      <c r="W47" s="62"/>
      <c r="X47" s="62"/>
      <c r="Y47" s="62"/>
      <c r="Z47" s="89"/>
      <c r="AA47" s="62"/>
      <c r="AB47" s="54"/>
      <c r="AC47" s="54"/>
      <c r="AD47" s="54"/>
      <c r="AE47" s="54"/>
      <c r="AF47" s="62"/>
      <c r="AG47" s="62"/>
      <c r="AH47" s="62"/>
      <c r="AI47" s="54"/>
      <c r="AJ47" s="54"/>
      <c r="AK47" s="54"/>
      <c r="AL47" s="62"/>
      <c r="AM47" s="62"/>
      <c r="AN47" s="62"/>
      <c r="AO47" s="62"/>
      <c r="AP47" s="54"/>
      <c r="AQ47" s="54"/>
      <c r="AR47" s="62"/>
      <c r="AS47" s="62"/>
      <c r="AT47" s="62"/>
      <c r="AU47" s="485"/>
      <c r="AV47" s="485"/>
      <c r="AW47" s="485"/>
      <c r="AX47" s="485"/>
      <c r="AY47" s="485"/>
      <c r="AZ47" s="485"/>
      <c r="BA47" s="485"/>
      <c r="BB47" s="485"/>
      <c r="BC47" s="485"/>
      <c r="BD47" s="485"/>
      <c r="BE47" s="485"/>
      <c r="BF47" s="485"/>
      <c r="BG47" s="485"/>
      <c r="BH47" s="485"/>
      <c r="BI47" s="485"/>
      <c r="BJ47" s="485"/>
      <c r="BK47" s="62"/>
    </row>
    <row r="48" spans="2:63" s="63" customFormat="1" ht="11.65" customHeight="1" x14ac:dyDescent="0.25">
      <c r="C48" s="62"/>
      <c r="D48" s="62"/>
      <c r="E48" s="62"/>
      <c r="F48" s="62"/>
      <c r="G48" s="62"/>
      <c r="H48" s="62"/>
      <c r="I48" s="62"/>
      <c r="J48" s="62"/>
      <c r="K48" s="62"/>
      <c r="L48" s="62"/>
      <c r="M48" s="62"/>
      <c r="N48" s="62"/>
      <c r="O48" s="62"/>
      <c r="P48" s="62"/>
      <c r="Q48" s="62"/>
      <c r="R48" s="62"/>
      <c r="S48" s="62"/>
      <c r="T48" s="62"/>
      <c r="U48" s="62"/>
      <c r="V48" s="62"/>
      <c r="W48" s="62"/>
      <c r="X48" s="62"/>
      <c r="Y48" s="62"/>
      <c r="Z48" s="89"/>
      <c r="AA48" s="62"/>
      <c r="AB48" s="54"/>
      <c r="AC48" s="54"/>
      <c r="AD48" s="54"/>
      <c r="AE48" s="54"/>
      <c r="AF48" s="62"/>
      <c r="AG48" s="62"/>
      <c r="AH48" s="62"/>
      <c r="AI48" s="54"/>
      <c r="AJ48" s="54"/>
      <c r="AK48" s="54"/>
      <c r="AL48" s="62"/>
      <c r="AM48" s="62"/>
      <c r="AN48" s="62"/>
      <c r="AO48" s="62"/>
      <c r="AP48" s="54"/>
      <c r="AQ48" s="54"/>
      <c r="AR48" s="62"/>
      <c r="AS48" s="62"/>
      <c r="AT48" s="62"/>
      <c r="AU48" s="485"/>
      <c r="AV48" s="485"/>
      <c r="AW48" s="485"/>
      <c r="AX48" s="485"/>
      <c r="AY48" s="485"/>
      <c r="AZ48" s="485"/>
      <c r="BA48" s="485"/>
      <c r="BB48" s="485"/>
      <c r="BC48" s="485"/>
      <c r="BD48" s="485"/>
      <c r="BE48" s="485"/>
      <c r="BF48" s="485"/>
      <c r="BG48" s="485"/>
      <c r="BH48" s="485"/>
      <c r="BI48" s="485"/>
      <c r="BJ48" s="485"/>
      <c r="BK48" s="62"/>
    </row>
    <row r="49" spans="47:62" ht="12.75" customHeight="1" x14ac:dyDescent="0.25">
      <c r="AU49" s="485"/>
      <c r="AV49" s="485"/>
      <c r="AW49" s="485"/>
      <c r="AX49" s="485"/>
      <c r="AY49" s="485"/>
      <c r="AZ49" s="485"/>
      <c r="BA49" s="485"/>
      <c r="BB49" s="485"/>
      <c r="BC49" s="485"/>
      <c r="BD49" s="485"/>
      <c r="BE49" s="485"/>
      <c r="BF49" s="485"/>
      <c r="BG49" s="485"/>
      <c r="BH49" s="485"/>
      <c r="BI49" s="485"/>
      <c r="BJ49" s="485"/>
    </row>
    <row r="50" spans="47:62" ht="12.75" customHeight="1" x14ac:dyDescent="0.25">
      <c r="AU50" s="485"/>
      <c r="AV50" s="485"/>
      <c r="AW50" s="485"/>
      <c r="AX50" s="485"/>
      <c r="AY50" s="485"/>
      <c r="AZ50" s="485"/>
      <c r="BA50" s="485"/>
      <c r="BB50" s="485"/>
      <c r="BC50" s="485"/>
      <c r="BD50" s="485"/>
      <c r="BE50" s="485"/>
      <c r="BF50" s="485"/>
      <c r="BG50" s="485"/>
      <c r="BH50" s="485"/>
      <c r="BI50" s="485"/>
      <c r="BJ50" s="485"/>
    </row>
    <row r="51" spans="47:62" ht="12.75" customHeight="1" x14ac:dyDescent="0.25">
      <c r="AU51" s="485"/>
      <c r="AV51" s="485"/>
      <c r="AW51" s="485"/>
      <c r="AX51" s="485"/>
      <c r="AY51" s="485"/>
      <c r="AZ51" s="485"/>
      <c r="BA51" s="485"/>
      <c r="BB51" s="485"/>
      <c r="BC51" s="485"/>
      <c r="BD51" s="485"/>
      <c r="BE51" s="485"/>
      <c r="BF51" s="485"/>
      <c r="BG51" s="485"/>
      <c r="BH51" s="485"/>
      <c r="BI51" s="485"/>
      <c r="BJ51" s="485"/>
    </row>
  </sheetData>
  <sheetProtection selectLockedCells="1" selectUnlockedCells="1"/>
  <mergeCells count="58">
    <mergeCell ref="B2:B6"/>
    <mergeCell ref="AV2:BJ2"/>
    <mergeCell ref="AV3:BJ3"/>
    <mergeCell ref="AV4:BJ4"/>
    <mergeCell ref="AV5:BJ6"/>
    <mergeCell ref="C2:Q4"/>
    <mergeCell ref="C5:Q6"/>
    <mergeCell ref="R2:AI4"/>
    <mergeCell ref="AJ2:AU2"/>
    <mergeCell ref="AJ3:AU3"/>
    <mergeCell ref="AJ4:AU4"/>
    <mergeCell ref="R5:AI6"/>
    <mergeCell ref="AJ5:AU6"/>
    <mergeCell ref="AT11:AT12"/>
    <mergeCell ref="AU11:AX11"/>
    <mergeCell ref="AY11:BB11"/>
    <mergeCell ref="BC11:BF11"/>
    <mergeCell ref="BG11:BJ11"/>
    <mergeCell ref="AS11:AS12"/>
    <mergeCell ref="Z11:Z12"/>
    <mergeCell ref="AA11:AA12"/>
    <mergeCell ref="AB11:AB12"/>
    <mergeCell ref="AC11:AC12"/>
    <mergeCell ref="AD11:AD12"/>
    <mergeCell ref="AE11:AE12"/>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X11:Y11"/>
    <mergeCell ref="B11:B12"/>
    <mergeCell ref="C11:C12"/>
    <mergeCell ref="D11:D12"/>
    <mergeCell ref="E11:G11"/>
    <mergeCell ref="H11:J11"/>
    <mergeCell ref="K11:M11"/>
    <mergeCell ref="AM7:AT7"/>
    <mergeCell ref="AU7:BJ8"/>
    <mergeCell ref="B8:C8"/>
    <mergeCell ref="D8:AL8"/>
    <mergeCell ref="AN8:AT8"/>
    <mergeCell ref="B7:C7"/>
    <mergeCell ref="D7:Z7"/>
    <mergeCell ref="AA7:AB7"/>
    <mergeCell ref="AC7:AJ7"/>
    <mergeCell ref="AK7:AL7"/>
  </mergeCells>
  <conditionalFormatting sqref="G13:G16">
    <cfRule type="cellIs" dxfId="832" priority="55" stopIfTrue="1" operator="between">
      <formula>0.9</formula>
      <formula>1.05</formula>
    </cfRule>
    <cfRule type="cellIs" dxfId="831" priority="56" stopIfTrue="1" operator="between">
      <formula>0.7</formula>
      <formula>0.8999</formula>
    </cfRule>
    <cfRule type="cellIs" dxfId="830" priority="57" stopIfTrue="1" operator="between">
      <formula>0</formula>
      <formula>0.699</formula>
    </cfRule>
    <cfRule type="cellIs" dxfId="829" priority="58" stopIfTrue="1" operator="greaterThan">
      <formula>1.05</formula>
    </cfRule>
  </conditionalFormatting>
  <conditionalFormatting sqref="G13:G25">
    <cfRule type="cellIs" dxfId="828" priority="74" stopIfTrue="1" operator="between">
      <formula>0.9</formula>
      <formula>1.05</formula>
    </cfRule>
    <cfRule type="cellIs" dxfId="827" priority="75" stopIfTrue="1" operator="between">
      <formula>0.7</formula>
      <formula>0.8999</formula>
    </cfRule>
    <cfRule type="cellIs" dxfId="826" priority="76" stopIfTrue="1" operator="between">
      <formula>0</formula>
      <formula>0.699</formula>
    </cfRule>
    <cfRule type="cellIs" dxfId="825" priority="77" stopIfTrue="1" operator="greaterThan">
      <formula>1.05</formula>
    </cfRule>
  </conditionalFormatting>
  <conditionalFormatting sqref="G24:G25">
    <cfRule type="cellIs" dxfId="824" priority="138" stopIfTrue="1" operator="between">
      <formula>0.9</formula>
      <formula>1.05</formula>
    </cfRule>
    <cfRule type="cellIs" dxfId="823" priority="139" stopIfTrue="1" operator="between">
      <formula>0.7</formula>
      <formula>0.8999</formula>
    </cfRule>
    <cfRule type="cellIs" dxfId="822" priority="140" stopIfTrue="1" operator="between">
      <formula>0</formula>
      <formula>0.699</formula>
    </cfRule>
    <cfRule type="cellIs" dxfId="821" priority="141" stopIfTrue="1" operator="greaterThan">
      <formula>1.05</formula>
    </cfRule>
  </conditionalFormatting>
  <conditionalFormatting sqref="G17:S25 G13:P16">
    <cfRule type="colorScale" priority="51">
      <colorScale>
        <cfvo type="min"/>
        <cfvo type="max"/>
        <color theme="0"/>
        <color theme="0"/>
      </colorScale>
    </cfRule>
  </conditionalFormatting>
  <conditionalFormatting sqref="J13:J16">
    <cfRule type="cellIs" dxfId="820" priority="59" stopIfTrue="1" operator="between">
      <formula>0.9</formula>
      <formula>1.05</formula>
    </cfRule>
    <cfRule type="cellIs" dxfId="819" priority="60" stopIfTrue="1" operator="between">
      <formula>0.7</formula>
      <formula>0.8999</formula>
    </cfRule>
    <cfRule type="cellIs" dxfId="818" priority="61" stopIfTrue="1" operator="between">
      <formula>0</formula>
      <formula>0.699</formula>
    </cfRule>
    <cfRule type="cellIs" dxfId="817" priority="62" stopIfTrue="1" operator="greaterThan">
      <formula>1.05</formula>
    </cfRule>
  </conditionalFormatting>
  <conditionalFormatting sqref="J13:J25">
    <cfRule type="cellIs" dxfId="816" priority="78" stopIfTrue="1" operator="between">
      <formula>0.9</formula>
      <formula>1.05</formula>
    </cfRule>
    <cfRule type="cellIs" dxfId="815" priority="79" stopIfTrue="1" operator="between">
      <formula>0.7</formula>
      <formula>0.8999</formula>
    </cfRule>
    <cfRule type="cellIs" dxfId="814" priority="80" stopIfTrue="1" operator="between">
      <formula>0</formula>
      <formula>0.699</formula>
    </cfRule>
    <cfRule type="cellIs" dxfId="813" priority="81" stopIfTrue="1" operator="greaterThan">
      <formula>1.05</formula>
    </cfRule>
  </conditionalFormatting>
  <conditionalFormatting sqref="J24:J25">
    <cfRule type="cellIs" dxfId="812" priority="142" stopIfTrue="1" operator="between">
      <formula>0.9</formula>
      <formula>1.05</formula>
    </cfRule>
    <cfRule type="cellIs" dxfId="811" priority="143" stopIfTrue="1" operator="between">
      <formula>0.7</formula>
      <formula>0.8999</formula>
    </cfRule>
    <cfRule type="cellIs" dxfId="810" priority="144" stopIfTrue="1" operator="between">
      <formula>0</formula>
      <formula>0.699</formula>
    </cfRule>
    <cfRule type="cellIs" dxfId="809" priority="145" stopIfTrue="1" operator="greaterThan">
      <formula>1.05</formula>
    </cfRule>
  </conditionalFormatting>
  <conditionalFormatting sqref="M13:M16">
    <cfRule type="cellIs" dxfId="808" priority="63" stopIfTrue="1" operator="between">
      <formula>0.9</formula>
      <formula>1.05</formula>
    </cfRule>
    <cfRule type="cellIs" dxfId="807" priority="64" stopIfTrue="1" operator="between">
      <formula>0.7</formula>
      <formula>0.8999</formula>
    </cfRule>
    <cfRule type="cellIs" dxfId="806" priority="65" stopIfTrue="1" operator="between">
      <formula>0</formula>
      <formula>0.699</formula>
    </cfRule>
    <cfRule type="cellIs" dxfId="805" priority="66" stopIfTrue="1" operator="greaterThan">
      <formula>1.05</formula>
    </cfRule>
  </conditionalFormatting>
  <conditionalFormatting sqref="M13:M25">
    <cfRule type="cellIs" dxfId="804" priority="82" stopIfTrue="1" operator="between">
      <formula>0.9</formula>
      <formula>1.05</formula>
    </cfRule>
    <cfRule type="cellIs" dxfId="803" priority="83" stopIfTrue="1" operator="between">
      <formula>0.7</formula>
      <formula>0.8999</formula>
    </cfRule>
    <cfRule type="cellIs" dxfId="802" priority="84" stopIfTrue="1" operator="between">
      <formula>0</formula>
      <formula>0.699</formula>
    </cfRule>
    <cfRule type="cellIs" dxfId="801" priority="85" stopIfTrue="1" operator="greaterThan">
      <formula>1.05</formula>
    </cfRule>
  </conditionalFormatting>
  <conditionalFormatting sqref="M24:M25">
    <cfRule type="cellIs" dxfId="800" priority="146" stopIfTrue="1" operator="between">
      <formula>0.9</formula>
      <formula>1.05</formula>
    </cfRule>
    <cfRule type="cellIs" dxfId="799" priority="147" stopIfTrue="1" operator="between">
      <formula>0.7</formula>
      <formula>0.8999</formula>
    </cfRule>
    <cfRule type="cellIs" dxfId="798" priority="148" stopIfTrue="1" operator="between">
      <formula>0</formula>
      <formula>0.699</formula>
    </cfRule>
    <cfRule type="cellIs" dxfId="797" priority="149" stopIfTrue="1" operator="greaterThan">
      <formula>1.05</formula>
    </cfRule>
  </conditionalFormatting>
  <conditionalFormatting sqref="P13:P16">
    <cfRule type="cellIs" dxfId="796" priority="67" stopIfTrue="1" operator="between">
      <formula>0.9</formula>
      <formula>1.05</formula>
    </cfRule>
    <cfRule type="cellIs" dxfId="795" priority="68" stopIfTrue="1" operator="between">
      <formula>0.7</formula>
      <formula>0.8999</formula>
    </cfRule>
    <cfRule type="cellIs" dxfId="794" priority="69" stopIfTrue="1" operator="between">
      <formula>0</formula>
      <formula>0.699</formula>
    </cfRule>
    <cfRule type="cellIs" dxfId="793" priority="70" stopIfTrue="1" operator="greaterThan">
      <formula>1.05</formula>
    </cfRule>
  </conditionalFormatting>
  <conditionalFormatting sqref="P13:P25">
    <cfRule type="cellIs" dxfId="792" priority="86" stopIfTrue="1" operator="between">
      <formula>0.9</formula>
      <formula>1.05</formula>
    </cfRule>
    <cfRule type="cellIs" dxfId="791" priority="87" stopIfTrue="1" operator="between">
      <formula>0.7</formula>
      <formula>0.8999</formula>
    </cfRule>
    <cfRule type="cellIs" dxfId="790" priority="88" stopIfTrue="1" operator="between">
      <formula>0</formula>
      <formula>0.699</formula>
    </cfRule>
    <cfRule type="cellIs" dxfId="789" priority="89" stopIfTrue="1" operator="greaterThan">
      <formula>1.05</formula>
    </cfRule>
  </conditionalFormatting>
  <conditionalFormatting sqref="P24:P25">
    <cfRule type="cellIs" dxfId="788" priority="150" stopIfTrue="1" operator="between">
      <formula>0.9</formula>
      <formula>1.05</formula>
    </cfRule>
    <cfRule type="cellIs" dxfId="787" priority="151" stopIfTrue="1" operator="between">
      <formula>0.7</formula>
      <formula>0.8999</formula>
    </cfRule>
    <cfRule type="cellIs" dxfId="786" priority="152" stopIfTrue="1" operator="between">
      <formula>0</formula>
      <formula>0.699</formula>
    </cfRule>
    <cfRule type="cellIs" dxfId="785" priority="153" stopIfTrue="1" operator="greaterThan">
      <formula>1.05</formula>
    </cfRule>
  </conditionalFormatting>
  <conditionalFormatting sqref="S13">
    <cfRule type="colorScale" priority="41">
      <colorScale>
        <cfvo type="min"/>
        <cfvo type="max"/>
        <color theme="0"/>
        <color theme="0"/>
      </colorScale>
    </cfRule>
    <cfRule type="cellIs" dxfId="784" priority="42" stopIfTrue="1" operator="between">
      <formula>0.9</formula>
      <formula>1.05</formula>
    </cfRule>
    <cfRule type="cellIs" dxfId="783" priority="43" stopIfTrue="1" operator="between">
      <formula>0.7</formula>
      <formula>0.8999</formula>
    </cfRule>
    <cfRule type="cellIs" dxfId="782" priority="44" stopIfTrue="1" operator="between">
      <formula>0</formula>
      <formula>0.699</formula>
    </cfRule>
    <cfRule type="cellIs" dxfId="781" priority="45" stopIfTrue="1" operator="greaterThan">
      <formula>1.05</formula>
    </cfRule>
    <cfRule type="cellIs" dxfId="780" priority="46" stopIfTrue="1" operator="between">
      <formula>0.9</formula>
      <formula>1.05</formula>
    </cfRule>
    <cfRule type="cellIs" dxfId="779" priority="47" stopIfTrue="1" operator="between">
      <formula>0.7</formula>
      <formula>0.8999</formula>
    </cfRule>
    <cfRule type="cellIs" dxfId="778" priority="48" stopIfTrue="1" operator="between">
      <formula>0</formula>
      <formula>0.699</formula>
    </cfRule>
    <cfRule type="cellIs" dxfId="777" priority="49" stopIfTrue="1" operator="greaterThan">
      <formula>1.05</formula>
    </cfRule>
    <cfRule type="colorScale" priority="50">
      <colorScale>
        <cfvo type="min"/>
        <cfvo type="max"/>
        <color theme="0"/>
        <color theme="0" tint="-4.9989318521683403E-2"/>
      </colorScale>
    </cfRule>
  </conditionalFormatting>
  <conditionalFormatting sqref="S14">
    <cfRule type="colorScale" priority="31">
      <colorScale>
        <cfvo type="min"/>
        <cfvo type="max"/>
        <color theme="0"/>
        <color theme="0"/>
      </colorScale>
    </cfRule>
    <cfRule type="cellIs" dxfId="776" priority="32" stopIfTrue="1" operator="between">
      <formula>0.9</formula>
      <formula>1.05</formula>
    </cfRule>
    <cfRule type="cellIs" dxfId="775" priority="33" stopIfTrue="1" operator="between">
      <formula>0.7</formula>
      <formula>0.8999</formula>
    </cfRule>
    <cfRule type="cellIs" dxfId="774" priority="34" stopIfTrue="1" operator="between">
      <formula>0</formula>
      <formula>0.699</formula>
    </cfRule>
    <cfRule type="cellIs" dxfId="773" priority="35" stopIfTrue="1" operator="greaterThan">
      <formula>1.05</formula>
    </cfRule>
    <cfRule type="cellIs" dxfId="772" priority="36" stopIfTrue="1" operator="between">
      <formula>0.9</formula>
      <formula>1.05</formula>
    </cfRule>
    <cfRule type="cellIs" dxfId="771" priority="37" stopIfTrue="1" operator="between">
      <formula>0.7</formula>
      <formula>0.8999</formula>
    </cfRule>
    <cfRule type="cellIs" dxfId="770" priority="38" stopIfTrue="1" operator="between">
      <formula>0</formula>
      <formula>0.699</formula>
    </cfRule>
    <cfRule type="cellIs" dxfId="769" priority="39" stopIfTrue="1" operator="greaterThan">
      <formula>1.05</formula>
    </cfRule>
    <cfRule type="colorScale" priority="40">
      <colorScale>
        <cfvo type="min"/>
        <cfvo type="max"/>
        <color theme="0"/>
        <color theme="0" tint="-4.9989318521683403E-2"/>
      </colorScale>
    </cfRule>
  </conditionalFormatting>
  <conditionalFormatting sqref="S15">
    <cfRule type="colorScale" priority="21">
      <colorScale>
        <cfvo type="min"/>
        <cfvo type="max"/>
        <color theme="0"/>
        <color theme="0"/>
      </colorScale>
    </cfRule>
    <cfRule type="cellIs" dxfId="768" priority="22" stopIfTrue="1" operator="between">
      <formula>0.9</formula>
      <formula>1.05</formula>
    </cfRule>
    <cfRule type="cellIs" dxfId="767" priority="23" stopIfTrue="1" operator="between">
      <formula>0.7</formula>
      <formula>0.8999</formula>
    </cfRule>
    <cfRule type="cellIs" dxfId="766" priority="24" stopIfTrue="1" operator="between">
      <formula>0</formula>
      <formula>0.699</formula>
    </cfRule>
    <cfRule type="cellIs" dxfId="765" priority="25" stopIfTrue="1" operator="greaterThan">
      <formula>1.05</formula>
    </cfRule>
    <cfRule type="cellIs" dxfId="764" priority="26" stopIfTrue="1" operator="between">
      <formula>0.9</formula>
      <formula>1.05</formula>
    </cfRule>
    <cfRule type="cellIs" dxfId="763" priority="27" stopIfTrue="1" operator="between">
      <formula>0.7</formula>
      <formula>0.8999</formula>
    </cfRule>
    <cfRule type="cellIs" dxfId="762" priority="28" stopIfTrue="1" operator="between">
      <formula>0</formula>
      <formula>0.699</formula>
    </cfRule>
    <cfRule type="cellIs" dxfId="761" priority="29" stopIfTrue="1" operator="greaterThan">
      <formula>1.05</formula>
    </cfRule>
    <cfRule type="colorScale" priority="30">
      <colorScale>
        <cfvo type="min"/>
        <cfvo type="max"/>
        <color theme="0"/>
        <color theme="0" tint="-4.9989318521683403E-2"/>
      </colorScale>
    </cfRule>
  </conditionalFormatting>
  <conditionalFormatting sqref="S16">
    <cfRule type="colorScale" priority="1">
      <colorScale>
        <cfvo type="min"/>
        <cfvo type="max"/>
        <color theme="0"/>
        <color theme="0"/>
      </colorScale>
    </cfRule>
    <cfRule type="colorScale" priority="2">
      <colorScale>
        <cfvo type="min"/>
        <cfvo type="max"/>
        <color theme="0"/>
        <color rgb="FFFFEF9C"/>
      </colorScale>
    </cfRule>
    <cfRule type="cellIs" dxfId="760" priority="3" stopIfTrue="1" operator="between">
      <formula>0.9</formula>
      <formula>1.05</formula>
    </cfRule>
    <cfRule type="cellIs" dxfId="759" priority="4" stopIfTrue="1" operator="between">
      <formula>0.7</formula>
      <formula>0.8999</formula>
    </cfRule>
    <cfRule type="cellIs" dxfId="758" priority="5" stopIfTrue="1" operator="between">
      <formula>0</formula>
      <formula>0.699</formula>
    </cfRule>
    <cfRule type="cellIs" dxfId="757" priority="6" stopIfTrue="1" operator="greaterThan">
      <formula>1.05</formula>
    </cfRule>
    <cfRule type="cellIs" dxfId="756" priority="7" stopIfTrue="1" operator="between">
      <formula>0.9</formula>
      <formula>1.05</formula>
    </cfRule>
    <cfRule type="cellIs" dxfId="755" priority="8" stopIfTrue="1" operator="between">
      <formula>0.7</formula>
      <formula>0.8999</formula>
    </cfRule>
    <cfRule type="cellIs" dxfId="754" priority="9" stopIfTrue="1" operator="between">
      <formula>0</formula>
      <formula>0.699</formula>
    </cfRule>
    <cfRule type="cellIs" dxfId="753" priority="10" stopIfTrue="1" operator="greaterThan">
      <formula>1.05</formula>
    </cfRule>
  </conditionalFormatting>
  <conditionalFormatting sqref="S17:S25">
    <cfRule type="cellIs" dxfId="752" priority="71" stopIfTrue="1" operator="between">
      <formula>0.9</formula>
      <formula>1</formula>
    </cfRule>
    <cfRule type="cellIs" dxfId="751" priority="72" stopIfTrue="1" operator="between">
      <formula>0.7</formula>
      <formula>0.8999</formula>
    </cfRule>
    <cfRule type="cellIs" dxfId="750" priority="73" stopIfTrue="1" operator="between">
      <formula>0</formula>
      <formula>0.699</formula>
    </cfRule>
  </conditionalFormatting>
  <conditionalFormatting sqref="S24:S25">
    <cfRule type="cellIs" dxfId="749" priority="135" stopIfTrue="1" operator="between">
      <formula>0.9</formula>
      <formula>1</formula>
    </cfRule>
    <cfRule type="cellIs" dxfId="748" priority="136" stopIfTrue="1" operator="between">
      <formula>0.7</formula>
      <formula>0.8999</formula>
    </cfRule>
    <cfRule type="cellIs" dxfId="747" priority="137" stopIfTrue="1" operator="between">
      <formula>0</formula>
      <formula>0.699</formula>
    </cfRule>
  </conditionalFormatting>
  <dataValidations count="11">
    <dataValidation type="list" operator="equal" allowBlank="1" showErrorMessage="1" sqref="AK26:AK4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26:Z48">
      <formula1>"Eficacia,Eficiencia,Efectividad,"</formula1>
      <formula2>0</formula2>
    </dataValidation>
    <dataValidation type="list" operator="equal" allowBlank="1" showErrorMessage="1" sqref="AP26:AQ4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8">
      <formula1>",Distrital ,Dsitrital-Rural ,Distrital- Urbano,Entidad ,Localidad,UPZ,Departamental,Regional,Nacional"</formula1>
      <formula2>0</formula2>
    </dataValidation>
    <dataValidation type="list" operator="equal" allowBlank="1" showErrorMessage="1" sqref="AI13:AI48">
      <formula1>"Gestión"</formula1>
      <formula2>0</formula2>
    </dataValidation>
    <dataValidation type="list" operator="equal" allowBlank="1" showErrorMessage="1" sqref="AE13:AE48">
      <formula1>"Alta ,Media ,Baja"</formula1>
      <formula2>0</formula2>
    </dataValidation>
    <dataValidation type="list" operator="equal" allowBlank="1" showErrorMessage="1" sqref="AD13:AD48">
      <formula1>"Diario,Semanal,Mensual,Bimestral ,Trimestral,Semestral ,Anual"</formula1>
      <formula2>0</formula2>
    </dataValidation>
    <dataValidation type="list" operator="equal" allowBlank="1" showErrorMessage="1" sqref="AC13:AC48">
      <formula1>"Coeficiente,Índice o razón,Porcentaje,Tasa,Valor absoluto"</formula1>
      <formula2>0</formula2>
    </dataValidation>
    <dataValidation type="list" operator="equal" allowBlank="1" showErrorMessage="1" sqref="AB13:AB48">
      <formula1>"Alcaldía Local,Central,Sectorial,"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R19:AS19">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'C:\Users\luis.arias\Downloads\[DRPA F-DS-524_V MATRIZ DOFA.xlsx]datos'!#REF!</xm:f>
          </x14:formula1>
          <xm:sqref>AK13:AK25 AM7:AT7 AO17:AO25</xm:sqref>
        </x14:dataValidation>
        <x14:dataValidation type="list" operator="equal" allowBlank="1" showErrorMessage="1">
          <x14:formula1>
            <xm:f>'C:\Users\luis.arias\Downloads\[DRPA F-DS-524_V MATRIZ DOFA.xlsx]datos'!#REF!</xm:f>
          </x14:formula1>
          <xm:sqref>AP13:AQ25</xm:sqref>
        </x14:dataValidation>
        <x14:dataValidation type="list" errorStyle="information" operator="equal" showInputMessage="1" showErrorMessage="1" prompt="Escoja el Proceso del Menú desplegable">
          <x14:formula1>
            <xm:f>'C:\Users\luis.arias\Downloads\[DRPA F-DS-524_V MATRIZ DOFA.xlsx]datos'!#REF!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9"/>
  <sheetViews>
    <sheetView showGridLines="0" topLeftCell="AH10" zoomScale="73" zoomScaleNormal="73" workbookViewId="0">
      <selection activeCell="T16" sqref="T16"/>
    </sheetView>
  </sheetViews>
  <sheetFormatPr baseColWidth="10" defaultColWidth="20.5703125" defaultRowHeight="12.75" customHeight="1" x14ac:dyDescent="0.25"/>
  <cols>
    <col min="1" max="1" width="4.7109375" customWidth="1"/>
    <col min="2" max="2" width="10.28515625" style="62" customWidth="1"/>
    <col min="3" max="3" width="43.28515625" style="62" customWidth="1"/>
    <col min="4" max="4" width="13.7109375" style="62" customWidth="1"/>
    <col min="5" max="5" width="8.42578125" style="62" customWidth="1"/>
    <col min="6" max="6" width="9.5703125" style="62" customWidth="1"/>
    <col min="7" max="7" width="16.7109375" style="62" customWidth="1"/>
    <col min="8" max="8" width="8.1406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4.85546875" style="62" customWidth="1"/>
    <col min="21" max="21" width="39" style="62" bestFit="1" customWidth="1"/>
    <col min="22" max="22" width="31.85546875" style="62" customWidth="1"/>
    <col min="23" max="23" width="24.42578125" style="62" customWidth="1"/>
    <col min="24" max="24" width="28.85546875" style="62" customWidth="1"/>
    <col min="25" max="25" width="42.28515625" style="62" customWidth="1"/>
    <col min="26" max="26" width="20.5703125" style="63" customWidth="1"/>
    <col min="27" max="27" width="24.42578125" style="63" customWidth="1"/>
    <col min="28" max="31" width="20.5703125" style="63" customWidth="1"/>
    <col min="32" max="32" width="30.7109375" style="63" customWidth="1"/>
    <col min="33" max="36" width="20.5703125" style="63" customWidth="1"/>
    <col min="37" max="37" width="46.5703125" style="63" customWidth="1"/>
    <col min="38" max="38" width="43.28515625" style="63" customWidth="1"/>
    <col min="39" max="39" width="45.7109375" style="63" customWidth="1"/>
    <col min="40" max="40" width="52.28515625" style="63" customWidth="1"/>
    <col min="41" max="41" width="28.42578125" style="63" customWidth="1"/>
    <col min="42" max="42" width="23.7109375" style="63" customWidth="1"/>
    <col min="43" max="43" width="26.28515625" style="63" customWidth="1"/>
    <col min="44" max="44" width="20.5703125" style="63" customWidth="1"/>
    <col min="45" max="45" width="23.85546875" style="63" customWidth="1"/>
    <col min="46" max="46" width="31.42578125" style="63" bestFit="1" customWidth="1"/>
    <col min="47" max="47" width="12.7109375" style="63" customWidth="1"/>
    <col min="48" max="48" width="20.5703125" style="63" customWidth="1"/>
    <col min="49" max="49" width="85.7109375" style="63" customWidth="1"/>
    <col min="50" max="50" width="33.7109375" style="62" customWidth="1"/>
    <col min="51" max="52" width="20.5703125" style="62" customWidth="1"/>
    <col min="53" max="53" width="85.28515625" style="62" customWidth="1"/>
    <col min="54" max="54" width="20.5703125" style="62" customWidth="1"/>
    <col min="55" max="56" width="15.7109375"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s="64" customFormat="1" ht="39" customHeight="1" thickBot="1" x14ac:dyDescent="0.4">
      <c r="B1" s="65"/>
      <c r="C1" s="65"/>
      <c r="D1" s="65"/>
      <c r="E1" s="65"/>
      <c r="F1" s="65"/>
      <c r="G1" s="65"/>
      <c r="H1" s="65"/>
      <c r="I1" s="65"/>
      <c r="J1" s="65"/>
      <c r="K1" s="65"/>
      <c r="L1" s="65"/>
      <c r="M1" s="65"/>
      <c r="N1" s="65"/>
      <c r="O1" s="65"/>
      <c r="P1" s="65"/>
      <c r="Q1" s="65"/>
      <c r="R1" s="65"/>
      <c r="S1" s="65"/>
      <c r="T1" s="65"/>
      <c r="U1" s="65"/>
      <c r="V1" s="65"/>
      <c r="W1" s="65"/>
      <c r="X1" s="65"/>
      <c r="Y1" s="65"/>
      <c r="Z1" s="359"/>
      <c r="AA1" s="359"/>
      <c r="AB1" s="359"/>
      <c r="AC1" s="359"/>
      <c r="AD1" s="359"/>
      <c r="AE1" s="359"/>
      <c r="AF1" s="359"/>
      <c r="AG1" s="359"/>
      <c r="AH1" s="359"/>
      <c r="AI1" s="359"/>
      <c r="AJ1" s="359"/>
      <c r="AK1" s="359"/>
      <c r="AL1" s="359"/>
      <c r="AM1" s="359"/>
      <c r="AN1" s="359"/>
      <c r="AO1" s="359"/>
      <c r="AP1" s="359"/>
      <c r="AQ1" s="359"/>
      <c r="AR1" s="359"/>
      <c r="AS1" s="359"/>
      <c r="AT1" s="359"/>
      <c r="AU1" s="359"/>
      <c r="AV1" s="359"/>
      <c r="AW1" s="359"/>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row>
    <row r="2" spans="2:251" s="64" customFormat="1" ht="16.5" customHeight="1" thickBot="1" x14ac:dyDescent="0.4">
      <c r="B2" s="1312"/>
      <c r="C2" s="1315" t="s">
        <v>18</v>
      </c>
      <c r="D2" s="1316"/>
      <c r="E2" s="1316"/>
      <c r="F2" s="1316"/>
      <c r="G2" s="1316"/>
      <c r="H2" s="1316"/>
      <c r="I2" s="1316"/>
      <c r="J2" s="1316"/>
      <c r="K2" s="1316"/>
      <c r="L2" s="1316"/>
      <c r="M2" s="1316"/>
      <c r="N2" s="1316"/>
      <c r="O2" s="1316"/>
      <c r="P2" s="1316"/>
      <c r="Q2" s="1317"/>
      <c r="R2" s="1321" t="s">
        <v>200</v>
      </c>
      <c r="S2" s="1322"/>
      <c r="T2" s="1322"/>
      <c r="U2" s="1322"/>
      <c r="V2" s="1322"/>
      <c r="W2" s="1322"/>
      <c r="X2" s="1322"/>
      <c r="Y2" s="1322"/>
      <c r="Z2" s="1322"/>
      <c r="AA2" s="1322"/>
      <c r="AB2" s="1322"/>
      <c r="AC2" s="1322"/>
      <c r="AD2" s="1322"/>
      <c r="AE2" s="1322"/>
      <c r="AF2" s="1322"/>
      <c r="AG2" s="1322"/>
      <c r="AH2" s="1322"/>
      <c r="AI2" s="1323"/>
      <c r="AJ2" s="1333" t="s">
        <v>20</v>
      </c>
      <c r="AK2" s="1334"/>
      <c r="AL2" s="1334"/>
      <c r="AM2" s="1334"/>
      <c r="AN2" s="1334"/>
      <c r="AO2" s="1334"/>
      <c r="AP2" s="1334"/>
      <c r="AQ2" s="1334"/>
      <c r="AR2" s="1334"/>
      <c r="AS2" s="1334"/>
      <c r="AT2" s="1334"/>
      <c r="AU2" s="1335"/>
      <c r="AV2" s="1150" t="s">
        <v>21</v>
      </c>
      <c r="AW2" s="1151"/>
      <c r="AX2" s="1151"/>
      <c r="AY2" s="1151"/>
      <c r="AZ2" s="1151"/>
      <c r="BA2" s="1151"/>
      <c r="BB2" s="1151"/>
      <c r="BC2" s="1151"/>
      <c r="BD2" s="1151"/>
      <c r="BE2" s="1151"/>
      <c r="BF2" s="1151"/>
      <c r="BG2" s="1151"/>
      <c r="BH2" s="1151"/>
      <c r="BI2" s="1151"/>
      <c r="BJ2" s="1152"/>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24" thickBot="1" x14ac:dyDescent="0.4">
      <c r="B3" s="1313"/>
      <c r="C3" s="1327"/>
      <c r="D3" s="1328"/>
      <c r="E3" s="1328"/>
      <c r="F3" s="1328"/>
      <c r="G3" s="1328"/>
      <c r="H3" s="1328"/>
      <c r="I3" s="1328"/>
      <c r="J3" s="1328"/>
      <c r="K3" s="1328"/>
      <c r="L3" s="1328"/>
      <c r="M3" s="1328"/>
      <c r="N3" s="1328"/>
      <c r="O3" s="1328"/>
      <c r="P3" s="1328"/>
      <c r="Q3" s="1329"/>
      <c r="R3" s="1330"/>
      <c r="S3" s="1331"/>
      <c r="T3" s="1331"/>
      <c r="U3" s="1331"/>
      <c r="V3" s="1331"/>
      <c r="W3" s="1331"/>
      <c r="X3" s="1331"/>
      <c r="Y3" s="1331"/>
      <c r="Z3" s="1331"/>
      <c r="AA3" s="1331"/>
      <c r="AB3" s="1331"/>
      <c r="AC3" s="1331"/>
      <c r="AD3" s="1331"/>
      <c r="AE3" s="1331"/>
      <c r="AF3" s="1331"/>
      <c r="AG3" s="1331"/>
      <c r="AH3" s="1331"/>
      <c r="AI3" s="1332"/>
      <c r="AJ3" s="1333" t="s">
        <v>22</v>
      </c>
      <c r="AK3" s="1334"/>
      <c r="AL3" s="1334"/>
      <c r="AM3" s="1334"/>
      <c r="AN3" s="1334"/>
      <c r="AO3" s="1334"/>
      <c r="AP3" s="1334"/>
      <c r="AQ3" s="1334"/>
      <c r="AR3" s="1334"/>
      <c r="AS3" s="1334"/>
      <c r="AT3" s="1334"/>
      <c r="AU3" s="1335"/>
      <c r="AV3" s="1153">
        <v>3</v>
      </c>
      <c r="AW3" s="1154"/>
      <c r="AX3" s="1154"/>
      <c r="AY3" s="1154"/>
      <c r="AZ3" s="1154"/>
      <c r="BA3" s="1154"/>
      <c r="BB3" s="1154"/>
      <c r="BC3" s="1154"/>
      <c r="BD3" s="1154"/>
      <c r="BE3" s="1154"/>
      <c r="BF3" s="1154"/>
      <c r="BG3" s="1154"/>
      <c r="BH3" s="1154"/>
      <c r="BI3" s="1154"/>
      <c r="BJ3" s="115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0.25" customHeight="1" thickBot="1" x14ac:dyDescent="0.4">
      <c r="B4" s="1313"/>
      <c r="C4" s="1318"/>
      <c r="D4" s="1319"/>
      <c r="E4" s="1319"/>
      <c r="F4" s="1319"/>
      <c r="G4" s="1319"/>
      <c r="H4" s="1319"/>
      <c r="I4" s="1319"/>
      <c r="J4" s="1319"/>
      <c r="K4" s="1319"/>
      <c r="L4" s="1319"/>
      <c r="M4" s="1319"/>
      <c r="N4" s="1319"/>
      <c r="O4" s="1319"/>
      <c r="P4" s="1319"/>
      <c r="Q4" s="1320"/>
      <c r="R4" s="1324"/>
      <c r="S4" s="1325"/>
      <c r="T4" s="1325"/>
      <c r="U4" s="1325"/>
      <c r="V4" s="1325"/>
      <c r="W4" s="1325"/>
      <c r="X4" s="1325"/>
      <c r="Y4" s="1325"/>
      <c r="Z4" s="1325"/>
      <c r="AA4" s="1325"/>
      <c r="AB4" s="1325"/>
      <c r="AC4" s="1325"/>
      <c r="AD4" s="1325"/>
      <c r="AE4" s="1325"/>
      <c r="AF4" s="1325"/>
      <c r="AG4" s="1325"/>
      <c r="AH4" s="1325"/>
      <c r="AI4" s="1326"/>
      <c r="AJ4" s="1333" t="s">
        <v>23</v>
      </c>
      <c r="AK4" s="1334"/>
      <c r="AL4" s="1334"/>
      <c r="AM4" s="1334"/>
      <c r="AN4" s="1334"/>
      <c r="AO4" s="1334"/>
      <c r="AP4" s="1334"/>
      <c r="AQ4" s="1334"/>
      <c r="AR4" s="1334"/>
      <c r="AS4" s="1334"/>
      <c r="AT4" s="1334"/>
      <c r="AU4" s="1335"/>
      <c r="AV4" s="1156">
        <v>42741</v>
      </c>
      <c r="AW4" s="1157"/>
      <c r="AX4" s="1157"/>
      <c r="AY4" s="1157"/>
      <c r="AZ4" s="1157"/>
      <c r="BA4" s="1157"/>
      <c r="BB4" s="1157"/>
      <c r="BC4" s="1157"/>
      <c r="BD4" s="1157"/>
      <c r="BE4" s="1157"/>
      <c r="BF4" s="1157"/>
      <c r="BG4" s="1157"/>
      <c r="BH4" s="1157"/>
      <c r="BI4" s="1157"/>
      <c r="BJ4" s="1158"/>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9.25" customHeight="1" x14ac:dyDescent="0.35">
      <c r="B5" s="1313"/>
      <c r="C5" s="1315" t="s">
        <v>24</v>
      </c>
      <c r="D5" s="1316"/>
      <c r="E5" s="1316"/>
      <c r="F5" s="1316"/>
      <c r="G5" s="1316"/>
      <c r="H5" s="1316"/>
      <c r="I5" s="1316"/>
      <c r="J5" s="1316"/>
      <c r="K5" s="1316"/>
      <c r="L5" s="1316"/>
      <c r="M5" s="1316"/>
      <c r="N5" s="1316"/>
      <c r="O5" s="1316"/>
      <c r="P5" s="1316"/>
      <c r="Q5" s="1317"/>
      <c r="R5" s="1321" t="s">
        <v>25</v>
      </c>
      <c r="S5" s="1322"/>
      <c r="T5" s="1322"/>
      <c r="U5" s="1322"/>
      <c r="V5" s="1322"/>
      <c r="W5" s="1322"/>
      <c r="X5" s="1322"/>
      <c r="Y5" s="1322"/>
      <c r="Z5" s="1322"/>
      <c r="AA5" s="1322"/>
      <c r="AB5" s="1322"/>
      <c r="AC5" s="1322"/>
      <c r="AD5" s="1322"/>
      <c r="AE5" s="1322"/>
      <c r="AF5" s="1322"/>
      <c r="AG5" s="1322"/>
      <c r="AH5" s="1322"/>
      <c r="AI5" s="1323"/>
      <c r="AJ5" s="1315" t="s">
        <v>26</v>
      </c>
      <c r="AK5" s="1316"/>
      <c r="AL5" s="1316"/>
      <c r="AM5" s="1316"/>
      <c r="AN5" s="1316"/>
      <c r="AO5" s="1316"/>
      <c r="AP5" s="1316"/>
      <c r="AQ5" s="1316"/>
      <c r="AR5" s="1316"/>
      <c r="AS5" s="1316"/>
      <c r="AT5" s="1316"/>
      <c r="AU5" s="1317"/>
      <c r="AV5" s="1132" t="s">
        <v>27</v>
      </c>
      <c r="AW5" s="1133"/>
      <c r="AX5" s="1133"/>
      <c r="AY5" s="1133"/>
      <c r="AZ5" s="1133"/>
      <c r="BA5" s="1133"/>
      <c r="BB5" s="1133"/>
      <c r="BC5" s="1133"/>
      <c r="BD5" s="1133"/>
      <c r="BE5" s="1133"/>
      <c r="BF5" s="1133"/>
      <c r="BG5" s="1133"/>
      <c r="BH5" s="1133"/>
      <c r="BI5" s="1133"/>
      <c r="BJ5" s="1134"/>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20.25" customHeight="1" thickBot="1" x14ac:dyDescent="0.4">
      <c r="B6" s="1314"/>
      <c r="C6" s="1318"/>
      <c r="D6" s="1319"/>
      <c r="E6" s="1319"/>
      <c r="F6" s="1319"/>
      <c r="G6" s="1319"/>
      <c r="H6" s="1319"/>
      <c r="I6" s="1319"/>
      <c r="J6" s="1319"/>
      <c r="K6" s="1319"/>
      <c r="L6" s="1319"/>
      <c r="M6" s="1319"/>
      <c r="N6" s="1319"/>
      <c r="O6" s="1319"/>
      <c r="P6" s="1319"/>
      <c r="Q6" s="1320"/>
      <c r="R6" s="1324"/>
      <c r="S6" s="1325"/>
      <c r="T6" s="1325"/>
      <c r="U6" s="1325"/>
      <c r="V6" s="1325"/>
      <c r="W6" s="1325"/>
      <c r="X6" s="1325"/>
      <c r="Y6" s="1325"/>
      <c r="Z6" s="1325"/>
      <c r="AA6" s="1325"/>
      <c r="AB6" s="1325"/>
      <c r="AC6" s="1325"/>
      <c r="AD6" s="1325"/>
      <c r="AE6" s="1325"/>
      <c r="AF6" s="1325"/>
      <c r="AG6" s="1325"/>
      <c r="AH6" s="1325"/>
      <c r="AI6" s="1326"/>
      <c r="AJ6" s="1318"/>
      <c r="AK6" s="1319"/>
      <c r="AL6" s="1319"/>
      <c r="AM6" s="1319"/>
      <c r="AN6" s="1319"/>
      <c r="AO6" s="1319"/>
      <c r="AP6" s="1319"/>
      <c r="AQ6" s="1319"/>
      <c r="AR6" s="1319"/>
      <c r="AS6" s="1319"/>
      <c r="AT6" s="1319"/>
      <c r="AU6" s="1320"/>
      <c r="AV6" s="1135"/>
      <c r="AW6" s="1136"/>
      <c r="AX6" s="1136"/>
      <c r="AY6" s="1136"/>
      <c r="AZ6" s="1136"/>
      <c r="BA6" s="1136"/>
      <c r="BB6" s="1136"/>
      <c r="BC6" s="1136"/>
      <c r="BD6" s="1136"/>
      <c r="BE6" s="1136"/>
      <c r="BF6" s="1136"/>
      <c r="BG6" s="1136"/>
      <c r="BH6" s="1136"/>
      <c r="BI6" s="1136"/>
      <c r="BJ6" s="1137"/>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33.75" customHeight="1" x14ac:dyDescent="0.25">
      <c r="B7" s="1035" t="s">
        <v>28</v>
      </c>
      <c r="C7" s="1036"/>
      <c r="D7" s="1310" t="s">
        <v>619</v>
      </c>
      <c r="E7" s="1310"/>
      <c r="F7" s="1310"/>
      <c r="G7" s="1310"/>
      <c r="H7" s="1310"/>
      <c r="I7" s="1310"/>
      <c r="J7" s="1310"/>
      <c r="K7" s="1310"/>
      <c r="L7" s="1310"/>
      <c r="M7" s="1310"/>
      <c r="N7" s="1310"/>
      <c r="O7" s="1310"/>
      <c r="P7" s="1310"/>
      <c r="Q7" s="1310"/>
      <c r="R7" s="1310"/>
      <c r="S7" s="1310"/>
      <c r="T7" s="1310"/>
      <c r="U7" s="1310"/>
      <c r="V7" s="1310"/>
      <c r="W7" s="1310"/>
      <c r="X7" s="1310"/>
      <c r="Y7" s="1310"/>
      <c r="Z7" s="1310"/>
      <c r="AA7" s="1064" t="s">
        <v>30</v>
      </c>
      <c r="AB7" s="1064"/>
      <c r="AC7" s="1311" t="s">
        <v>679</v>
      </c>
      <c r="AD7" s="1311"/>
      <c r="AE7" s="1311"/>
      <c r="AF7" s="1311"/>
      <c r="AG7" s="1311"/>
      <c r="AH7" s="1311"/>
      <c r="AI7" s="1311"/>
      <c r="AJ7" s="1311"/>
      <c r="AK7" s="1064" t="s">
        <v>32</v>
      </c>
      <c r="AL7" s="1064"/>
      <c r="AM7" s="1255" t="s">
        <v>380</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49.15" customHeight="1" x14ac:dyDescent="0.25">
      <c r="B8" s="1300" t="s">
        <v>34</v>
      </c>
      <c r="C8" s="1301"/>
      <c r="D8" s="1336" t="s">
        <v>680</v>
      </c>
      <c r="E8" s="1337"/>
      <c r="F8" s="1337"/>
      <c r="G8" s="1337"/>
      <c r="H8" s="1337"/>
      <c r="I8" s="1337"/>
      <c r="J8" s="1337"/>
      <c r="K8" s="1337"/>
      <c r="L8" s="1337"/>
      <c r="M8" s="1337"/>
      <c r="N8" s="1337"/>
      <c r="O8" s="1337"/>
      <c r="P8" s="1337"/>
      <c r="Q8" s="1337"/>
      <c r="R8" s="1337"/>
      <c r="S8" s="1337"/>
      <c r="T8" s="1337"/>
      <c r="U8" s="1337"/>
      <c r="V8" s="1337"/>
      <c r="W8" s="1337"/>
      <c r="X8" s="1337"/>
      <c r="Y8" s="1337"/>
      <c r="Z8" s="1337"/>
      <c r="AA8" s="1337"/>
      <c r="AB8" s="1337"/>
      <c r="AC8" s="1337"/>
      <c r="AD8" s="1337"/>
      <c r="AE8" s="1337"/>
      <c r="AF8" s="1337"/>
      <c r="AG8" s="1337"/>
      <c r="AH8" s="1337"/>
      <c r="AI8" s="1337"/>
      <c r="AJ8" s="1337"/>
      <c r="AK8" s="1337"/>
      <c r="AL8" s="1338"/>
      <c r="AM8" s="785" t="s">
        <v>36</v>
      </c>
      <c r="AN8" s="1339">
        <v>44915</v>
      </c>
      <c r="AO8" s="947"/>
      <c r="AP8" s="947"/>
      <c r="AQ8" s="947"/>
      <c r="AR8" s="947"/>
      <c r="AS8" s="947"/>
      <c r="AT8" s="947"/>
      <c r="AU8" s="1062"/>
      <c r="AV8" s="1062"/>
      <c r="AW8" s="1062"/>
      <c r="AX8" s="1062"/>
      <c r="AY8" s="1062"/>
      <c r="AZ8" s="1062"/>
      <c r="BA8" s="1062"/>
      <c r="BB8" s="1062"/>
      <c r="BC8" s="1062"/>
      <c r="BD8" s="1062"/>
      <c r="BE8" s="1062"/>
      <c r="BF8" s="1062"/>
      <c r="BG8" s="1062"/>
      <c r="BH8" s="1062"/>
      <c r="BI8" s="1062"/>
      <c r="BJ8" s="1063"/>
    </row>
    <row r="9" spans="2:251" s="161" customFormat="1" ht="27.75" customHeight="1" x14ac:dyDescent="0.25">
      <c r="B9" s="1295" t="s">
        <v>201</v>
      </c>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7" t="s">
        <v>38</v>
      </c>
      <c r="AV9" s="1298"/>
      <c r="AW9" s="1298"/>
      <c r="AX9" s="1298"/>
      <c r="AY9" s="1298"/>
      <c r="AZ9" s="1298"/>
      <c r="BA9" s="1298"/>
      <c r="BB9" s="1298"/>
      <c r="BC9" s="1298"/>
      <c r="BD9" s="1298"/>
      <c r="BE9" s="1298"/>
      <c r="BF9" s="1298"/>
      <c r="BG9" s="1298"/>
      <c r="BH9" s="1298"/>
      <c r="BI9" s="1298"/>
      <c r="BJ9" s="129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30.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159" t="s">
        <v>63</v>
      </c>
      <c r="AL11" s="1160"/>
      <c r="AM11" s="1160"/>
      <c r="AN11" s="1160"/>
      <c r="AO11" s="1160"/>
      <c r="AP11" s="1160"/>
      <c r="AQ11" s="1161"/>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43.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SUM(T13:T16)</f>
        <v>0.75</v>
      </c>
      <c r="U12" s="1058"/>
      <c r="V12" s="1058"/>
      <c r="W12" s="1058"/>
      <c r="X12" s="131" t="s">
        <v>74</v>
      </c>
      <c r="Y12" s="131" t="s">
        <v>75</v>
      </c>
      <c r="Z12" s="1083"/>
      <c r="AA12" s="1058"/>
      <c r="AB12" s="1058"/>
      <c r="AC12" s="1058"/>
      <c r="AD12" s="1058"/>
      <c r="AE12" s="1058"/>
      <c r="AF12" s="130" t="s">
        <v>202</v>
      </c>
      <c r="AG12" s="130" t="s">
        <v>77</v>
      </c>
      <c r="AH12" s="131" t="s">
        <v>203</v>
      </c>
      <c r="AI12" s="1058"/>
      <c r="AJ12" s="1058"/>
      <c r="AK12" s="134" t="s">
        <v>79</v>
      </c>
      <c r="AL12" s="134" t="s">
        <v>80</v>
      </c>
      <c r="AM12" s="134" t="s">
        <v>81</v>
      </c>
      <c r="AN12" s="134" t="s">
        <v>204</v>
      </c>
      <c r="AO12" s="134" t="s">
        <v>205</v>
      </c>
      <c r="AP12" s="134" t="s">
        <v>83</v>
      </c>
      <c r="AQ12" s="134"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295.5" customHeight="1" x14ac:dyDescent="0.2">
      <c r="B13" s="157">
        <v>1</v>
      </c>
      <c r="C13" s="47" t="s">
        <v>681</v>
      </c>
      <c r="D13" s="48">
        <v>0.25</v>
      </c>
      <c r="E13" s="49">
        <v>0.5</v>
      </c>
      <c r="F13" s="69">
        <v>0.5</v>
      </c>
      <c r="G13" s="50">
        <f>IF(ISERROR(F13/E13),"",(F13/E13))</f>
        <v>1</v>
      </c>
      <c r="H13" s="59">
        <v>0.5</v>
      </c>
      <c r="I13" s="69">
        <v>0.5</v>
      </c>
      <c r="J13" s="50">
        <f>IF(ISERROR(I13/H13),"",(I13/H13))</f>
        <v>1</v>
      </c>
      <c r="K13" s="59">
        <v>0</v>
      </c>
      <c r="L13" s="69">
        <v>0</v>
      </c>
      <c r="M13" s="360">
        <v>0</v>
      </c>
      <c r="N13" s="59">
        <v>0</v>
      </c>
      <c r="O13" s="69">
        <v>0</v>
      </c>
      <c r="P13" s="166">
        <v>0</v>
      </c>
      <c r="Q13" s="69">
        <f t="shared" ref="Q13:R15" si="0">SUM(E13,H13,K13,N13)</f>
        <v>1</v>
      </c>
      <c r="R13" s="69">
        <f t="shared" si="0"/>
        <v>1</v>
      </c>
      <c r="S13" s="50">
        <f>IF((IF(ISERROR(R13/Q13),0,(R13/Q13)))&gt;1,1,(IF(ISERROR(R13/Q13),0,(R13/Q13))))</f>
        <v>1</v>
      </c>
      <c r="T13" s="166">
        <f>S13*D13</f>
        <v>0.25</v>
      </c>
      <c r="U13" s="47" t="s">
        <v>682</v>
      </c>
      <c r="V13" s="47" t="s">
        <v>683</v>
      </c>
      <c r="W13" s="50" t="s">
        <v>684</v>
      </c>
      <c r="X13" s="50" t="s">
        <v>685</v>
      </c>
      <c r="Y13" s="50" t="s">
        <v>686</v>
      </c>
      <c r="Z13" s="71" t="s">
        <v>212</v>
      </c>
      <c r="AA13" s="50" t="s">
        <v>687</v>
      </c>
      <c r="AB13" s="71" t="s">
        <v>162</v>
      </c>
      <c r="AC13" s="71" t="s">
        <v>209</v>
      </c>
      <c r="AD13" s="71" t="s">
        <v>101</v>
      </c>
      <c r="AE13" s="71" t="s">
        <v>102</v>
      </c>
      <c r="AF13" s="50" t="s">
        <v>688</v>
      </c>
      <c r="AG13" s="74">
        <v>2023</v>
      </c>
      <c r="AH13" s="74">
        <v>2022</v>
      </c>
      <c r="AI13" s="71" t="s">
        <v>103</v>
      </c>
      <c r="AJ13" s="71" t="s">
        <v>104</v>
      </c>
      <c r="AK13" s="39" t="s">
        <v>374</v>
      </c>
      <c r="AL13" s="75" t="s">
        <v>689</v>
      </c>
      <c r="AM13" s="73" t="s">
        <v>690</v>
      </c>
      <c r="AN13" s="74" t="s">
        <v>691</v>
      </c>
      <c r="AO13" s="75" t="s">
        <v>692</v>
      </c>
      <c r="AP13" s="75" t="s">
        <v>693</v>
      </c>
      <c r="AQ13" s="75"/>
      <c r="AR13" s="35" t="s">
        <v>694</v>
      </c>
      <c r="AS13" s="35" t="s">
        <v>695</v>
      </c>
      <c r="AT13" s="46" t="s">
        <v>679</v>
      </c>
      <c r="AU13" s="455">
        <v>0.5</v>
      </c>
      <c r="AV13" s="456">
        <v>0.5</v>
      </c>
      <c r="AW13" s="755" t="s">
        <v>696</v>
      </c>
      <c r="AX13" s="755" t="s">
        <v>697</v>
      </c>
      <c r="AY13" s="457">
        <v>0.5</v>
      </c>
      <c r="AZ13" s="457">
        <v>0.5</v>
      </c>
      <c r="BA13" s="720" t="s">
        <v>698</v>
      </c>
      <c r="BB13" s="721" t="s">
        <v>699</v>
      </c>
      <c r="BC13" s="457"/>
      <c r="BD13" s="457"/>
      <c r="BE13" s="459"/>
      <c r="BF13" s="459"/>
      <c r="BG13" s="428"/>
      <c r="BH13" s="457"/>
      <c r="BI13" s="460"/>
      <c r="BJ13" s="460"/>
      <c r="BK13" s="461"/>
      <c r="BL13" s="461"/>
      <c r="BM13" s="461"/>
      <c r="BN13" s="461"/>
      <c r="BO13" s="461"/>
      <c r="BP13" s="461"/>
      <c r="BQ13" s="461"/>
      <c r="BR13" s="461"/>
    </row>
    <row r="14" spans="2:251" s="161" customFormat="1" ht="233.25" customHeight="1" x14ac:dyDescent="0.2">
      <c r="B14" s="157">
        <v>2</v>
      </c>
      <c r="C14" s="47" t="s">
        <v>700</v>
      </c>
      <c r="D14" s="48">
        <v>0.25</v>
      </c>
      <c r="E14" s="59">
        <v>0.5</v>
      </c>
      <c r="F14" s="69">
        <v>0.5</v>
      </c>
      <c r="G14" s="50">
        <f>IF(ISERROR(F14/E14),"",(F14/E14))</f>
        <v>1</v>
      </c>
      <c r="H14" s="59">
        <v>0.5</v>
      </c>
      <c r="I14" s="69">
        <v>0.5</v>
      </c>
      <c r="J14" s="50">
        <f>IF(ISERROR(I14/H14),"",(I14/H14))</f>
        <v>1</v>
      </c>
      <c r="K14" s="59">
        <v>0</v>
      </c>
      <c r="L14" s="69">
        <v>0</v>
      </c>
      <c r="M14" s="360">
        <v>0</v>
      </c>
      <c r="N14" s="59">
        <v>0</v>
      </c>
      <c r="O14" s="69">
        <v>0</v>
      </c>
      <c r="P14" s="166">
        <v>0</v>
      </c>
      <c r="Q14" s="69">
        <f t="shared" si="0"/>
        <v>1</v>
      </c>
      <c r="R14" s="69">
        <f t="shared" si="0"/>
        <v>1</v>
      </c>
      <c r="S14" s="50">
        <f>IF((IF(ISERROR(R14/Q14),0,(R14/Q14)))&gt;1,1,(IF(ISERROR(R14/Q14),0,(R14/Q14))))</f>
        <v>1</v>
      </c>
      <c r="T14" s="166">
        <f>S14*D14</f>
        <v>0.25</v>
      </c>
      <c r="U14" s="47" t="s">
        <v>701</v>
      </c>
      <c r="V14" s="47" t="s">
        <v>702</v>
      </c>
      <c r="W14" s="50" t="s">
        <v>684</v>
      </c>
      <c r="X14" s="50" t="s">
        <v>703</v>
      </c>
      <c r="Y14" s="50" t="s">
        <v>704</v>
      </c>
      <c r="Z14" s="71" t="s">
        <v>212</v>
      </c>
      <c r="AA14" s="50" t="s">
        <v>687</v>
      </c>
      <c r="AB14" s="71" t="s">
        <v>162</v>
      </c>
      <c r="AC14" s="71" t="s">
        <v>209</v>
      </c>
      <c r="AD14" s="71" t="s">
        <v>101</v>
      </c>
      <c r="AE14" s="71" t="s">
        <v>102</v>
      </c>
      <c r="AF14" s="50" t="s">
        <v>705</v>
      </c>
      <c r="AG14" s="74">
        <v>2023</v>
      </c>
      <c r="AH14" s="74">
        <v>2022</v>
      </c>
      <c r="AI14" s="71" t="s">
        <v>103</v>
      </c>
      <c r="AJ14" s="71" t="s">
        <v>104</v>
      </c>
      <c r="AK14" s="39" t="s">
        <v>374</v>
      </c>
      <c r="AL14" s="75" t="s">
        <v>706</v>
      </c>
      <c r="AM14" s="73"/>
      <c r="AN14" s="74" t="s">
        <v>707</v>
      </c>
      <c r="AO14" s="75" t="s">
        <v>692</v>
      </c>
      <c r="AP14" s="75" t="s">
        <v>693</v>
      </c>
      <c r="AQ14" s="75"/>
      <c r="AR14" s="35" t="s">
        <v>694</v>
      </c>
      <c r="AS14" s="35" t="s">
        <v>708</v>
      </c>
      <c r="AT14" s="46" t="s">
        <v>679</v>
      </c>
      <c r="AU14" s="462">
        <v>0.5</v>
      </c>
      <c r="AV14" s="463">
        <v>0.5</v>
      </c>
      <c r="AW14" s="756" t="s">
        <v>709</v>
      </c>
      <c r="AX14" s="756" t="s">
        <v>710</v>
      </c>
      <c r="AY14" s="457">
        <v>0.5</v>
      </c>
      <c r="AZ14" s="457">
        <v>0.5</v>
      </c>
      <c r="BA14" s="720" t="s">
        <v>711</v>
      </c>
      <c r="BB14" s="721" t="s">
        <v>712</v>
      </c>
      <c r="BC14" s="457"/>
      <c r="BD14" s="457"/>
      <c r="BE14" s="459"/>
      <c r="BF14" s="459"/>
      <c r="BG14" s="457"/>
      <c r="BH14" s="457"/>
      <c r="BI14" s="465"/>
      <c r="BJ14" s="459"/>
      <c r="BK14" s="461"/>
      <c r="BL14" s="461"/>
      <c r="BM14" s="461"/>
      <c r="BN14" s="461"/>
      <c r="BO14" s="461"/>
      <c r="BP14" s="461"/>
      <c r="BQ14" s="461"/>
      <c r="BR14" s="461"/>
    </row>
    <row r="15" spans="2:251" s="161" customFormat="1" ht="88.5" customHeight="1" x14ac:dyDescent="0.2">
      <c r="B15" s="157">
        <v>3</v>
      </c>
      <c r="C15" s="47" t="s">
        <v>713</v>
      </c>
      <c r="D15" s="48">
        <v>0.2</v>
      </c>
      <c r="E15" s="69">
        <v>0</v>
      </c>
      <c r="F15" s="69">
        <v>0</v>
      </c>
      <c r="G15" s="360">
        <v>0</v>
      </c>
      <c r="H15" s="69">
        <v>0.5</v>
      </c>
      <c r="I15" s="69">
        <v>0.5</v>
      </c>
      <c r="J15" s="50">
        <f>IF(ISERROR(I15/H15),"",(I15/H15))</f>
        <v>1</v>
      </c>
      <c r="K15" s="69">
        <v>0</v>
      </c>
      <c r="L15" s="69">
        <v>0</v>
      </c>
      <c r="M15" s="360">
        <v>0</v>
      </c>
      <c r="N15" s="69">
        <v>0.5</v>
      </c>
      <c r="O15" s="69">
        <v>0</v>
      </c>
      <c r="P15" s="166">
        <v>0</v>
      </c>
      <c r="Q15" s="69">
        <f t="shared" si="0"/>
        <v>1</v>
      </c>
      <c r="R15" s="26">
        <f t="shared" si="0"/>
        <v>0.5</v>
      </c>
      <c r="S15" s="50">
        <f>IF((IF(ISERROR(R15/Q15),0,(R15/Q15)))&gt;1,1,(IF(ISERROR(R15/Q15),0,(R15/Q15))))</f>
        <v>0.5</v>
      </c>
      <c r="T15" s="166">
        <f>S15*D15</f>
        <v>0.1</v>
      </c>
      <c r="U15" s="47" t="s">
        <v>714</v>
      </c>
      <c r="V15" s="47" t="s">
        <v>715</v>
      </c>
      <c r="W15" s="50" t="s">
        <v>716</v>
      </c>
      <c r="X15" s="50" t="s">
        <v>717</v>
      </c>
      <c r="Y15" s="50" t="s">
        <v>718</v>
      </c>
      <c r="Z15" s="71" t="s">
        <v>328</v>
      </c>
      <c r="AA15" s="50" t="s">
        <v>687</v>
      </c>
      <c r="AB15" s="71" t="s">
        <v>162</v>
      </c>
      <c r="AC15" s="71" t="s">
        <v>209</v>
      </c>
      <c r="AD15" s="71" t="s">
        <v>344</v>
      </c>
      <c r="AE15" s="71" t="s">
        <v>102</v>
      </c>
      <c r="AF15" s="46" t="s">
        <v>719</v>
      </c>
      <c r="AG15" s="74">
        <v>2023</v>
      </c>
      <c r="AH15" s="74">
        <v>2022</v>
      </c>
      <c r="AI15" s="71" t="s">
        <v>103</v>
      </c>
      <c r="AJ15" s="71" t="s">
        <v>104</v>
      </c>
      <c r="AK15" s="39" t="s">
        <v>374</v>
      </c>
      <c r="AL15" s="75"/>
      <c r="AM15" s="74"/>
      <c r="AN15" s="46" t="s">
        <v>720</v>
      </c>
      <c r="AO15" s="75" t="s">
        <v>692</v>
      </c>
      <c r="AP15" s="75" t="s">
        <v>394</v>
      </c>
      <c r="AQ15" s="75"/>
      <c r="AR15" s="35" t="s">
        <v>721</v>
      </c>
      <c r="AS15" s="35"/>
      <c r="AT15" s="46" t="s">
        <v>679</v>
      </c>
      <c r="AU15" s="462">
        <v>0</v>
      </c>
      <c r="AV15" s="466">
        <v>0</v>
      </c>
      <c r="AW15" s="756"/>
      <c r="AX15" s="756"/>
      <c r="AY15" s="457">
        <v>0.5</v>
      </c>
      <c r="AZ15" s="457">
        <v>0.5</v>
      </c>
      <c r="BA15" s="720" t="s">
        <v>722</v>
      </c>
      <c r="BB15" s="721" t="s">
        <v>723</v>
      </c>
      <c r="BC15" s="457"/>
      <c r="BD15" s="457"/>
      <c r="BE15" s="465"/>
      <c r="BF15" s="459"/>
      <c r="BG15" s="457"/>
      <c r="BH15" s="457"/>
      <c r="BI15" s="465"/>
      <c r="BJ15" s="459"/>
      <c r="BK15" s="461"/>
      <c r="BL15" s="461"/>
      <c r="BM15" s="461"/>
      <c r="BN15" s="461"/>
      <c r="BO15" s="461"/>
      <c r="BP15" s="461"/>
      <c r="BQ15" s="461"/>
      <c r="BR15" s="461"/>
    </row>
    <row r="16" spans="2:251" s="161" customFormat="1" ht="252.75" customHeight="1" x14ac:dyDescent="0.2">
      <c r="B16" s="157">
        <v>4</v>
      </c>
      <c r="C16" s="35" t="s">
        <v>724</v>
      </c>
      <c r="D16" s="48">
        <v>0.3</v>
      </c>
      <c r="E16" s="69">
        <v>1</v>
      </c>
      <c r="F16" s="69">
        <v>1</v>
      </c>
      <c r="G16" s="50">
        <f>IF(ISERROR(F16/E16),"",(F16/E16))</f>
        <v>1</v>
      </c>
      <c r="H16" s="69">
        <v>1</v>
      </c>
      <c r="I16" s="69">
        <v>1</v>
      </c>
      <c r="J16" s="50">
        <f>IF(ISERROR(I16/H16),"",(I16/H16))</f>
        <v>1</v>
      </c>
      <c r="K16" s="69">
        <v>1</v>
      </c>
      <c r="L16" s="69">
        <v>0</v>
      </c>
      <c r="M16" s="360">
        <v>0</v>
      </c>
      <c r="N16" s="69">
        <v>1</v>
      </c>
      <c r="O16" s="69">
        <v>0</v>
      </c>
      <c r="P16" s="166">
        <v>0</v>
      </c>
      <c r="Q16" s="206">
        <f>MAX(E16,H16,K16,N16)</f>
        <v>1</v>
      </c>
      <c r="R16" s="206">
        <f>(SUM(F16,I16,L16,O16))/4</f>
        <v>0.5</v>
      </c>
      <c r="S16" s="18">
        <f>IF(ISERROR(R16/Q16),"",(R16/Q16))</f>
        <v>0.5</v>
      </c>
      <c r="T16" s="27">
        <f>S16*D16</f>
        <v>0.15</v>
      </c>
      <c r="U16" s="47" t="s">
        <v>725</v>
      </c>
      <c r="V16" s="47" t="s">
        <v>726</v>
      </c>
      <c r="W16" s="50" t="s">
        <v>727</v>
      </c>
      <c r="X16" s="51" t="s">
        <v>728</v>
      </c>
      <c r="Y16" s="51" t="s">
        <v>729</v>
      </c>
      <c r="Z16" s="71" t="s">
        <v>97</v>
      </c>
      <c r="AA16" s="120" t="s">
        <v>730</v>
      </c>
      <c r="AB16" s="71" t="s">
        <v>162</v>
      </c>
      <c r="AC16" s="71" t="s">
        <v>209</v>
      </c>
      <c r="AD16" s="71" t="s">
        <v>101</v>
      </c>
      <c r="AE16" s="71" t="s">
        <v>102</v>
      </c>
      <c r="AF16" s="361" t="s">
        <v>731</v>
      </c>
      <c r="AG16" s="74">
        <v>2023</v>
      </c>
      <c r="AH16" s="74">
        <v>2022</v>
      </c>
      <c r="AI16" s="71" t="s">
        <v>103</v>
      </c>
      <c r="AJ16" s="71" t="s">
        <v>104</v>
      </c>
      <c r="AK16" s="39" t="s">
        <v>374</v>
      </c>
      <c r="AL16" s="75" t="s">
        <v>732</v>
      </c>
      <c r="AM16" s="74"/>
      <c r="AN16" s="46" t="s">
        <v>733</v>
      </c>
      <c r="AO16" s="75" t="s">
        <v>692</v>
      </c>
      <c r="AP16" s="75" t="s">
        <v>693</v>
      </c>
      <c r="AQ16" s="75"/>
      <c r="AR16" s="35" t="s">
        <v>694</v>
      </c>
      <c r="AS16" s="35" t="s">
        <v>734</v>
      </c>
      <c r="AT16" s="46" t="s">
        <v>679</v>
      </c>
      <c r="AU16" s="462">
        <v>1</v>
      </c>
      <c r="AV16" s="463">
        <v>1</v>
      </c>
      <c r="AW16" s="756" t="s">
        <v>735</v>
      </c>
      <c r="AX16" s="756" t="s">
        <v>736</v>
      </c>
      <c r="AY16" s="457">
        <v>100</v>
      </c>
      <c r="AZ16" s="457">
        <v>100</v>
      </c>
      <c r="BA16" s="720" t="s">
        <v>737</v>
      </c>
      <c r="BB16" s="721" t="s">
        <v>738</v>
      </c>
      <c r="BC16" s="457"/>
      <c r="BD16" s="457"/>
      <c r="BE16" s="465"/>
      <c r="BF16" s="459"/>
      <c r="BG16" s="457"/>
      <c r="BH16" s="457"/>
      <c r="BI16" s="465"/>
      <c r="BJ16" s="459"/>
      <c r="BK16" s="461"/>
      <c r="BL16" s="461"/>
      <c r="BM16" s="461"/>
      <c r="BN16" s="461"/>
      <c r="BO16" s="461"/>
      <c r="BP16" s="461"/>
      <c r="BQ16" s="461"/>
      <c r="BR16" s="461"/>
    </row>
    <row r="17" spans="2:63" s="63" customFormat="1" ht="11.65" customHeight="1" x14ac:dyDescent="0.25">
      <c r="B17" s="89"/>
      <c r="C17" s="54"/>
      <c r="D17" s="91"/>
      <c r="E17" s="54"/>
      <c r="F17" s="54"/>
      <c r="G17"/>
      <c r="H17"/>
      <c r="I17"/>
      <c r="J17"/>
      <c r="K17"/>
      <c r="L17"/>
      <c r="M17"/>
      <c r="N17"/>
      <c r="O17"/>
      <c r="P17"/>
      <c r="Q17"/>
      <c r="R17"/>
      <c r="S17"/>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U17" s="411"/>
      <c r="AV17" s="411"/>
      <c r="BE17" s="92"/>
      <c r="BF17" s="63">
        <f>12+4+2+6+6+11+4+1+5+2+5+5+8+5</f>
        <v>76</v>
      </c>
      <c r="BK17" s="62"/>
    </row>
    <row r="18" spans="2:63" s="63" customFormat="1" ht="11.65" customHeight="1" x14ac:dyDescent="0.25">
      <c r="B18" s="89"/>
      <c r="C18" s="54"/>
      <c r="D18" s="91"/>
      <c r="E18" s="54"/>
      <c r="F18" s="54"/>
      <c r="G18"/>
      <c r="H18"/>
      <c r="I18"/>
      <c r="J18"/>
      <c r="K18"/>
      <c r="L18"/>
      <c r="M18"/>
      <c r="N18"/>
      <c r="O18"/>
      <c r="P18"/>
      <c r="Q18"/>
      <c r="R18"/>
      <c r="S18"/>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411"/>
      <c r="AV18" s="411"/>
      <c r="BE18" s="92"/>
      <c r="BK18" s="62"/>
    </row>
    <row r="19" spans="2:63" s="63" customFormat="1" ht="11.65" customHeight="1" x14ac:dyDescent="0.25">
      <c r="B19" s="89"/>
      <c r="C19" s="93"/>
      <c r="D19" s="91"/>
      <c r="E19" s="54"/>
      <c r="F19" s="54"/>
      <c r="G19"/>
      <c r="H19"/>
      <c r="I19"/>
      <c r="J19"/>
      <c r="K19"/>
      <c r="L19"/>
      <c r="M19"/>
      <c r="N19"/>
      <c r="O19"/>
      <c r="P19"/>
      <c r="Q19"/>
      <c r="R19"/>
      <c r="S19"/>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11"/>
      <c r="AV19" s="411"/>
      <c r="BE19" s="92"/>
      <c r="BK19" s="62"/>
    </row>
    <row r="20" spans="2:63" s="63" customFormat="1" ht="11.65" customHeight="1" x14ac:dyDescent="0.25">
      <c r="B20" s="89"/>
      <c r="C20" s="54"/>
      <c r="D20" s="91"/>
      <c r="E20" s="54"/>
      <c r="F20" s="54"/>
      <c r="G20"/>
      <c r="H20"/>
      <c r="I20"/>
      <c r="J20"/>
      <c r="K20"/>
      <c r="L20"/>
      <c r="M20"/>
      <c r="N20"/>
      <c r="O20"/>
      <c r="P20"/>
      <c r="Q20"/>
      <c r="R20"/>
      <c r="S20"/>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11"/>
      <c r="AV20" s="411"/>
      <c r="BE20" s="94"/>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11"/>
      <c r="AV21" s="411"/>
      <c r="BE21" s="92"/>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11"/>
      <c r="AV22" s="411"/>
      <c r="BE22" s="92"/>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11"/>
      <c r="AV23" s="411"/>
      <c r="BE23" s="92"/>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11"/>
      <c r="AV24" s="411"/>
      <c r="BE24" s="92"/>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3" s="63" customFormat="1" ht="14.1"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E26" s="92"/>
      <c r="BK26" s="62"/>
    </row>
    <row r="27" spans="2:63" s="63" customFormat="1" ht="11.65" customHeight="1" x14ac:dyDescent="0.25">
      <c r="B27" s="89"/>
      <c r="C27"/>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6"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1.6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4.1"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1.6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sheetData>
  <sheetProtection selectLockedCells="1" selectUnlockedCells="1"/>
  <mergeCells count="58">
    <mergeCell ref="BC11:BF11"/>
    <mergeCell ref="BG11:BJ11"/>
    <mergeCell ref="AR11:AR12"/>
    <mergeCell ref="AS11:AS12"/>
    <mergeCell ref="AT11:AT12"/>
    <mergeCell ref="AU11:AX11"/>
    <mergeCell ref="AY11:BB11"/>
    <mergeCell ref="AD11:AD12"/>
    <mergeCell ref="AF11:AH11"/>
    <mergeCell ref="AI11:AI12"/>
    <mergeCell ref="AJ11:AJ12"/>
    <mergeCell ref="AK11:AQ11"/>
    <mergeCell ref="X11:Y11"/>
    <mergeCell ref="Z11:Z12"/>
    <mergeCell ref="AA11:AA12"/>
    <mergeCell ref="AB11:AB12"/>
    <mergeCell ref="AC11:AC12"/>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AU9:BJ9"/>
    <mergeCell ref="B10:D10"/>
    <mergeCell ref="E10:T10"/>
    <mergeCell ref="U10:AT10"/>
    <mergeCell ref="AU10:BJ10"/>
    <mergeCell ref="B2:B6"/>
    <mergeCell ref="AV2:BJ2"/>
    <mergeCell ref="AV3:BJ3"/>
    <mergeCell ref="AV4:BJ4"/>
    <mergeCell ref="AV5:BJ6"/>
    <mergeCell ref="C5:Q6"/>
    <mergeCell ref="R5:AI6"/>
    <mergeCell ref="AJ5:AU6"/>
    <mergeCell ref="C2:Q4"/>
    <mergeCell ref="R2:AI4"/>
    <mergeCell ref="AJ2:AU2"/>
    <mergeCell ref="AJ3:AU3"/>
    <mergeCell ref="AJ4:AU4"/>
    <mergeCell ref="AM7:AT7"/>
    <mergeCell ref="AU7:BJ8"/>
    <mergeCell ref="B7:C7"/>
    <mergeCell ref="D7:Z7"/>
    <mergeCell ref="AA7:AB7"/>
    <mergeCell ref="AC7:AJ7"/>
    <mergeCell ref="AK7:AL7"/>
  </mergeCells>
  <conditionalFormatting sqref="G13:G14 G16">
    <cfRule type="cellIs" dxfId="746" priority="53" stopIfTrue="1" operator="between">
      <formula>0.9</formula>
      <formula>1.05</formula>
    </cfRule>
    <cfRule type="cellIs" dxfId="745" priority="54" stopIfTrue="1" operator="between">
      <formula>0.7</formula>
      <formula>0.8999</formula>
    </cfRule>
    <cfRule type="cellIs" dxfId="744" priority="55" stopIfTrue="1" operator="between">
      <formula>0</formula>
      <formula>0.699</formula>
    </cfRule>
    <cfRule type="cellIs" dxfId="743" priority="56" stopIfTrue="1" operator="greaterThan">
      <formula>1.05</formula>
    </cfRule>
    <cfRule type="cellIs" dxfId="742" priority="64" stopIfTrue="1" operator="between">
      <formula>0.9</formula>
      <formula>1.05</formula>
    </cfRule>
    <cfRule type="cellIs" dxfId="741" priority="65" stopIfTrue="1" operator="between">
      <formula>0.7</formula>
      <formula>0.8999</formula>
    </cfRule>
    <cfRule type="cellIs" dxfId="740" priority="66" stopIfTrue="1" operator="between">
      <formula>0</formula>
      <formula>0.699</formula>
    </cfRule>
    <cfRule type="cellIs" dxfId="739" priority="67" stopIfTrue="1" operator="greaterThan">
      <formula>1.05</formula>
    </cfRule>
  </conditionalFormatting>
  <conditionalFormatting sqref="G13:P16">
    <cfRule type="colorScale" priority="214">
      <colorScale>
        <cfvo type="min"/>
        <cfvo type="max"/>
        <color theme="0"/>
        <color theme="0" tint="-4.9989318521683403E-2"/>
      </colorScale>
    </cfRule>
  </conditionalFormatting>
  <conditionalFormatting sqref="G17:T20 G13:P16">
    <cfRule type="colorScale" priority="41">
      <colorScale>
        <cfvo type="min"/>
        <cfvo type="max"/>
        <color theme="0"/>
        <color theme="0" tint="-4.9989318521683403E-2"/>
      </colorScale>
    </cfRule>
  </conditionalFormatting>
  <conditionalFormatting sqref="J13:J16">
    <cfRule type="cellIs" dxfId="738" priority="57" stopIfTrue="1" operator="between">
      <formula>0.9</formula>
      <formula>1.05</formula>
    </cfRule>
    <cfRule type="cellIs" dxfId="737" priority="58" stopIfTrue="1" operator="between">
      <formula>0.7</formula>
      <formula>0.8999</formula>
    </cfRule>
    <cfRule type="cellIs" dxfId="736" priority="59" stopIfTrue="1" operator="between">
      <formula>0</formula>
      <formula>0.699</formula>
    </cfRule>
    <cfRule type="cellIs" dxfId="735" priority="60" stopIfTrue="1" operator="greaterThan">
      <formula>1.05</formula>
    </cfRule>
    <cfRule type="cellIs" dxfId="734" priority="68" stopIfTrue="1" operator="between">
      <formula>0.9</formula>
      <formula>1.05</formula>
    </cfRule>
    <cfRule type="cellIs" dxfId="733" priority="69" stopIfTrue="1" operator="between">
      <formula>0.7</formula>
      <formula>0.8999</formula>
    </cfRule>
    <cfRule type="cellIs" dxfId="732" priority="70" stopIfTrue="1" operator="between">
      <formula>0</formula>
      <formula>0.699</formula>
    </cfRule>
    <cfRule type="cellIs" dxfId="731" priority="71" stopIfTrue="1" operator="greaterThan">
      <formula>1.05</formula>
    </cfRule>
  </conditionalFormatting>
  <conditionalFormatting sqref="P13:P16">
    <cfRule type="cellIs" dxfId="730" priority="44" stopIfTrue="1" operator="between">
      <formula>0.9</formula>
      <formula>1</formula>
    </cfRule>
    <cfRule type="cellIs" dxfId="729" priority="45" stopIfTrue="1" operator="between">
      <formula>0.7</formula>
      <formula>0.8999</formula>
    </cfRule>
    <cfRule type="cellIs" dxfId="728" priority="46" stopIfTrue="1" operator="between">
      <formula>0</formula>
      <formula>0.699</formula>
    </cfRule>
    <cfRule type="cellIs" dxfId="727" priority="47" stopIfTrue="1" operator="between">
      <formula>0.9</formula>
      <formula>1</formula>
    </cfRule>
    <cfRule type="cellIs" dxfId="726" priority="48" stopIfTrue="1" operator="between">
      <formula>0.7</formula>
      <formula>0.8999</formula>
    </cfRule>
    <cfRule type="cellIs" dxfId="725" priority="49" stopIfTrue="1" operator="between">
      <formula>0</formula>
      <formula>0.699</formula>
    </cfRule>
  </conditionalFormatting>
  <conditionalFormatting sqref="S13">
    <cfRule type="colorScale" priority="31">
      <colorScale>
        <cfvo type="min"/>
        <cfvo type="max"/>
        <color theme="0"/>
        <color theme="0"/>
      </colorScale>
    </cfRule>
    <cfRule type="cellIs" dxfId="724" priority="32" stopIfTrue="1" operator="between">
      <formula>0.9</formula>
      <formula>1.05</formula>
    </cfRule>
    <cfRule type="cellIs" dxfId="723" priority="33" stopIfTrue="1" operator="between">
      <formula>0.7</formula>
      <formula>0.8999</formula>
    </cfRule>
    <cfRule type="cellIs" dxfId="722" priority="34" stopIfTrue="1" operator="between">
      <formula>0</formula>
      <formula>0.699</formula>
    </cfRule>
    <cfRule type="cellIs" dxfId="721" priority="35" stopIfTrue="1" operator="greaterThan">
      <formula>1.05</formula>
    </cfRule>
    <cfRule type="cellIs" dxfId="720" priority="36" stopIfTrue="1" operator="between">
      <formula>0.9</formula>
      <formula>1.05</formula>
    </cfRule>
    <cfRule type="cellIs" dxfId="719" priority="37" stopIfTrue="1" operator="between">
      <formula>0.7</formula>
      <formula>0.8999</formula>
    </cfRule>
    <cfRule type="cellIs" dxfId="718" priority="38" stopIfTrue="1" operator="between">
      <formula>0</formula>
      <formula>0.699</formula>
    </cfRule>
    <cfRule type="cellIs" dxfId="717" priority="39" stopIfTrue="1" operator="greaterThan">
      <formula>1.05</formula>
    </cfRule>
    <cfRule type="colorScale" priority="40">
      <colorScale>
        <cfvo type="min"/>
        <cfvo type="max"/>
        <color theme="0"/>
        <color theme="0" tint="-4.9989318521683403E-2"/>
      </colorScale>
    </cfRule>
  </conditionalFormatting>
  <conditionalFormatting sqref="S14:S15">
    <cfRule type="colorScale" priority="21">
      <colorScale>
        <cfvo type="min"/>
        <cfvo type="max"/>
        <color theme="0"/>
        <color theme="0"/>
      </colorScale>
    </cfRule>
    <cfRule type="cellIs" dxfId="716" priority="22" stopIfTrue="1" operator="between">
      <formula>0.9</formula>
      <formula>1.05</formula>
    </cfRule>
    <cfRule type="cellIs" dxfId="715" priority="23" stopIfTrue="1" operator="between">
      <formula>0.7</formula>
      <formula>0.8999</formula>
    </cfRule>
    <cfRule type="cellIs" dxfId="714" priority="24" stopIfTrue="1" operator="between">
      <formula>0</formula>
      <formula>0.699</formula>
    </cfRule>
    <cfRule type="cellIs" dxfId="713" priority="25" stopIfTrue="1" operator="greaterThan">
      <formula>1.05</formula>
    </cfRule>
    <cfRule type="cellIs" dxfId="712" priority="26" stopIfTrue="1" operator="between">
      <formula>0.9</formula>
      <formula>1.05</formula>
    </cfRule>
    <cfRule type="cellIs" dxfId="711" priority="27" stopIfTrue="1" operator="between">
      <formula>0.7</formula>
      <formula>0.8999</formula>
    </cfRule>
    <cfRule type="cellIs" dxfId="710" priority="28" stopIfTrue="1" operator="between">
      <formula>0</formula>
      <formula>0.699</formula>
    </cfRule>
    <cfRule type="cellIs" dxfId="709" priority="29" stopIfTrue="1" operator="greaterThan">
      <formula>1.05</formula>
    </cfRule>
    <cfRule type="colorScale" priority="30">
      <colorScale>
        <cfvo type="min"/>
        <cfvo type="max"/>
        <color theme="0"/>
        <color theme="0" tint="-4.9989318521683403E-2"/>
      </colorScale>
    </cfRule>
  </conditionalFormatting>
  <conditionalFormatting sqref="S16">
    <cfRule type="colorScale" priority="1">
      <colorScale>
        <cfvo type="min"/>
        <cfvo type="max"/>
        <color theme="0"/>
        <color theme="0"/>
      </colorScale>
    </cfRule>
    <cfRule type="colorScale" priority="2">
      <colorScale>
        <cfvo type="min"/>
        <cfvo type="max"/>
        <color theme="0"/>
        <color rgb="FFFFEF9C"/>
      </colorScale>
    </cfRule>
    <cfRule type="cellIs" dxfId="708" priority="3" stopIfTrue="1" operator="between">
      <formula>0.9</formula>
      <formula>1.05</formula>
    </cfRule>
    <cfRule type="cellIs" dxfId="707" priority="4" stopIfTrue="1" operator="between">
      <formula>0.7</formula>
      <formula>0.8999</formula>
    </cfRule>
    <cfRule type="cellIs" dxfId="706" priority="5" stopIfTrue="1" operator="between">
      <formula>0</formula>
      <formula>0.699</formula>
    </cfRule>
    <cfRule type="cellIs" dxfId="705" priority="6" stopIfTrue="1" operator="greaterThan">
      <formula>1.05</formula>
    </cfRule>
    <cfRule type="cellIs" dxfId="704" priority="7" stopIfTrue="1" operator="between">
      <formula>0.9</formula>
      <formula>1.05</formula>
    </cfRule>
    <cfRule type="cellIs" dxfId="703" priority="8" stopIfTrue="1" operator="between">
      <formula>0.7</formula>
      <formula>0.8999</formula>
    </cfRule>
    <cfRule type="cellIs" dxfId="702" priority="9" stopIfTrue="1" operator="between">
      <formula>0</formula>
      <formula>0.699</formula>
    </cfRule>
    <cfRule type="cellIs" dxfId="701" priority="10" stopIfTrue="1" operator="greaterThan">
      <formula>1.05</formula>
    </cfRule>
  </conditionalFormatting>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ACCESO A LA JUSTICIA\[POA 2023 -DAJ.xlsx]datos'!#REF!</xm:f>
          </x14:formula1>
          <xm:sqref>AO13:AO16 AM7:AT7 AK13:AK16</xm:sqref>
        </x14:dataValidation>
        <x14:dataValidation type="list" operator="equal" allowBlank="1" showErrorMessage="1">
          <x14:formula1>
            <xm:f>'C:\Users\luis.arias\Documents\VIGENCIA 2023\PLAN DE ACCION -POA\DIRECCION ACCESO A LA JUSTICIA\[POA 2023 -DAJ.xlsx]datos'!#REF!</xm:f>
          </x14:formula1>
          <xm:sqref>AP13:AQ16</xm:sqref>
        </x14:dataValidation>
        <x14:dataValidation type="list" errorStyle="information" operator="equal" showInputMessage="1" showErrorMessage="1" prompt="Escoja el Proceso del Menú desplegable">
          <x14:formula1>
            <xm:f>'C:\Users\luis.arias\Documents\VIGENCIA 2023\PLAN DE ACCION -POA\DIRECCION ACCESO A LA JUSTICIA\[POA 2023 -DAJ.xlsx]datos'!#REF!</xm:f>
          </x14:formula1>
          <xm:sqref>D7:Z7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Q39"/>
  <sheetViews>
    <sheetView showGridLines="0" topLeftCell="AF4" zoomScale="71" zoomScaleNormal="71" workbookViewId="0">
      <selection activeCell="BA16" sqref="BA16"/>
    </sheetView>
  </sheetViews>
  <sheetFormatPr baseColWidth="10" defaultColWidth="9.140625" defaultRowHeight="15" x14ac:dyDescent="0.25"/>
  <cols>
    <col min="1" max="1" width="4.7109375" customWidth="1"/>
    <col min="2" max="2" width="11.5703125" style="62" customWidth="1"/>
    <col min="3" max="3" width="49.140625" style="62" customWidth="1"/>
    <col min="4" max="4" width="15.7109375" style="62" customWidth="1"/>
    <col min="5" max="5" width="9.7109375" style="62" customWidth="1"/>
    <col min="6" max="6" width="11.140625" style="62" customWidth="1"/>
    <col min="7" max="7" width="12" style="231" customWidth="1"/>
    <col min="8" max="8" width="9.5703125" style="62" customWidth="1"/>
    <col min="9" max="9" width="12.42578125" style="62" customWidth="1"/>
    <col min="10" max="10" width="11.28515625" style="62" customWidth="1"/>
    <col min="11" max="11" width="11" style="62" customWidth="1"/>
    <col min="12" max="12" width="9.28515625" style="62" customWidth="1"/>
    <col min="13"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42.42578125" style="62" customWidth="1"/>
    <col min="22" max="22" width="41.7109375" style="62" customWidth="1"/>
    <col min="23" max="23" width="22.85546875" style="62" customWidth="1"/>
    <col min="24" max="24" width="27.28515625" style="62" customWidth="1"/>
    <col min="25" max="25" width="30.140625" style="62" customWidth="1"/>
    <col min="26" max="26" width="21.5703125" style="63" customWidth="1"/>
    <col min="27" max="27" width="28" style="63" customWidth="1"/>
    <col min="28" max="31" width="20.5703125" style="63" customWidth="1"/>
    <col min="32" max="32" width="20.5703125" style="658" customWidth="1"/>
    <col min="33" max="36" width="20.5703125" style="63" customWidth="1"/>
    <col min="37" max="37" width="57.85546875" style="63" customWidth="1"/>
    <col min="38" max="38" width="34.28515625" style="63" customWidth="1"/>
    <col min="39" max="39" width="24.5703125" style="63" customWidth="1"/>
    <col min="40" max="40" width="20.5703125" style="63" customWidth="1"/>
    <col min="41" max="41" width="28.140625" style="63" customWidth="1"/>
    <col min="42" max="42" width="22.28515625" style="63" customWidth="1"/>
    <col min="43" max="43" width="19.140625" style="63" customWidth="1"/>
    <col min="44" max="44" width="20.5703125" style="63" customWidth="1"/>
    <col min="45" max="46" width="30.140625" style="63" customWidth="1"/>
    <col min="47" max="48" width="20.5703125" style="63" customWidth="1"/>
    <col min="49" max="49" width="43.42578125" style="63" customWidth="1"/>
    <col min="50" max="50" width="33.7109375" style="62" customWidth="1"/>
    <col min="51" max="52" width="20.5703125" style="62" customWidth="1"/>
    <col min="53" max="53" width="51" style="62" customWidth="1"/>
    <col min="54" max="54" width="40.28515625" style="62" customWidth="1"/>
    <col min="55" max="55" width="11" style="62" customWidth="1"/>
    <col min="56" max="56" width="9" style="62" customWidth="1"/>
    <col min="57" max="57" width="26.140625" style="62" customWidth="1"/>
    <col min="58" max="58" width="32.140625" style="62" customWidth="1"/>
    <col min="59" max="59" width="17" style="62" customWidth="1"/>
    <col min="60" max="60" width="16" style="62" customWidth="1"/>
    <col min="61" max="61" width="35.42578125" style="62" customWidth="1"/>
    <col min="62" max="62" width="36" style="62" customWidth="1"/>
    <col min="63" max="251" width="20.5703125" style="62" customWidth="1"/>
  </cols>
  <sheetData>
    <row r="1" spans="2:251" ht="15" customHeight="1" x14ac:dyDescent="0.25"/>
    <row r="2" spans="2:251" s="42" customFormat="1" ht="21" customHeight="1" x14ac:dyDescent="0.35">
      <c r="B2" s="1024"/>
      <c r="C2" s="1002" t="s">
        <v>18</v>
      </c>
      <c r="D2" s="1003"/>
      <c r="E2" s="1003"/>
      <c r="F2" s="1003"/>
      <c r="G2" s="1003"/>
      <c r="H2" s="1003"/>
      <c r="I2" s="1003"/>
      <c r="J2" s="1003"/>
      <c r="K2" s="1003"/>
      <c r="L2" s="1003"/>
      <c r="M2" s="1003"/>
      <c r="N2" s="1003"/>
      <c r="O2" s="1003"/>
      <c r="P2" s="1003"/>
      <c r="Q2" s="1004"/>
      <c r="R2" s="1011" t="s">
        <v>19</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42" customFormat="1" ht="21" customHeight="1" x14ac:dyDescent="0.35">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42" customFormat="1" ht="21" customHeight="1" x14ac:dyDescent="0.35">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42" customFormat="1" ht="21"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42" customFormat="1" ht="21" customHeight="1" x14ac:dyDescent="0.35">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15" customHeight="1" x14ac:dyDescent="0.25">
      <c r="B7" s="1035" t="s">
        <v>28</v>
      </c>
      <c r="C7" s="1036"/>
      <c r="D7" s="1304" t="s">
        <v>739</v>
      </c>
      <c r="E7" s="1304"/>
      <c r="F7" s="1304"/>
      <c r="G7" s="1304"/>
      <c r="H7" s="1304"/>
      <c r="I7" s="1304"/>
      <c r="J7" s="1304"/>
      <c r="K7" s="1304"/>
      <c r="L7" s="1304"/>
      <c r="M7" s="1304"/>
      <c r="N7" s="1304"/>
      <c r="O7" s="1304"/>
      <c r="P7" s="1304"/>
      <c r="Q7" s="1304"/>
      <c r="R7" s="1304"/>
      <c r="S7" s="1304"/>
      <c r="T7" s="1304"/>
      <c r="U7" s="1304"/>
      <c r="V7" s="1304"/>
      <c r="W7" s="1304"/>
      <c r="X7" s="1304"/>
      <c r="Y7" s="1304"/>
      <c r="Z7" s="1304"/>
      <c r="AA7" s="1064" t="s">
        <v>30</v>
      </c>
      <c r="AB7" s="1064"/>
      <c r="AC7" s="1305" t="s">
        <v>740</v>
      </c>
      <c r="AD7" s="1305"/>
      <c r="AE7" s="1305"/>
      <c r="AF7" s="1305"/>
      <c r="AG7" s="1305"/>
      <c r="AH7" s="1305"/>
      <c r="AI7" s="1305"/>
      <c r="AJ7" s="1305"/>
      <c r="AK7" s="1064" t="s">
        <v>32</v>
      </c>
      <c r="AL7" s="1064"/>
      <c r="AM7" s="1255" t="s">
        <v>380</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15" customHeight="1" x14ac:dyDescent="0.25">
      <c r="B8" s="1300" t="s">
        <v>34</v>
      </c>
      <c r="C8" s="1301"/>
      <c r="D8" s="1302" t="s">
        <v>741</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85" t="s">
        <v>36</v>
      </c>
      <c r="AN8" s="1303">
        <v>44911</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15.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161" customFormat="1" ht="12.7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30.75" customHeight="1" x14ac:dyDescent="0.25">
      <c r="B11" s="1057"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74" t="s">
        <v>54</v>
      </c>
      <c r="AA11" s="1057" t="s">
        <v>55</v>
      </c>
      <c r="AB11" s="1057" t="s">
        <v>56</v>
      </c>
      <c r="AC11" s="1057" t="s">
        <v>57</v>
      </c>
      <c r="AD11" s="1057" t="s">
        <v>58</v>
      </c>
      <c r="AE11" s="1057" t="s">
        <v>59</v>
      </c>
      <c r="AF11" s="1057" t="s">
        <v>60</v>
      </c>
      <c r="AG11" s="1057"/>
      <c r="AH11" s="1057"/>
      <c r="AI11" s="1057" t="s">
        <v>61</v>
      </c>
      <c r="AJ11" s="1057" t="s">
        <v>62</v>
      </c>
      <c r="AK11" s="1057" t="s">
        <v>63</v>
      </c>
      <c r="AL11" s="1057"/>
      <c r="AM11" s="1057"/>
      <c r="AN11" s="1057"/>
      <c r="AO11" s="1057"/>
      <c r="AP11" s="1057"/>
      <c r="AQ11" s="1057"/>
      <c r="AR11" s="1279" t="s">
        <v>64</v>
      </c>
      <c r="AS11" s="1057" t="s">
        <v>65</v>
      </c>
      <c r="AT11" s="1057" t="s">
        <v>66</v>
      </c>
      <c r="AU11" s="1069"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69" t="s">
        <v>69</v>
      </c>
    </row>
    <row r="12" spans="2:251" s="129" customFormat="1" ht="30" customHeight="1" x14ac:dyDescent="0.25">
      <c r="B12" s="1057"/>
      <c r="C12" s="1057"/>
      <c r="D12" s="1057"/>
      <c r="E12" s="132" t="s">
        <v>71</v>
      </c>
      <c r="F12" s="132" t="s">
        <v>72</v>
      </c>
      <c r="G12" s="233" t="s">
        <v>73</v>
      </c>
      <c r="H12" s="132" t="s">
        <v>71</v>
      </c>
      <c r="I12" s="132" t="s">
        <v>72</v>
      </c>
      <c r="J12" s="132" t="s">
        <v>73</v>
      </c>
      <c r="K12" s="132" t="s">
        <v>71</v>
      </c>
      <c r="L12" s="132" t="s">
        <v>72</v>
      </c>
      <c r="M12" s="132" t="s">
        <v>73</v>
      </c>
      <c r="N12" s="132" t="s">
        <v>71</v>
      </c>
      <c r="O12" s="132" t="s">
        <v>72</v>
      </c>
      <c r="P12" s="132" t="s">
        <v>73</v>
      </c>
      <c r="Q12" s="132" t="s">
        <v>71</v>
      </c>
      <c r="R12" s="132" t="s">
        <v>72</v>
      </c>
      <c r="S12" s="132" t="s">
        <v>73</v>
      </c>
      <c r="T12" s="187">
        <f>SUM(T13:T17)</f>
        <v>0.4</v>
      </c>
      <c r="U12" s="1057"/>
      <c r="V12" s="1057"/>
      <c r="W12" s="1057"/>
      <c r="X12" s="133" t="s">
        <v>74</v>
      </c>
      <c r="Y12" s="133" t="s">
        <v>75</v>
      </c>
      <c r="Z12" s="1074"/>
      <c r="AA12" s="1057"/>
      <c r="AB12" s="1057"/>
      <c r="AC12" s="1057"/>
      <c r="AD12" s="1057"/>
      <c r="AE12" s="1057"/>
      <c r="AF12" s="234" t="s">
        <v>76</v>
      </c>
      <c r="AG12" s="132" t="s">
        <v>77</v>
      </c>
      <c r="AH12" s="133" t="s">
        <v>78</v>
      </c>
      <c r="AI12" s="1057"/>
      <c r="AJ12" s="1057"/>
      <c r="AK12" s="235" t="s">
        <v>79</v>
      </c>
      <c r="AL12" s="235" t="s">
        <v>80</v>
      </c>
      <c r="AM12" s="235" t="s">
        <v>81</v>
      </c>
      <c r="AN12" s="235" t="s">
        <v>204</v>
      </c>
      <c r="AO12" s="235" t="s">
        <v>82</v>
      </c>
      <c r="AP12" s="235" t="s">
        <v>83</v>
      </c>
      <c r="AQ12" s="235" t="s">
        <v>84</v>
      </c>
      <c r="AR12" s="1279"/>
      <c r="AS12" s="1057"/>
      <c r="AT12" s="1057"/>
      <c r="AU12" s="190" t="s">
        <v>85</v>
      </c>
      <c r="AV12" s="190" t="s">
        <v>86</v>
      </c>
      <c r="AW12" s="190" t="s">
        <v>87</v>
      </c>
      <c r="AX12" s="190" t="s">
        <v>88</v>
      </c>
      <c r="AY12" s="190" t="s">
        <v>85</v>
      </c>
      <c r="AZ12" s="190" t="s">
        <v>86</v>
      </c>
      <c r="BA12" s="190" t="s">
        <v>87</v>
      </c>
      <c r="BB12" s="190" t="s">
        <v>88</v>
      </c>
      <c r="BC12" s="190" t="s">
        <v>85</v>
      </c>
      <c r="BD12" s="190" t="s">
        <v>86</v>
      </c>
      <c r="BE12" s="190" t="s">
        <v>87</v>
      </c>
      <c r="BF12" s="190" t="s">
        <v>88</v>
      </c>
      <c r="BG12" s="190" t="s">
        <v>85</v>
      </c>
      <c r="BH12" s="190" t="s">
        <v>86</v>
      </c>
      <c r="BI12" s="190" t="s">
        <v>87</v>
      </c>
      <c r="BJ12" s="190" t="s">
        <v>89</v>
      </c>
    </row>
    <row r="13" spans="2:251" s="161" customFormat="1" ht="90" customHeight="1" x14ac:dyDescent="0.25">
      <c r="B13" s="157">
        <v>1</v>
      </c>
      <c r="C13" s="38" t="s">
        <v>742</v>
      </c>
      <c r="D13" s="48">
        <v>0.2</v>
      </c>
      <c r="E13" s="78" t="s">
        <v>743</v>
      </c>
      <c r="F13" s="78" t="s">
        <v>743</v>
      </c>
      <c r="G13" s="362" t="s">
        <v>743</v>
      </c>
      <c r="H13" s="69">
        <v>0.5</v>
      </c>
      <c r="I13" s="164">
        <v>0.5</v>
      </c>
      <c r="J13" s="362">
        <f>IF(ISERROR(I13/H13),"",(I13/H13))</f>
        <v>1</v>
      </c>
      <c r="K13" s="69">
        <v>0.25</v>
      </c>
      <c r="L13" s="164"/>
      <c r="M13" s="362">
        <f>IF(ISERROR(L13/K13),"",(L13/K13))</f>
        <v>0</v>
      </c>
      <c r="N13" s="69">
        <v>0.25</v>
      </c>
      <c r="O13" s="164"/>
      <c r="P13" s="362">
        <f>IF(ISERROR(O13/N13),"",(O13/N13))</f>
        <v>0</v>
      </c>
      <c r="Q13" s="69">
        <f t="shared" ref="Q13:R15" si="0">SUM(E13,H13,K13,N13)</f>
        <v>1</v>
      </c>
      <c r="R13" s="26">
        <f t="shared" si="0"/>
        <v>0.5</v>
      </c>
      <c r="S13" s="18">
        <f>IF((IF(ISERROR(R13/Q13),0,(R13/Q13)))&gt;1,1,(IF(ISERROR(R13/Q13),0,(R13/Q13))))</f>
        <v>0.5</v>
      </c>
      <c r="T13" s="18">
        <f>S13*D13</f>
        <v>0.1</v>
      </c>
      <c r="U13" s="47" t="s">
        <v>744</v>
      </c>
      <c r="V13" s="47" t="s">
        <v>745</v>
      </c>
      <c r="W13" s="50" t="s">
        <v>746</v>
      </c>
      <c r="X13" s="50" t="s">
        <v>747</v>
      </c>
      <c r="Y13" s="50" t="s">
        <v>748</v>
      </c>
      <c r="Z13" s="74" t="s">
        <v>212</v>
      </c>
      <c r="AA13" s="50" t="s">
        <v>749</v>
      </c>
      <c r="AB13" s="74" t="s">
        <v>162</v>
      </c>
      <c r="AC13" s="74" t="s">
        <v>209</v>
      </c>
      <c r="AD13" s="74" t="s">
        <v>101</v>
      </c>
      <c r="AE13" s="74" t="s">
        <v>102</v>
      </c>
      <c r="AF13" s="177" t="s">
        <v>743</v>
      </c>
      <c r="AG13" s="74">
        <v>2023</v>
      </c>
      <c r="AH13" s="74" t="s">
        <v>743</v>
      </c>
      <c r="AI13" s="74" t="s">
        <v>103</v>
      </c>
      <c r="AJ13" s="74" t="s">
        <v>151</v>
      </c>
      <c r="AK13" s="39" t="s">
        <v>741</v>
      </c>
      <c r="AL13" s="75" t="s">
        <v>750</v>
      </c>
      <c r="AM13" s="73" t="s">
        <v>106</v>
      </c>
      <c r="AN13" s="74" t="s">
        <v>743</v>
      </c>
      <c r="AO13" s="75" t="s">
        <v>635</v>
      </c>
      <c r="AP13" s="75" t="s">
        <v>394</v>
      </c>
      <c r="AQ13" s="75"/>
      <c r="AR13" s="35"/>
      <c r="AS13" s="35"/>
      <c r="AT13" s="298" t="s">
        <v>751</v>
      </c>
      <c r="AU13" s="430" t="s">
        <v>743</v>
      </c>
      <c r="AV13" s="457" t="s">
        <v>743</v>
      </c>
      <c r="AW13" s="459" t="s">
        <v>150</v>
      </c>
      <c r="AX13" s="459" t="s">
        <v>150</v>
      </c>
      <c r="AY13" s="430">
        <v>0.5</v>
      </c>
      <c r="AZ13" s="457">
        <v>0.5</v>
      </c>
      <c r="BA13" s="459" t="s">
        <v>752</v>
      </c>
      <c r="BB13" s="459" t="s">
        <v>753</v>
      </c>
      <c r="BC13" s="457"/>
      <c r="BD13" s="457"/>
      <c r="BE13" s="459"/>
      <c r="BF13" s="459"/>
      <c r="BG13" s="457"/>
      <c r="BH13" s="457"/>
      <c r="BI13" s="465"/>
      <c r="BJ13" s="459"/>
      <c r="BK13" s="461"/>
      <c r="BL13" s="461"/>
      <c r="BM13" s="461"/>
      <c r="BN13" s="461"/>
      <c r="BO13" s="461"/>
      <c r="BP13" s="461"/>
      <c r="BQ13" s="461"/>
      <c r="BR13" s="461"/>
      <c r="BS13" s="461"/>
    </row>
    <row r="14" spans="2:251" s="161" customFormat="1" ht="102.75" customHeight="1" x14ac:dyDescent="0.25">
      <c r="B14" s="157">
        <v>2</v>
      </c>
      <c r="C14" s="38" t="s">
        <v>754</v>
      </c>
      <c r="D14" s="48">
        <v>0.2</v>
      </c>
      <c r="E14" s="78" t="s">
        <v>743</v>
      </c>
      <c r="F14" s="79" t="s">
        <v>743</v>
      </c>
      <c r="G14" s="362" t="s">
        <v>743</v>
      </c>
      <c r="H14" s="69">
        <v>0.5</v>
      </c>
      <c r="I14" s="164">
        <v>0.5</v>
      </c>
      <c r="J14" s="362">
        <f>IF(ISERROR(I14/H14),"",(I14/H14))</f>
        <v>1</v>
      </c>
      <c r="K14" s="69">
        <v>0.25</v>
      </c>
      <c r="L14" s="164"/>
      <c r="M14" s="362">
        <f>IF(ISERROR(L14/K14),"",(L14/K14))</f>
        <v>0</v>
      </c>
      <c r="N14" s="69">
        <v>0.25</v>
      </c>
      <c r="O14" s="164"/>
      <c r="P14" s="362">
        <f>IF(ISERROR(O14/N14),"",(O14/N14))</f>
        <v>0</v>
      </c>
      <c r="Q14" s="69">
        <f t="shared" si="0"/>
        <v>1</v>
      </c>
      <c r="R14" s="26">
        <f t="shared" si="0"/>
        <v>0.5</v>
      </c>
      <c r="S14" s="50">
        <f>IF((IF(ISERROR(R14/Q14),0,(R14/Q14)))&gt;1,1,(IF(ISERROR(R14/Q14),0,(R14/Q14))))</f>
        <v>0.5</v>
      </c>
      <c r="T14" s="166">
        <f>S14*D14</f>
        <v>0.1</v>
      </c>
      <c r="U14" s="47" t="s">
        <v>755</v>
      </c>
      <c r="V14" s="47" t="s">
        <v>756</v>
      </c>
      <c r="W14" s="50" t="s">
        <v>757</v>
      </c>
      <c r="X14" s="50" t="s">
        <v>758</v>
      </c>
      <c r="Y14" s="50" t="s">
        <v>759</v>
      </c>
      <c r="Z14" s="74" t="s">
        <v>212</v>
      </c>
      <c r="AA14" s="50" t="s">
        <v>760</v>
      </c>
      <c r="AB14" s="74" t="s">
        <v>162</v>
      </c>
      <c r="AC14" s="74" t="s">
        <v>209</v>
      </c>
      <c r="AD14" s="74" t="s">
        <v>101</v>
      </c>
      <c r="AE14" s="74" t="s">
        <v>102</v>
      </c>
      <c r="AF14" s="177" t="s">
        <v>743</v>
      </c>
      <c r="AG14" s="74">
        <v>2023</v>
      </c>
      <c r="AH14" s="74" t="s">
        <v>743</v>
      </c>
      <c r="AI14" s="74" t="s">
        <v>103</v>
      </c>
      <c r="AJ14" s="74" t="s">
        <v>151</v>
      </c>
      <c r="AK14" s="39" t="s">
        <v>741</v>
      </c>
      <c r="AL14" s="75" t="s">
        <v>750</v>
      </c>
      <c r="AM14" s="73" t="s">
        <v>743</v>
      </c>
      <c r="AN14" s="74" t="s">
        <v>743</v>
      </c>
      <c r="AO14" s="75" t="s">
        <v>635</v>
      </c>
      <c r="AP14" s="75" t="s">
        <v>394</v>
      </c>
      <c r="AQ14" s="75"/>
      <c r="AR14" s="35"/>
      <c r="AS14" s="35"/>
      <c r="AT14" s="298" t="s">
        <v>761</v>
      </c>
      <c r="AU14" s="430" t="s">
        <v>743</v>
      </c>
      <c r="AV14" s="457" t="s">
        <v>743</v>
      </c>
      <c r="AW14" s="459" t="s">
        <v>150</v>
      </c>
      <c r="AX14" s="459" t="s">
        <v>150</v>
      </c>
      <c r="AY14" s="430">
        <v>0.5</v>
      </c>
      <c r="AZ14" s="457">
        <v>0.5</v>
      </c>
      <c r="BA14" s="530" t="s">
        <v>762</v>
      </c>
      <c r="BB14" s="459" t="s">
        <v>760</v>
      </c>
      <c r="BC14" s="457"/>
      <c r="BD14" s="457"/>
      <c r="BE14" s="459"/>
      <c r="BF14" s="459"/>
      <c r="BG14" s="457"/>
      <c r="BH14" s="457"/>
      <c r="BI14" s="465"/>
      <c r="BJ14" s="459"/>
      <c r="BK14" s="461"/>
      <c r="BL14" s="461"/>
      <c r="BM14" s="461"/>
      <c r="BN14" s="461"/>
      <c r="BO14" s="461"/>
      <c r="BP14" s="461"/>
      <c r="BQ14" s="461"/>
      <c r="BR14" s="461"/>
      <c r="BS14" s="461"/>
    </row>
    <row r="15" spans="2:251" s="161" customFormat="1" ht="133.5" customHeight="1" x14ac:dyDescent="0.25">
      <c r="B15" s="157">
        <v>3</v>
      </c>
      <c r="C15" s="38" t="s">
        <v>763</v>
      </c>
      <c r="D15" s="48">
        <v>0.2</v>
      </c>
      <c r="E15" s="78" t="s">
        <v>743</v>
      </c>
      <c r="F15" s="79" t="s">
        <v>743</v>
      </c>
      <c r="G15" s="362" t="s">
        <v>743</v>
      </c>
      <c r="H15" s="69">
        <v>0.25</v>
      </c>
      <c r="I15" s="164">
        <v>0.25</v>
      </c>
      <c r="J15" s="362">
        <f>IF(ISERROR(I15/H15),"",(I15/H15))</f>
        <v>1</v>
      </c>
      <c r="K15" s="69">
        <v>0.4</v>
      </c>
      <c r="L15" s="164"/>
      <c r="M15" s="362">
        <f>IF(ISERROR(L15/K15),"",(L15/K15))</f>
        <v>0</v>
      </c>
      <c r="N15" s="69">
        <v>0.35</v>
      </c>
      <c r="O15" s="164"/>
      <c r="P15" s="362">
        <f>IF(ISERROR(O15/N15),"",(O15/N15))</f>
        <v>0</v>
      </c>
      <c r="Q15" s="69">
        <f t="shared" si="0"/>
        <v>1</v>
      </c>
      <c r="R15" s="26">
        <f t="shared" si="0"/>
        <v>0.25</v>
      </c>
      <c r="S15" s="50">
        <f>IF((IF(ISERROR(R15/Q15),0,(R15/Q15)))&gt;1,1,(IF(ISERROR(R15/Q15),0,(R15/Q15))))</f>
        <v>0.25</v>
      </c>
      <c r="T15" s="166">
        <f>S15*D15</f>
        <v>0.05</v>
      </c>
      <c r="U15" s="47" t="s">
        <v>764</v>
      </c>
      <c r="V15" s="47" t="s">
        <v>765</v>
      </c>
      <c r="W15" s="50" t="s">
        <v>766</v>
      </c>
      <c r="X15" s="50" t="s">
        <v>767</v>
      </c>
      <c r="Y15" s="50" t="s">
        <v>768</v>
      </c>
      <c r="Z15" s="71" t="s">
        <v>97</v>
      </c>
      <c r="AA15" s="50" t="s">
        <v>769</v>
      </c>
      <c r="AB15" s="71" t="s">
        <v>162</v>
      </c>
      <c r="AC15" s="71" t="s">
        <v>100</v>
      </c>
      <c r="AD15" s="71" t="s">
        <v>101</v>
      </c>
      <c r="AE15" s="71" t="s">
        <v>102</v>
      </c>
      <c r="AF15" s="177" t="s">
        <v>743</v>
      </c>
      <c r="AG15" s="74">
        <v>2023</v>
      </c>
      <c r="AH15" s="74" t="s">
        <v>743</v>
      </c>
      <c r="AI15" s="74" t="s">
        <v>103</v>
      </c>
      <c r="AJ15" s="74" t="s">
        <v>151</v>
      </c>
      <c r="AK15" s="39" t="s">
        <v>741</v>
      </c>
      <c r="AL15" s="75" t="s">
        <v>750</v>
      </c>
      <c r="AM15" s="73" t="s">
        <v>106</v>
      </c>
      <c r="AN15" s="74" t="s">
        <v>743</v>
      </c>
      <c r="AO15" s="75" t="s">
        <v>635</v>
      </c>
      <c r="AP15" s="75" t="s">
        <v>394</v>
      </c>
      <c r="AQ15" s="75"/>
      <c r="AR15" s="35"/>
      <c r="AS15" s="35"/>
      <c r="AT15" s="46" t="s">
        <v>770</v>
      </c>
      <c r="AU15" s="430" t="s">
        <v>743</v>
      </c>
      <c r="AV15" s="457" t="s">
        <v>743</v>
      </c>
      <c r="AW15" s="459" t="s">
        <v>150</v>
      </c>
      <c r="AX15" s="459" t="s">
        <v>150</v>
      </c>
      <c r="AY15" s="430">
        <v>0.25</v>
      </c>
      <c r="AZ15" s="457">
        <v>0.25</v>
      </c>
      <c r="BA15" s="530" t="s">
        <v>771</v>
      </c>
      <c r="BB15" s="488" t="s">
        <v>772</v>
      </c>
      <c r="BC15" s="457"/>
      <c r="BD15" s="457"/>
      <c r="BE15" s="459"/>
      <c r="BF15" s="459"/>
      <c r="BG15" s="457"/>
      <c r="BH15" s="457"/>
      <c r="BI15" s="465"/>
      <c r="BJ15" s="459"/>
      <c r="BK15" s="461"/>
      <c r="BL15" s="461"/>
      <c r="BM15" s="461"/>
      <c r="BN15" s="461"/>
      <c r="BO15" s="461"/>
      <c r="BP15" s="461"/>
      <c r="BQ15" s="461"/>
      <c r="BR15" s="461"/>
      <c r="BS15" s="461"/>
    </row>
    <row r="16" spans="2:251" s="161" customFormat="1" ht="107.25" customHeight="1" x14ac:dyDescent="0.25">
      <c r="B16" s="157">
        <v>4</v>
      </c>
      <c r="C16" s="659" t="s">
        <v>773</v>
      </c>
      <c r="D16" s="48">
        <v>0.2</v>
      </c>
      <c r="E16" s="82" t="s">
        <v>743</v>
      </c>
      <c r="F16" s="79" t="s">
        <v>743</v>
      </c>
      <c r="G16" s="362" t="s">
        <v>743</v>
      </c>
      <c r="H16" s="69">
        <v>0.5</v>
      </c>
      <c r="I16" s="164">
        <v>0.5</v>
      </c>
      <c r="J16" s="362">
        <f>IF(ISERROR(I16/H16),"",(I16/H16))</f>
        <v>1</v>
      </c>
      <c r="K16" s="69">
        <v>0.25</v>
      </c>
      <c r="L16" s="164"/>
      <c r="M16" s="362">
        <f>IF(ISERROR(L16/K16),"",(L16/K16))</f>
        <v>0</v>
      </c>
      <c r="N16" s="69">
        <v>0.25</v>
      </c>
      <c r="O16" s="164"/>
      <c r="P16" s="362">
        <f>IF(ISERROR(O16/N16),"",(O16/N16))</f>
        <v>0</v>
      </c>
      <c r="Q16" s="206">
        <f>MAX(E16,H16,K16,N16)</f>
        <v>0.5</v>
      </c>
      <c r="R16" s="206">
        <f>(SUM(F16,I16,L16,O16))/4</f>
        <v>0.125</v>
      </c>
      <c r="S16" s="50">
        <f>IF((IF(ISERROR(R16/Q16),0,(R16/Q16)))&gt;1,1,(IF(ISERROR(R16/Q16),0,(R16/Q16))))</f>
        <v>0.25</v>
      </c>
      <c r="T16" s="27">
        <f>S16*D16</f>
        <v>0.05</v>
      </c>
      <c r="U16" s="47" t="s">
        <v>774</v>
      </c>
      <c r="V16" s="175" t="s">
        <v>775</v>
      </c>
      <c r="W16" s="50" t="s">
        <v>776</v>
      </c>
      <c r="X16" s="50" t="s">
        <v>777</v>
      </c>
      <c r="Y16" s="50" t="s">
        <v>778</v>
      </c>
      <c r="Z16" s="71" t="s">
        <v>212</v>
      </c>
      <c r="AA16" s="71" t="s">
        <v>779</v>
      </c>
      <c r="AB16" s="71" t="s">
        <v>162</v>
      </c>
      <c r="AC16" s="71" t="s">
        <v>209</v>
      </c>
      <c r="AD16" s="71" t="s">
        <v>101</v>
      </c>
      <c r="AE16" s="71" t="s">
        <v>102</v>
      </c>
      <c r="AF16" s="237" t="s">
        <v>743</v>
      </c>
      <c r="AG16" s="71">
        <v>2023</v>
      </c>
      <c r="AH16" s="74" t="s">
        <v>743</v>
      </c>
      <c r="AI16" s="71" t="s">
        <v>103</v>
      </c>
      <c r="AJ16" s="71" t="s">
        <v>151</v>
      </c>
      <c r="AK16" s="39" t="s">
        <v>741</v>
      </c>
      <c r="AL16" s="75" t="s">
        <v>750</v>
      </c>
      <c r="AM16" s="74" t="s">
        <v>743</v>
      </c>
      <c r="AN16" s="74" t="s">
        <v>780</v>
      </c>
      <c r="AO16" s="75" t="s">
        <v>635</v>
      </c>
      <c r="AP16" s="75" t="s">
        <v>394</v>
      </c>
      <c r="AQ16" s="75"/>
      <c r="AR16" s="35"/>
      <c r="AS16" s="35"/>
      <c r="AT16" s="46" t="s">
        <v>781</v>
      </c>
      <c r="AU16" s="430" t="s">
        <v>743</v>
      </c>
      <c r="AV16" s="457" t="s">
        <v>743</v>
      </c>
      <c r="AW16" s="459" t="s">
        <v>150</v>
      </c>
      <c r="AX16" s="459" t="s">
        <v>150</v>
      </c>
      <c r="AY16" s="467">
        <v>0.5</v>
      </c>
      <c r="AZ16" s="457">
        <v>0.5</v>
      </c>
      <c r="BA16" s="464" t="s">
        <v>782</v>
      </c>
      <c r="BB16" s="71" t="s">
        <v>783</v>
      </c>
      <c r="BC16" s="457"/>
      <c r="BD16" s="457"/>
      <c r="BE16" s="465"/>
      <c r="BF16" s="459"/>
      <c r="BG16" s="457"/>
      <c r="BH16" s="457"/>
      <c r="BI16" s="465"/>
      <c r="BJ16" s="459"/>
      <c r="BK16" s="461"/>
      <c r="BL16" s="461"/>
      <c r="BM16" s="461"/>
      <c r="BN16" s="461"/>
      <c r="BO16" s="461"/>
      <c r="BP16" s="461"/>
      <c r="BQ16" s="461"/>
      <c r="BR16" s="461"/>
      <c r="BS16" s="461"/>
    </row>
    <row r="17" spans="2:251" s="161" customFormat="1" ht="94.5" customHeight="1" x14ac:dyDescent="0.25">
      <c r="B17" s="157">
        <v>5</v>
      </c>
      <c r="C17" s="35" t="s">
        <v>784</v>
      </c>
      <c r="D17" s="48">
        <v>0.2</v>
      </c>
      <c r="E17" s="78" t="s">
        <v>743</v>
      </c>
      <c r="F17" s="79" t="s">
        <v>743</v>
      </c>
      <c r="G17" s="362" t="s">
        <v>743</v>
      </c>
      <c r="H17" s="69">
        <v>0.5</v>
      </c>
      <c r="I17" s="164">
        <v>0.5</v>
      </c>
      <c r="J17" s="50">
        <f>IF(ISERROR(I17/H17),"",(I17/H17))</f>
        <v>1</v>
      </c>
      <c r="K17" s="69">
        <v>0.25</v>
      </c>
      <c r="L17" s="69"/>
      <c r="M17" s="362">
        <f>IF(ISERROR(L17/K17),"",(L17/K17))</f>
        <v>0</v>
      </c>
      <c r="N17" s="69">
        <v>0.25</v>
      </c>
      <c r="O17" s="69"/>
      <c r="P17" s="362">
        <f>IF(ISERROR(O17/N17),"",(O17/N17))</f>
        <v>0</v>
      </c>
      <c r="Q17" s="69">
        <f>SUM(E17,H17,K17,N17)</f>
        <v>1</v>
      </c>
      <c r="R17" s="26">
        <f>SUM(F17,I17,L17,O17)</f>
        <v>0.5</v>
      </c>
      <c r="S17" s="50">
        <f>IF((IF(ISERROR(R17/Q17),0,(R17/Q17)))&gt;1,1,(IF(ISERROR(R17/Q17),0,(R17/Q17))))</f>
        <v>0.5</v>
      </c>
      <c r="T17" s="166">
        <f>S17*D17</f>
        <v>0.1</v>
      </c>
      <c r="U17" s="47" t="s">
        <v>785</v>
      </c>
      <c r="V17" s="47" t="s">
        <v>786</v>
      </c>
      <c r="W17" s="50" t="s">
        <v>787</v>
      </c>
      <c r="X17" s="50" t="s">
        <v>743</v>
      </c>
      <c r="Y17" s="50" t="s">
        <v>743</v>
      </c>
      <c r="Z17" s="71" t="s">
        <v>97</v>
      </c>
      <c r="AA17" s="50" t="s">
        <v>788</v>
      </c>
      <c r="AB17" s="71" t="s">
        <v>162</v>
      </c>
      <c r="AC17" s="71" t="s">
        <v>100</v>
      </c>
      <c r="AD17" s="71" t="s">
        <v>101</v>
      </c>
      <c r="AE17" s="71" t="s">
        <v>102</v>
      </c>
      <c r="AF17" s="236" t="s">
        <v>743</v>
      </c>
      <c r="AG17" s="71">
        <v>2023</v>
      </c>
      <c r="AH17" s="71" t="s">
        <v>743</v>
      </c>
      <c r="AI17" s="71" t="s">
        <v>103</v>
      </c>
      <c r="AJ17" s="71" t="s">
        <v>151</v>
      </c>
      <c r="AK17" s="39" t="s">
        <v>741</v>
      </c>
      <c r="AL17" s="75" t="s">
        <v>789</v>
      </c>
      <c r="AM17" s="73" t="s">
        <v>106</v>
      </c>
      <c r="AN17" s="74" t="s">
        <v>743</v>
      </c>
      <c r="AO17" s="75" t="s">
        <v>635</v>
      </c>
      <c r="AP17" s="75" t="s">
        <v>394</v>
      </c>
      <c r="AQ17" s="75"/>
      <c r="AR17" s="35"/>
      <c r="AS17" s="35"/>
      <c r="AT17" s="46" t="s">
        <v>790</v>
      </c>
      <c r="AU17" s="430" t="s">
        <v>743</v>
      </c>
      <c r="AV17" s="457" t="s">
        <v>743</v>
      </c>
      <c r="AW17" s="459" t="s">
        <v>150</v>
      </c>
      <c r="AX17" s="459" t="s">
        <v>150</v>
      </c>
      <c r="AY17" s="467">
        <v>0.5</v>
      </c>
      <c r="AZ17" s="457">
        <v>0.5</v>
      </c>
      <c r="BA17" s="459" t="s">
        <v>791</v>
      </c>
      <c r="BB17" s="50" t="s">
        <v>792</v>
      </c>
      <c r="BC17" s="457"/>
      <c r="BD17" s="457"/>
      <c r="BE17" s="459"/>
      <c r="BF17" s="459"/>
      <c r="BG17" s="457"/>
      <c r="BH17" s="457"/>
      <c r="BI17" s="465"/>
      <c r="BJ17" s="459"/>
      <c r="BK17" s="461"/>
      <c r="BL17" s="461"/>
      <c r="BM17" s="461"/>
      <c r="BN17" s="461"/>
      <c r="BO17" s="461"/>
      <c r="BP17" s="461"/>
      <c r="BQ17" s="461"/>
      <c r="BR17" s="461"/>
      <c r="BS17" s="461"/>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row>
    <row r="18" spans="2:251" s="63" customFormat="1" ht="15.75" customHeight="1" x14ac:dyDescent="0.25">
      <c r="B18" s="89"/>
      <c r="C18" s="54"/>
      <c r="D18" s="91">
        <f>SUM(D13:D17)</f>
        <v>1</v>
      </c>
      <c r="E18" s="54"/>
      <c r="F18" s="54"/>
      <c r="G18" s="68"/>
      <c r="H18" s="54"/>
      <c r="I18" s="54"/>
      <c r="J18" s="54"/>
      <c r="K18" s="54"/>
      <c r="L18" s="54"/>
      <c r="M18" s="54"/>
      <c r="N18" s="54"/>
      <c r="O18" s="54"/>
      <c r="P18" s="54"/>
      <c r="Q18" s="54"/>
      <c r="R18" s="54"/>
      <c r="S18" s="54"/>
      <c r="T18" s="91">
        <f>SUM(T13:T17)</f>
        <v>0.4</v>
      </c>
      <c r="U18" s="54"/>
      <c r="V18" s="54"/>
      <c r="W18" s="54"/>
      <c r="X18" s="54"/>
      <c r="Y18" s="54"/>
      <c r="Z18" s="89"/>
      <c r="AA18" s="62"/>
      <c r="AB18" s="54"/>
      <c r="AC18" s="54"/>
      <c r="AD18" s="54"/>
      <c r="AE18" s="54"/>
      <c r="AF18" s="660"/>
      <c r="AG18" s="62"/>
      <c r="AH18" s="62"/>
      <c r="AI18" s="54"/>
      <c r="AJ18" s="54"/>
      <c r="AK18" s="54"/>
      <c r="AL18" s="62"/>
      <c r="AM18" s="62"/>
      <c r="AN18" s="62"/>
      <c r="AO18" s="62"/>
      <c r="AP18" s="54"/>
      <c r="AQ18" s="54"/>
      <c r="AR18" s="62"/>
      <c r="AS18" s="62"/>
      <c r="AT18" s="62"/>
      <c r="AV18" s="485"/>
      <c r="AW18" s="485"/>
      <c r="AX18" s="485"/>
      <c r="BE18" s="92"/>
      <c r="BK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row>
    <row r="19" spans="2:251" s="63" customFormat="1" ht="15.75" customHeight="1" x14ac:dyDescent="0.25">
      <c r="B19" s="89"/>
      <c r="C19" s="93"/>
      <c r="D19" s="91"/>
      <c r="E19" s="54"/>
      <c r="F19" s="54"/>
      <c r="G19" s="68"/>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60"/>
      <c r="AG19" s="62"/>
      <c r="AH19" s="62"/>
      <c r="AI19" s="54"/>
      <c r="AJ19" s="54"/>
      <c r="AK19" s="54"/>
      <c r="AL19" s="62"/>
      <c r="AM19" s="62"/>
      <c r="AN19" s="62"/>
      <c r="AO19" s="62"/>
      <c r="AP19" s="54"/>
      <c r="AQ19" s="54"/>
      <c r="AR19" s="62"/>
      <c r="AS19" s="62"/>
      <c r="AT19" s="62"/>
      <c r="AV19" s="485"/>
      <c r="AW19" s="485"/>
      <c r="AX19" s="485"/>
      <c r="BE19" s="92"/>
      <c r="BK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row>
    <row r="20" spans="2:251" s="63" customFormat="1" ht="15.75" customHeight="1" x14ac:dyDescent="0.25">
      <c r="B20" s="89"/>
      <c r="C20" s="54"/>
      <c r="D20" s="91"/>
      <c r="E20" s="54"/>
      <c r="F20" s="54"/>
      <c r="G20" s="68"/>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60"/>
      <c r="AG20" s="62"/>
      <c r="AH20" s="62"/>
      <c r="AI20" s="54"/>
      <c r="AJ20" s="54"/>
      <c r="AK20" s="54"/>
      <c r="AL20" s="62"/>
      <c r="AM20" s="62"/>
      <c r="AN20" s="62"/>
      <c r="AO20" s="62"/>
      <c r="AP20" s="54"/>
      <c r="AQ20" s="54"/>
      <c r="AR20" s="62"/>
      <c r="AS20" s="62"/>
      <c r="AT20" s="62"/>
      <c r="AV20" s="485"/>
      <c r="AW20" s="485"/>
      <c r="AX20" s="485"/>
      <c r="BE20" s="94"/>
      <c r="BK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row>
    <row r="21" spans="2:251" s="63" customFormat="1" ht="15.75" customHeight="1" x14ac:dyDescent="0.25">
      <c r="B21" s="89"/>
      <c r="C21" s="54"/>
      <c r="D21" s="91"/>
      <c r="E21" s="54"/>
      <c r="F21" s="54"/>
      <c r="G21" s="68"/>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60"/>
      <c r="AG21" s="62"/>
      <c r="AH21" s="62"/>
      <c r="AI21" s="54"/>
      <c r="AJ21" s="54"/>
      <c r="AK21" s="54"/>
      <c r="AL21" s="62"/>
      <c r="AM21" s="62"/>
      <c r="AN21" s="62"/>
      <c r="AO21" s="62"/>
      <c r="AP21" s="54"/>
      <c r="AQ21" s="54"/>
      <c r="AR21" s="62"/>
      <c r="AS21" s="62"/>
      <c r="AT21" s="62"/>
      <c r="AV21" s="485"/>
      <c r="AW21" s="485"/>
      <c r="AX21" s="485"/>
      <c r="BE21" s="92"/>
      <c r="BK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row>
    <row r="22" spans="2:251" s="63" customFormat="1" ht="15.75" customHeight="1" x14ac:dyDescent="0.25">
      <c r="B22" s="89"/>
      <c r="C22" s="54"/>
      <c r="D22" s="91"/>
      <c r="E22" s="54"/>
      <c r="F22" s="54"/>
      <c r="G22" s="68"/>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60"/>
      <c r="AG22" s="62"/>
      <c r="AH22" s="62"/>
      <c r="AI22" s="54"/>
      <c r="AJ22" s="54"/>
      <c r="AK22" s="54"/>
      <c r="AL22" s="62"/>
      <c r="AM22" s="62"/>
      <c r="AN22" s="62"/>
      <c r="AO22" s="62"/>
      <c r="AP22" s="54"/>
      <c r="AQ22" s="54"/>
      <c r="AR22" s="62"/>
      <c r="AS22" s="62"/>
      <c r="AT22" s="62"/>
      <c r="AV22" s="485"/>
      <c r="AW22" s="485"/>
      <c r="AX22" s="485"/>
      <c r="BE22" s="92"/>
      <c r="BK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row>
    <row r="23" spans="2:251" s="63" customFormat="1" ht="15.75" customHeight="1" x14ac:dyDescent="0.25">
      <c r="B23" s="89"/>
      <c r="C23" s="54"/>
      <c r="D23" s="91"/>
      <c r="E23" s="54"/>
      <c r="F23" s="54"/>
      <c r="G23" s="68"/>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60"/>
      <c r="AG23" s="62"/>
      <c r="AH23" s="62"/>
      <c r="AI23" s="54"/>
      <c r="AJ23" s="54"/>
      <c r="AK23" s="54"/>
      <c r="AL23" s="62"/>
      <c r="AM23" s="62"/>
      <c r="AN23" s="62"/>
      <c r="AO23" s="62"/>
      <c r="AP23" s="54"/>
      <c r="AQ23" s="54"/>
      <c r="AR23" s="62"/>
      <c r="AS23" s="62"/>
      <c r="AT23" s="62"/>
      <c r="AV23" s="485"/>
      <c r="AW23" s="485"/>
      <c r="AX23" s="485"/>
      <c r="BE23" s="92"/>
      <c r="BK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row>
    <row r="24" spans="2:251" s="63" customFormat="1" ht="15.75" customHeight="1" x14ac:dyDescent="0.25">
      <c r="B24" s="89"/>
      <c r="C24" s="54"/>
      <c r="D24" s="91"/>
      <c r="E24" s="54"/>
      <c r="F24" s="54"/>
      <c r="G24" s="68"/>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60"/>
      <c r="AG24" s="62"/>
      <c r="AH24" s="62"/>
      <c r="AI24" s="54"/>
      <c r="AJ24" s="54"/>
      <c r="AK24" s="54"/>
      <c r="AL24" s="62"/>
      <c r="AM24" s="62"/>
      <c r="AN24" s="62"/>
      <c r="AO24" s="62"/>
      <c r="AP24" s="54"/>
      <c r="AQ24" s="54"/>
      <c r="AR24" s="62"/>
      <c r="AS24" s="62"/>
      <c r="AT24" s="62"/>
      <c r="AV24" s="485"/>
      <c r="AW24" s="485"/>
      <c r="AX24" s="485"/>
      <c r="BE24" s="92"/>
      <c r="BK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row>
    <row r="25" spans="2:251" s="63" customFormat="1" ht="15.75" customHeight="1" x14ac:dyDescent="0.25">
      <c r="B25" s="89"/>
      <c r="C25" s="54"/>
      <c r="D25" s="91"/>
      <c r="E25" s="54"/>
      <c r="F25" s="54"/>
      <c r="G25" s="68"/>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60"/>
      <c r="AG25" s="62"/>
      <c r="AH25" s="62"/>
      <c r="AI25" s="54"/>
      <c r="AJ25" s="54"/>
      <c r="AK25" s="54"/>
      <c r="AL25" s="62"/>
      <c r="AM25" s="62"/>
      <c r="AN25" s="62"/>
      <c r="AO25" s="62"/>
      <c r="AP25" s="54"/>
      <c r="AQ25" s="54"/>
      <c r="AR25" s="62"/>
      <c r="AS25" s="62"/>
      <c r="AT25" s="62"/>
      <c r="AV25" s="485"/>
      <c r="AW25" s="485"/>
      <c r="AX25" s="485"/>
      <c r="BE25" s="92"/>
      <c r="BK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row>
    <row r="26" spans="2:251" s="63" customFormat="1" ht="15.75" customHeight="1" x14ac:dyDescent="0.25">
      <c r="B26" s="89"/>
      <c r="C26" s="54"/>
      <c r="D26" s="91"/>
      <c r="E26" s="54"/>
      <c r="F26" s="54"/>
      <c r="G26" s="68"/>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60"/>
      <c r="AG26" s="62"/>
      <c r="AH26" s="62"/>
      <c r="AI26" s="54"/>
      <c r="AJ26" s="54"/>
      <c r="AK26" s="54"/>
      <c r="AL26" s="62"/>
      <c r="AM26" s="62"/>
      <c r="AN26" s="62"/>
      <c r="AO26" s="62"/>
      <c r="AP26" s="54"/>
      <c r="AQ26" s="54"/>
      <c r="AR26" s="62"/>
      <c r="AS26" s="62"/>
      <c r="AT26" s="62"/>
      <c r="AV26" s="485"/>
      <c r="AW26" s="485"/>
      <c r="AX26" s="485"/>
      <c r="BE26" s="92"/>
      <c r="BK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row>
    <row r="27" spans="2:251" s="63" customFormat="1" ht="15" customHeight="1" x14ac:dyDescent="0.25">
      <c r="B27" s="89"/>
      <c r="C27"/>
      <c r="D27" s="91"/>
      <c r="E27" s="54"/>
      <c r="F27" s="54"/>
      <c r="G27" s="68"/>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60"/>
      <c r="AG27" s="62"/>
      <c r="AH27" s="62"/>
      <c r="AI27" s="54"/>
      <c r="AJ27" s="54"/>
      <c r="AK27" s="54"/>
      <c r="AL27" s="62"/>
      <c r="AM27" s="62"/>
      <c r="AN27" s="62"/>
      <c r="AO27" s="62"/>
      <c r="AP27" s="54"/>
      <c r="AQ27" s="54"/>
      <c r="AR27" s="62"/>
      <c r="AS27" s="62"/>
      <c r="AT27" s="62"/>
      <c r="AV27" s="485"/>
      <c r="AW27" s="485"/>
      <c r="AX27" s="485"/>
      <c r="BK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row>
    <row r="28" spans="2:251" s="63" customFormat="1" ht="11.25" customHeight="1" x14ac:dyDescent="0.25">
      <c r="B28" s="89"/>
      <c r="C28" s="54"/>
      <c r="D28" s="91"/>
      <c r="E28" s="54"/>
      <c r="F28" s="54"/>
      <c r="G28" s="68"/>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60"/>
      <c r="AG28" s="62"/>
      <c r="AH28" s="62"/>
      <c r="AI28" s="54"/>
      <c r="AJ28" s="54"/>
      <c r="AK28" s="54"/>
      <c r="AL28" s="62"/>
      <c r="AM28" s="62"/>
      <c r="AN28" s="62"/>
      <c r="AO28" s="62"/>
      <c r="AP28" s="54"/>
      <c r="AQ28" s="54"/>
      <c r="AR28" s="62"/>
      <c r="AS28" s="62"/>
      <c r="AT28" s="62"/>
      <c r="AV28" s="485"/>
      <c r="AW28" s="485"/>
      <c r="AX28" s="485"/>
      <c r="BK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row>
    <row r="29" spans="2:251" s="63" customFormat="1" ht="11.25" customHeight="1" x14ac:dyDescent="0.25">
      <c r="B29" s="89"/>
      <c r="C29" s="54"/>
      <c r="D29" s="91"/>
      <c r="E29" s="54"/>
      <c r="F29" s="54"/>
      <c r="G29" s="68"/>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60"/>
      <c r="AG29" s="62"/>
      <c r="AH29" s="62"/>
      <c r="AI29" s="54"/>
      <c r="AJ29" s="54"/>
      <c r="AK29" s="54"/>
      <c r="AL29" s="62"/>
      <c r="AM29" s="62"/>
      <c r="AN29" s="62"/>
      <c r="AO29" s="62"/>
      <c r="AP29" s="54"/>
      <c r="AQ29" s="54"/>
      <c r="AR29" s="62"/>
      <c r="AS29" s="62"/>
      <c r="AT29" s="62"/>
      <c r="AV29" s="485"/>
      <c r="AW29" s="485"/>
      <c r="AX29" s="485"/>
      <c r="BK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row>
    <row r="30" spans="2:251" s="63" customFormat="1" ht="11.25" customHeight="1" x14ac:dyDescent="0.25">
      <c r="B30" s="89"/>
      <c r="C30" s="54"/>
      <c r="D30" s="91"/>
      <c r="E30" s="54"/>
      <c r="F30" s="54"/>
      <c r="G30" s="68"/>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60"/>
      <c r="AG30" s="62"/>
      <c r="AH30" s="62"/>
      <c r="AI30" s="54"/>
      <c r="AJ30" s="54"/>
      <c r="AK30" s="54"/>
      <c r="AL30" s="62"/>
      <c r="AM30" s="62"/>
      <c r="AN30" s="62"/>
      <c r="AO30" s="62"/>
      <c r="AP30" s="54"/>
      <c r="AQ30" s="54"/>
      <c r="AR30" s="62"/>
      <c r="AS30" s="62"/>
      <c r="AT30" s="62"/>
      <c r="AV30" s="485"/>
      <c r="AW30" s="485"/>
      <c r="AX30" s="485"/>
      <c r="BK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row>
    <row r="31" spans="2:251" s="63" customFormat="1" ht="11.25" customHeight="1" x14ac:dyDescent="0.25">
      <c r="B31" s="89"/>
      <c r="C31" s="54"/>
      <c r="D31" s="91"/>
      <c r="E31" s="54"/>
      <c r="F31" s="54"/>
      <c r="G31" s="68"/>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60"/>
      <c r="AG31" s="62"/>
      <c r="AH31" s="62"/>
      <c r="AI31" s="54"/>
      <c r="AJ31" s="54"/>
      <c r="AK31" s="54"/>
      <c r="AL31" s="62"/>
      <c r="AM31" s="62"/>
      <c r="AN31" s="62"/>
      <c r="AO31" s="62"/>
      <c r="AP31" s="54"/>
      <c r="AQ31" s="54"/>
      <c r="AR31" s="62"/>
      <c r="AS31" s="62"/>
      <c r="AT31" s="62"/>
      <c r="BK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row>
    <row r="32" spans="2:251" s="63" customFormat="1" ht="11.25" customHeight="1" x14ac:dyDescent="0.25">
      <c r="B32" s="89"/>
      <c r="C32" s="54"/>
      <c r="D32" s="91"/>
      <c r="E32" s="54"/>
      <c r="F32" s="54"/>
      <c r="G32" s="68"/>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60"/>
      <c r="AG32" s="62"/>
      <c r="AH32" s="62"/>
      <c r="AI32" s="54"/>
      <c r="AJ32" s="54"/>
      <c r="AK32" s="54"/>
      <c r="AL32" s="62"/>
      <c r="AM32" s="62"/>
      <c r="AN32" s="62"/>
      <c r="AO32" s="62"/>
      <c r="AP32" s="54"/>
      <c r="AQ32" s="54"/>
      <c r="AR32" s="62"/>
      <c r="AS32" s="62"/>
      <c r="AT32" s="62"/>
      <c r="BK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row>
    <row r="33" spans="2:251" s="63" customFormat="1" ht="11.25" customHeight="1" x14ac:dyDescent="0.25">
      <c r="B33" s="89"/>
      <c r="C33" s="54"/>
      <c r="D33" s="91"/>
      <c r="E33" s="54"/>
      <c r="F33" s="54"/>
      <c r="G33" s="68"/>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60"/>
      <c r="AG33" s="62"/>
      <c r="AH33" s="62"/>
      <c r="AI33" s="54"/>
      <c r="AJ33" s="54"/>
      <c r="AK33" s="54"/>
      <c r="AL33" s="62"/>
      <c r="AM33" s="62"/>
      <c r="AN33" s="62"/>
      <c r="AO33" s="62"/>
      <c r="AP33" s="54"/>
      <c r="AQ33" s="54"/>
      <c r="AR33" s="62"/>
      <c r="AS33" s="62"/>
      <c r="AT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row>
    <row r="34" spans="2:251" s="63" customFormat="1" ht="11.25" customHeight="1" x14ac:dyDescent="0.25">
      <c r="B34" s="89"/>
      <c r="C34" s="54"/>
      <c r="D34" s="91"/>
      <c r="E34" s="54"/>
      <c r="F34" s="54"/>
      <c r="G34" s="68"/>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60"/>
      <c r="AG34" s="62"/>
      <c r="AH34" s="62"/>
      <c r="AI34" s="54"/>
      <c r="AJ34" s="54"/>
      <c r="AK34" s="54"/>
      <c r="AL34" s="62"/>
      <c r="AM34" s="62"/>
      <c r="AN34" s="62"/>
      <c r="AO34" s="62"/>
      <c r="AP34" s="54"/>
      <c r="AQ34" s="54"/>
      <c r="AR34" s="62"/>
      <c r="AS34" s="62"/>
      <c r="AT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row>
    <row r="35" spans="2:251" s="63" customFormat="1" ht="11.25" customHeight="1" x14ac:dyDescent="0.25">
      <c r="B35" s="89"/>
      <c r="C35" s="54"/>
      <c r="D35" s="91"/>
      <c r="E35" s="54"/>
      <c r="F35" s="54"/>
      <c r="G35" s="68"/>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60"/>
      <c r="AG35" s="62"/>
      <c r="AH35" s="62"/>
      <c r="AI35" s="54"/>
      <c r="AJ35" s="54"/>
      <c r="AK35" s="54"/>
      <c r="AL35" s="62"/>
      <c r="AM35" s="62"/>
      <c r="AN35" s="62"/>
      <c r="AO35" s="62"/>
      <c r="AP35" s="54"/>
      <c r="AQ35" s="54"/>
      <c r="AR35" s="62"/>
      <c r="AS35" s="62"/>
      <c r="AT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row>
    <row r="36" spans="2:251" s="63" customFormat="1" ht="11.25" customHeight="1" x14ac:dyDescent="0.25">
      <c r="C36" s="62"/>
      <c r="D36" s="62"/>
      <c r="E36" s="62"/>
      <c r="F36" s="62"/>
      <c r="G36" s="231"/>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60"/>
      <c r="AG36" s="62"/>
      <c r="AH36" s="62"/>
      <c r="AI36" s="54"/>
      <c r="AJ36" s="54"/>
      <c r="AK36" s="54"/>
      <c r="AL36" s="62"/>
      <c r="AM36" s="62"/>
      <c r="AN36" s="62"/>
      <c r="AO36" s="62"/>
      <c r="AP36" s="54"/>
      <c r="AQ36" s="54"/>
      <c r="AR36" s="62"/>
      <c r="AS36" s="62"/>
      <c r="AT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row>
    <row r="37" spans="2:251" s="63" customFormat="1" ht="11.25" customHeight="1" x14ac:dyDescent="0.25">
      <c r="C37" s="62"/>
      <c r="D37" s="62"/>
      <c r="E37" s="62"/>
      <c r="F37" s="62"/>
      <c r="G37" s="231"/>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60"/>
      <c r="AG37" s="62"/>
      <c r="AH37" s="62"/>
      <c r="AI37" s="54"/>
      <c r="AJ37" s="54"/>
      <c r="AK37" s="54"/>
      <c r="AL37" s="62"/>
      <c r="AM37" s="62"/>
      <c r="AN37" s="62"/>
      <c r="AO37" s="62"/>
      <c r="AP37" s="54"/>
      <c r="AQ37" s="54"/>
      <c r="AR37" s="62"/>
      <c r="AS37" s="62"/>
      <c r="AT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row>
    <row r="38" spans="2:251" s="63" customFormat="1" ht="11.25" customHeight="1" x14ac:dyDescent="0.25">
      <c r="C38" s="62"/>
      <c r="D38" s="62"/>
      <c r="E38" s="62"/>
      <c r="F38" s="62"/>
      <c r="G38" s="231"/>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60"/>
      <c r="AG38" s="62"/>
      <c r="AH38" s="62"/>
      <c r="AI38" s="54"/>
      <c r="AJ38" s="54"/>
      <c r="AK38" s="54"/>
      <c r="AL38" s="62"/>
      <c r="AM38" s="62"/>
      <c r="AN38" s="62"/>
      <c r="AO38" s="62"/>
      <c r="AP38" s="54"/>
      <c r="AQ38" s="54"/>
      <c r="AR38" s="62"/>
      <c r="AS38" s="62"/>
      <c r="AT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row>
    <row r="39" spans="2:251" s="63" customFormat="1" ht="11.25" customHeight="1" x14ac:dyDescent="0.25">
      <c r="C39" s="62"/>
      <c r="D39" s="62"/>
      <c r="E39" s="62"/>
      <c r="F39" s="62"/>
      <c r="G39" s="231"/>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60"/>
      <c r="AG39" s="62"/>
      <c r="AH39" s="62"/>
      <c r="AI39" s="54"/>
      <c r="AJ39" s="54"/>
      <c r="AK39" s="54"/>
      <c r="AL39" s="62"/>
      <c r="AM39" s="62"/>
      <c r="AN39" s="62"/>
      <c r="AO39" s="62"/>
      <c r="AP39" s="54"/>
      <c r="AQ39" s="54"/>
      <c r="AR39" s="62"/>
      <c r="AS39" s="62"/>
      <c r="AT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row>
  </sheetData>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S13:S17">
    <cfRule type="colorScale" priority="1">
      <colorScale>
        <cfvo type="min"/>
        <cfvo type="max"/>
        <color theme="0"/>
        <color theme="0"/>
      </colorScale>
    </cfRule>
    <cfRule type="cellIs" dxfId="700" priority="2" stopIfTrue="1" operator="between">
      <formula>0.9</formula>
      <formula>1.05</formula>
    </cfRule>
    <cfRule type="cellIs" dxfId="699" priority="3" stopIfTrue="1" operator="between">
      <formula>0.7</formula>
      <formula>0.8999</formula>
    </cfRule>
    <cfRule type="cellIs" dxfId="698" priority="4" stopIfTrue="1" operator="between">
      <formula>0</formula>
      <formula>0.699</formula>
    </cfRule>
    <cfRule type="cellIs" dxfId="697" priority="5" stopIfTrue="1" operator="greaterThan">
      <formula>1.05</formula>
    </cfRule>
    <cfRule type="cellIs" dxfId="696" priority="6" stopIfTrue="1" operator="between">
      <formula>0.9</formula>
      <formula>1.05</formula>
    </cfRule>
    <cfRule type="cellIs" dxfId="695" priority="7" stopIfTrue="1" operator="between">
      <formula>0.7</formula>
      <formula>0.8999</formula>
    </cfRule>
    <cfRule type="cellIs" dxfId="694" priority="8" stopIfTrue="1" operator="between">
      <formula>0</formula>
      <formula>0.699</formula>
    </cfRule>
    <cfRule type="cellIs" dxfId="693" priority="9" stopIfTrue="1" operator="greaterThan">
      <formula>1.05</formula>
    </cfRule>
    <cfRule type="colorScale" priority="10">
      <colorScale>
        <cfvo type="min"/>
        <cfvo type="max"/>
        <color theme="0"/>
        <color theme="0" tint="-4.9989318521683403E-2"/>
      </colorScale>
    </cfRule>
  </conditionalFormatting>
  <dataValidations count="10">
    <dataValidation type="list" operator="equal" allowBlank="1" showErrorMessage="1" sqref="AK18: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18:Z39">
      <formula1>"Eficacia,Eficiencia,Efectividad,"</formula1>
      <formula2>0</formula2>
    </dataValidation>
    <dataValidation type="list" operator="equal" allowBlank="1" showErrorMessage="1" sqref="AP18: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9">
      <formula1>",Distrital ,Dsitrital-Rural ,Distrital- Urbano,Entidad ,Localidad,UPZ,Departamental,Regional,Nacional"</formula1>
      <formula2>0</formula2>
    </dataValidation>
    <dataValidation type="list" operator="equal" allowBlank="1" showErrorMessage="1" sqref="AI13:AI39">
      <formula1>"Gestión"</formula1>
      <formula2>0</formula2>
    </dataValidation>
    <dataValidation type="list" operator="equal" allowBlank="1" showErrorMessage="1" sqref="AE13:AE39">
      <formula1>"Alta ,Media ,Baja"</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B13:AB39">
      <formula1>"Alcaldía Local,Central,Sectorial,"</formula1>
      <formula2>0</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4"/>
  <sheetViews>
    <sheetView showGridLines="0" topLeftCell="A9" zoomScale="69" zoomScaleNormal="69" workbookViewId="0">
      <pane xSplit="3" ySplit="4" topLeftCell="AI15" activePane="bottomRight" state="frozen"/>
      <selection pane="topRight"/>
      <selection pane="bottomLeft"/>
      <selection pane="bottomRight" activeCell="S15" sqref="S15"/>
    </sheetView>
  </sheetViews>
  <sheetFormatPr baseColWidth="10" defaultColWidth="20.5703125" defaultRowHeight="12.75" customHeight="1" x14ac:dyDescent="0.25"/>
  <cols>
    <col min="1" max="1" width="4.7109375" customWidth="1"/>
    <col min="2" max="2" width="11.5703125" style="62" customWidth="1"/>
    <col min="3" max="3" width="49.140625" style="62" customWidth="1"/>
    <col min="4" max="4" width="15.7109375" style="62" customWidth="1"/>
    <col min="5" max="5" width="9.7109375" style="62" customWidth="1"/>
    <col min="6" max="6" width="11.140625" style="62" customWidth="1"/>
    <col min="7" max="7" width="12" style="231" customWidth="1"/>
    <col min="8" max="8" width="9.5703125" style="62" customWidth="1"/>
    <col min="9" max="9" width="12.42578125" style="62" customWidth="1"/>
    <col min="10" max="10" width="11.28515625" style="62" customWidth="1"/>
    <col min="11" max="11" width="11" style="62" customWidth="1"/>
    <col min="12" max="12" width="9.28515625" style="62" customWidth="1"/>
    <col min="13"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42.42578125" style="62" customWidth="1"/>
    <col min="22" max="22" width="41.7109375" style="62" customWidth="1"/>
    <col min="23" max="23" width="22.85546875" style="62" customWidth="1"/>
    <col min="24" max="24" width="27.28515625" style="62" customWidth="1"/>
    <col min="25" max="25" width="33.42578125" style="62" customWidth="1"/>
    <col min="26" max="26" width="21.5703125" style="63" customWidth="1"/>
    <col min="27" max="31" width="20.5703125" style="63" customWidth="1"/>
    <col min="32" max="32" width="20.5703125" style="232" customWidth="1"/>
    <col min="33" max="36" width="20.5703125" style="63" customWidth="1"/>
    <col min="37" max="37" width="42.42578125" style="63" customWidth="1"/>
    <col min="38" max="38" width="24.28515625" style="63" customWidth="1"/>
    <col min="39" max="39" width="24.5703125" style="63" customWidth="1"/>
    <col min="40" max="40" width="20.5703125" style="63" customWidth="1"/>
    <col min="41" max="41" width="28.140625" style="63" customWidth="1"/>
    <col min="42" max="42" width="22.28515625" style="63" customWidth="1"/>
    <col min="43" max="43" width="19.140625" style="63" customWidth="1"/>
    <col min="44" max="44" width="20.5703125" style="63" customWidth="1"/>
    <col min="45" max="46" width="30.140625" style="63" customWidth="1"/>
    <col min="47" max="48" width="20.5703125" style="63" customWidth="1"/>
    <col min="49" max="49" width="43.42578125" style="63" customWidth="1"/>
    <col min="50" max="50" width="33.7109375" style="62" customWidth="1"/>
    <col min="51" max="52" width="20.5703125" style="62" customWidth="1"/>
    <col min="53" max="53" width="50.5703125" style="62" customWidth="1"/>
    <col min="54" max="54" width="44.42578125" style="62" customWidth="1"/>
    <col min="55" max="55" width="8.7109375" style="62" customWidth="1"/>
    <col min="56" max="56" width="9" style="62" customWidth="1"/>
    <col min="57" max="57" width="26.140625" style="62" customWidth="1"/>
    <col min="58" max="58" width="32.140625" style="62" customWidth="1"/>
    <col min="59" max="59" width="17" style="62" customWidth="1"/>
    <col min="60" max="60" width="16" style="62" customWidth="1"/>
    <col min="61" max="61" width="35.42578125" style="62" customWidth="1"/>
    <col min="62" max="62" width="36" style="62" customWidth="1"/>
    <col min="63" max="251" width="20.5703125" style="62" customWidth="1"/>
  </cols>
  <sheetData>
    <row r="1" spans="2:251" ht="12.75" customHeight="1" thickBot="1" x14ac:dyDescent="0.3"/>
    <row r="2" spans="2:251" s="42" customFormat="1" ht="30.75" customHeight="1" thickBot="1" x14ac:dyDescent="0.4">
      <c r="B2" s="1024"/>
      <c r="C2" s="1002" t="s">
        <v>18</v>
      </c>
      <c r="D2" s="1003"/>
      <c r="E2" s="1003"/>
      <c r="F2" s="1003"/>
      <c r="G2" s="1003"/>
      <c r="H2" s="1003"/>
      <c r="I2" s="1003"/>
      <c r="J2" s="1003"/>
      <c r="K2" s="1003"/>
      <c r="L2" s="1003"/>
      <c r="M2" s="1003"/>
      <c r="N2" s="1003"/>
      <c r="O2" s="1003"/>
      <c r="P2" s="1003"/>
      <c r="Q2" s="1004"/>
      <c r="R2" s="1011" t="s">
        <v>19</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42" customFormat="1" ht="18" customHeight="1" thickBot="1" x14ac:dyDescent="0.4">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42" customFormat="1" ht="19.5" customHeight="1" thickBot="1" x14ac:dyDescent="0.4">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42" customFormat="1" ht="24"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42" customFormat="1" ht="22.5" customHeight="1" thickBot="1" x14ac:dyDescent="0.4">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50.25" customHeight="1" x14ac:dyDescent="0.25">
      <c r="B7" s="1035" t="s">
        <v>28</v>
      </c>
      <c r="C7" s="1036"/>
      <c r="D7" s="1304" t="s">
        <v>739</v>
      </c>
      <c r="E7" s="1304"/>
      <c r="F7" s="1304"/>
      <c r="G7" s="1304"/>
      <c r="H7" s="1304"/>
      <c r="I7" s="1304"/>
      <c r="J7" s="1304"/>
      <c r="K7" s="1304"/>
      <c r="L7" s="1304"/>
      <c r="M7" s="1304"/>
      <c r="N7" s="1304"/>
      <c r="O7" s="1304"/>
      <c r="P7" s="1304"/>
      <c r="Q7" s="1304"/>
      <c r="R7" s="1304"/>
      <c r="S7" s="1304"/>
      <c r="T7" s="1304"/>
      <c r="U7" s="1304"/>
      <c r="V7" s="1304"/>
      <c r="W7" s="1304"/>
      <c r="X7" s="1304"/>
      <c r="Y7" s="1304"/>
      <c r="Z7" s="1304"/>
      <c r="AA7" s="1064" t="s">
        <v>30</v>
      </c>
      <c r="AB7" s="1064"/>
      <c r="AC7" s="1305" t="s">
        <v>740</v>
      </c>
      <c r="AD7" s="1305"/>
      <c r="AE7" s="1305"/>
      <c r="AF7" s="1305"/>
      <c r="AG7" s="1305"/>
      <c r="AH7" s="1305"/>
      <c r="AI7" s="1305"/>
      <c r="AJ7" s="1305"/>
      <c r="AK7" s="1064" t="s">
        <v>32</v>
      </c>
      <c r="AL7" s="1064"/>
      <c r="AM7" s="1255" t="s">
        <v>380</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49.15" customHeight="1" x14ac:dyDescent="0.25">
      <c r="B8" s="1300" t="s">
        <v>34</v>
      </c>
      <c r="C8" s="1301"/>
      <c r="D8" s="1302" t="s">
        <v>741</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85" t="s">
        <v>36</v>
      </c>
      <c r="AN8" s="1303">
        <v>44911</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42.75" customHeight="1" x14ac:dyDescent="0.25">
      <c r="B11" s="1057"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57" t="s">
        <v>63</v>
      </c>
      <c r="AL11" s="1057"/>
      <c r="AM11" s="1057"/>
      <c r="AN11" s="1057"/>
      <c r="AO11" s="1057"/>
      <c r="AP11" s="1057"/>
      <c r="AQ11" s="1057"/>
      <c r="AR11" s="1279" t="s">
        <v>64</v>
      </c>
      <c r="AS11" s="1057" t="s">
        <v>65</v>
      </c>
      <c r="AT11" s="1057" t="s">
        <v>66</v>
      </c>
      <c r="AU11" s="1069"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69" t="s">
        <v>69</v>
      </c>
    </row>
    <row r="12" spans="2:251" s="129" customFormat="1" ht="40.5" customHeight="1" x14ac:dyDescent="0.25">
      <c r="B12" s="1057"/>
      <c r="C12" s="1057"/>
      <c r="D12" s="1057"/>
      <c r="E12" s="132" t="s">
        <v>71</v>
      </c>
      <c r="F12" s="132" t="s">
        <v>72</v>
      </c>
      <c r="G12" s="233" t="s">
        <v>73</v>
      </c>
      <c r="H12" s="132" t="s">
        <v>71</v>
      </c>
      <c r="I12" s="132" t="s">
        <v>72</v>
      </c>
      <c r="J12" s="132" t="s">
        <v>73</v>
      </c>
      <c r="K12" s="132" t="s">
        <v>71</v>
      </c>
      <c r="L12" s="132" t="s">
        <v>72</v>
      </c>
      <c r="M12" s="132" t="s">
        <v>73</v>
      </c>
      <c r="N12" s="132" t="s">
        <v>71</v>
      </c>
      <c r="O12" s="132" t="s">
        <v>72</v>
      </c>
      <c r="P12" s="132" t="s">
        <v>73</v>
      </c>
      <c r="Q12" s="132" t="s">
        <v>71</v>
      </c>
      <c r="R12" s="132" t="s">
        <v>72</v>
      </c>
      <c r="S12" s="132" t="s">
        <v>73</v>
      </c>
      <c r="T12" s="187">
        <f>SUM(T13:T21)</f>
        <v>0.5083333333333333</v>
      </c>
      <c r="U12" s="1057"/>
      <c r="V12" s="1057"/>
      <c r="W12" s="1057"/>
      <c r="X12" s="133" t="s">
        <v>74</v>
      </c>
      <c r="Y12" s="133" t="s">
        <v>75</v>
      </c>
      <c r="Z12" s="1082"/>
      <c r="AA12" s="1057"/>
      <c r="AB12" s="1057"/>
      <c r="AC12" s="1057"/>
      <c r="AD12" s="1057"/>
      <c r="AE12" s="1057"/>
      <c r="AF12" s="234" t="s">
        <v>76</v>
      </c>
      <c r="AG12" s="132" t="s">
        <v>77</v>
      </c>
      <c r="AH12" s="133" t="s">
        <v>78</v>
      </c>
      <c r="AI12" s="1057"/>
      <c r="AJ12" s="1057"/>
      <c r="AK12" s="235" t="s">
        <v>79</v>
      </c>
      <c r="AL12" s="235" t="s">
        <v>80</v>
      </c>
      <c r="AM12" s="235" t="s">
        <v>81</v>
      </c>
      <c r="AN12" s="235" t="s">
        <v>204</v>
      </c>
      <c r="AO12" s="235" t="s">
        <v>82</v>
      </c>
      <c r="AP12" s="235" t="s">
        <v>83</v>
      </c>
      <c r="AQ12" s="235" t="s">
        <v>84</v>
      </c>
      <c r="AR12" s="1279"/>
      <c r="AS12" s="1057"/>
      <c r="AT12" s="1057"/>
      <c r="AU12" s="190" t="s">
        <v>85</v>
      </c>
      <c r="AV12" s="190" t="s">
        <v>86</v>
      </c>
      <c r="AW12" s="190" t="s">
        <v>87</v>
      </c>
      <c r="AX12" s="190" t="s">
        <v>88</v>
      </c>
      <c r="AY12" s="190" t="s">
        <v>85</v>
      </c>
      <c r="AZ12" s="190" t="s">
        <v>86</v>
      </c>
      <c r="BA12" s="190" t="s">
        <v>87</v>
      </c>
      <c r="BB12" s="190" t="s">
        <v>88</v>
      </c>
      <c r="BC12" s="190" t="s">
        <v>85</v>
      </c>
      <c r="BD12" s="190" t="s">
        <v>86</v>
      </c>
      <c r="BE12" s="190" t="s">
        <v>87</v>
      </c>
      <c r="BF12" s="190" t="s">
        <v>88</v>
      </c>
      <c r="BG12" s="190" t="s">
        <v>85</v>
      </c>
      <c r="BH12" s="190" t="s">
        <v>86</v>
      </c>
      <c r="BI12" s="190" t="s">
        <v>87</v>
      </c>
      <c r="BJ12" s="190" t="s">
        <v>89</v>
      </c>
    </row>
    <row r="13" spans="2:251" s="161" customFormat="1" ht="163.5" customHeight="1" x14ac:dyDescent="0.25">
      <c r="B13" s="157">
        <v>1</v>
      </c>
      <c r="C13" s="38" t="s">
        <v>793</v>
      </c>
      <c r="D13" s="48">
        <v>0.15</v>
      </c>
      <c r="E13" s="78">
        <v>0.25</v>
      </c>
      <c r="F13" s="79">
        <v>0.25</v>
      </c>
      <c r="G13" s="362">
        <f t="shared" ref="G13:G15" si="0">IF(ISERROR(F13/E13),"",(F13/E13))</f>
        <v>1</v>
      </c>
      <c r="H13" s="69">
        <v>0.25</v>
      </c>
      <c r="I13" s="457">
        <v>0.25</v>
      </c>
      <c r="J13" s="362">
        <f t="shared" ref="J13:J14" si="1">IF(ISERROR(I13/H13),"",(I13/H13))</f>
        <v>1</v>
      </c>
      <c r="K13" s="69">
        <v>0.25</v>
      </c>
      <c r="L13" s="164"/>
      <c r="M13" s="362">
        <f t="shared" ref="M13" si="2">IF(ISERROR(L13/K13),"",(L13/K13))</f>
        <v>0</v>
      </c>
      <c r="N13" s="69">
        <v>0.25</v>
      </c>
      <c r="O13" s="164"/>
      <c r="P13" s="362">
        <f t="shared" ref="P13" si="3">IF(ISERROR(O13/N13),"",(O13/N13))</f>
        <v>0</v>
      </c>
      <c r="Q13" s="69">
        <f>SUM(E13,H13,K13,N13)</f>
        <v>1</v>
      </c>
      <c r="R13" s="26">
        <f>SUM(F13,I13,L13,O13)</f>
        <v>0.5</v>
      </c>
      <c r="S13" s="50">
        <f>IF((IF(ISERROR(R13/Q13),0,(R13/Q13)))&gt;1,1,(IF(ISERROR(R13/Q13),0,(R13/Q13))))</f>
        <v>0.5</v>
      </c>
      <c r="T13" s="166">
        <f>S13*D13</f>
        <v>7.4999999999999997E-2</v>
      </c>
      <c r="U13" s="47" t="s">
        <v>794</v>
      </c>
      <c r="V13" s="47" t="s">
        <v>795</v>
      </c>
      <c r="W13" s="50" t="s">
        <v>796</v>
      </c>
      <c r="X13" s="50" t="s">
        <v>797</v>
      </c>
      <c r="Y13" s="50" t="s">
        <v>798</v>
      </c>
      <c r="Z13" s="71" t="s">
        <v>212</v>
      </c>
      <c r="AA13" s="50" t="s">
        <v>799</v>
      </c>
      <c r="AB13" s="71" t="s">
        <v>162</v>
      </c>
      <c r="AC13" s="71" t="s">
        <v>209</v>
      </c>
      <c r="AD13" s="71" t="s">
        <v>101</v>
      </c>
      <c r="AE13" s="71" t="s">
        <v>102</v>
      </c>
      <c r="AF13" s="236">
        <v>1</v>
      </c>
      <c r="AG13" s="71">
        <v>2023</v>
      </c>
      <c r="AH13" s="71">
        <v>2022</v>
      </c>
      <c r="AI13" s="71" t="s">
        <v>103</v>
      </c>
      <c r="AJ13" s="71" t="s">
        <v>151</v>
      </c>
      <c r="AK13" s="39" t="s">
        <v>741</v>
      </c>
      <c r="AL13" s="75" t="s">
        <v>789</v>
      </c>
      <c r="AM13" s="73" t="s">
        <v>106</v>
      </c>
      <c r="AN13" s="74" t="s">
        <v>780</v>
      </c>
      <c r="AO13" s="75" t="s">
        <v>635</v>
      </c>
      <c r="AP13" s="75" t="s">
        <v>394</v>
      </c>
      <c r="AQ13" s="75"/>
      <c r="AR13" s="35"/>
      <c r="AS13" s="35"/>
      <c r="AT13" s="46" t="s">
        <v>800</v>
      </c>
      <c r="AU13" s="430">
        <v>0.25</v>
      </c>
      <c r="AV13" s="457">
        <v>0.25</v>
      </c>
      <c r="AW13" s="459" t="s">
        <v>801</v>
      </c>
      <c r="AX13" s="459" t="s">
        <v>802</v>
      </c>
      <c r="AY13" s="430">
        <v>0.25</v>
      </c>
      <c r="AZ13" s="457">
        <v>0.25</v>
      </c>
      <c r="BA13" s="459" t="s">
        <v>803</v>
      </c>
      <c r="BB13" s="464" t="s">
        <v>804</v>
      </c>
      <c r="BC13" s="457"/>
      <c r="BD13" s="457"/>
      <c r="BE13" s="459"/>
      <c r="BF13" s="459"/>
      <c r="BG13" s="457">
        <f>N13</f>
        <v>0.25</v>
      </c>
      <c r="BH13" s="457"/>
      <c r="BI13" s="465"/>
      <c r="BJ13" s="459"/>
      <c r="BK13" s="461"/>
      <c r="BL13" s="461"/>
      <c r="BM13" s="461"/>
      <c r="BN13" s="461"/>
      <c r="BO13" s="461"/>
      <c r="BP13" s="461"/>
      <c r="BQ13" s="461"/>
      <c r="BR13" s="461"/>
      <c r="BS13" s="461"/>
    </row>
    <row r="14" spans="2:251" s="161" customFormat="1" ht="142.5" customHeight="1" x14ac:dyDescent="0.25">
      <c r="B14" s="157">
        <v>2</v>
      </c>
      <c r="C14" s="38" t="s">
        <v>805</v>
      </c>
      <c r="D14" s="48">
        <v>0.15</v>
      </c>
      <c r="E14" s="78">
        <v>0.25</v>
      </c>
      <c r="F14" s="79">
        <v>0.25</v>
      </c>
      <c r="G14" s="362">
        <f t="shared" si="0"/>
        <v>1</v>
      </c>
      <c r="H14" s="69">
        <v>0.25</v>
      </c>
      <c r="I14" s="457">
        <v>0.25</v>
      </c>
      <c r="J14" s="362">
        <f t="shared" si="1"/>
        <v>1</v>
      </c>
      <c r="K14" s="69">
        <v>0.25</v>
      </c>
      <c r="L14" s="164"/>
      <c r="M14" s="362">
        <f t="shared" ref="M14" si="4">IF(ISERROR(L14/K14),"",(L14/K14))</f>
        <v>0</v>
      </c>
      <c r="N14" s="69">
        <v>0.25</v>
      </c>
      <c r="O14" s="164"/>
      <c r="P14" s="362">
        <f t="shared" ref="P14" si="5">IF(ISERROR(O14/N14),"",(O14/N14))</f>
        <v>0</v>
      </c>
      <c r="Q14" s="69">
        <f>SUM(E14,H14,K14,N14)</f>
        <v>1</v>
      </c>
      <c r="R14" s="26">
        <f>SUM(F14,I14,L14,O14)</f>
        <v>0.5</v>
      </c>
      <c r="S14" s="50">
        <f>IF((IF(ISERROR(R14/Q14),0,(R14/Q14)))&gt;1,1,(IF(ISERROR(R14/Q14),0,(R14/Q14))))</f>
        <v>0.5</v>
      </c>
      <c r="T14" s="166">
        <f>S14*D14</f>
        <v>7.4999999999999997E-2</v>
      </c>
      <c r="U14" s="47" t="s">
        <v>806</v>
      </c>
      <c r="V14" s="47" t="s">
        <v>807</v>
      </c>
      <c r="W14" s="50" t="s">
        <v>808</v>
      </c>
      <c r="X14" s="50"/>
      <c r="Y14" s="50"/>
      <c r="Z14" s="71" t="s">
        <v>97</v>
      </c>
      <c r="AA14" s="50" t="s">
        <v>809</v>
      </c>
      <c r="AB14" s="71" t="s">
        <v>162</v>
      </c>
      <c r="AC14" s="71" t="s">
        <v>100</v>
      </c>
      <c r="AD14" s="71" t="s">
        <v>101</v>
      </c>
      <c r="AE14" s="71" t="s">
        <v>102</v>
      </c>
      <c r="AF14" s="236">
        <v>1</v>
      </c>
      <c r="AG14" s="71">
        <v>2023</v>
      </c>
      <c r="AH14" s="71">
        <v>2022</v>
      </c>
      <c r="AI14" s="71" t="s">
        <v>103</v>
      </c>
      <c r="AJ14" s="71" t="s">
        <v>151</v>
      </c>
      <c r="AK14" s="39" t="s">
        <v>741</v>
      </c>
      <c r="AL14" s="75" t="s">
        <v>789</v>
      </c>
      <c r="AM14" s="73" t="s">
        <v>106</v>
      </c>
      <c r="AN14" s="74" t="s">
        <v>743</v>
      </c>
      <c r="AO14" s="75" t="s">
        <v>635</v>
      </c>
      <c r="AP14" s="75" t="s">
        <v>394</v>
      </c>
      <c r="AQ14" s="75"/>
      <c r="AR14" s="35"/>
      <c r="AS14" s="35"/>
      <c r="AT14" s="46" t="s">
        <v>800</v>
      </c>
      <c r="AU14" s="430">
        <v>0.25</v>
      </c>
      <c r="AV14" s="457">
        <v>0.25</v>
      </c>
      <c r="AW14" s="459" t="s">
        <v>810</v>
      </c>
      <c r="AX14" s="459" t="s">
        <v>802</v>
      </c>
      <c r="AY14" s="430">
        <v>0.25</v>
      </c>
      <c r="AZ14" s="457">
        <v>0.25</v>
      </c>
      <c r="BA14" s="464" t="s">
        <v>811</v>
      </c>
      <c r="BB14" s="464" t="s">
        <v>802</v>
      </c>
      <c r="BC14" s="457"/>
      <c r="BD14" s="457"/>
      <c r="BE14" s="459"/>
      <c r="BF14" s="459"/>
      <c r="BG14" s="457"/>
      <c r="BH14" s="457"/>
      <c r="BI14" s="465"/>
      <c r="BJ14" s="459"/>
      <c r="BK14" s="461"/>
      <c r="BL14" s="461"/>
      <c r="BM14" s="461"/>
      <c r="BN14" s="461"/>
      <c r="BO14" s="461"/>
      <c r="BP14" s="461"/>
      <c r="BQ14" s="461"/>
      <c r="BR14" s="461"/>
      <c r="BS14" s="461"/>
    </row>
    <row r="15" spans="2:251" s="161" customFormat="1" ht="177" customHeight="1" x14ac:dyDescent="0.25">
      <c r="B15" s="157">
        <v>3</v>
      </c>
      <c r="C15" s="35" t="s">
        <v>812</v>
      </c>
      <c r="D15" s="48">
        <v>0.05</v>
      </c>
      <c r="E15" s="82">
        <v>1</v>
      </c>
      <c r="F15" s="79">
        <v>1</v>
      </c>
      <c r="G15" s="362">
        <f t="shared" si="0"/>
        <v>1</v>
      </c>
      <c r="H15" s="82">
        <v>1</v>
      </c>
      <c r="I15" s="457">
        <v>1</v>
      </c>
      <c r="J15" s="362">
        <v>1</v>
      </c>
      <c r="K15" s="428">
        <v>45</v>
      </c>
      <c r="L15" s="164"/>
      <c r="M15" s="362">
        <f t="shared" ref="M15" si="6">IF(ISERROR(L15/K15),"",(L15/K15))</f>
        <v>0</v>
      </c>
      <c r="N15" s="428"/>
      <c r="O15" s="164"/>
      <c r="P15" s="362" t="str">
        <f t="shared" ref="P15" si="7">IF(ISERROR(O15/N15),"",(O15/N15))</f>
        <v/>
      </c>
      <c r="Q15" s="206">
        <v>1</v>
      </c>
      <c r="R15" s="206">
        <f t="shared" ref="R15" si="8">(SUM(F15,I15,L15,O15))/4</f>
        <v>0.5</v>
      </c>
      <c r="S15" s="18">
        <f t="shared" ref="S15" si="9">IF(ISERROR(R15/Q15),"",(R15/Q15))</f>
        <v>0.5</v>
      </c>
      <c r="T15" s="27">
        <f t="shared" ref="T15" si="10">S15*D15</f>
        <v>2.5000000000000001E-2</v>
      </c>
      <c r="U15" s="47" t="s">
        <v>813</v>
      </c>
      <c r="V15" s="47" t="s">
        <v>814</v>
      </c>
      <c r="W15" s="50" t="s">
        <v>815</v>
      </c>
      <c r="X15" s="50" t="s">
        <v>816</v>
      </c>
      <c r="Y15" s="50" t="s">
        <v>817</v>
      </c>
      <c r="Z15" s="71" t="s">
        <v>212</v>
      </c>
      <c r="AA15" s="120" t="s">
        <v>818</v>
      </c>
      <c r="AB15" s="71" t="s">
        <v>162</v>
      </c>
      <c r="AC15" s="71" t="s">
        <v>100</v>
      </c>
      <c r="AD15" s="71" t="s">
        <v>101</v>
      </c>
      <c r="AE15" s="71" t="s">
        <v>102</v>
      </c>
      <c r="AF15" s="237">
        <v>2</v>
      </c>
      <c r="AG15" s="71">
        <v>2023</v>
      </c>
      <c r="AH15" s="71">
        <v>2022</v>
      </c>
      <c r="AI15" s="71" t="s">
        <v>103</v>
      </c>
      <c r="AJ15" s="71" t="s">
        <v>151</v>
      </c>
      <c r="AK15" s="39" t="s">
        <v>741</v>
      </c>
      <c r="AL15" s="75" t="s">
        <v>819</v>
      </c>
      <c r="AM15" s="74" t="s">
        <v>743</v>
      </c>
      <c r="AN15" s="74" t="s">
        <v>780</v>
      </c>
      <c r="AO15" s="75" t="s">
        <v>635</v>
      </c>
      <c r="AP15" s="75" t="s">
        <v>394</v>
      </c>
      <c r="AQ15" s="75"/>
      <c r="AR15" s="35"/>
      <c r="AS15" s="35"/>
      <c r="AT15" s="46" t="s">
        <v>800</v>
      </c>
      <c r="AU15" s="428">
        <v>1</v>
      </c>
      <c r="AV15" s="457">
        <v>1</v>
      </c>
      <c r="AW15" s="488" t="s">
        <v>820</v>
      </c>
      <c r="AX15" s="488" t="s">
        <v>821</v>
      </c>
      <c r="AY15" s="428">
        <v>1</v>
      </c>
      <c r="AZ15" s="457">
        <v>3</v>
      </c>
      <c r="BA15" s="488" t="s">
        <v>822</v>
      </c>
      <c r="BB15" s="488" t="s">
        <v>823</v>
      </c>
      <c r="BC15" s="457"/>
      <c r="BD15" s="457"/>
      <c r="BE15" s="465"/>
      <c r="BF15" s="459"/>
      <c r="BG15" s="457"/>
      <c r="BH15" s="457"/>
      <c r="BI15" s="465"/>
      <c r="BJ15" s="459"/>
      <c r="BK15" s="461"/>
      <c r="BL15" s="461"/>
      <c r="BM15" s="461"/>
      <c r="BN15" s="461"/>
      <c r="BO15" s="461"/>
      <c r="BP15" s="461"/>
      <c r="BQ15" s="461"/>
      <c r="BR15" s="461"/>
      <c r="BS15" s="461"/>
    </row>
    <row r="16" spans="2:251" s="161" customFormat="1" ht="170.25" customHeight="1" x14ac:dyDescent="0.25">
      <c r="B16" s="157">
        <v>4</v>
      </c>
      <c r="C16" s="35" t="s">
        <v>824</v>
      </c>
      <c r="D16" s="48">
        <v>0.15</v>
      </c>
      <c r="E16" s="78">
        <v>0.25</v>
      </c>
      <c r="F16" s="79">
        <v>0.25</v>
      </c>
      <c r="G16" s="362">
        <f>IF(ISERROR(F16/E16),"",(F16/E16))</f>
        <v>1</v>
      </c>
      <c r="H16" s="69">
        <v>0.25</v>
      </c>
      <c r="I16" s="457">
        <v>0.25</v>
      </c>
      <c r="J16" s="50">
        <f>IF(ISERROR(I16/H16),"",(I16/H16))</f>
        <v>1</v>
      </c>
      <c r="K16" s="69">
        <v>0.25</v>
      </c>
      <c r="L16" s="69"/>
      <c r="M16" s="50">
        <f t="shared" ref="M16:M20" si="11">IF(ISERROR(L16/K16),"",(L16/K16))</f>
        <v>0</v>
      </c>
      <c r="N16" s="69">
        <v>0.25</v>
      </c>
      <c r="O16" s="69"/>
      <c r="P16" s="50">
        <f t="shared" ref="P16:P20" si="12">IF(ISERROR(O16/N16),"",(O16/N16))</f>
        <v>0</v>
      </c>
      <c r="Q16" s="69">
        <v>0.9</v>
      </c>
      <c r="R16" s="26">
        <f t="shared" ref="R16:R21" si="13">SUM(F16,I16,L16,O16)</f>
        <v>0.5</v>
      </c>
      <c r="S16" s="50">
        <f t="shared" ref="S16:S21" si="14">IF((IF(ISERROR(R16/Q16),0,(R16/Q16)))&gt;1,1,(IF(ISERROR(R16/Q16),0,(R16/Q16))))</f>
        <v>0.55555555555555558</v>
      </c>
      <c r="T16" s="166">
        <f t="shared" ref="T16:T21" si="15">S16*D16</f>
        <v>8.3333333333333329E-2</v>
      </c>
      <c r="U16" s="47" t="s">
        <v>825</v>
      </c>
      <c r="V16" s="47" t="s">
        <v>826</v>
      </c>
      <c r="W16" s="50" t="s">
        <v>827</v>
      </c>
      <c r="X16" s="51" t="s">
        <v>828</v>
      </c>
      <c r="Y16" s="51" t="s">
        <v>829</v>
      </c>
      <c r="Z16" s="71" t="s">
        <v>212</v>
      </c>
      <c r="AA16" s="120" t="s">
        <v>830</v>
      </c>
      <c r="AB16" s="71" t="s">
        <v>162</v>
      </c>
      <c r="AC16" s="71" t="s">
        <v>209</v>
      </c>
      <c r="AD16" s="71" t="s">
        <v>101</v>
      </c>
      <c r="AE16" s="71" t="s">
        <v>102</v>
      </c>
      <c r="AF16" s="238" t="s">
        <v>743</v>
      </c>
      <c r="AG16" s="71">
        <v>2023</v>
      </c>
      <c r="AH16" s="71" t="s">
        <v>743</v>
      </c>
      <c r="AI16" s="71" t="s">
        <v>103</v>
      </c>
      <c r="AJ16" s="71" t="s">
        <v>151</v>
      </c>
      <c r="AK16" s="39" t="s">
        <v>831</v>
      </c>
      <c r="AL16" s="75" t="s">
        <v>832</v>
      </c>
      <c r="AM16" s="74" t="s">
        <v>833</v>
      </c>
      <c r="AN16" s="74" t="s">
        <v>743</v>
      </c>
      <c r="AO16" s="75" t="s">
        <v>635</v>
      </c>
      <c r="AP16" s="75" t="s">
        <v>394</v>
      </c>
      <c r="AQ16" s="75"/>
      <c r="AR16" s="35"/>
      <c r="AS16" s="35"/>
      <c r="AT16" s="46" t="s">
        <v>834</v>
      </c>
      <c r="AU16" s="430">
        <v>0.25</v>
      </c>
      <c r="AV16" s="457">
        <v>0.25</v>
      </c>
      <c r="AW16" s="488" t="s">
        <v>835</v>
      </c>
      <c r="AX16" s="488" t="s">
        <v>836</v>
      </c>
      <c r="AY16" s="467">
        <v>0.25</v>
      </c>
      <c r="AZ16" s="457">
        <v>0.25</v>
      </c>
      <c r="BA16" s="464" t="s">
        <v>837</v>
      </c>
      <c r="BB16" s="464" t="s">
        <v>838</v>
      </c>
      <c r="BC16" s="457"/>
      <c r="BD16" s="457"/>
      <c r="BE16" s="465"/>
      <c r="BF16" s="459"/>
      <c r="BG16" s="457"/>
      <c r="BH16" s="457"/>
      <c r="BI16" s="465"/>
      <c r="BJ16" s="459"/>
      <c r="BK16" s="461"/>
      <c r="BL16" s="461"/>
      <c r="BM16" s="461"/>
      <c r="BN16" s="461"/>
      <c r="BO16" s="461"/>
      <c r="BP16" s="461"/>
      <c r="BQ16" s="461"/>
      <c r="BR16" s="461"/>
      <c r="BS16" s="461"/>
    </row>
    <row r="17" spans="2:71" s="161" customFormat="1" ht="242.25" customHeight="1" x14ac:dyDescent="0.25">
      <c r="B17" s="157">
        <v>5</v>
      </c>
      <c r="C17" s="406" t="s">
        <v>839</v>
      </c>
      <c r="D17" s="48">
        <v>0.1</v>
      </c>
      <c r="E17" s="78">
        <v>0.25</v>
      </c>
      <c r="F17" s="79">
        <v>0.25</v>
      </c>
      <c r="G17" s="362">
        <f t="shared" ref="G17:G21" si="16">IF(ISERROR(F17/E17),"",(F17/E17))</f>
        <v>1</v>
      </c>
      <c r="H17" s="69">
        <v>0.25</v>
      </c>
      <c r="I17" s="457">
        <v>0.25</v>
      </c>
      <c r="J17" s="50">
        <f>IF(ISERROR(I17/H17),"",(I17/H17))</f>
        <v>1</v>
      </c>
      <c r="K17" s="69">
        <v>0.25</v>
      </c>
      <c r="L17" s="69"/>
      <c r="M17" s="50">
        <f t="shared" si="11"/>
        <v>0</v>
      </c>
      <c r="N17" s="69">
        <v>0.25</v>
      </c>
      <c r="O17" s="69"/>
      <c r="P17" s="50">
        <f t="shared" si="12"/>
        <v>0</v>
      </c>
      <c r="Q17" s="69">
        <f>SUM(E17,H17,K17,N17)</f>
        <v>1</v>
      </c>
      <c r="R17" s="26">
        <f t="shared" si="13"/>
        <v>0.5</v>
      </c>
      <c r="S17" s="50">
        <f t="shared" si="14"/>
        <v>0.5</v>
      </c>
      <c r="T17" s="166">
        <f t="shared" si="15"/>
        <v>0.05</v>
      </c>
      <c r="U17" s="47" t="s">
        <v>840</v>
      </c>
      <c r="V17" s="47" t="s">
        <v>841</v>
      </c>
      <c r="W17" s="50" t="s">
        <v>842</v>
      </c>
      <c r="X17" s="51" t="s">
        <v>843</v>
      </c>
      <c r="Y17" s="51" t="s">
        <v>829</v>
      </c>
      <c r="Z17" s="71" t="s">
        <v>212</v>
      </c>
      <c r="AA17" s="47" t="s">
        <v>844</v>
      </c>
      <c r="AB17" s="71" t="s">
        <v>162</v>
      </c>
      <c r="AC17" s="71" t="s">
        <v>209</v>
      </c>
      <c r="AD17" s="71" t="s">
        <v>101</v>
      </c>
      <c r="AE17" s="71" t="s">
        <v>102</v>
      </c>
      <c r="AF17" s="238" t="s">
        <v>743</v>
      </c>
      <c r="AG17" s="71">
        <v>2023</v>
      </c>
      <c r="AH17" s="71" t="s">
        <v>743</v>
      </c>
      <c r="AI17" s="71" t="s">
        <v>103</v>
      </c>
      <c r="AJ17" s="71" t="s">
        <v>151</v>
      </c>
      <c r="AK17" s="39" t="s">
        <v>831</v>
      </c>
      <c r="AL17" s="75" t="s">
        <v>832</v>
      </c>
      <c r="AM17" s="74" t="s">
        <v>743</v>
      </c>
      <c r="AN17" s="74" t="s">
        <v>845</v>
      </c>
      <c r="AO17" s="75" t="s">
        <v>635</v>
      </c>
      <c r="AP17" s="75" t="s">
        <v>394</v>
      </c>
      <c r="AQ17" s="75"/>
      <c r="AR17" s="35"/>
      <c r="AS17" s="35"/>
      <c r="AT17" s="46" t="s">
        <v>846</v>
      </c>
      <c r="AU17" s="430">
        <v>0.25</v>
      </c>
      <c r="AV17" s="457">
        <v>0.25</v>
      </c>
      <c r="AW17" s="488" t="s">
        <v>847</v>
      </c>
      <c r="AX17" s="488" t="s">
        <v>848</v>
      </c>
      <c r="AY17" s="430">
        <v>0.25</v>
      </c>
      <c r="AZ17" s="457">
        <v>0.25</v>
      </c>
      <c r="BA17" s="464" t="s">
        <v>849</v>
      </c>
      <c r="BB17" s="464" t="s">
        <v>850</v>
      </c>
      <c r="BC17" s="457"/>
      <c r="BD17" s="457"/>
      <c r="BE17" s="465"/>
      <c r="BF17" s="459"/>
      <c r="BG17" s="457"/>
      <c r="BH17" s="457"/>
      <c r="BI17" s="465"/>
      <c r="BJ17" s="459"/>
      <c r="BK17" s="461"/>
      <c r="BL17" s="461"/>
      <c r="BM17" s="461"/>
      <c r="BN17" s="461"/>
      <c r="BO17" s="461"/>
      <c r="BP17" s="461"/>
      <c r="BQ17" s="461"/>
      <c r="BR17" s="461"/>
      <c r="BS17" s="461"/>
    </row>
    <row r="18" spans="2:71" s="161" customFormat="1" ht="89.25" x14ac:dyDescent="0.25">
      <c r="B18" s="157">
        <v>6</v>
      </c>
      <c r="C18" s="47" t="s">
        <v>851</v>
      </c>
      <c r="D18" s="48">
        <v>0.1</v>
      </c>
      <c r="E18" s="78">
        <v>0.25</v>
      </c>
      <c r="F18" s="79">
        <v>0.25</v>
      </c>
      <c r="G18" s="362">
        <f t="shared" si="16"/>
        <v>1</v>
      </c>
      <c r="H18" s="69">
        <v>0.25</v>
      </c>
      <c r="I18" s="457">
        <v>0.25</v>
      </c>
      <c r="J18" s="50">
        <f t="shared" ref="J18:J21" si="17">IF(ISERROR(I18/H18),"",(I18/H18))</f>
        <v>1</v>
      </c>
      <c r="K18" s="69">
        <v>0.25</v>
      </c>
      <c r="L18" s="164"/>
      <c r="M18" s="362">
        <f t="shared" si="11"/>
        <v>0</v>
      </c>
      <c r="N18" s="69">
        <v>0.25</v>
      </c>
      <c r="O18" s="164"/>
      <c r="P18" s="362">
        <f t="shared" si="12"/>
        <v>0</v>
      </c>
      <c r="Q18" s="69">
        <f>SUM(E18,H18,K18,N18)</f>
        <v>1</v>
      </c>
      <c r="R18" s="26">
        <f t="shared" si="13"/>
        <v>0.5</v>
      </c>
      <c r="S18" s="50">
        <f t="shared" si="14"/>
        <v>0.5</v>
      </c>
      <c r="T18" s="166">
        <f t="shared" si="15"/>
        <v>0.05</v>
      </c>
      <c r="U18" s="117" t="s">
        <v>852</v>
      </c>
      <c r="V18" s="175" t="s">
        <v>853</v>
      </c>
      <c r="W18" s="50" t="s">
        <v>854</v>
      </c>
      <c r="X18" s="51" t="s">
        <v>855</v>
      </c>
      <c r="Y18" s="118" t="s">
        <v>856</v>
      </c>
      <c r="Z18" s="71" t="s">
        <v>212</v>
      </c>
      <c r="AA18" s="120" t="s">
        <v>857</v>
      </c>
      <c r="AB18" s="71" t="s">
        <v>162</v>
      </c>
      <c r="AC18" s="71" t="s">
        <v>209</v>
      </c>
      <c r="AD18" s="71" t="s">
        <v>101</v>
      </c>
      <c r="AE18" s="71" t="s">
        <v>102</v>
      </c>
      <c r="AF18" s="236" t="s">
        <v>743</v>
      </c>
      <c r="AG18" s="71">
        <v>2023</v>
      </c>
      <c r="AH18" s="71" t="s">
        <v>743</v>
      </c>
      <c r="AI18" s="71" t="s">
        <v>103</v>
      </c>
      <c r="AJ18" s="71" t="s">
        <v>151</v>
      </c>
      <c r="AK18" s="121" t="s">
        <v>741</v>
      </c>
      <c r="AL18" s="122" t="s">
        <v>832</v>
      </c>
      <c r="AM18" s="74" t="s">
        <v>743</v>
      </c>
      <c r="AN18" s="74" t="s">
        <v>743</v>
      </c>
      <c r="AO18" s="122" t="s">
        <v>635</v>
      </c>
      <c r="AP18" s="122" t="s">
        <v>394</v>
      </c>
      <c r="AQ18" s="122"/>
      <c r="AR18" s="121"/>
      <c r="AS18" s="121"/>
      <c r="AT18" s="46" t="s">
        <v>858</v>
      </c>
      <c r="AU18" s="430">
        <v>0.25</v>
      </c>
      <c r="AV18" s="457">
        <v>0.25</v>
      </c>
      <c r="AW18" s="489" t="s">
        <v>859</v>
      </c>
      <c r="AX18" s="490" t="s">
        <v>860</v>
      </c>
      <c r="AY18" s="430">
        <v>0.25</v>
      </c>
      <c r="AZ18" s="457">
        <v>0.25</v>
      </c>
      <c r="BA18" s="491" t="s">
        <v>861</v>
      </c>
      <c r="BB18" s="622" t="s">
        <v>862</v>
      </c>
      <c r="BC18" s="457"/>
      <c r="BD18" s="457"/>
      <c r="BE18" s="492"/>
      <c r="BF18" s="455"/>
      <c r="BG18" s="457"/>
      <c r="BH18" s="457"/>
      <c r="BI18" s="460"/>
      <c r="BJ18" s="460"/>
      <c r="BK18" s="461"/>
      <c r="BL18" s="461"/>
      <c r="BM18" s="461"/>
      <c r="BN18" s="461"/>
      <c r="BO18" s="461"/>
      <c r="BP18" s="461"/>
      <c r="BQ18" s="461"/>
      <c r="BR18" s="461"/>
      <c r="BS18" s="461"/>
    </row>
    <row r="19" spans="2:71" s="161" customFormat="1" ht="159.75" customHeight="1" x14ac:dyDescent="0.25">
      <c r="B19" s="157">
        <v>7</v>
      </c>
      <c r="C19" s="47" t="s">
        <v>863</v>
      </c>
      <c r="D19" s="48">
        <v>0.1</v>
      </c>
      <c r="E19" s="78">
        <v>0.25</v>
      </c>
      <c r="F19" s="79">
        <v>0.25</v>
      </c>
      <c r="G19" s="362">
        <f t="shared" si="16"/>
        <v>1</v>
      </c>
      <c r="H19" s="69">
        <v>0.25</v>
      </c>
      <c r="I19" s="457">
        <v>0.25</v>
      </c>
      <c r="J19" s="50">
        <f t="shared" si="17"/>
        <v>1</v>
      </c>
      <c r="K19" s="69">
        <v>0.25</v>
      </c>
      <c r="L19" s="164"/>
      <c r="M19" s="362">
        <f t="shared" si="11"/>
        <v>0</v>
      </c>
      <c r="N19" s="69">
        <v>0.25</v>
      </c>
      <c r="O19" s="164"/>
      <c r="P19" s="362">
        <f t="shared" si="12"/>
        <v>0</v>
      </c>
      <c r="Q19" s="69">
        <f>SUM(E19,H19,K19,N19)</f>
        <v>1</v>
      </c>
      <c r="R19" s="26">
        <f t="shared" si="13"/>
        <v>0.5</v>
      </c>
      <c r="S19" s="50">
        <f t="shared" si="14"/>
        <v>0.5</v>
      </c>
      <c r="T19" s="166">
        <f t="shared" si="15"/>
        <v>0.05</v>
      </c>
      <c r="U19" s="47" t="s">
        <v>864</v>
      </c>
      <c r="V19" s="175" t="s">
        <v>865</v>
      </c>
      <c r="W19" s="50" t="s">
        <v>866</v>
      </c>
      <c r="X19" s="39" t="s">
        <v>867</v>
      </c>
      <c r="Y19" s="39" t="s">
        <v>868</v>
      </c>
      <c r="Z19" s="71" t="s">
        <v>212</v>
      </c>
      <c r="AA19" s="120" t="s">
        <v>869</v>
      </c>
      <c r="AB19" s="71" t="s">
        <v>162</v>
      </c>
      <c r="AC19" s="71" t="s">
        <v>209</v>
      </c>
      <c r="AD19" s="71" t="s">
        <v>101</v>
      </c>
      <c r="AE19" s="71" t="s">
        <v>102</v>
      </c>
      <c r="AF19" s="236" t="s">
        <v>743</v>
      </c>
      <c r="AG19" s="71">
        <v>2023</v>
      </c>
      <c r="AH19" s="71" t="s">
        <v>743</v>
      </c>
      <c r="AI19" s="71" t="s">
        <v>103</v>
      </c>
      <c r="AJ19" s="71" t="s">
        <v>151</v>
      </c>
      <c r="AK19" s="121" t="s">
        <v>741</v>
      </c>
      <c r="AL19" s="122" t="s">
        <v>832</v>
      </c>
      <c r="AM19" s="74" t="s">
        <v>743</v>
      </c>
      <c r="AN19" s="74" t="s">
        <v>743</v>
      </c>
      <c r="AO19" s="122" t="s">
        <v>635</v>
      </c>
      <c r="AP19" s="121" t="s">
        <v>394</v>
      </c>
      <c r="AQ19" s="121"/>
      <c r="AR19" s="121"/>
      <c r="AS19" s="121"/>
      <c r="AT19" s="46" t="s">
        <v>870</v>
      </c>
      <c r="AU19" s="430">
        <v>0.25</v>
      </c>
      <c r="AV19" s="457">
        <v>0.25</v>
      </c>
      <c r="AW19" s="488" t="s">
        <v>871</v>
      </c>
      <c r="AX19" s="459" t="s">
        <v>872</v>
      </c>
      <c r="AY19" s="430">
        <v>0.25</v>
      </c>
      <c r="AZ19" s="457">
        <v>0.25</v>
      </c>
      <c r="BA19" s="488" t="s">
        <v>873</v>
      </c>
      <c r="BB19" s="459" t="s">
        <v>874</v>
      </c>
      <c r="BC19" s="457"/>
      <c r="BD19" s="457"/>
      <c r="BE19" s="465"/>
      <c r="BF19" s="459"/>
      <c r="BG19" s="457"/>
      <c r="BH19" s="457"/>
      <c r="BI19" s="465"/>
      <c r="BJ19" s="493"/>
      <c r="BK19" s="461"/>
      <c r="BL19" s="461"/>
      <c r="BM19" s="461"/>
      <c r="BN19" s="461"/>
      <c r="BO19" s="461"/>
      <c r="BP19" s="461"/>
      <c r="BQ19" s="461"/>
      <c r="BR19" s="461"/>
      <c r="BS19" s="461"/>
    </row>
    <row r="20" spans="2:71" s="167" customFormat="1" ht="118.5" customHeight="1" x14ac:dyDescent="0.25">
      <c r="B20" s="157">
        <v>8</v>
      </c>
      <c r="C20" s="47" t="s">
        <v>875</v>
      </c>
      <c r="D20" s="48">
        <v>0.1</v>
      </c>
      <c r="E20" s="78">
        <v>0.25</v>
      </c>
      <c r="F20" s="79">
        <v>0.25</v>
      </c>
      <c r="G20" s="362">
        <f t="shared" si="16"/>
        <v>1</v>
      </c>
      <c r="H20" s="69">
        <v>0.25</v>
      </c>
      <c r="I20" s="457">
        <v>0.25</v>
      </c>
      <c r="J20" s="50">
        <f t="shared" si="17"/>
        <v>1</v>
      </c>
      <c r="K20" s="69">
        <v>0.25</v>
      </c>
      <c r="L20" s="164"/>
      <c r="M20" s="362">
        <f t="shared" si="11"/>
        <v>0</v>
      </c>
      <c r="N20" s="69">
        <v>0.25</v>
      </c>
      <c r="O20" s="164"/>
      <c r="P20" s="362">
        <f t="shared" si="12"/>
        <v>0</v>
      </c>
      <c r="Q20" s="69">
        <f>SUM(E20,H20,K20,N20)</f>
        <v>1</v>
      </c>
      <c r="R20" s="26">
        <f t="shared" si="13"/>
        <v>0.5</v>
      </c>
      <c r="S20" s="50">
        <f t="shared" si="14"/>
        <v>0.5</v>
      </c>
      <c r="T20" s="166">
        <f t="shared" si="15"/>
        <v>0.05</v>
      </c>
      <c r="U20" s="47" t="s">
        <v>876</v>
      </c>
      <c r="V20" s="175" t="s">
        <v>877</v>
      </c>
      <c r="W20" s="50" t="s">
        <v>878</v>
      </c>
      <c r="X20" s="50" t="s">
        <v>879</v>
      </c>
      <c r="Y20" s="50" t="s">
        <v>778</v>
      </c>
      <c r="Z20" s="71" t="s">
        <v>212</v>
      </c>
      <c r="AA20" s="71" t="s">
        <v>779</v>
      </c>
      <c r="AB20" s="71" t="s">
        <v>162</v>
      </c>
      <c r="AC20" s="71" t="s">
        <v>209</v>
      </c>
      <c r="AD20" s="71" t="s">
        <v>101</v>
      </c>
      <c r="AE20" s="71" t="s">
        <v>102</v>
      </c>
      <c r="AF20" s="236">
        <v>1</v>
      </c>
      <c r="AG20" s="71">
        <v>2023</v>
      </c>
      <c r="AH20" s="71">
        <v>2022</v>
      </c>
      <c r="AI20" s="71" t="s">
        <v>103</v>
      </c>
      <c r="AJ20" s="71" t="s">
        <v>151</v>
      </c>
      <c r="AK20" s="121" t="s">
        <v>741</v>
      </c>
      <c r="AL20" s="122" t="s">
        <v>880</v>
      </c>
      <c r="AM20" s="74" t="s">
        <v>106</v>
      </c>
      <c r="AN20" s="74" t="s">
        <v>743</v>
      </c>
      <c r="AO20" s="122" t="s">
        <v>635</v>
      </c>
      <c r="AP20" s="121" t="s">
        <v>394</v>
      </c>
      <c r="AQ20" s="121"/>
      <c r="AR20" s="239"/>
      <c r="AS20" s="239"/>
      <c r="AT20" s="46" t="s">
        <v>881</v>
      </c>
      <c r="AU20" s="430">
        <v>0.25</v>
      </c>
      <c r="AV20" s="457">
        <v>0.25</v>
      </c>
      <c r="AW20" s="459" t="s">
        <v>882</v>
      </c>
      <c r="AX20" s="459" t="s">
        <v>883</v>
      </c>
      <c r="AY20" s="430">
        <v>0.25</v>
      </c>
      <c r="AZ20" s="457">
        <v>0.25</v>
      </c>
      <c r="BA20" s="621" t="s">
        <v>884</v>
      </c>
      <c r="BB20" s="464" t="s">
        <v>885</v>
      </c>
      <c r="BC20" s="457"/>
      <c r="BD20" s="457"/>
      <c r="BE20" s="492"/>
      <c r="BF20" s="459"/>
      <c r="BG20" s="457"/>
      <c r="BH20" s="457"/>
      <c r="BI20" s="460"/>
      <c r="BJ20" s="460"/>
      <c r="BK20" s="461"/>
    </row>
    <row r="21" spans="2:71" s="167" customFormat="1" ht="89.25" x14ac:dyDescent="0.25">
      <c r="B21" s="157">
        <v>9</v>
      </c>
      <c r="C21" s="47" t="s">
        <v>886</v>
      </c>
      <c r="D21" s="48">
        <v>0.1</v>
      </c>
      <c r="E21" s="78">
        <v>0.25</v>
      </c>
      <c r="F21" s="79">
        <v>0.25</v>
      </c>
      <c r="G21" s="362">
        <f t="shared" si="16"/>
        <v>1</v>
      </c>
      <c r="H21" s="69">
        <v>0.25</v>
      </c>
      <c r="I21" s="457">
        <v>0.25</v>
      </c>
      <c r="J21" s="50">
        <f t="shared" si="17"/>
        <v>1</v>
      </c>
      <c r="K21" s="69">
        <v>0.25</v>
      </c>
      <c r="L21" s="164"/>
      <c r="M21" s="362">
        <f t="shared" ref="M21" si="18">IF(ISERROR(L21/K21),"",(L21/K21))</f>
        <v>0</v>
      </c>
      <c r="N21" s="69">
        <v>0.25</v>
      </c>
      <c r="O21" s="164"/>
      <c r="P21" s="362">
        <f t="shared" ref="P21" si="19">IF(ISERROR(O21/N21),"",(O21/N21))</f>
        <v>0</v>
      </c>
      <c r="Q21" s="69">
        <f>SUM(E21,H21,K21,N21)</f>
        <v>1</v>
      </c>
      <c r="R21" s="26">
        <f t="shared" si="13"/>
        <v>0.5</v>
      </c>
      <c r="S21" s="50">
        <f t="shared" si="14"/>
        <v>0.5</v>
      </c>
      <c r="T21" s="166">
        <f t="shared" si="15"/>
        <v>0.05</v>
      </c>
      <c r="U21" s="47" t="s">
        <v>887</v>
      </c>
      <c r="V21" s="175" t="s">
        <v>888</v>
      </c>
      <c r="W21" s="50" t="s">
        <v>889</v>
      </c>
      <c r="X21" s="50" t="s">
        <v>890</v>
      </c>
      <c r="Y21" s="50" t="s">
        <v>891</v>
      </c>
      <c r="Z21" s="71" t="s">
        <v>212</v>
      </c>
      <c r="AA21" s="74" t="s">
        <v>892</v>
      </c>
      <c r="AB21" s="74" t="s">
        <v>162</v>
      </c>
      <c r="AC21" s="74" t="s">
        <v>209</v>
      </c>
      <c r="AD21" s="74" t="s">
        <v>101</v>
      </c>
      <c r="AE21" s="74" t="s">
        <v>102</v>
      </c>
      <c r="AF21" s="240">
        <v>1</v>
      </c>
      <c r="AG21" s="71">
        <v>2023</v>
      </c>
      <c r="AH21" s="71">
        <v>2022</v>
      </c>
      <c r="AI21" s="74" t="s">
        <v>103</v>
      </c>
      <c r="AJ21" s="71" t="s">
        <v>151</v>
      </c>
      <c r="AK21" s="121" t="s">
        <v>741</v>
      </c>
      <c r="AL21" s="122" t="s">
        <v>880</v>
      </c>
      <c r="AM21" s="74" t="s">
        <v>106</v>
      </c>
      <c r="AN21" s="74" t="s">
        <v>743</v>
      </c>
      <c r="AO21" s="122" t="s">
        <v>635</v>
      </c>
      <c r="AP21" s="122" t="s">
        <v>394</v>
      </c>
      <c r="AQ21" s="122"/>
      <c r="AR21" s="121"/>
      <c r="AS21" s="121"/>
      <c r="AT21" s="46" t="s">
        <v>881</v>
      </c>
      <c r="AU21" s="430">
        <v>0.25</v>
      </c>
      <c r="AV21" s="457">
        <v>0.25</v>
      </c>
      <c r="AW21" s="491" t="s">
        <v>893</v>
      </c>
      <c r="AX21" s="459" t="s">
        <v>894</v>
      </c>
      <c r="AY21" s="430">
        <v>0.25</v>
      </c>
      <c r="AZ21" s="457">
        <v>0.25</v>
      </c>
      <c r="BA21" s="464" t="s">
        <v>895</v>
      </c>
      <c r="BB21" s="459" t="s">
        <v>896</v>
      </c>
      <c r="BC21" s="457"/>
      <c r="BD21" s="457"/>
      <c r="BE21" s="465"/>
      <c r="BF21" s="459"/>
      <c r="BG21" s="457"/>
      <c r="BH21" s="457"/>
      <c r="BI21" s="493"/>
      <c r="BJ21" s="459"/>
      <c r="BK21" s="461"/>
    </row>
    <row r="22" spans="2:71" s="63" customFormat="1" ht="18" customHeight="1" x14ac:dyDescent="0.25">
      <c r="B22" s="89"/>
      <c r="C22" s="54"/>
      <c r="D22" s="429">
        <f>SUM(D13:D21)</f>
        <v>0.99999999999999989</v>
      </c>
      <c r="E22" s="91"/>
      <c r="F22" s="54"/>
      <c r="G22" s="241"/>
      <c r="H22" s="54"/>
      <c r="I22" s="54"/>
      <c r="J22" s="54">
        <f>SUM(J13:J21)/9*100</f>
        <v>100</v>
      </c>
      <c r="K22" s="54"/>
      <c r="L22" s="54"/>
      <c r="M22" s="54"/>
      <c r="N22" s="54"/>
      <c r="O22" s="54"/>
      <c r="P22" s="54"/>
      <c r="Q22" s="54"/>
      <c r="R22" s="54"/>
      <c r="S22" s="54"/>
      <c r="T22" s="91">
        <f>SUM(T13:T21)</f>
        <v>0.5083333333333333</v>
      </c>
      <c r="U22" s="54"/>
      <c r="V22" s="54"/>
      <c r="W22" s="54"/>
      <c r="X22" s="54"/>
      <c r="Y22" s="54"/>
      <c r="Z22" s="89"/>
      <c r="AA22" s="62"/>
      <c r="AB22" s="54"/>
      <c r="AC22" s="54"/>
      <c r="AD22" s="54"/>
      <c r="AE22" s="54"/>
      <c r="AF22" s="242"/>
      <c r="AG22" s="62"/>
      <c r="AH22" s="62"/>
      <c r="AI22" s="54"/>
      <c r="AJ22" s="54"/>
      <c r="AK22" s="54"/>
      <c r="AL22" s="62"/>
      <c r="AM22" s="62"/>
      <c r="AN22" s="62"/>
      <c r="AO22" s="62"/>
      <c r="AP22" s="54"/>
      <c r="AQ22" s="54"/>
      <c r="AR22" s="62"/>
      <c r="AS22" s="62"/>
      <c r="AT22" s="62"/>
      <c r="AU22" s="485"/>
      <c r="AV22" s="485"/>
      <c r="AW22" s="485"/>
      <c r="AX22" s="485"/>
      <c r="AY22" s="485"/>
      <c r="AZ22" s="485"/>
      <c r="BA22" s="485"/>
      <c r="BB22" s="485"/>
      <c r="BC22" s="485"/>
      <c r="BD22" s="485"/>
      <c r="BE22" s="486"/>
      <c r="BF22" s="485">
        <f>12+4+2+6+6+11+4+1+5+2+5+5+8+5</f>
        <v>76</v>
      </c>
      <c r="BG22" s="485"/>
      <c r="BH22" s="485"/>
      <c r="BI22" s="485"/>
      <c r="BJ22" s="485"/>
      <c r="BK22" s="485"/>
    </row>
    <row r="23" spans="2:71" s="63" customFormat="1" ht="11.65" customHeight="1" x14ac:dyDescent="0.25">
      <c r="B23" s="89"/>
      <c r="C23" s="54"/>
      <c r="D23" s="91"/>
      <c r="E23" s="54"/>
      <c r="F23" s="54"/>
      <c r="G23" s="68"/>
      <c r="H23" s="54"/>
      <c r="I23" s="54"/>
      <c r="J23" s="54"/>
      <c r="K23" s="54"/>
      <c r="L23" s="54"/>
      <c r="M23" s="54"/>
      <c r="N23" s="54"/>
      <c r="O23" s="54"/>
      <c r="P23" s="54"/>
      <c r="Q23" s="54"/>
      <c r="R23" s="54"/>
      <c r="S23" s="54"/>
      <c r="T23" s="54"/>
      <c r="U23" s="54"/>
      <c r="V23" s="54"/>
      <c r="W23" s="54"/>
      <c r="X23" s="54"/>
      <c r="Y23" s="54"/>
      <c r="Z23" s="89"/>
      <c r="AA23" s="62"/>
      <c r="AB23" s="54"/>
      <c r="AC23" s="54"/>
      <c r="AD23" s="54"/>
      <c r="AE23" s="54"/>
      <c r="AF23" s="242"/>
      <c r="AG23" s="62"/>
      <c r="AH23" s="62"/>
      <c r="AI23" s="54"/>
      <c r="AJ23" s="54"/>
      <c r="AK23" s="54"/>
      <c r="AL23" s="62"/>
      <c r="AM23" s="62"/>
      <c r="AN23" s="62"/>
      <c r="AO23" s="62"/>
      <c r="AP23" s="54"/>
      <c r="AQ23" s="54"/>
      <c r="AR23" s="62"/>
      <c r="AS23" s="62"/>
      <c r="AT23" s="62"/>
      <c r="AV23" s="485"/>
      <c r="AW23" s="485"/>
      <c r="AX23" s="485"/>
      <c r="BE23" s="92"/>
      <c r="BK23" s="62"/>
    </row>
    <row r="24" spans="2:71" s="63" customFormat="1" ht="11.65" customHeight="1" x14ac:dyDescent="0.25">
      <c r="B24" s="89"/>
      <c r="C24" s="93"/>
      <c r="D24" s="91"/>
      <c r="E24" s="54"/>
      <c r="F24" s="54"/>
      <c r="G24" s="68"/>
      <c r="H24" s="54"/>
      <c r="I24" s="54"/>
      <c r="J24" s="54"/>
      <c r="K24" s="54"/>
      <c r="L24" s="54"/>
      <c r="M24" s="54"/>
      <c r="N24" s="54"/>
      <c r="O24" s="54"/>
      <c r="P24" s="54"/>
      <c r="Q24" s="54"/>
      <c r="R24" s="54"/>
      <c r="S24" s="54"/>
      <c r="T24" s="54"/>
      <c r="U24" s="54"/>
      <c r="V24" s="54"/>
      <c r="W24" s="54"/>
      <c r="X24" s="54"/>
      <c r="Y24" s="54"/>
      <c r="Z24" s="89"/>
      <c r="AA24" s="62"/>
      <c r="AB24" s="54"/>
      <c r="AC24" s="54"/>
      <c r="AD24" s="54"/>
      <c r="AE24" s="54"/>
      <c r="AF24" s="242"/>
      <c r="AG24" s="62"/>
      <c r="AH24" s="62"/>
      <c r="AI24" s="54"/>
      <c r="AJ24" s="54"/>
      <c r="AK24" s="54"/>
      <c r="AL24" s="62"/>
      <c r="AM24" s="62"/>
      <c r="AN24" s="62"/>
      <c r="AO24" s="62"/>
      <c r="AP24" s="54"/>
      <c r="AQ24" s="54"/>
      <c r="AR24" s="62"/>
      <c r="AS24" s="62"/>
      <c r="AT24" s="62"/>
      <c r="AV24" s="485"/>
      <c r="AW24" s="485"/>
      <c r="AX24" s="485"/>
      <c r="BE24" s="92"/>
      <c r="BK24" s="62"/>
    </row>
    <row r="25" spans="2:71" s="63" customFormat="1" ht="11.65" customHeight="1" x14ac:dyDescent="0.25">
      <c r="B25" s="89"/>
      <c r="C25" s="54"/>
      <c r="D25" s="91"/>
      <c r="E25" s="54"/>
      <c r="F25" s="54"/>
      <c r="G25" s="68"/>
      <c r="H25" s="54"/>
      <c r="I25" s="54"/>
      <c r="J25" s="54"/>
      <c r="K25" s="54"/>
      <c r="L25" s="54"/>
      <c r="M25" s="54"/>
      <c r="N25" s="54"/>
      <c r="O25" s="54"/>
      <c r="P25" s="54"/>
      <c r="Q25" s="54"/>
      <c r="R25" s="54"/>
      <c r="S25" s="54"/>
      <c r="T25" s="54"/>
      <c r="U25" s="54"/>
      <c r="V25" s="54"/>
      <c r="W25" s="54"/>
      <c r="X25" s="54"/>
      <c r="Y25" s="54"/>
      <c r="Z25" s="89"/>
      <c r="AA25" s="62"/>
      <c r="AB25" s="54"/>
      <c r="AC25" s="54"/>
      <c r="AD25" s="54"/>
      <c r="AE25" s="54"/>
      <c r="AF25" s="242"/>
      <c r="AG25" s="62"/>
      <c r="AH25" s="62"/>
      <c r="AI25" s="54"/>
      <c r="AJ25" s="54"/>
      <c r="AK25" s="54"/>
      <c r="AL25" s="62"/>
      <c r="AM25" s="62"/>
      <c r="AN25" s="62"/>
      <c r="AO25" s="62"/>
      <c r="AP25" s="54"/>
      <c r="AQ25" s="54"/>
      <c r="AR25" s="62"/>
      <c r="AS25" s="62"/>
      <c r="AT25" s="62"/>
      <c r="AV25" s="485"/>
      <c r="AW25" s="485"/>
      <c r="AX25" s="485"/>
      <c r="BE25" s="94"/>
      <c r="BK25" s="62"/>
    </row>
    <row r="26" spans="2:71" s="63" customFormat="1" ht="11.65" customHeight="1" x14ac:dyDescent="0.25">
      <c r="B26" s="89"/>
      <c r="C26" s="54"/>
      <c r="D26" s="91"/>
      <c r="E26" s="54"/>
      <c r="F26" s="54"/>
      <c r="G26" s="68"/>
      <c r="H26" s="54"/>
      <c r="I26" s="54"/>
      <c r="J26" s="54"/>
      <c r="K26" s="54"/>
      <c r="L26" s="54"/>
      <c r="M26" s="54"/>
      <c r="N26" s="54"/>
      <c r="O26" s="54"/>
      <c r="P26" s="54"/>
      <c r="Q26" s="54"/>
      <c r="R26" s="54"/>
      <c r="S26" s="54"/>
      <c r="T26" s="54"/>
      <c r="U26" s="54"/>
      <c r="V26" s="54"/>
      <c r="W26" s="54"/>
      <c r="X26" s="54"/>
      <c r="Y26" s="54"/>
      <c r="Z26" s="89"/>
      <c r="AA26" s="62"/>
      <c r="AB26" s="54"/>
      <c r="AC26" s="54"/>
      <c r="AD26" s="54"/>
      <c r="AE26" s="54"/>
      <c r="AF26" s="242"/>
      <c r="AG26" s="62"/>
      <c r="AH26" s="62"/>
      <c r="AI26" s="54"/>
      <c r="AJ26" s="54"/>
      <c r="AK26" s="54"/>
      <c r="AL26" s="62"/>
      <c r="AM26" s="62"/>
      <c r="AN26" s="62"/>
      <c r="AO26" s="62"/>
      <c r="AP26" s="54"/>
      <c r="AQ26" s="54"/>
      <c r="AR26" s="62"/>
      <c r="AS26" s="62"/>
      <c r="AT26" s="62"/>
      <c r="AV26" s="485"/>
      <c r="AW26" s="485"/>
      <c r="AX26" s="485"/>
      <c r="BE26" s="92"/>
      <c r="BK26" s="62"/>
    </row>
    <row r="27" spans="2:71" s="63" customFormat="1" ht="11.65" customHeight="1" x14ac:dyDescent="0.25">
      <c r="B27" s="89"/>
      <c r="C27" s="54"/>
      <c r="D27" s="91"/>
      <c r="E27" s="54"/>
      <c r="F27" s="54"/>
      <c r="G27" s="68"/>
      <c r="H27" s="54"/>
      <c r="I27" s="54"/>
      <c r="J27" s="54"/>
      <c r="K27" s="54"/>
      <c r="L27" s="54"/>
      <c r="M27" s="54"/>
      <c r="N27" s="54"/>
      <c r="O27" s="54"/>
      <c r="P27" s="54"/>
      <c r="Q27" s="54"/>
      <c r="R27" s="54"/>
      <c r="S27" s="54"/>
      <c r="T27" s="54"/>
      <c r="U27" s="54"/>
      <c r="V27" s="54"/>
      <c r="W27" s="54"/>
      <c r="X27" s="54"/>
      <c r="Y27" s="54"/>
      <c r="Z27" s="89"/>
      <c r="AA27" s="62"/>
      <c r="AB27" s="54"/>
      <c r="AC27" s="54"/>
      <c r="AD27" s="54"/>
      <c r="AE27" s="54"/>
      <c r="AF27" s="242"/>
      <c r="AG27" s="62"/>
      <c r="AH27" s="62"/>
      <c r="AI27" s="54"/>
      <c r="AJ27" s="54"/>
      <c r="AK27" s="54"/>
      <c r="AL27" s="62"/>
      <c r="AM27" s="62"/>
      <c r="AN27" s="62"/>
      <c r="AO27" s="62"/>
      <c r="AP27" s="54"/>
      <c r="AQ27" s="54"/>
      <c r="AR27" s="62"/>
      <c r="AS27" s="62"/>
      <c r="AT27" s="62"/>
      <c r="AV27" s="485"/>
      <c r="AW27" s="485"/>
      <c r="AX27" s="485"/>
      <c r="BE27" s="92"/>
      <c r="BK27" s="62"/>
    </row>
    <row r="28" spans="2:71" s="63" customFormat="1" ht="11.65" customHeight="1" x14ac:dyDescent="0.25">
      <c r="B28" s="89"/>
      <c r="C28" s="54"/>
      <c r="D28" s="91"/>
      <c r="E28" s="54"/>
      <c r="F28" s="54"/>
      <c r="G28" s="68"/>
      <c r="H28" s="54"/>
      <c r="I28" s="54"/>
      <c r="J28" s="54"/>
      <c r="K28" s="54"/>
      <c r="L28" s="54"/>
      <c r="M28" s="54"/>
      <c r="N28" s="54"/>
      <c r="O28" s="54"/>
      <c r="P28" s="54"/>
      <c r="Q28" s="54"/>
      <c r="R28" s="54"/>
      <c r="S28" s="54"/>
      <c r="T28" s="54"/>
      <c r="U28" s="54"/>
      <c r="V28" s="54"/>
      <c r="W28" s="54"/>
      <c r="X28" s="54"/>
      <c r="Y28" s="54"/>
      <c r="Z28" s="89"/>
      <c r="AA28" s="62"/>
      <c r="AB28" s="54"/>
      <c r="AC28" s="54"/>
      <c r="AD28" s="54"/>
      <c r="AE28" s="54"/>
      <c r="AF28" s="242"/>
      <c r="AG28" s="62"/>
      <c r="AH28" s="62"/>
      <c r="AI28" s="54"/>
      <c r="AJ28" s="54"/>
      <c r="AK28" s="54"/>
      <c r="AL28" s="62"/>
      <c r="AM28" s="62"/>
      <c r="AN28" s="62"/>
      <c r="AO28" s="62"/>
      <c r="AP28" s="54"/>
      <c r="AQ28" s="54"/>
      <c r="AR28" s="62"/>
      <c r="AS28" s="62"/>
      <c r="AT28" s="62"/>
      <c r="AV28" s="485"/>
      <c r="AW28" s="485"/>
      <c r="AX28" s="485"/>
      <c r="BE28" s="92"/>
      <c r="BK28" s="62"/>
    </row>
    <row r="29" spans="2:71" s="63" customFormat="1" ht="11.65" customHeight="1" x14ac:dyDescent="0.25">
      <c r="B29" s="89"/>
      <c r="C29" s="54"/>
      <c r="D29" s="91"/>
      <c r="E29" s="54"/>
      <c r="F29" s="54"/>
      <c r="G29" s="68"/>
      <c r="H29" s="54"/>
      <c r="I29" s="54"/>
      <c r="J29" s="54"/>
      <c r="K29" s="54"/>
      <c r="L29" s="54"/>
      <c r="M29" s="54"/>
      <c r="N29" s="54"/>
      <c r="O29" s="54"/>
      <c r="P29" s="54"/>
      <c r="Q29" s="54"/>
      <c r="R29" s="54"/>
      <c r="S29" s="54"/>
      <c r="T29" s="54"/>
      <c r="U29" s="54"/>
      <c r="V29" s="54"/>
      <c r="W29" s="54"/>
      <c r="X29" s="54"/>
      <c r="Y29" s="54"/>
      <c r="Z29" s="89"/>
      <c r="AA29" s="62"/>
      <c r="AB29" s="54"/>
      <c r="AC29" s="54"/>
      <c r="AD29" s="54"/>
      <c r="AE29" s="54"/>
      <c r="AF29" s="242"/>
      <c r="AG29" s="62"/>
      <c r="AH29" s="62"/>
      <c r="AI29" s="54"/>
      <c r="AJ29" s="54"/>
      <c r="AK29" s="54"/>
      <c r="AL29" s="62"/>
      <c r="AM29" s="62"/>
      <c r="AN29" s="62"/>
      <c r="AO29" s="62"/>
      <c r="AP29" s="54"/>
      <c r="AQ29" s="54"/>
      <c r="AR29" s="62"/>
      <c r="AS29" s="62"/>
      <c r="AT29" s="62"/>
      <c r="AV29" s="485"/>
      <c r="AW29" s="485"/>
      <c r="AX29" s="485"/>
      <c r="BE29" s="92"/>
      <c r="BK29" s="62"/>
    </row>
    <row r="30" spans="2:71" s="63" customFormat="1" ht="11.65" customHeight="1" x14ac:dyDescent="0.25">
      <c r="B30" s="89"/>
      <c r="C30" s="54"/>
      <c r="D30" s="91"/>
      <c r="E30" s="54"/>
      <c r="F30" s="54"/>
      <c r="G30" s="68"/>
      <c r="H30" s="54"/>
      <c r="I30" s="54"/>
      <c r="J30" s="54"/>
      <c r="K30" s="54"/>
      <c r="L30" s="54"/>
      <c r="M30" s="54"/>
      <c r="N30" s="54"/>
      <c r="O30" s="54"/>
      <c r="P30" s="54"/>
      <c r="Q30" s="54"/>
      <c r="R30" s="54"/>
      <c r="S30" s="54"/>
      <c r="T30" s="54"/>
      <c r="U30" s="54"/>
      <c r="V30" s="54"/>
      <c r="W30" s="54"/>
      <c r="X30" s="54"/>
      <c r="Y30" s="54"/>
      <c r="Z30" s="89"/>
      <c r="AA30" s="62"/>
      <c r="AB30" s="54"/>
      <c r="AC30" s="54"/>
      <c r="AD30" s="54"/>
      <c r="AE30" s="54"/>
      <c r="AF30" s="242"/>
      <c r="AG30" s="62"/>
      <c r="AH30" s="62"/>
      <c r="AI30" s="54"/>
      <c r="AJ30" s="54"/>
      <c r="AK30" s="54"/>
      <c r="AL30" s="62"/>
      <c r="AM30" s="62"/>
      <c r="AN30" s="62"/>
      <c r="AO30" s="62"/>
      <c r="AP30" s="54"/>
      <c r="AQ30" s="54"/>
      <c r="AR30" s="62"/>
      <c r="AS30" s="62"/>
      <c r="AT30" s="62"/>
      <c r="AV30" s="485"/>
      <c r="AW30" s="485"/>
      <c r="AX30" s="485"/>
      <c r="BE30" s="92"/>
      <c r="BK30" s="62"/>
    </row>
    <row r="31" spans="2:71" s="63" customFormat="1" ht="14.1" customHeight="1" x14ac:dyDescent="0.25">
      <c r="B31" s="89"/>
      <c r="C31" s="54"/>
      <c r="D31" s="91"/>
      <c r="E31" s="54"/>
      <c r="F31" s="54"/>
      <c r="G31" s="68"/>
      <c r="H31" s="54"/>
      <c r="I31" s="54"/>
      <c r="J31" s="54"/>
      <c r="K31" s="54"/>
      <c r="L31" s="54"/>
      <c r="M31" s="54"/>
      <c r="N31" s="54"/>
      <c r="O31" s="54"/>
      <c r="P31" s="54"/>
      <c r="Q31" s="54"/>
      <c r="R31" s="54"/>
      <c r="S31" s="54"/>
      <c r="T31" s="54"/>
      <c r="U31" s="54"/>
      <c r="V31" s="54"/>
      <c r="W31" s="54"/>
      <c r="X31" s="54"/>
      <c r="Y31" s="54"/>
      <c r="Z31" s="89"/>
      <c r="AA31" s="62"/>
      <c r="AB31" s="54"/>
      <c r="AC31" s="54"/>
      <c r="AD31" s="54"/>
      <c r="AE31" s="54"/>
      <c r="AF31" s="242"/>
      <c r="AG31" s="62"/>
      <c r="AH31" s="62"/>
      <c r="AI31" s="54"/>
      <c r="AJ31" s="54"/>
      <c r="AK31" s="54"/>
      <c r="AL31" s="62"/>
      <c r="AM31" s="62"/>
      <c r="AN31" s="62"/>
      <c r="AO31" s="62"/>
      <c r="AP31" s="54"/>
      <c r="AQ31" s="54"/>
      <c r="AR31" s="62"/>
      <c r="AS31" s="62"/>
      <c r="AT31" s="62"/>
      <c r="AV31" s="485"/>
      <c r="AW31" s="485"/>
      <c r="AX31" s="485"/>
      <c r="BE31" s="92"/>
      <c r="BK31" s="62"/>
    </row>
    <row r="32" spans="2:71" s="63" customFormat="1" ht="11.65" customHeight="1" x14ac:dyDescent="0.25">
      <c r="B32" s="89"/>
      <c r="C32"/>
      <c r="D32" s="91"/>
      <c r="E32" s="54"/>
      <c r="F32" s="54"/>
      <c r="G32" s="68"/>
      <c r="H32" s="54"/>
      <c r="I32" s="54"/>
      <c r="J32" s="54"/>
      <c r="K32" s="54"/>
      <c r="L32" s="54"/>
      <c r="M32" s="54"/>
      <c r="N32" s="54"/>
      <c r="O32" s="54"/>
      <c r="P32" s="54"/>
      <c r="Q32" s="54"/>
      <c r="R32" s="54"/>
      <c r="S32" s="54"/>
      <c r="T32" s="54"/>
      <c r="U32" s="54"/>
      <c r="V32" s="54"/>
      <c r="W32" s="54"/>
      <c r="X32" s="54"/>
      <c r="Y32" s="54"/>
      <c r="Z32" s="89"/>
      <c r="AA32" s="62"/>
      <c r="AB32" s="54"/>
      <c r="AC32" s="54"/>
      <c r="AD32" s="54"/>
      <c r="AE32" s="54"/>
      <c r="AF32" s="242"/>
      <c r="AG32" s="62"/>
      <c r="AH32" s="62"/>
      <c r="AI32" s="54"/>
      <c r="AJ32" s="54"/>
      <c r="AK32" s="54"/>
      <c r="AL32" s="62"/>
      <c r="AM32" s="62"/>
      <c r="AN32" s="62"/>
      <c r="AO32" s="62"/>
      <c r="AP32" s="54"/>
      <c r="AQ32" s="54"/>
      <c r="AR32" s="62"/>
      <c r="AS32" s="62"/>
      <c r="AT32" s="62"/>
      <c r="AV32" s="485"/>
      <c r="AW32" s="485"/>
      <c r="AX32" s="485"/>
      <c r="BK32" s="62"/>
    </row>
    <row r="33" spans="2:63" s="63" customFormat="1" ht="11.65" customHeight="1" x14ac:dyDescent="0.25">
      <c r="B33" s="89"/>
      <c r="C33" s="54"/>
      <c r="D33" s="91"/>
      <c r="E33" s="54"/>
      <c r="F33" s="54"/>
      <c r="G33" s="68"/>
      <c r="H33" s="54"/>
      <c r="I33" s="54"/>
      <c r="J33" s="54"/>
      <c r="K33" s="54"/>
      <c r="L33" s="54"/>
      <c r="M33" s="54"/>
      <c r="N33" s="54"/>
      <c r="O33" s="54"/>
      <c r="P33" s="54"/>
      <c r="Q33" s="54"/>
      <c r="R33" s="54"/>
      <c r="S33" s="54"/>
      <c r="T33" s="54"/>
      <c r="U33" s="54"/>
      <c r="V33" s="54"/>
      <c r="W33" s="54"/>
      <c r="X33" s="54"/>
      <c r="Y33" s="54"/>
      <c r="Z33" s="89"/>
      <c r="AA33" s="62"/>
      <c r="AB33" s="54"/>
      <c r="AC33" s="54"/>
      <c r="AD33" s="54"/>
      <c r="AE33" s="54"/>
      <c r="AF33" s="242"/>
      <c r="AG33" s="62"/>
      <c r="AH33" s="62"/>
      <c r="AI33" s="54"/>
      <c r="AJ33" s="54"/>
      <c r="AK33" s="54"/>
      <c r="AL33" s="62"/>
      <c r="AM33" s="62"/>
      <c r="AN33" s="62"/>
      <c r="AO33" s="62"/>
      <c r="AP33" s="54"/>
      <c r="AQ33" s="54"/>
      <c r="AR33" s="62"/>
      <c r="AS33" s="62"/>
      <c r="AT33" s="62"/>
      <c r="AV33" s="485"/>
      <c r="AW33" s="485"/>
      <c r="AX33" s="485"/>
      <c r="BK33" s="62"/>
    </row>
    <row r="34" spans="2:63" s="63" customFormat="1" ht="11.65" customHeight="1" x14ac:dyDescent="0.25">
      <c r="B34" s="89"/>
      <c r="C34" s="54"/>
      <c r="D34" s="91"/>
      <c r="E34" s="54"/>
      <c r="F34" s="54"/>
      <c r="G34" s="68"/>
      <c r="H34" s="54"/>
      <c r="I34" s="54"/>
      <c r="J34" s="54"/>
      <c r="K34" s="54"/>
      <c r="L34" s="54"/>
      <c r="M34" s="54"/>
      <c r="N34" s="54"/>
      <c r="O34" s="54"/>
      <c r="P34" s="54"/>
      <c r="Q34" s="54"/>
      <c r="R34" s="54"/>
      <c r="S34" s="54"/>
      <c r="T34" s="54"/>
      <c r="U34" s="54"/>
      <c r="V34" s="54"/>
      <c r="W34" s="54"/>
      <c r="X34" s="54"/>
      <c r="Y34" s="54"/>
      <c r="Z34" s="89"/>
      <c r="AA34" s="62"/>
      <c r="AB34" s="54"/>
      <c r="AC34" s="54"/>
      <c r="AD34" s="54"/>
      <c r="AE34" s="54"/>
      <c r="AF34" s="242"/>
      <c r="AG34" s="62"/>
      <c r="AH34" s="62"/>
      <c r="AI34" s="54"/>
      <c r="AJ34" s="54"/>
      <c r="AK34" s="54"/>
      <c r="AL34" s="62"/>
      <c r="AM34" s="62"/>
      <c r="AN34" s="62"/>
      <c r="AO34" s="62"/>
      <c r="AP34" s="54"/>
      <c r="AQ34" s="54"/>
      <c r="AR34" s="62"/>
      <c r="AS34" s="62"/>
      <c r="AT34" s="62"/>
      <c r="AV34" s="485"/>
      <c r="AW34" s="485"/>
      <c r="AX34" s="485"/>
      <c r="BK34" s="62"/>
    </row>
    <row r="35" spans="2:63" s="63" customFormat="1" ht="11.65" customHeight="1" x14ac:dyDescent="0.25">
      <c r="B35" s="89"/>
      <c r="C35" s="54"/>
      <c r="D35" s="91"/>
      <c r="E35" s="54"/>
      <c r="F35" s="54"/>
      <c r="G35" s="68"/>
      <c r="H35" s="54"/>
      <c r="I35" s="54"/>
      <c r="J35" s="54"/>
      <c r="K35" s="54"/>
      <c r="L35" s="54"/>
      <c r="M35" s="54"/>
      <c r="N35" s="54"/>
      <c r="O35" s="54"/>
      <c r="P35" s="54"/>
      <c r="Q35" s="54"/>
      <c r="R35" s="54"/>
      <c r="S35" s="54"/>
      <c r="T35" s="54"/>
      <c r="U35" s="54"/>
      <c r="V35" s="54"/>
      <c r="W35" s="54"/>
      <c r="X35" s="54"/>
      <c r="Y35" s="54"/>
      <c r="Z35" s="89"/>
      <c r="AA35" s="62"/>
      <c r="AB35" s="54"/>
      <c r="AC35" s="54"/>
      <c r="AD35" s="54"/>
      <c r="AE35" s="54"/>
      <c r="AF35" s="242"/>
      <c r="AG35" s="62"/>
      <c r="AH35" s="62"/>
      <c r="AI35" s="54"/>
      <c r="AJ35" s="54"/>
      <c r="AK35" s="54"/>
      <c r="AL35" s="62"/>
      <c r="AM35" s="62"/>
      <c r="AN35" s="62"/>
      <c r="AO35" s="62"/>
      <c r="AP35" s="54"/>
      <c r="AQ35" s="54"/>
      <c r="AR35" s="62"/>
      <c r="AS35" s="62"/>
      <c r="AT35" s="62"/>
      <c r="AV35" s="485"/>
      <c r="AW35" s="485"/>
      <c r="AX35" s="485"/>
      <c r="BK35" s="62"/>
    </row>
    <row r="36" spans="2:63" s="63" customFormat="1" ht="11.65" customHeight="1" x14ac:dyDescent="0.25">
      <c r="B36" s="89"/>
      <c r="C36" s="54"/>
      <c r="D36" s="91"/>
      <c r="E36" s="54"/>
      <c r="F36" s="54"/>
      <c r="G36" s="68"/>
      <c r="H36" s="54"/>
      <c r="I36" s="54"/>
      <c r="J36" s="54"/>
      <c r="K36" s="54"/>
      <c r="L36" s="54"/>
      <c r="M36" s="54"/>
      <c r="N36" s="54"/>
      <c r="O36" s="54"/>
      <c r="P36" s="54"/>
      <c r="Q36" s="54"/>
      <c r="R36" s="54"/>
      <c r="S36" s="54"/>
      <c r="T36" s="54"/>
      <c r="U36" s="54"/>
      <c r="V36" s="54"/>
      <c r="W36" s="54"/>
      <c r="X36" s="54"/>
      <c r="Y36" s="54"/>
      <c r="Z36" s="89"/>
      <c r="AA36" s="62"/>
      <c r="AB36" s="54"/>
      <c r="AC36" s="54"/>
      <c r="AD36" s="54"/>
      <c r="AE36" s="54"/>
      <c r="AF36" s="242"/>
      <c r="AG36" s="62"/>
      <c r="AH36" s="62"/>
      <c r="AI36" s="54"/>
      <c r="AJ36" s="54"/>
      <c r="AK36" s="54"/>
      <c r="AL36" s="62"/>
      <c r="AM36" s="62"/>
      <c r="AN36" s="62"/>
      <c r="AO36" s="62"/>
      <c r="AP36" s="54"/>
      <c r="AQ36" s="54"/>
      <c r="AR36" s="62"/>
      <c r="AS36" s="62"/>
      <c r="AT36" s="62"/>
      <c r="BK36" s="62"/>
    </row>
    <row r="37" spans="2:63" s="63" customFormat="1" ht="12.6" customHeight="1" x14ac:dyDescent="0.25">
      <c r="B37" s="89"/>
      <c r="C37" s="54"/>
      <c r="D37" s="91"/>
      <c r="E37" s="54"/>
      <c r="F37" s="54"/>
      <c r="G37" s="68"/>
      <c r="H37" s="54"/>
      <c r="I37" s="54"/>
      <c r="J37" s="54"/>
      <c r="K37" s="54"/>
      <c r="L37" s="54"/>
      <c r="M37" s="54"/>
      <c r="N37" s="54"/>
      <c r="O37" s="54"/>
      <c r="P37" s="54"/>
      <c r="Q37" s="54"/>
      <c r="R37" s="54"/>
      <c r="S37" s="54"/>
      <c r="T37" s="54"/>
      <c r="U37" s="54"/>
      <c r="V37" s="54"/>
      <c r="W37" s="54"/>
      <c r="X37" s="54"/>
      <c r="Y37" s="54"/>
      <c r="Z37" s="89"/>
      <c r="AA37" s="62"/>
      <c r="AB37" s="54"/>
      <c r="AC37" s="54"/>
      <c r="AD37" s="54"/>
      <c r="AE37" s="54"/>
      <c r="AF37" s="242"/>
      <c r="AG37" s="62"/>
      <c r="AH37" s="62"/>
      <c r="AI37" s="54"/>
      <c r="AJ37" s="54"/>
      <c r="AK37" s="54"/>
      <c r="AL37" s="62"/>
      <c r="AM37" s="62"/>
      <c r="AN37" s="62"/>
      <c r="AO37" s="62"/>
      <c r="AP37" s="54"/>
      <c r="AQ37" s="54"/>
      <c r="AR37" s="62"/>
      <c r="AS37" s="62"/>
      <c r="AT37" s="62"/>
      <c r="BK37" s="62"/>
    </row>
    <row r="38" spans="2:63" s="63" customFormat="1" ht="12.6" customHeight="1" x14ac:dyDescent="0.25">
      <c r="B38" s="89"/>
      <c r="C38" s="54"/>
      <c r="D38" s="91"/>
      <c r="E38" s="54"/>
      <c r="F38" s="54"/>
      <c r="G38" s="68"/>
      <c r="H38" s="54"/>
      <c r="I38" s="54"/>
      <c r="J38" s="54"/>
      <c r="K38" s="54"/>
      <c r="L38" s="54"/>
      <c r="M38" s="54"/>
      <c r="N38" s="54"/>
      <c r="O38" s="54"/>
      <c r="P38" s="54"/>
      <c r="Q38" s="54"/>
      <c r="R38" s="54"/>
      <c r="S38" s="54"/>
      <c r="T38" s="54"/>
      <c r="U38" s="54"/>
      <c r="V38" s="54"/>
      <c r="W38" s="54"/>
      <c r="X38" s="54"/>
      <c r="Y38" s="54"/>
      <c r="Z38" s="89"/>
      <c r="AA38" s="62"/>
      <c r="AB38" s="54"/>
      <c r="AC38" s="54"/>
      <c r="AD38" s="54"/>
      <c r="AE38" s="54"/>
      <c r="AF38" s="242"/>
      <c r="AG38" s="62"/>
      <c r="AH38" s="62"/>
      <c r="AI38" s="54"/>
      <c r="AJ38" s="54"/>
      <c r="AK38" s="54"/>
      <c r="AL38" s="62"/>
      <c r="AM38" s="62"/>
      <c r="AN38" s="62"/>
      <c r="AO38" s="62"/>
      <c r="AP38" s="54"/>
      <c r="AQ38" s="54"/>
      <c r="AR38" s="62"/>
      <c r="AS38" s="62"/>
      <c r="AT38" s="62"/>
      <c r="BK38" s="62"/>
    </row>
    <row r="39" spans="2:63" s="63" customFormat="1" ht="11.65" customHeight="1" x14ac:dyDescent="0.25">
      <c r="B39" s="89"/>
      <c r="C39" s="54"/>
      <c r="D39" s="91"/>
      <c r="E39" s="54"/>
      <c r="F39" s="54"/>
      <c r="G39" s="68"/>
      <c r="H39" s="54"/>
      <c r="I39" s="54"/>
      <c r="J39" s="54"/>
      <c r="K39" s="54"/>
      <c r="L39" s="54"/>
      <c r="M39" s="54"/>
      <c r="N39" s="54"/>
      <c r="O39" s="54"/>
      <c r="P39" s="54"/>
      <c r="Q39" s="54"/>
      <c r="R39" s="54"/>
      <c r="S39" s="54"/>
      <c r="T39" s="54"/>
      <c r="U39" s="54"/>
      <c r="V39" s="54"/>
      <c r="W39" s="54"/>
      <c r="X39" s="54"/>
      <c r="Y39" s="54"/>
      <c r="Z39" s="89"/>
      <c r="AA39" s="62"/>
      <c r="AB39" s="54"/>
      <c r="AC39" s="54"/>
      <c r="AD39" s="54"/>
      <c r="AE39" s="54"/>
      <c r="AF39" s="242"/>
      <c r="AG39" s="62"/>
      <c r="AH39" s="62"/>
      <c r="AI39" s="54"/>
      <c r="AJ39" s="54"/>
      <c r="AK39" s="54"/>
      <c r="AL39" s="62"/>
      <c r="AM39" s="62"/>
      <c r="AN39" s="62"/>
      <c r="AO39" s="62"/>
      <c r="AP39" s="54"/>
      <c r="AQ39" s="54"/>
      <c r="AR39" s="62"/>
      <c r="AS39" s="62"/>
      <c r="AT39" s="62"/>
      <c r="BK39" s="62"/>
    </row>
    <row r="40" spans="2:63" s="63" customFormat="1" ht="11.65" customHeight="1" x14ac:dyDescent="0.25">
      <c r="B40" s="89"/>
      <c r="C40" s="54"/>
      <c r="D40" s="91"/>
      <c r="E40" s="54"/>
      <c r="F40" s="54"/>
      <c r="G40" s="68"/>
      <c r="H40" s="54"/>
      <c r="I40" s="54"/>
      <c r="J40" s="54"/>
      <c r="K40" s="54"/>
      <c r="L40" s="54"/>
      <c r="M40" s="54"/>
      <c r="N40" s="54"/>
      <c r="O40" s="54"/>
      <c r="P40" s="54"/>
      <c r="Q40" s="54"/>
      <c r="R40" s="54"/>
      <c r="S40" s="54"/>
      <c r="T40" s="54"/>
      <c r="U40" s="54"/>
      <c r="V40" s="54"/>
      <c r="W40" s="54"/>
      <c r="X40" s="54"/>
      <c r="Y40" s="54"/>
      <c r="Z40" s="89"/>
      <c r="AA40" s="62"/>
      <c r="AB40" s="54"/>
      <c r="AC40" s="54"/>
      <c r="AD40" s="54"/>
      <c r="AE40" s="54"/>
      <c r="AF40" s="242"/>
      <c r="AG40" s="62"/>
      <c r="AH40" s="62"/>
      <c r="AI40" s="54"/>
      <c r="AJ40" s="54"/>
      <c r="AK40" s="54"/>
      <c r="AL40" s="62"/>
      <c r="AM40" s="62"/>
      <c r="AN40" s="62"/>
      <c r="AO40" s="62"/>
      <c r="AP40" s="54"/>
      <c r="AQ40" s="54"/>
      <c r="AR40" s="62"/>
      <c r="AS40" s="62"/>
      <c r="AT40" s="62"/>
      <c r="BK40" s="62"/>
    </row>
    <row r="41" spans="2:63" s="63" customFormat="1" ht="14.1" customHeight="1" x14ac:dyDescent="0.25">
      <c r="C41" s="62"/>
      <c r="D41" s="62"/>
      <c r="E41" s="62"/>
      <c r="F41" s="62"/>
      <c r="G41" s="231"/>
      <c r="H41" s="62"/>
      <c r="I41" s="62"/>
      <c r="J41" s="62"/>
      <c r="K41" s="62"/>
      <c r="L41" s="62"/>
      <c r="M41" s="62"/>
      <c r="N41" s="62"/>
      <c r="O41" s="62"/>
      <c r="P41" s="62"/>
      <c r="Q41" s="62"/>
      <c r="R41" s="62"/>
      <c r="S41" s="62"/>
      <c r="T41" s="62"/>
      <c r="U41" s="62"/>
      <c r="V41" s="62"/>
      <c r="W41" s="62"/>
      <c r="X41" s="62"/>
      <c r="Y41" s="62"/>
      <c r="Z41" s="89"/>
      <c r="AA41" s="62"/>
      <c r="AB41" s="54"/>
      <c r="AC41" s="54"/>
      <c r="AD41" s="54"/>
      <c r="AE41" s="54"/>
      <c r="AF41" s="242"/>
      <c r="AG41" s="62"/>
      <c r="AH41" s="62"/>
      <c r="AI41" s="54"/>
      <c r="AJ41" s="54"/>
      <c r="AK41" s="54"/>
      <c r="AL41" s="62"/>
      <c r="AM41" s="62"/>
      <c r="AN41" s="62"/>
      <c r="AO41" s="62"/>
      <c r="AP41" s="54"/>
      <c r="AQ41" s="54"/>
      <c r="AR41" s="62"/>
      <c r="AS41" s="62"/>
      <c r="AT41" s="62"/>
      <c r="BK41" s="62"/>
    </row>
    <row r="42" spans="2:63" s="63" customFormat="1" ht="11.65" customHeight="1" x14ac:dyDescent="0.25">
      <c r="C42" s="62"/>
      <c r="D42" s="62"/>
      <c r="E42" s="62"/>
      <c r="F42" s="62"/>
      <c r="G42" s="231"/>
      <c r="H42" s="62"/>
      <c r="I42" s="62"/>
      <c r="J42" s="62"/>
      <c r="K42" s="62"/>
      <c r="L42" s="62"/>
      <c r="M42" s="62"/>
      <c r="N42" s="62"/>
      <c r="O42" s="62"/>
      <c r="P42" s="62"/>
      <c r="Q42" s="62"/>
      <c r="R42" s="62"/>
      <c r="S42" s="62"/>
      <c r="T42" s="62"/>
      <c r="U42" s="62"/>
      <c r="V42" s="62"/>
      <c r="W42" s="62"/>
      <c r="X42" s="62"/>
      <c r="Y42" s="62"/>
      <c r="Z42" s="89"/>
      <c r="AA42" s="62"/>
      <c r="AB42" s="54"/>
      <c r="AC42" s="54"/>
      <c r="AD42" s="54"/>
      <c r="AE42" s="54"/>
      <c r="AF42" s="242"/>
      <c r="AG42" s="62"/>
      <c r="AH42" s="62"/>
      <c r="AI42" s="54"/>
      <c r="AJ42" s="54"/>
      <c r="AK42" s="54"/>
      <c r="AL42" s="62"/>
      <c r="AM42" s="62"/>
      <c r="AN42" s="62"/>
      <c r="AO42" s="62"/>
      <c r="AP42" s="54"/>
      <c r="AQ42" s="54"/>
      <c r="AR42" s="62"/>
      <c r="AS42" s="62"/>
      <c r="AT42" s="62"/>
      <c r="BK42" s="62"/>
    </row>
    <row r="43" spans="2:63" s="63" customFormat="1" ht="11.65" customHeight="1" x14ac:dyDescent="0.25">
      <c r="C43" s="62"/>
      <c r="D43" s="62"/>
      <c r="E43" s="62"/>
      <c r="F43" s="62"/>
      <c r="G43" s="231"/>
      <c r="H43" s="62"/>
      <c r="I43" s="62"/>
      <c r="J43" s="62"/>
      <c r="K43" s="62"/>
      <c r="L43" s="62"/>
      <c r="M43" s="62"/>
      <c r="N43" s="62"/>
      <c r="O43" s="62"/>
      <c r="P43" s="62"/>
      <c r="Q43" s="62"/>
      <c r="R43" s="62"/>
      <c r="S43" s="62"/>
      <c r="T43" s="62"/>
      <c r="U43" s="62"/>
      <c r="V43" s="62"/>
      <c r="W43" s="62"/>
      <c r="X43" s="62"/>
      <c r="Y43" s="62"/>
      <c r="Z43" s="89"/>
      <c r="AA43" s="62"/>
      <c r="AB43" s="54"/>
      <c r="AC43" s="54"/>
      <c r="AD43" s="54"/>
      <c r="AE43" s="54"/>
      <c r="AF43" s="242"/>
      <c r="AG43" s="62"/>
      <c r="AH43" s="62"/>
      <c r="AI43" s="54"/>
      <c r="AJ43" s="54"/>
      <c r="AK43" s="54"/>
      <c r="AL43" s="62"/>
      <c r="AM43" s="62"/>
      <c r="AN43" s="62"/>
      <c r="AO43" s="62"/>
      <c r="AP43" s="54"/>
      <c r="AQ43" s="54"/>
      <c r="AR43" s="62"/>
      <c r="AS43" s="62"/>
      <c r="AT43" s="62"/>
      <c r="BK43" s="62"/>
    </row>
    <row r="44" spans="2:63" s="63" customFormat="1" ht="11.65" customHeight="1" x14ac:dyDescent="0.25">
      <c r="C44" s="62"/>
      <c r="D44" s="62"/>
      <c r="E44" s="62"/>
      <c r="F44" s="62"/>
      <c r="G44" s="231"/>
      <c r="H44" s="62"/>
      <c r="I44" s="62"/>
      <c r="J44" s="62"/>
      <c r="K44" s="62"/>
      <c r="L44" s="62"/>
      <c r="M44" s="62"/>
      <c r="N44" s="62"/>
      <c r="O44" s="62"/>
      <c r="P44" s="62"/>
      <c r="Q44" s="62"/>
      <c r="R44" s="62"/>
      <c r="S44" s="62"/>
      <c r="T44" s="62"/>
      <c r="U44" s="62"/>
      <c r="V44" s="62"/>
      <c r="W44" s="62"/>
      <c r="X44" s="62"/>
      <c r="Y44" s="62"/>
      <c r="Z44" s="89"/>
      <c r="AA44" s="62"/>
      <c r="AB44" s="54"/>
      <c r="AC44" s="54"/>
      <c r="AD44" s="54"/>
      <c r="AE44" s="54"/>
      <c r="AF44" s="242"/>
      <c r="AG44" s="62"/>
      <c r="AH44" s="62"/>
      <c r="AI44" s="54"/>
      <c r="AJ44" s="54"/>
      <c r="AK44" s="54"/>
      <c r="AL44" s="62"/>
      <c r="AM44" s="62"/>
      <c r="AN44" s="62"/>
      <c r="AO44" s="62"/>
      <c r="AP44" s="54"/>
      <c r="AQ44" s="54"/>
      <c r="AR44" s="62"/>
      <c r="AS44" s="62"/>
      <c r="AT44" s="62"/>
      <c r="BK44" s="62"/>
    </row>
  </sheetData>
  <sheetProtection selectLockedCells="1" selectUnlockedCells="1"/>
  <mergeCells count="58">
    <mergeCell ref="B2:B6"/>
    <mergeCell ref="AV2:BJ2"/>
    <mergeCell ref="AV3:BJ3"/>
    <mergeCell ref="AV4:BJ4"/>
    <mergeCell ref="AV5:BJ6"/>
    <mergeCell ref="C5:Q6"/>
    <mergeCell ref="R2:AI4"/>
    <mergeCell ref="AJ2:AU2"/>
    <mergeCell ref="AJ3:AU3"/>
    <mergeCell ref="AJ4:AU4"/>
    <mergeCell ref="C2:Q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P16:P17">
    <cfRule type="colorScale" priority="72">
      <colorScale>
        <cfvo type="min"/>
        <cfvo type="max"/>
        <color theme="0"/>
        <color theme="0"/>
      </colorScale>
    </cfRule>
    <cfRule type="colorScale" priority="73">
      <colorScale>
        <cfvo type="min"/>
        <cfvo type="max"/>
        <color theme="0"/>
        <color rgb="FFFFEF9C"/>
      </colorScale>
    </cfRule>
    <cfRule type="cellIs" dxfId="692" priority="84" stopIfTrue="1" operator="between">
      <formula>0.9</formula>
      <formula>1.05</formula>
    </cfRule>
    <cfRule type="cellIs" dxfId="691" priority="85" stopIfTrue="1" operator="between">
      <formula>0.7</formula>
      <formula>0.8999</formula>
    </cfRule>
    <cfRule type="cellIs" dxfId="690" priority="86" stopIfTrue="1" operator="between">
      <formula>0</formula>
      <formula>0.699</formula>
    </cfRule>
    <cfRule type="cellIs" dxfId="689" priority="87" stopIfTrue="1" operator="greaterThan">
      <formula>1.05</formula>
    </cfRule>
    <cfRule type="cellIs" dxfId="688" priority="98" stopIfTrue="1" operator="between">
      <formula>0.9</formula>
      <formula>1.05</formula>
    </cfRule>
    <cfRule type="cellIs" dxfId="687" priority="99" stopIfTrue="1" operator="between">
      <formula>0.7</formula>
      <formula>0.8999</formula>
    </cfRule>
    <cfRule type="cellIs" dxfId="686" priority="100" stopIfTrue="1" operator="between">
      <formula>0</formula>
      <formula>0.699</formula>
    </cfRule>
    <cfRule type="cellIs" dxfId="685" priority="101" stopIfTrue="1" operator="greaterThan">
      <formula>1.05</formula>
    </cfRule>
  </conditionalFormatting>
  <conditionalFormatting sqref="S13">
    <cfRule type="colorScale" priority="31">
      <colorScale>
        <cfvo type="min"/>
        <cfvo type="max"/>
        <color theme="0"/>
        <color theme="0"/>
      </colorScale>
    </cfRule>
    <cfRule type="cellIs" dxfId="684" priority="32" stopIfTrue="1" operator="between">
      <formula>0.9</formula>
      <formula>1.05</formula>
    </cfRule>
    <cfRule type="cellIs" dxfId="683" priority="33" stopIfTrue="1" operator="between">
      <formula>0.7</formula>
      <formula>0.8999</formula>
    </cfRule>
    <cfRule type="cellIs" dxfId="682" priority="34" stopIfTrue="1" operator="between">
      <formula>0</formula>
      <formula>0.699</formula>
    </cfRule>
    <cfRule type="cellIs" dxfId="681" priority="35" stopIfTrue="1" operator="greaterThan">
      <formula>1.05</formula>
    </cfRule>
    <cfRule type="cellIs" dxfId="680" priority="36" stopIfTrue="1" operator="between">
      <formula>0.9</formula>
      <formula>1.05</formula>
    </cfRule>
    <cfRule type="cellIs" dxfId="679" priority="37" stopIfTrue="1" operator="between">
      <formula>0.7</formula>
      <formula>0.8999</formula>
    </cfRule>
    <cfRule type="cellIs" dxfId="678" priority="38" stopIfTrue="1" operator="between">
      <formula>0</formula>
      <formula>0.699</formula>
    </cfRule>
    <cfRule type="cellIs" dxfId="677" priority="39" stopIfTrue="1" operator="greaterThan">
      <formula>1.05</formula>
    </cfRule>
    <cfRule type="colorScale" priority="40">
      <colorScale>
        <cfvo type="min"/>
        <cfvo type="max"/>
        <color theme="0"/>
        <color theme="0" tint="-4.9989318521683403E-2"/>
      </colorScale>
    </cfRule>
  </conditionalFormatting>
  <conditionalFormatting sqref="S14 S17:S21">
    <cfRule type="cellIs" dxfId="676" priority="22" stopIfTrue="1" operator="between">
      <formula>0.9</formula>
      <formula>1.05</formula>
    </cfRule>
    <cfRule type="cellIs" dxfId="675" priority="23" stopIfTrue="1" operator="between">
      <formula>0.7</formula>
      <formula>0.8999</formula>
    </cfRule>
    <cfRule type="cellIs" dxfId="674" priority="24" stopIfTrue="1" operator="between">
      <formula>0</formula>
      <formula>0.699</formula>
    </cfRule>
    <cfRule type="cellIs" dxfId="673" priority="25" stopIfTrue="1" operator="greaterThan">
      <formula>1.05</formula>
    </cfRule>
    <cfRule type="cellIs" dxfId="672" priority="26" stopIfTrue="1" operator="between">
      <formula>0.9</formula>
      <formula>1.05</formula>
    </cfRule>
    <cfRule type="cellIs" dxfId="671" priority="27" stopIfTrue="1" operator="between">
      <formula>0.7</formula>
      <formula>0.8999</formula>
    </cfRule>
    <cfRule type="cellIs" dxfId="670" priority="28" stopIfTrue="1" operator="between">
      <formula>0</formula>
      <formula>0.699</formula>
    </cfRule>
    <cfRule type="cellIs" dxfId="669" priority="29" stopIfTrue="1" operator="greaterThan">
      <formula>1.05</formula>
    </cfRule>
  </conditionalFormatting>
  <conditionalFormatting sqref="S15">
    <cfRule type="colorScale" priority="11">
      <colorScale>
        <cfvo type="min"/>
        <cfvo type="max"/>
        <color theme="0"/>
        <color theme="0"/>
      </colorScale>
    </cfRule>
    <cfRule type="colorScale" priority="12">
      <colorScale>
        <cfvo type="min"/>
        <cfvo type="max"/>
        <color theme="0"/>
        <color rgb="FFFFEF9C"/>
      </colorScale>
    </cfRule>
    <cfRule type="cellIs" dxfId="668" priority="13" stopIfTrue="1" operator="between">
      <formula>0.9</formula>
      <formula>1.05</formula>
    </cfRule>
    <cfRule type="cellIs" dxfId="667" priority="14" stopIfTrue="1" operator="between">
      <formula>0.7</formula>
      <formula>0.8999</formula>
    </cfRule>
    <cfRule type="cellIs" dxfId="666" priority="15" stopIfTrue="1" operator="between">
      <formula>0</formula>
      <formula>0.699</formula>
    </cfRule>
    <cfRule type="cellIs" dxfId="665" priority="16" stopIfTrue="1" operator="greaterThan">
      <formula>1.05</formula>
    </cfRule>
    <cfRule type="cellIs" dxfId="664" priority="17" stopIfTrue="1" operator="between">
      <formula>0.9</formula>
      <formula>1.05</formula>
    </cfRule>
    <cfRule type="cellIs" dxfId="663" priority="18" stopIfTrue="1" operator="between">
      <formula>0.7</formula>
      <formula>0.8999</formula>
    </cfRule>
    <cfRule type="cellIs" dxfId="662" priority="19" stopIfTrue="1" operator="between">
      <formula>0</formula>
      <formula>0.699</formula>
    </cfRule>
    <cfRule type="cellIs" dxfId="661" priority="20" stopIfTrue="1" operator="greaterThan">
      <formula>1.05</formula>
    </cfRule>
  </conditionalFormatting>
  <conditionalFormatting sqref="S16">
    <cfRule type="colorScale" priority="1">
      <colorScale>
        <cfvo type="min"/>
        <cfvo type="max"/>
        <color theme="0"/>
        <color theme="0"/>
      </colorScale>
    </cfRule>
    <cfRule type="cellIs" dxfId="660" priority="2" stopIfTrue="1" operator="between">
      <formula>0.9</formula>
      <formula>1.05</formula>
    </cfRule>
    <cfRule type="cellIs" dxfId="659" priority="3" stopIfTrue="1" operator="between">
      <formula>0.7</formula>
      <formula>0.8999</formula>
    </cfRule>
    <cfRule type="cellIs" dxfId="658" priority="4" stopIfTrue="1" operator="between">
      <formula>0</formula>
      <formula>0.699</formula>
    </cfRule>
    <cfRule type="cellIs" dxfId="657" priority="5" stopIfTrue="1" operator="greaterThan">
      <formula>1.05</formula>
    </cfRule>
    <cfRule type="cellIs" dxfId="656" priority="6" stopIfTrue="1" operator="between">
      <formula>0.9</formula>
      <formula>1.05</formula>
    </cfRule>
    <cfRule type="cellIs" dxfId="655" priority="7" stopIfTrue="1" operator="between">
      <formula>0.7</formula>
      <formula>0.8999</formula>
    </cfRule>
    <cfRule type="cellIs" dxfId="654" priority="8" stopIfTrue="1" operator="between">
      <formula>0</formula>
      <formula>0.699</formula>
    </cfRule>
    <cfRule type="cellIs" dxfId="653" priority="9" stopIfTrue="1" operator="greaterThan">
      <formula>1.05</formula>
    </cfRule>
    <cfRule type="colorScale" priority="10">
      <colorScale>
        <cfvo type="min"/>
        <cfvo type="max"/>
        <color theme="0"/>
        <color theme="0" tint="-4.9989318521683403E-2"/>
      </colorScale>
    </cfRule>
  </conditionalFormatting>
  <conditionalFormatting sqref="S17:S21 S14">
    <cfRule type="colorScale" priority="21">
      <colorScale>
        <cfvo type="min"/>
        <cfvo type="max"/>
        <color theme="0"/>
        <color theme="0"/>
      </colorScale>
    </cfRule>
    <cfRule type="colorScale" priority="30">
      <colorScale>
        <cfvo type="min"/>
        <cfvo type="max"/>
        <color theme="0"/>
        <color theme="0" tint="-4.9989318521683403E-2"/>
      </colorScale>
    </cfRule>
  </conditionalFormatting>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-POA\CARCEL DISTRITAL\[F-DS-524_V3  Matriz Formula POA CARCEL DISTRITAL  2023.xlsx]datos'!#REF!</xm:f>
          </x14:formula1>
          <xm:sqref>AM7:AT7 AK13:AK21 AO13:AO21</xm:sqref>
        </x14:dataValidation>
        <x14:dataValidation type="list" operator="equal" allowBlank="1" showErrorMessage="1">
          <x14:formula1>
            <xm:f>'C:\Users\luis.arias\Documents\VIGENCIA 2023\PLAN DE ACCION -POA\CARCEL DISTRITAL\[F-DS-524_V3  Matriz Formula POA CARCEL DISTRITAL  2023.xlsx]datos'!#REF!</xm:f>
          </x14:formula1>
          <xm:sqref>AP13:AQ21</xm:sqref>
        </x14:dataValidation>
        <x14:dataValidation type="list" errorStyle="information" operator="equal" showInputMessage="1" showErrorMessage="1" prompt="Escoja el Proceso del Menú desplegable">
          <x14:formula1>
            <xm:f>'C:\Users\luis.arias\Documents\VIGENCIA 2023\PLAN DE ACCION -POA\CARCEL DISTRITAL\[F-DS-524_V3  Matriz Formula POA CARCEL DISTRITAL  2023.xlsx]datos'!#REF!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topLeftCell="AG10" zoomScale="69" zoomScaleNormal="69" workbookViewId="0">
      <selection activeCell="T12" sqref="T12"/>
    </sheetView>
  </sheetViews>
  <sheetFormatPr baseColWidth="10" defaultColWidth="20.5703125" defaultRowHeight="12.75" customHeight="1" x14ac:dyDescent="0.25"/>
  <cols>
    <col min="1" max="1" width="4.7109375" customWidth="1"/>
    <col min="2" max="2" width="9.140625" style="62" customWidth="1"/>
    <col min="3" max="3" width="43.28515625" style="62" customWidth="1"/>
    <col min="4" max="4" width="11.140625" style="62" customWidth="1"/>
    <col min="5" max="5" width="8.7109375" style="62" customWidth="1"/>
    <col min="6" max="6" width="8" style="62" customWidth="1"/>
    <col min="7" max="7" width="11.140625" style="62" customWidth="1"/>
    <col min="8" max="8" width="9.5703125" style="62" customWidth="1"/>
    <col min="9" max="9" width="8" style="62" customWidth="1"/>
    <col min="10" max="10" width="9.140625" style="62" customWidth="1"/>
    <col min="11" max="11" width="8.140625" style="62" customWidth="1"/>
    <col min="12" max="12" width="11.7109375" style="62" customWidth="1"/>
    <col min="13" max="13" width="10.140625" style="62" customWidth="1"/>
    <col min="14" max="14" width="12.140625" style="62" customWidth="1"/>
    <col min="15" max="15" width="9.85546875" style="62" customWidth="1"/>
    <col min="16" max="16" width="13.85546875" style="62" customWidth="1"/>
    <col min="17" max="17" width="10.42578125" style="62" customWidth="1"/>
    <col min="18" max="18" width="11.140625" style="62" customWidth="1"/>
    <col min="19" max="19" width="9.7109375" style="62" customWidth="1"/>
    <col min="20" max="20" width="12.85546875" style="62" customWidth="1"/>
    <col min="21" max="21" width="41.28515625" style="62" customWidth="1"/>
    <col min="22" max="22" width="41.85546875" style="62" customWidth="1"/>
    <col min="23" max="23" width="16.140625" style="62" customWidth="1"/>
    <col min="24" max="24" width="39.42578125" style="62" customWidth="1"/>
    <col min="25" max="25" width="38.28515625" style="62" customWidth="1"/>
    <col min="26" max="26" width="16.85546875" style="63" customWidth="1"/>
    <col min="27" max="27" width="17.7109375" style="63" bestFit="1" customWidth="1"/>
    <col min="28" max="28" width="17.28515625" style="63" customWidth="1"/>
    <col min="29" max="29" width="12.42578125" style="63" customWidth="1"/>
    <col min="30" max="30" width="12.28515625" style="63" customWidth="1"/>
    <col min="31" max="31" width="8.7109375" style="63" customWidth="1"/>
    <col min="32" max="32" width="7.5703125" style="63" customWidth="1"/>
    <col min="33" max="33" width="8.85546875" style="63" customWidth="1"/>
    <col min="34" max="34" width="7.7109375" style="63" customWidth="1"/>
    <col min="35" max="35" width="11" style="63" customWidth="1"/>
    <col min="36" max="36" width="9" style="63" customWidth="1"/>
    <col min="37" max="37" width="40.140625" style="63" customWidth="1"/>
    <col min="38" max="38" width="57.28515625" style="63" customWidth="1"/>
    <col min="39" max="39" width="49.5703125" style="63" customWidth="1"/>
    <col min="40" max="40" width="58.5703125" style="63" customWidth="1"/>
    <col min="41" max="41" width="25" style="63" customWidth="1"/>
    <col min="42" max="42" width="23.28515625" style="63" customWidth="1"/>
    <col min="43" max="43" width="20" style="63" customWidth="1"/>
    <col min="44" max="44" width="16.28515625" style="63" customWidth="1"/>
    <col min="45" max="45" width="12.5703125" style="63" customWidth="1"/>
    <col min="46" max="46" width="18.85546875" style="63" customWidth="1"/>
    <col min="47" max="47" width="8.85546875" style="63" customWidth="1"/>
    <col min="48" max="48" width="9.7109375" style="63" customWidth="1"/>
    <col min="49" max="49" width="28.85546875" style="63" customWidth="1"/>
    <col min="50" max="50" width="24.28515625" style="62" customWidth="1"/>
    <col min="51" max="51" width="6.42578125" style="62" customWidth="1"/>
    <col min="52" max="52" width="7.28515625" style="62" customWidth="1"/>
    <col min="53" max="53" width="47.7109375" style="62" customWidth="1"/>
    <col min="54" max="54" width="20.5703125" style="62" customWidth="1"/>
    <col min="55" max="55" width="8.7109375" style="62" customWidth="1"/>
    <col min="56" max="56" width="9" style="62" customWidth="1"/>
    <col min="57" max="57" width="32.42578125" style="62" customWidth="1"/>
    <col min="58" max="58" width="25.42578125" style="62" customWidth="1"/>
    <col min="59" max="59" width="5.7109375" style="62" customWidth="1"/>
    <col min="60" max="60" width="6.42578125" style="62" customWidth="1"/>
    <col min="61" max="61" width="32.28515625" style="62" customWidth="1"/>
    <col min="62" max="62" width="31.28515625" style="62" customWidth="1"/>
    <col min="63" max="251" width="20.5703125" style="62" customWidth="1"/>
  </cols>
  <sheetData>
    <row r="1" spans="2:251" ht="12.75" customHeight="1" thickBot="1" x14ac:dyDescent="0.3"/>
    <row r="2" spans="2:251" s="41" customFormat="1" ht="27.75" customHeight="1" thickBot="1" x14ac:dyDescent="0.4">
      <c r="B2" s="1312"/>
      <c r="C2" s="1315" t="s">
        <v>18</v>
      </c>
      <c r="D2" s="1316"/>
      <c r="E2" s="1316"/>
      <c r="F2" s="1316"/>
      <c r="G2" s="1316"/>
      <c r="H2" s="1316"/>
      <c r="I2" s="1316"/>
      <c r="J2" s="1316"/>
      <c r="K2" s="1316"/>
      <c r="L2" s="1316"/>
      <c r="M2" s="1316"/>
      <c r="N2" s="1316"/>
      <c r="O2" s="1316"/>
      <c r="P2" s="1316"/>
      <c r="Q2" s="1317"/>
      <c r="R2" s="1321" t="s">
        <v>200</v>
      </c>
      <c r="S2" s="1322"/>
      <c r="T2" s="1322"/>
      <c r="U2" s="1322"/>
      <c r="V2" s="1322"/>
      <c r="W2" s="1322"/>
      <c r="X2" s="1322"/>
      <c r="Y2" s="1322"/>
      <c r="Z2" s="1322"/>
      <c r="AA2" s="1322"/>
      <c r="AB2" s="1322"/>
      <c r="AC2" s="1322"/>
      <c r="AD2" s="1322"/>
      <c r="AE2" s="1322"/>
      <c r="AF2" s="1322"/>
      <c r="AG2" s="1322"/>
      <c r="AH2" s="1322"/>
      <c r="AI2" s="1323"/>
      <c r="AJ2" s="1333" t="s">
        <v>20</v>
      </c>
      <c r="AK2" s="1334"/>
      <c r="AL2" s="1334"/>
      <c r="AM2" s="1334"/>
      <c r="AN2" s="1334"/>
      <c r="AO2" s="1334"/>
      <c r="AP2" s="1334"/>
      <c r="AQ2" s="1334"/>
      <c r="AR2" s="1334"/>
      <c r="AS2" s="1334"/>
      <c r="AT2" s="1334"/>
      <c r="AU2" s="1335"/>
      <c r="AV2" s="1346" t="s">
        <v>21</v>
      </c>
      <c r="AW2" s="1347"/>
      <c r="AX2" s="1347"/>
      <c r="AY2" s="1347"/>
      <c r="AZ2" s="1347"/>
      <c r="BA2" s="1347"/>
      <c r="BB2" s="1347"/>
      <c r="BC2" s="1347"/>
      <c r="BD2" s="1347"/>
      <c r="BE2" s="1347"/>
      <c r="BF2" s="1347"/>
      <c r="BG2" s="1347"/>
      <c r="BH2" s="1347"/>
      <c r="BI2" s="1347"/>
      <c r="BJ2" s="1348"/>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41" customFormat="1" ht="18" customHeight="1" thickBot="1" x14ac:dyDescent="0.4">
      <c r="B3" s="1313"/>
      <c r="C3" s="1327"/>
      <c r="D3" s="1328"/>
      <c r="E3" s="1328"/>
      <c r="F3" s="1328"/>
      <c r="G3" s="1328"/>
      <c r="H3" s="1328"/>
      <c r="I3" s="1328"/>
      <c r="J3" s="1328"/>
      <c r="K3" s="1328"/>
      <c r="L3" s="1328"/>
      <c r="M3" s="1328"/>
      <c r="N3" s="1328"/>
      <c r="O3" s="1328"/>
      <c r="P3" s="1328"/>
      <c r="Q3" s="1329"/>
      <c r="R3" s="1330"/>
      <c r="S3" s="1331"/>
      <c r="T3" s="1331"/>
      <c r="U3" s="1331"/>
      <c r="V3" s="1331"/>
      <c r="W3" s="1331"/>
      <c r="X3" s="1331"/>
      <c r="Y3" s="1331"/>
      <c r="Z3" s="1331"/>
      <c r="AA3" s="1331"/>
      <c r="AB3" s="1331"/>
      <c r="AC3" s="1331"/>
      <c r="AD3" s="1331"/>
      <c r="AE3" s="1331"/>
      <c r="AF3" s="1331"/>
      <c r="AG3" s="1331"/>
      <c r="AH3" s="1331"/>
      <c r="AI3" s="1332"/>
      <c r="AJ3" s="1333" t="s">
        <v>22</v>
      </c>
      <c r="AK3" s="1334"/>
      <c r="AL3" s="1334"/>
      <c r="AM3" s="1334"/>
      <c r="AN3" s="1334"/>
      <c r="AO3" s="1334"/>
      <c r="AP3" s="1334"/>
      <c r="AQ3" s="1334"/>
      <c r="AR3" s="1334"/>
      <c r="AS3" s="1334"/>
      <c r="AT3" s="1334"/>
      <c r="AU3" s="1335"/>
      <c r="AV3" s="1349">
        <v>3</v>
      </c>
      <c r="AW3" s="1350"/>
      <c r="AX3" s="1350"/>
      <c r="AY3" s="1350"/>
      <c r="AZ3" s="1350"/>
      <c r="BA3" s="1350"/>
      <c r="BB3" s="1350"/>
      <c r="BC3" s="1350"/>
      <c r="BD3" s="1350"/>
      <c r="BE3" s="1350"/>
      <c r="BF3" s="1350"/>
      <c r="BG3" s="1350"/>
      <c r="BH3" s="1350"/>
      <c r="BI3" s="1350"/>
      <c r="BJ3" s="1351"/>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41" customFormat="1" ht="26.25" customHeight="1" thickBot="1" x14ac:dyDescent="0.4">
      <c r="B4" s="1313"/>
      <c r="C4" s="1318"/>
      <c r="D4" s="1319"/>
      <c r="E4" s="1319"/>
      <c r="F4" s="1319"/>
      <c r="G4" s="1319"/>
      <c r="H4" s="1319"/>
      <c r="I4" s="1319"/>
      <c r="J4" s="1319"/>
      <c r="K4" s="1319"/>
      <c r="L4" s="1319"/>
      <c r="M4" s="1319"/>
      <c r="N4" s="1319"/>
      <c r="O4" s="1319"/>
      <c r="P4" s="1319"/>
      <c r="Q4" s="1320"/>
      <c r="R4" s="1324"/>
      <c r="S4" s="1325"/>
      <c r="T4" s="1325"/>
      <c r="U4" s="1325"/>
      <c r="V4" s="1325"/>
      <c r="W4" s="1325"/>
      <c r="X4" s="1325"/>
      <c r="Y4" s="1325"/>
      <c r="Z4" s="1325"/>
      <c r="AA4" s="1325"/>
      <c r="AB4" s="1325"/>
      <c r="AC4" s="1325"/>
      <c r="AD4" s="1325"/>
      <c r="AE4" s="1325"/>
      <c r="AF4" s="1325"/>
      <c r="AG4" s="1325"/>
      <c r="AH4" s="1325"/>
      <c r="AI4" s="1326"/>
      <c r="AJ4" s="1333" t="s">
        <v>23</v>
      </c>
      <c r="AK4" s="1334"/>
      <c r="AL4" s="1334"/>
      <c r="AM4" s="1334"/>
      <c r="AN4" s="1334"/>
      <c r="AO4" s="1334"/>
      <c r="AP4" s="1334"/>
      <c r="AQ4" s="1334"/>
      <c r="AR4" s="1334"/>
      <c r="AS4" s="1334"/>
      <c r="AT4" s="1334"/>
      <c r="AU4" s="1335"/>
      <c r="AV4" s="1352">
        <v>42741</v>
      </c>
      <c r="AW4" s="1353"/>
      <c r="AX4" s="1353"/>
      <c r="AY4" s="1353"/>
      <c r="AZ4" s="1353"/>
      <c r="BA4" s="1353"/>
      <c r="BB4" s="1353"/>
      <c r="BC4" s="1353"/>
      <c r="BD4" s="1353"/>
      <c r="BE4" s="1353"/>
      <c r="BF4" s="1353"/>
      <c r="BG4" s="1353"/>
      <c r="BH4" s="1353"/>
      <c r="BI4" s="1353"/>
      <c r="BJ4" s="1354"/>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41" customFormat="1" ht="30.75" customHeight="1" x14ac:dyDescent="0.35">
      <c r="B5" s="1313"/>
      <c r="C5" s="1315" t="s">
        <v>24</v>
      </c>
      <c r="D5" s="1316"/>
      <c r="E5" s="1316"/>
      <c r="F5" s="1316"/>
      <c r="G5" s="1316"/>
      <c r="H5" s="1316"/>
      <c r="I5" s="1316"/>
      <c r="J5" s="1316"/>
      <c r="K5" s="1316"/>
      <c r="L5" s="1316"/>
      <c r="M5" s="1316"/>
      <c r="N5" s="1316"/>
      <c r="O5" s="1316"/>
      <c r="P5" s="1316"/>
      <c r="Q5" s="1317"/>
      <c r="R5" s="1321" t="s">
        <v>25</v>
      </c>
      <c r="S5" s="1322"/>
      <c r="T5" s="1322"/>
      <c r="U5" s="1322"/>
      <c r="V5" s="1322"/>
      <c r="W5" s="1322"/>
      <c r="X5" s="1322"/>
      <c r="Y5" s="1322"/>
      <c r="Z5" s="1322"/>
      <c r="AA5" s="1322"/>
      <c r="AB5" s="1322"/>
      <c r="AC5" s="1322"/>
      <c r="AD5" s="1322"/>
      <c r="AE5" s="1322"/>
      <c r="AF5" s="1322"/>
      <c r="AG5" s="1322"/>
      <c r="AH5" s="1322"/>
      <c r="AI5" s="1323"/>
      <c r="AJ5" s="1315" t="s">
        <v>26</v>
      </c>
      <c r="AK5" s="1316"/>
      <c r="AL5" s="1316"/>
      <c r="AM5" s="1316"/>
      <c r="AN5" s="1316"/>
      <c r="AO5" s="1316"/>
      <c r="AP5" s="1316"/>
      <c r="AQ5" s="1316"/>
      <c r="AR5" s="1316"/>
      <c r="AS5" s="1316"/>
      <c r="AT5" s="1316"/>
      <c r="AU5" s="1317"/>
      <c r="AV5" s="1355" t="s">
        <v>27</v>
      </c>
      <c r="AW5" s="1356"/>
      <c r="AX5" s="1356"/>
      <c r="AY5" s="1356"/>
      <c r="AZ5" s="1356"/>
      <c r="BA5" s="1356"/>
      <c r="BB5" s="1356"/>
      <c r="BC5" s="1356"/>
      <c r="BD5" s="1356"/>
      <c r="BE5" s="1356"/>
      <c r="BF5" s="1356"/>
      <c r="BG5" s="1356"/>
      <c r="BH5" s="1356"/>
      <c r="BI5" s="1356"/>
      <c r="BJ5" s="1357"/>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41" customFormat="1" ht="42.75" customHeight="1" thickBot="1" x14ac:dyDescent="0.4">
      <c r="B6" s="1314"/>
      <c r="C6" s="1318"/>
      <c r="D6" s="1319"/>
      <c r="E6" s="1319"/>
      <c r="F6" s="1319"/>
      <c r="G6" s="1319"/>
      <c r="H6" s="1319"/>
      <c r="I6" s="1319"/>
      <c r="J6" s="1319"/>
      <c r="K6" s="1319"/>
      <c r="L6" s="1319"/>
      <c r="M6" s="1319"/>
      <c r="N6" s="1319"/>
      <c r="O6" s="1319"/>
      <c r="P6" s="1319"/>
      <c r="Q6" s="1320"/>
      <c r="R6" s="1324"/>
      <c r="S6" s="1325"/>
      <c r="T6" s="1325"/>
      <c r="U6" s="1325"/>
      <c r="V6" s="1325"/>
      <c r="W6" s="1325"/>
      <c r="X6" s="1325"/>
      <c r="Y6" s="1325"/>
      <c r="Z6" s="1325"/>
      <c r="AA6" s="1325"/>
      <c r="AB6" s="1325"/>
      <c r="AC6" s="1325"/>
      <c r="AD6" s="1325"/>
      <c r="AE6" s="1325"/>
      <c r="AF6" s="1325"/>
      <c r="AG6" s="1325"/>
      <c r="AH6" s="1325"/>
      <c r="AI6" s="1326"/>
      <c r="AJ6" s="1318"/>
      <c r="AK6" s="1319"/>
      <c r="AL6" s="1319"/>
      <c r="AM6" s="1319"/>
      <c r="AN6" s="1319"/>
      <c r="AO6" s="1319"/>
      <c r="AP6" s="1319"/>
      <c r="AQ6" s="1319"/>
      <c r="AR6" s="1319"/>
      <c r="AS6" s="1319"/>
      <c r="AT6" s="1319"/>
      <c r="AU6" s="1320"/>
      <c r="AV6" s="1358"/>
      <c r="AW6" s="1359"/>
      <c r="AX6" s="1359"/>
      <c r="AY6" s="1359"/>
      <c r="AZ6" s="1359"/>
      <c r="BA6" s="1359"/>
      <c r="BB6" s="1359"/>
      <c r="BC6" s="1359"/>
      <c r="BD6" s="1359"/>
      <c r="BE6" s="1359"/>
      <c r="BF6" s="1359"/>
      <c r="BG6" s="1359"/>
      <c r="BH6" s="1359"/>
      <c r="BI6" s="1359"/>
      <c r="BJ6" s="1360"/>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33" customHeight="1" x14ac:dyDescent="0.25">
      <c r="B7" s="1035" t="s">
        <v>28</v>
      </c>
      <c r="C7" s="1036"/>
      <c r="D7" s="1343" t="s">
        <v>897</v>
      </c>
      <c r="E7" s="1343"/>
      <c r="F7" s="1343"/>
      <c r="G7" s="1343"/>
      <c r="H7" s="1343"/>
      <c r="I7" s="1343"/>
      <c r="J7" s="1343"/>
      <c r="K7" s="1343"/>
      <c r="L7" s="1343"/>
      <c r="M7" s="1343"/>
      <c r="N7" s="1343"/>
      <c r="O7" s="1343"/>
      <c r="P7" s="1343"/>
      <c r="Q7" s="1343"/>
      <c r="R7" s="1343"/>
      <c r="S7" s="1343"/>
      <c r="T7" s="1343"/>
      <c r="U7" s="1343"/>
      <c r="V7" s="1343"/>
      <c r="W7" s="1343"/>
      <c r="X7" s="1343"/>
      <c r="Y7" s="1343"/>
      <c r="Z7" s="1343"/>
      <c r="AA7" s="1344" t="s">
        <v>30</v>
      </c>
      <c r="AB7" s="1344"/>
      <c r="AC7" s="1345" t="s">
        <v>898</v>
      </c>
      <c r="AD7" s="1345"/>
      <c r="AE7" s="1345"/>
      <c r="AF7" s="1345"/>
      <c r="AG7" s="1345"/>
      <c r="AH7" s="1345"/>
      <c r="AI7" s="1345"/>
      <c r="AJ7" s="1345"/>
      <c r="AK7" s="1344" t="s">
        <v>32</v>
      </c>
      <c r="AL7" s="1344"/>
      <c r="AM7" s="1255" t="s">
        <v>380</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24" customHeight="1" x14ac:dyDescent="0.25">
      <c r="B8" s="1300" t="s">
        <v>34</v>
      </c>
      <c r="C8" s="1301"/>
      <c r="D8" s="1340" t="s">
        <v>899</v>
      </c>
      <c r="E8" s="1341"/>
      <c r="F8" s="1341"/>
      <c r="G8" s="1341"/>
      <c r="H8" s="1341"/>
      <c r="I8" s="1341"/>
      <c r="J8" s="1341"/>
      <c r="K8" s="1341"/>
      <c r="L8" s="1341"/>
      <c r="M8" s="1341"/>
      <c r="N8" s="1341"/>
      <c r="O8" s="1341"/>
      <c r="P8" s="1341"/>
      <c r="Q8" s="1341"/>
      <c r="R8" s="1341"/>
      <c r="S8" s="1341"/>
      <c r="T8" s="1341"/>
      <c r="U8" s="1341"/>
      <c r="V8" s="1341"/>
      <c r="W8" s="1341"/>
      <c r="X8" s="1341"/>
      <c r="Y8" s="1341"/>
      <c r="Z8" s="1341"/>
      <c r="AA8" s="1341"/>
      <c r="AB8" s="1341"/>
      <c r="AC8" s="1341"/>
      <c r="AD8" s="1341"/>
      <c r="AE8" s="1341"/>
      <c r="AF8" s="1341"/>
      <c r="AG8" s="1341"/>
      <c r="AH8" s="1341"/>
      <c r="AI8" s="1341"/>
      <c r="AJ8" s="1341"/>
      <c r="AK8" s="1341"/>
      <c r="AL8" s="1342"/>
      <c r="AM8" s="785" t="s">
        <v>36</v>
      </c>
      <c r="AN8" s="1309"/>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161" customFormat="1" ht="27.75" customHeight="1" x14ac:dyDescent="0.25">
      <c r="B9" s="1295" t="s">
        <v>201</v>
      </c>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7" t="s">
        <v>38</v>
      </c>
      <c r="AV9" s="1298"/>
      <c r="AW9" s="1298"/>
      <c r="AX9" s="1298"/>
      <c r="AY9" s="1298"/>
      <c r="AZ9" s="1298"/>
      <c r="BA9" s="1298"/>
      <c r="BB9" s="1298"/>
      <c r="BC9" s="1298"/>
      <c r="BD9" s="1298"/>
      <c r="BE9" s="1298"/>
      <c r="BF9" s="1298"/>
      <c r="BG9" s="1298"/>
      <c r="BH9" s="1298"/>
      <c r="BI9" s="1298"/>
      <c r="BJ9" s="129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54.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61.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SUM(T13:T16)</f>
        <v>0.5</v>
      </c>
      <c r="U12" s="1058"/>
      <c r="V12" s="1058"/>
      <c r="W12" s="1058"/>
      <c r="X12" s="131" t="s">
        <v>74</v>
      </c>
      <c r="Y12" s="131" t="s">
        <v>75</v>
      </c>
      <c r="Z12" s="1083"/>
      <c r="AA12" s="1058"/>
      <c r="AB12" s="1058"/>
      <c r="AC12" s="1058"/>
      <c r="AD12" s="1058"/>
      <c r="AE12" s="1057"/>
      <c r="AF12" s="132" t="s">
        <v>202</v>
      </c>
      <c r="AG12" s="132" t="s">
        <v>77</v>
      </c>
      <c r="AH12" s="133" t="s">
        <v>203</v>
      </c>
      <c r="AI12" s="1057"/>
      <c r="AJ12" s="1058"/>
      <c r="AK12" s="146" t="s">
        <v>79</v>
      </c>
      <c r="AL12" s="146" t="s">
        <v>80</v>
      </c>
      <c r="AM12" s="146" t="s">
        <v>81</v>
      </c>
      <c r="AN12" s="146" t="s">
        <v>204</v>
      </c>
      <c r="AO12" s="146" t="s">
        <v>205</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95" customHeight="1" x14ac:dyDescent="0.25">
      <c r="B13" s="157">
        <v>1</v>
      </c>
      <c r="C13" s="60" t="s">
        <v>900</v>
      </c>
      <c r="D13" s="48">
        <v>0.25</v>
      </c>
      <c r="E13" s="164">
        <v>1</v>
      </c>
      <c r="F13" s="164">
        <v>1</v>
      </c>
      <c r="G13" s="50">
        <f>IF(ISERROR(F13/E13),"",(F13/E13))</f>
        <v>1</v>
      </c>
      <c r="H13" s="164">
        <v>1</v>
      </c>
      <c r="I13" s="104">
        <v>1</v>
      </c>
      <c r="J13" s="50">
        <f>IF(ISERROR(I13/H13),"",(I13/H13))</f>
        <v>1</v>
      </c>
      <c r="K13" s="164">
        <v>1</v>
      </c>
      <c r="L13" s="69"/>
      <c r="M13" s="50">
        <f>IF(ISERROR(L13/K13),"",(L13/K13))</f>
        <v>0</v>
      </c>
      <c r="N13" s="164">
        <v>1</v>
      </c>
      <c r="O13" s="69"/>
      <c r="P13" s="50">
        <f>IF(ISERROR(O13/N13),"",(O13/N13))</f>
        <v>0</v>
      </c>
      <c r="Q13" s="164">
        <f>E13+H13+K13+N13</f>
        <v>4</v>
      </c>
      <c r="R13" s="26">
        <f>SUM(F13,I13,L13,O13)</f>
        <v>2</v>
      </c>
      <c r="S13" s="18">
        <f>IF(ISERROR(R13/Q13),"",(R13/Q13))</f>
        <v>0.5</v>
      </c>
      <c r="T13" s="166">
        <f>S13*D13</f>
        <v>0.125</v>
      </c>
      <c r="U13" s="243" t="s">
        <v>901</v>
      </c>
      <c r="V13" s="60" t="s">
        <v>902</v>
      </c>
      <c r="W13" s="98" t="s">
        <v>672</v>
      </c>
      <c r="X13" s="98" t="s">
        <v>903</v>
      </c>
      <c r="Y13" s="98" t="s">
        <v>904</v>
      </c>
      <c r="Z13" s="98" t="s">
        <v>212</v>
      </c>
      <c r="AA13" s="57" t="s">
        <v>905</v>
      </c>
      <c r="AB13" s="98" t="s">
        <v>162</v>
      </c>
      <c r="AC13" s="98" t="s">
        <v>209</v>
      </c>
      <c r="AD13" s="98" t="s">
        <v>101</v>
      </c>
      <c r="AE13" s="98" t="s">
        <v>102</v>
      </c>
      <c r="AF13" s="98">
        <v>12</v>
      </c>
      <c r="AG13" s="57">
        <v>2022</v>
      </c>
      <c r="AH13" s="57">
        <v>2022</v>
      </c>
      <c r="AI13" s="98" t="s">
        <v>103</v>
      </c>
      <c r="AJ13" s="61" t="s">
        <v>151</v>
      </c>
      <c r="AK13" s="60" t="s">
        <v>374</v>
      </c>
      <c r="AL13" s="60" t="s">
        <v>906</v>
      </c>
      <c r="AM13" s="60" t="s">
        <v>907</v>
      </c>
      <c r="AN13" s="60" t="s">
        <v>908</v>
      </c>
      <c r="AO13" s="60" t="s">
        <v>692</v>
      </c>
      <c r="AP13" s="60" t="s">
        <v>331</v>
      </c>
      <c r="AQ13" s="56" t="s">
        <v>332</v>
      </c>
      <c r="AR13" s="57" t="s">
        <v>909</v>
      </c>
      <c r="AS13" s="61"/>
      <c r="AT13" s="244" t="s">
        <v>910</v>
      </c>
      <c r="AU13" s="391">
        <v>1</v>
      </c>
      <c r="AV13" s="392">
        <v>1</v>
      </c>
      <c r="AW13" s="393" t="s">
        <v>911</v>
      </c>
      <c r="AX13" s="393" t="s">
        <v>912</v>
      </c>
      <c r="AY13" s="761">
        <v>1</v>
      </c>
      <c r="AZ13" s="762">
        <v>1</v>
      </c>
      <c r="BA13" s="763" t="s">
        <v>913</v>
      </c>
      <c r="BB13" s="764" t="s">
        <v>914</v>
      </c>
      <c r="BC13" s="457"/>
      <c r="BD13" s="789"/>
      <c r="BE13" s="790"/>
      <c r="BF13" s="790"/>
      <c r="BG13" s="428"/>
      <c r="BH13" s="789"/>
      <c r="BI13" s="792"/>
      <c r="BJ13" s="793"/>
    </row>
    <row r="14" spans="2:251" s="161" customFormat="1" ht="145.5" customHeight="1" x14ac:dyDescent="0.25">
      <c r="B14" s="157">
        <v>2</v>
      </c>
      <c r="C14" s="243" t="s">
        <v>915</v>
      </c>
      <c r="D14" s="48">
        <v>0.25</v>
      </c>
      <c r="E14" s="70">
        <v>1</v>
      </c>
      <c r="F14" s="164">
        <v>1</v>
      </c>
      <c r="G14" s="50">
        <f>IF(ISERROR(F14/E14),"",(F14/E14))</f>
        <v>1</v>
      </c>
      <c r="H14" s="164">
        <v>1</v>
      </c>
      <c r="I14" s="104">
        <v>1</v>
      </c>
      <c r="J14" s="50">
        <f>IF(ISERROR(I14/H14),"",(I14/H14))</f>
        <v>1</v>
      </c>
      <c r="K14" s="164">
        <v>1</v>
      </c>
      <c r="L14" s="69"/>
      <c r="M14" s="50">
        <f>IF(ISERROR(L14/K14),"",(L14/K14))</f>
        <v>0</v>
      </c>
      <c r="N14" s="164">
        <v>1</v>
      </c>
      <c r="O14" s="69"/>
      <c r="P14" s="50">
        <f>IF(ISERROR(O14/N14),"",(O14/N14))</f>
        <v>0</v>
      </c>
      <c r="Q14" s="164">
        <f>E14+H14+K14+N14</f>
        <v>4</v>
      </c>
      <c r="R14" s="26">
        <f>SUM(F14,I14,L14,O14)</f>
        <v>2</v>
      </c>
      <c r="S14" s="18">
        <f>IF(ISERROR(R14/Q14),"",(R14/Q14))</f>
        <v>0.5</v>
      </c>
      <c r="T14" s="166">
        <f>S14*D14</f>
        <v>0.125</v>
      </c>
      <c r="U14" s="60" t="s">
        <v>916</v>
      </c>
      <c r="V14" s="60" t="s">
        <v>917</v>
      </c>
      <c r="W14" s="98" t="s">
        <v>672</v>
      </c>
      <c r="X14" s="61" t="s">
        <v>918</v>
      </c>
      <c r="Y14" s="61" t="s">
        <v>919</v>
      </c>
      <c r="Z14" s="98" t="s">
        <v>212</v>
      </c>
      <c r="AA14" s="57" t="s">
        <v>905</v>
      </c>
      <c r="AB14" s="98" t="s">
        <v>162</v>
      </c>
      <c r="AC14" s="98" t="s">
        <v>209</v>
      </c>
      <c r="AD14" s="98" t="s">
        <v>101</v>
      </c>
      <c r="AE14" s="98" t="s">
        <v>102</v>
      </c>
      <c r="AF14" s="98">
        <v>4</v>
      </c>
      <c r="AG14" s="57">
        <v>2022</v>
      </c>
      <c r="AH14" s="57">
        <v>2022</v>
      </c>
      <c r="AI14" s="98" t="s">
        <v>103</v>
      </c>
      <c r="AJ14" s="61" t="s">
        <v>151</v>
      </c>
      <c r="AK14" s="60" t="s">
        <v>390</v>
      </c>
      <c r="AL14" s="60" t="s">
        <v>920</v>
      </c>
      <c r="AM14" s="60" t="s">
        <v>921</v>
      </c>
      <c r="AN14" s="243" t="s">
        <v>922</v>
      </c>
      <c r="AO14" s="60" t="s">
        <v>923</v>
      </c>
      <c r="AP14" s="60" t="s">
        <v>331</v>
      </c>
      <c r="AQ14" s="56" t="s">
        <v>332</v>
      </c>
      <c r="AR14" s="57" t="s">
        <v>909</v>
      </c>
      <c r="AS14" s="61"/>
      <c r="AT14" s="244" t="s">
        <v>910</v>
      </c>
      <c r="AU14" s="394">
        <v>1</v>
      </c>
      <c r="AV14" s="395">
        <v>3</v>
      </c>
      <c r="AW14" s="396" t="s">
        <v>924</v>
      </c>
      <c r="AX14" s="396" t="s">
        <v>925</v>
      </c>
      <c r="AY14" s="765">
        <v>1</v>
      </c>
      <c r="AZ14" s="766">
        <v>1</v>
      </c>
      <c r="BA14" s="767" t="s">
        <v>926</v>
      </c>
      <c r="BB14" s="767" t="s">
        <v>927</v>
      </c>
      <c r="BC14" s="457"/>
      <c r="BD14" s="457"/>
      <c r="BE14" s="459"/>
      <c r="BF14" s="459"/>
      <c r="BG14" s="457"/>
      <c r="BH14" s="457"/>
      <c r="BI14" s="465"/>
      <c r="BJ14" s="468"/>
    </row>
    <row r="15" spans="2:251" s="161" customFormat="1" ht="190.5" customHeight="1" x14ac:dyDescent="0.25">
      <c r="B15" s="157">
        <v>3</v>
      </c>
      <c r="C15" s="60" t="s">
        <v>928</v>
      </c>
      <c r="D15" s="48">
        <v>0.25</v>
      </c>
      <c r="E15" s="70">
        <v>1</v>
      </c>
      <c r="F15" s="164">
        <v>1</v>
      </c>
      <c r="G15" s="50">
        <f>IF(ISERROR(F15/E15),"",(F15/E15))</f>
        <v>1</v>
      </c>
      <c r="H15" s="164">
        <v>1</v>
      </c>
      <c r="I15" s="104">
        <v>1</v>
      </c>
      <c r="J15" s="50">
        <f>IF(ISERROR(I15/H15),"",(I15/H15))</f>
        <v>1</v>
      </c>
      <c r="K15" s="164">
        <v>1</v>
      </c>
      <c r="L15" s="69"/>
      <c r="M15" s="50">
        <f>IF(ISERROR(L15/K15),"",(L15/K15))</f>
        <v>0</v>
      </c>
      <c r="N15" s="164">
        <v>1</v>
      </c>
      <c r="O15" s="69"/>
      <c r="P15" s="50">
        <f>IF(ISERROR(O15/N15),"",(O15/N15))</f>
        <v>0</v>
      </c>
      <c r="Q15" s="164">
        <f>E15+H15+K15+N15</f>
        <v>4</v>
      </c>
      <c r="R15" s="26">
        <f>SUM(F15,I15,L15,O15)</f>
        <v>2</v>
      </c>
      <c r="S15" s="18">
        <f>IF(ISERROR(R15/Q15),"",(R15/Q15))</f>
        <v>0.5</v>
      </c>
      <c r="T15" s="166">
        <f>S15*D15</f>
        <v>0.125</v>
      </c>
      <c r="U15" s="60" t="s">
        <v>929</v>
      </c>
      <c r="V15" s="60" t="s">
        <v>930</v>
      </c>
      <c r="W15" s="98" t="s">
        <v>672</v>
      </c>
      <c r="X15" s="61" t="s">
        <v>931</v>
      </c>
      <c r="Y15" s="61" t="s">
        <v>932</v>
      </c>
      <c r="Z15" s="98" t="s">
        <v>212</v>
      </c>
      <c r="AA15" s="57" t="s">
        <v>905</v>
      </c>
      <c r="AB15" s="98" t="s">
        <v>162</v>
      </c>
      <c r="AC15" s="98" t="s">
        <v>209</v>
      </c>
      <c r="AD15" s="98" t="s">
        <v>101</v>
      </c>
      <c r="AE15" s="98" t="s">
        <v>102</v>
      </c>
      <c r="AF15" s="98">
        <v>4</v>
      </c>
      <c r="AG15" s="57">
        <v>2022</v>
      </c>
      <c r="AH15" s="57">
        <v>2022</v>
      </c>
      <c r="AI15" s="98" t="s">
        <v>103</v>
      </c>
      <c r="AJ15" s="98" t="s">
        <v>151</v>
      </c>
      <c r="AK15" s="60" t="s">
        <v>105</v>
      </c>
      <c r="AL15" s="60" t="s">
        <v>920</v>
      </c>
      <c r="AM15" s="60" t="s">
        <v>921</v>
      </c>
      <c r="AN15" s="60" t="s">
        <v>933</v>
      </c>
      <c r="AO15" s="60" t="s">
        <v>934</v>
      </c>
      <c r="AP15" s="60" t="s">
        <v>331</v>
      </c>
      <c r="AQ15" s="56" t="s">
        <v>332</v>
      </c>
      <c r="AR15" s="57" t="s">
        <v>909</v>
      </c>
      <c r="AS15" s="61"/>
      <c r="AT15" s="244" t="s">
        <v>910</v>
      </c>
      <c r="AU15" s="397">
        <v>1</v>
      </c>
      <c r="AV15" s="398">
        <v>1</v>
      </c>
      <c r="AW15" s="396" t="s">
        <v>935</v>
      </c>
      <c r="AX15" s="396" t="s">
        <v>936</v>
      </c>
      <c r="AY15" s="768">
        <v>1</v>
      </c>
      <c r="AZ15" s="769">
        <v>1</v>
      </c>
      <c r="BA15" s="770" t="s">
        <v>937</v>
      </c>
      <c r="BB15" s="767" t="s">
        <v>938</v>
      </c>
      <c r="BC15" s="457"/>
      <c r="BD15" s="457"/>
      <c r="BE15" s="465"/>
      <c r="BF15" s="459"/>
      <c r="BG15" s="457"/>
      <c r="BH15" s="457"/>
      <c r="BI15" s="465"/>
      <c r="BJ15" s="468"/>
    </row>
    <row r="16" spans="2:251" s="161" customFormat="1" ht="173.25" customHeight="1" x14ac:dyDescent="0.25">
      <c r="B16" s="157">
        <v>4</v>
      </c>
      <c r="C16" s="60" t="s">
        <v>939</v>
      </c>
      <c r="D16" s="48">
        <v>0.25</v>
      </c>
      <c r="E16" s="70">
        <v>3</v>
      </c>
      <c r="F16" s="70">
        <v>3</v>
      </c>
      <c r="G16" s="50">
        <f>IF(ISERROR(F16/E16),"",(F16/E16))</f>
        <v>1</v>
      </c>
      <c r="H16" s="70">
        <v>3</v>
      </c>
      <c r="I16" s="104">
        <v>3</v>
      </c>
      <c r="J16" s="50">
        <f>IF(ISERROR(I16/H16),"",(I16/H16))</f>
        <v>1</v>
      </c>
      <c r="K16" s="70">
        <v>3</v>
      </c>
      <c r="L16" s="70"/>
      <c r="M16" s="50">
        <f>IF(ISERROR(L16/K16),"",(L16/K16))</f>
        <v>0</v>
      </c>
      <c r="N16" s="70">
        <v>3</v>
      </c>
      <c r="O16" s="70"/>
      <c r="P16" s="50">
        <f>IF(ISERROR(O16/N16),"",(O16/N16))</f>
        <v>0</v>
      </c>
      <c r="Q16" s="164">
        <f>E16+H16+K16+N16</f>
        <v>12</v>
      </c>
      <c r="R16" s="26">
        <f>SUM(F16,I16,L16,O16)</f>
        <v>6</v>
      </c>
      <c r="S16" s="18">
        <f>IF(ISERROR(R16/Q16),"",(R16/Q16))</f>
        <v>0.5</v>
      </c>
      <c r="T16" s="166">
        <f>S16*D16</f>
        <v>0.125</v>
      </c>
      <c r="U16" s="60" t="s">
        <v>940</v>
      </c>
      <c r="V16" s="60" t="s">
        <v>941</v>
      </c>
      <c r="W16" s="98" t="s">
        <v>672</v>
      </c>
      <c r="X16" s="61" t="s">
        <v>942</v>
      </c>
      <c r="Y16" s="61" t="s">
        <v>943</v>
      </c>
      <c r="Z16" s="98" t="s">
        <v>212</v>
      </c>
      <c r="AA16" s="57" t="s">
        <v>905</v>
      </c>
      <c r="AB16" s="98" t="s">
        <v>162</v>
      </c>
      <c r="AC16" s="98" t="s">
        <v>209</v>
      </c>
      <c r="AD16" s="98" t="s">
        <v>317</v>
      </c>
      <c r="AE16" s="98" t="s">
        <v>102</v>
      </c>
      <c r="AF16" s="98">
        <v>12</v>
      </c>
      <c r="AG16" s="57">
        <v>2022</v>
      </c>
      <c r="AH16" s="57">
        <v>2022</v>
      </c>
      <c r="AI16" s="98" t="s">
        <v>103</v>
      </c>
      <c r="AJ16" s="98" t="s">
        <v>151</v>
      </c>
      <c r="AK16" s="60" t="s">
        <v>105</v>
      </c>
      <c r="AL16" s="60" t="s">
        <v>944</v>
      </c>
      <c r="AM16" s="60" t="s">
        <v>921</v>
      </c>
      <c r="AN16" s="60" t="s">
        <v>945</v>
      </c>
      <c r="AO16" s="60" t="s">
        <v>934</v>
      </c>
      <c r="AP16" s="60" t="s">
        <v>331</v>
      </c>
      <c r="AQ16" s="56" t="s">
        <v>332</v>
      </c>
      <c r="AR16" s="57" t="s">
        <v>909</v>
      </c>
      <c r="AS16" s="61"/>
      <c r="AT16" s="244" t="s">
        <v>910</v>
      </c>
      <c r="AU16" s="399">
        <v>3</v>
      </c>
      <c r="AV16" s="400">
        <v>3</v>
      </c>
      <c r="AW16" s="396" t="s">
        <v>946</v>
      </c>
      <c r="AX16" s="396" t="s">
        <v>947</v>
      </c>
      <c r="AY16" s="771">
        <v>3</v>
      </c>
      <c r="AZ16" s="772">
        <v>3</v>
      </c>
      <c r="BA16" s="767" t="s">
        <v>948</v>
      </c>
      <c r="BB16" s="767" t="s">
        <v>949</v>
      </c>
      <c r="BC16" s="471"/>
      <c r="BD16" s="471"/>
      <c r="BE16" s="472"/>
      <c r="BF16" s="473"/>
      <c r="BG16" s="471"/>
      <c r="BH16" s="471"/>
      <c r="BI16" s="472"/>
      <c r="BJ16" s="474"/>
    </row>
    <row r="17" spans="2:63" s="63" customFormat="1" ht="11.65" customHeight="1" x14ac:dyDescent="0.25">
      <c r="B17" s="89"/>
      <c r="C17" s="54"/>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Y17" s="485"/>
      <c r="AZ17" s="485"/>
      <c r="BA17" s="485"/>
      <c r="BB17" s="485"/>
      <c r="BC17" s="485"/>
      <c r="BD17" s="485"/>
      <c r="BE17" s="486"/>
      <c r="BF17" s="485"/>
      <c r="BG17" s="485"/>
      <c r="BH17" s="485"/>
      <c r="BI17" s="485"/>
      <c r="BJ17" s="485"/>
      <c r="BK17" s="62"/>
    </row>
    <row r="18" spans="2:63" s="63" customFormat="1" ht="11.6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Y18" s="485"/>
      <c r="AZ18" s="485"/>
      <c r="BA18" s="485"/>
      <c r="BB18" s="485"/>
      <c r="BC18" s="485"/>
      <c r="BD18" s="485"/>
      <c r="BE18" s="486"/>
      <c r="BF18" s="485"/>
      <c r="BG18" s="485"/>
      <c r="BH18" s="485"/>
      <c r="BI18" s="485"/>
      <c r="BJ18" s="485"/>
      <c r="BK18" s="62"/>
    </row>
    <row r="19" spans="2:63" s="63" customFormat="1" ht="14.1"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Y19" s="485"/>
      <c r="AZ19" s="485"/>
      <c r="BA19" s="485"/>
      <c r="BB19" s="485"/>
      <c r="BC19" s="485"/>
      <c r="BD19" s="485"/>
      <c r="BE19" s="486"/>
      <c r="BF19" s="485"/>
      <c r="BG19" s="485"/>
      <c r="BH19" s="485"/>
      <c r="BI19" s="485"/>
      <c r="BJ19" s="485"/>
      <c r="BK19" s="62"/>
    </row>
    <row r="20" spans="2:63" s="63" customFormat="1" ht="11.65" customHeight="1" x14ac:dyDescent="0.25">
      <c r="B20" s="89"/>
      <c r="C20"/>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Y20" s="485"/>
      <c r="AZ20" s="485"/>
      <c r="BA20" s="485"/>
      <c r="BB20" s="485"/>
      <c r="BC20" s="485"/>
      <c r="BD20" s="485"/>
      <c r="BE20" s="485"/>
      <c r="BF20" s="485"/>
      <c r="BG20" s="485"/>
      <c r="BH20" s="485"/>
      <c r="BI20" s="485"/>
      <c r="BJ20" s="485"/>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Y21" s="485"/>
      <c r="AZ21" s="485"/>
      <c r="BA21" s="485"/>
      <c r="BB21" s="485"/>
      <c r="BC21" s="485"/>
      <c r="BD21" s="485"/>
      <c r="BE21" s="485"/>
      <c r="BF21" s="485"/>
      <c r="BG21" s="485"/>
      <c r="BH21" s="485"/>
      <c r="BI21" s="485"/>
      <c r="BJ21" s="48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Y22" s="485"/>
      <c r="AZ22" s="485"/>
      <c r="BA22" s="485"/>
      <c r="BB22" s="485"/>
      <c r="BC22" s="485"/>
      <c r="BD22" s="485"/>
      <c r="BE22" s="485"/>
      <c r="BF22" s="485"/>
      <c r="BG22" s="485"/>
      <c r="BH22" s="485"/>
      <c r="BI22" s="485"/>
      <c r="BJ22" s="48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Y23" s="485"/>
      <c r="AZ23" s="485"/>
      <c r="BA23" s="485"/>
      <c r="BB23" s="485"/>
      <c r="BC23" s="485"/>
      <c r="BD23" s="485"/>
      <c r="BE23" s="485"/>
      <c r="BF23" s="485"/>
      <c r="BG23" s="485"/>
      <c r="BH23" s="485"/>
      <c r="BI23" s="485"/>
      <c r="BJ23" s="48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Y24" s="485"/>
      <c r="AZ24" s="485"/>
      <c r="BA24" s="485"/>
      <c r="BB24" s="485"/>
      <c r="BC24" s="485"/>
      <c r="BD24" s="485"/>
      <c r="BE24" s="485"/>
      <c r="BF24" s="485"/>
      <c r="BG24" s="485"/>
      <c r="BH24" s="485"/>
      <c r="BI24" s="485"/>
      <c r="BJ24" s="485"/>
      <c r="BK24" s="62"/>
    </row>
    <row r="25" spans="2:63" s="63" customFormat="1" ht="12.6"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Y25" s="485"/>
      <c r="AZ25" s="485"/>
      <c r="BA25" s="485"/>
      <c r="BB25" s="485"/>
      <c r="BC25" s="485"/>
      <c r="BD25" s="485"/>
      <c r="BE25" s="485"/>
      <c r="BF25" s="485"/>
      <c r="BG25" s="485"/>
      <c r="BH25" s="485"/>
      <c r="BI25" s="485"/>
      <c r="BJ25" s="485"/>
      <c r="BK25" s="62"/>
    </row>
    <row r="26" spans="2:63" s="63" customFormat="1" ht="12.6"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Y26" s="485"/>
      <c r="AZ26" s="485"/>
      <c r="BA26" s="485"/>
      <c r="BB26" s="485"/>
      <c r="BC26" s="485"/>
      <c r="BD26" s="485"/>
      <c r="BE26" s="485"/>
      <c r="BF26" s="485"/>
      <c r="BG26" s="485"/>
      <c r="BH26" s="485"/>
      <c r="BI26" s="485"/>
      <c r="BJ26" s="48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Y27" s="485"/>
      <c r="AZ27" s="485"/>
      <c r="BA27" s="485"/>
      <c r="BB27" s="485"/>
      <c r="BC27" s="485"/>
      <c r="BD27" s="485"/>
      <c r="BE27" s="485"/>
      <c r="BF27" s="485"/>
      <c r="BG27" s="485"/>
      <c r="BH27" s="485"/>
      <c r="BI27" s="485"/>
      <c r="BJ27" s="485"/>
      <c r="BK27" s="62"/>
    </row>
    <row r="28" spans="2:63"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Y28" s="485"/>
      <c r="AZ28" s="485"/>
      <c r="BA28" s="485"/>
      <c r="BB28" s="485"/>
      <c r="BC28" s="485"/>
      <c r="BD28" s="485"/>
      <c r="BE28" s="485"/>
      <c r="BF28" s="485"/>
      <c r="BG28" s="485"/>
      <c r="BH28" s="485"/>
      <c r="BI28" s="485"/>
      <c r="BJ28" s="485"/>
      <c r="BK28" s="62"/>
    </row>
    <row r="29" spans="2:63" s="63" customFormat="1" ht="14.1" customHeight="1" x14ac:dyDescent="0.25">
      <c r="C29" s="62"/>
      <c r="D29" s="62"/>
      <c r="E29" s="62"/>
      <c r="F29" s="62"/>
      <c r="G29" s="62"/>
      <c r="H29" s="62"/>
      <c r="I29" s="62"/>
      <c r="J29" s="62"/>
      <c r="K29" s="62"/>
      <c r="L29" s="62"/>
      <c r="M29" s="62"/>
      <c r="N29" s="62"/>
      <c r="O29" s="62"/>
      <c r="P29" s="62"/>
      <c r="Q29" s="62"/>
      <c r="R29" s="62"/>
      <c r="S29" s="62"/>
      <c r="T29" s="62"/>
      <c r="U29" s="62"/>
      <c r="V29" s="62"/>
      <c r="W29" s="62"/>
      <c r="X29" s="62"/>
      <c r="Y29" s="62"/>
      <c r="Z29" s="89"/>
      <c r="AA29" s="62"/>
      <c r="AB29" s="54"/>
      <c r="AC29" s="54"/>
      <c r="AD29" s="54"/>
      <c r="AE29" s="54"/>
      <c r="AF29" s="62"/>
      <c r="AG29" s="62"/>
      <c r="AH29" s="62"/>
      <c r="AI29" s="54"/>
      <c r="AJ29" s="54"/>
      <c r="AK29" s="54"/>
      <c r="AL29" s="62"/>
      <c r="AM29" s="62"/>
      <c r="AN29" s="62"/>
      <c r="AO29" s="62"/>
      <c r="AP29" s="54"/>
      <c r="AQ29" s="54"/>
      <c r="AR29" s="62"/>
      <c r="AS29" s="62"/>
      <c r="AT29" s="62"/>
      <c r="AY29" s="485"/>
      <c r="AZ29" s="485"/>
      <c r="BA29" s="485"/>
      <c r="BB29" s="485"/>
      <c r="BC29" s="485"/>
      <c r="BD29" s="485"/>
      <c r="BE29" s="485"/>
      <c r="BF29" s="485"/>
      <c r="BG29" s="485"/>
      <c r="BH29" s="485"/>
      <c r="BI29" s="485"/>
      <c r="BJ29" s="485"/>
      <c r="BK29" s="62"/>
    </row>
    <row r="30" spans="2:63" s="63" customFormat="1" ht="11.65" customHeight="1" x14ac:dyDescent="0.25">
      <c r="C30" s="62"/>
      <c r="D30" s="62"/>
      <c r="E30" s="62"/>
      <c r="F30" s="62"/>
      <c r="G30" s="62"/>
      <c r="H30" s="62"/>
      <c r="I30" s="62"/>
      <c r="J30" s="62"/>
      <c r="K30" s="62"/>
      <c r="L30" s="62"/>
      <c r="M30" s="62"/>
      <c r="N30" s="62"/>
      <c r="O30" s="62"/>
      <c r="P30" s="62"/>
      <c r="Q30" s="62"/>
      <c r="R30" s="62"/>
      <c r="S30" s="62"/>
      <c r="T30" s="62"/>
      <c r="U30" s="62"/>
      <c r="V30" s="62"/>
      <c r="W30" s="62"/>
      <c r="X30" s="62"/>
      <c r="Y30" s="62"/>
      <c r="Z30" s="89"/>
      <c r="AA30" s="62"/>
      <c r="AB30" s="54"/>
      <c r="AC30" s="54"/>
      <c r="AD30" s="54"/>
      <c r="AE30" s="54"/>
      <c r="AF30" s="62"/>
      <c r="AG30" s="62"/>
      <c r="AH30" s="62"/>
      <c r="AI30" s="54"/>
      <c r="AJ30" s="54"/>
      <c r="AK30" s="54"/>
      <c r="AL30" s="62"/>
      <c r="AM30" s="62"/>
      <c r="AN30" s="62"/>
      <c r="AO30" s="62"/>
      <c r="AP30" s="54"/>
      <c r="AQ30" s="54"/>
      <c r="AR30" s="62"/>
      <c r="AS30" s="62"/>
      <c r="AT30" s="62"/>
      <c r="AY30" s="485"/>
      <c r="AZ30" s="485"/>
      <c r="BA30" s="485"/>
      <c r="BB30" s="485"/>
      <c r="BC30" s="485"/>
      <c r="BD30" s="485"/>
      <c r="BE30" s="485"/>
      <c r="BF30" s="485"/>
      <c r="BG30" s="485"/>
      <c r="BH30" s="485"/>
      <c r="BI30" s="485"/>
      <c r="BJ30" s="485"/>
      <c r="BK30" s="62"/>
    </row>
    <row r="31" spans="2:63" s="63" customFormat="1" ht="11.65" customHeight="1" x14ac:dyDescent="0.25">
      <c r="C31" s="62"/>
      <c r="D31" s="62"/>
      <c r="E31" s="62"/>
      <c r="F31" s="62"/>
      <c r="G31" s="62"/>
      <c r="H31" s="62"/>
      <c r="I31" s="62"/>
      <c r="J31" s="62"/>
      <c r="K31" s="62"/>
      <c r="L31" s="62"/>
      <c r="M31" s="62"/>
      <c r="N31" s="62"/>
      <c r="O31" s="62"/>
      <c r="P31" s="62"/>
      <c r="Q31" s="62"/>
      <c r="R31" s="62"/>
      <c r="S31" s="62"/>
      <c r="T31" s="62"/>
      <c r="U31" s="62"/>
      <c r="V31" s="62"/>
      <c r="W31" s="62"/>
      <c r="X31" s="62"/>
      <c r="Y31" s="62"/>
      <c r="Z31" s="89"/>
      <c r="AA31" s="62"/>
      <c r="AB31" s="54"/>
      <c r="AC31" s="54"/>
      <c r="AD31" s="54"/>
      <c r="AE31" s="54"/>
      <c r="AF31" s="62"/>
      <c r="AG31" s="62"/>
      <c r="AH31" s="62"/>
      <c r="AI31" s="54"/>
      <c r="AJ31" s="54"/>
      <c r="AK31" s="54"/>
      <c r="AL31" s="62"/>
      <c r="AM31" s="62"/>
      <c r="AN31" s="62"/>
      <c r="AO31" s="62"/>
      <c r="AP31" s="54"/>
      <c r="AQ31" s="54"/>
      <c r="AR31" s="62"/>
      <c r="AS31" s="62"/>
      <c r="AT31" s="62"/>
      <c r="AY31" s="485"/>
      <c r="AZ31" s="485"/>
      <c r="BA31" s="485"/>
      <c r="BB31" s="485"/>
      <c r="BC31" s="485"/>
      <c r="BD31" s="485"/>
      <c r="BE31" s="485"/>
      <c r="BF31" s="485"/>
      <c r="BG31" s="485"/>
      <c r="BH31" s="485"/>
      <c r="BI31" s="485"/>
      <c r="BJ31" s="485"/>
      <c r="BK31" s="62"/>
    </row>
    <row r="32" spans="2:63" s="63" customFormat="1" ht="11.65" customHeight="1" x14ac:dyDescent="0.25">
      <c r="C32" s="62"/>
      <c r="D32" s="62"/>
      <c r="E32" s="62"/>
      <c r="F32" s="62"/>
      <c r="G32" s="62"/>
      <c r="H32" s="62"/>
      <c r="I32" s="62"/>
      <c r="J32" s="62"/>
      <c r="K32" s="62"/>
      <c r="L32" s="62"/>
      <c r="M32" s="62"/>
      <c r="N32" s="62"/>
      <c r="O32" s="62"/>
      <c r="P32" s="62"/>
      <c r="Q32" s="62"/>
      <c r="R32" s="62"/>
      <c r="S32" s="62"/>
      <c r="T32" s="62"/>
      <c r="U32" s="62"/>
      <c r="V32" s="62"/>
      <c r="W32" s="62"/>
      <c r="X32" s="62"/>
      <c r="Y32" s="62"/>
      <c r="Z32" s="89"/>
      <c r="AA32" s="62"/>
      <c r="AB32" s="54"/>
      <c r="AC32" s="54"/>
      <c r="AD32" s="54"/>
      <c r="AE32" s="54"/>
      <c r="AF32" s="62"/>
      <c r="AG32" s="62"/>
      <c r="AH32" s="62"/>
      <c r="AI32" s="54"/>
      <c r="AJ32" s="54"/>
      <c r="AK32" s="54"/>
      <c r="AL32" s="62"/>
      <c r="AM32" s="62"/>
      <c r="AN32" s="62"/>
      <c r="AO32" s="62"/>
      <c r="AP32" s="54"/>
      <c r="AQ32" s="54"/>
      <c r="AR32" s="62"/>
      <c r="AS32" s="62"/>
      <c r="AT32" s="62"/>
      <c r="AY32" s="485"/>
      <c r="AZ32" s="485"/>
      <c r="BA32" s="485"/>
      <c r="BB32" s="485"/>
      <c r="BC32" s="485"/>
      <c r="BD32" s="485"/>
      <c r="BE32" s="485"/>
      <c r="BF32" s="485"/>
      <c r="BG32" s="485"/>
      <c r="BH32" s="485"/>
      <c r="BI32" s="485"/>
      <c r="BJ32" s="485"/>
      <c r="BK32" s="62"/>
    </row>
    <row r="33" spans="51:62" ht="12.75" customHeight="1" x14ac:dyDescent="0.25">
      <c r="AY33" s="485"/>
      <c r="AZ33" s="485"/>
      <c r="BA33" s="485"/>
      <c r="BB33" s="485"/>
      <c r="BC33" s="485"/>
      <c r="BD33" s="485"/>
      <c r="BE33" s="485"/>
      <c r="BF33" s="485"/>
      <c r="BG33" s="485"/>
      <c r="BH33" s="485"/>
      <c r="BI33" s="485"/>
      <c r="BJ33" s="485"/>
    </row>
    <row r="34" spans="51:62" ht="12.75" customHeight="1" x14ac:dyDescent="0.25">
      <c r="AY34" s="485"/>
      <c r="AZ34" s="485"/>
      <c r="BA34" s="485"/>
      <c r="BB34" s="485"/>
      <c r="BC34" s="485"/>
      <c r="BD34" s="485"/>
      <c r="BE34" s="485"/>
      <c r="BF34" s="485"/>
      <c r="BG34" s="485"/>
      <c r="BH34" s="485"/>
      <c r="BI34" s="485"/>
      <c r="BJ34" s="485"/>
    </row>
    <row r="35" spans="51:62" ht="12.75" customHeight="1" x14ac:dyDescent="0.25">
      <c r="AY35" s="485"/>
      <c r="AZ35" s="485"/>
      <c r="BA35" s="485"/>
      <c r="BB35" s="485"/>
      <c r="BC35" s="485"/>
      <c r="BD35" s="485"/>
      <c r="BE35" s="485"/>
      <c r="BF35" s="485"/>
      <c r="BG35" s="485"/>
      <c r="BH35" s="485"/>
      <c r="BI35" s="485"/>
      <c r="BJ35" s="485"/>
    </row>
    <row r="36" spans="51:62" ht="12.75" customHeight="1" x14ac:dyDescent="0.25">
      <c r="AY36" s="485"/>
      <c r="AZ36" s="485"/>
      <c r="BA36" s="485"/>
      <c r="BB36" s="485"/>
      <c r="BC36" s="485"/>
      <c r="BD36" s="485"/>
      <c r="BE36" s="485"/>
      <c r="BF36" s="485"/>
      <c r="BG36" s="485"/>
      <c r="BH36" s="485"/>
      <c r="BI36" s="485"/>
      <c r="BJ36" s="485"/>
    </row>
    <row r="37" spans="51:62" ht="12.75" customHeight="1" x14ac:dyDescent="0.25">
      <c r="AY37" s="485"/>
      <c r="AZ37" s="485"/>
      <c r="BA37" s="485"/>
      <c r="BB37" s="485"/>
      <c r="BC37" s="485"/>
      <c r="BD37" s="485"/>
      <c r="BE37" s="485"/>
      <c r="BF37" s="485"/>
      <c r="BG37" s="485"/>
      <c r="BH37" s="485"/>
      <c r="BI37" s="485"/>
      <c r="BJ37" s="485"/>
    </row>
    <row r="38" spans="51:62" ht="12.75" customHeight="1" x14ac:dyDescent="0.25">
      <c r="AY38" s="485"/>
      <c r="AZ38" s="485"/>
      <c r="BA38" s="485"/>
      <c r="BB38" s="485"/>
      <c r="BC38" s="485"/>
      <c r="BD38" s="485"/>
      <c r="BE38" s="485"/>
      <c r="BF38" s="485"/>
      <c r="BG38" s="485"/>
      <c r="BH38" s="485"/>
      <c r="BI38" s="485"/>
      <c r="BJ38" s="485"/>
    </row>
    <row r="39" spans="51:62" ht="12.75" customHeight="1" x14ac:dyDescent="0.25">
      <c r="AY39" s="485"/>
      <c r="AZ39" s="485"/>
      <c r="BA39" s="485"/>
      <c r="BB39" s="485"/>
      <c r="BC39" s="485"/>
      <c r="BD39" s="485"/>
      <c r="BE39" s="485"/>
      <c r="BF39" s="485"/>
      <c r="BG39" s="485"/>
      <c r="BH39" s="485"/>
      <c r="BI39" s="485"/>
      <c r="BJ39" s="485"/>
    </row>
    <row r="40" spans="51:62" ht="12.75" customHeight="1" x14ac:dyDescent="0.25">
      <c r="AY40" s="485"/>
      <c r="AZ40" s="485"/>
      <c r="BA40" s="485"/>
      <c r="BB40" s="485"/>
      <c r="BC40" s="485"/>
      <c r="BD40" s="485"/>
      <c r="BE40" s="485"/>
      <c r="BF40" s="485"/>
      <c r="BG40" s="485"/>
      <c r="BH40" s="485"/>
      <c r="BI40" s="485"/>
      <c r="BJ40" s="485"/>
    </row>
    <row r="41" spans="51:62" ht="12.75" customHeight="1" x14ac:dyDescent="0.25">
      <c r="AY41" s="485"/>
      <c r="AZ41" s="485"/>
      <c r="BA41" s="485"/>
      <c r="BB41" s="485"/>
      <c r="BC41" s="485"/>
      <c r="BD41" s="485"/>
      <c r="BE41" s="485"/>
      <c r="BF41" s="485"/>
      <c r="BG41" s="485"/>
      <c r="BH41" s="485"/>
      <c r="BI41" s="485"/>
      <c r="BJ41" s="485"/>
    </row>
  </sheetData>
  <sheetProtection selectLockedCells="1" selectUnlockedCells="1"/>
  <mergeCells count="58">
    <mergeCell ref="B2:B6"/>
    <mergeCell ref="AV2:BJ2"/>
    <mergeCell ref="AV3:BJ3"/>
    <mergeCell ref="AV4:BJ4"/>
    <mergeCell ref="AV5:BJ6"/>
    <mergeCell ref="C2:Q4"/>
    <mergeCell ref="C5:Q6"/>
    <mergeCell ref="R2:AI4"/>
    <mergeCell ref="AJ2:AU2"/>
    <mergeCell ref="AJ3:AU3"/>
    <mergeCell ref="AJ4:AU4"/>
    <mergeCell ref="R5:AI6"/>
    <mergeCell ref="AJ5:AU6"/>
    <mergeCell ref="AT11:AT12"/>
    <mergeCell ref="AU11:AX11"/>
    <mergeCell ref="AY11:BB11"/>
    <mergeCell ref="BC11:BF11"/>
    <mergeCell ref="BG11:BJ11"/>
    <mergeCell ref="AS11:AS12"/>
    <mergeCell ref="Z11:Z12"/>
    <mergeCell ref="AA11:AA12"/>
    <mergeCell ref="AB11:AB12"/>
    <mergeCell ref="AC11:AC12"/>
    <mergeCell ref="AD11:AD12"/>
    <mergeCell ref="AE11:AE12"/>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X11:Y11"/>
    <mergeCell ref="B11:B12"/>
    <mergeCell ref="C11:C12"/>
    <mergeCell ref="D11:D12"/>
    <mergeCell ref="E11:G11"/>
    <mergeCell ref="H11:J11"/>
    <mergeCell ref="K11:M11"/>
    <mergeCell ref="AM7:AT7"/>
    <mergeCell ref="AU7:BJ8"/>
    <mergeCell ref="B8:C8"/>
    <mergeCell ref="D8:AL8"/>
    <mergeCell ref="AN8:AT8"/>
    <mergeCell ref="B7:C7"/>
    <mergeCell ref="D7:Z7"/>
    <mergeCell ref="AA7:AB7"/>
    <mergeCell ref="AC7:AJ7"/>
    <mergeCell ref="AK7:AL7"/>
  </mergeCells>
  <conditionalFormatting sqref="G13:G16">
    <cfRule type="colorScale" priority="57">
      <colorScale>
        <cfvo type="min"/>
        <cfvo type="max"/>
        <color theme="0"/>
        <color theme="0"/>
      </colorScale>
    </cfRule>
    <cfRule type="cellIs" dxfId="652" priority="61" stopIfTrue="1" operator="between">
      <formula>0.9</formula>
      <formula>1.05</formula>
    </cfRule>
    <cfRule type="cellIs" dxfId="651" priority="62" stopIfTrue="1" operator="between">
      <formula>0.7</formula>
      <formula>0.8999</formula>
    </cfRule>
    <cfRule type="cellIs" dxfId="650" priority="63" stopIfTrue="1" operator="between">
      <formula>0</formula>
      <formula>0.699</formula>
    </cfRule>
    <cfRule type="cellIs" dxfId="649" priority="64" stopIfTrue="1" operator="greaterThan">
      <formula>1.05</formula>
    </cfRule>
    <cfRule type="cellIs" dxfId="648" priority="80" stopIfTrue="1" operator="between">
      <formula>0.9</formula>
      <formula>1.05</formula>
    </cfRule>
    <cfRule type="cellIs" dxfId="647" priority="81" stopIfTrue="1" operator="between">
      <formula>0.7</formula>
      <formula>0.8999</formula>
    </cfRule>
    <cfRule type="cellIs" dxfId="646" priority="82" stopIfTrue="1" operator="between">
      <formula>0</formula>
      <formula>0.699</formula>
    </cfRule>
    <cfRule type="cellIs" dxfId="645" priority="83" stopIfTrue="1" operator="greaterThan">
      <formula>1.05</formula>
    </cfRule>
  </conditionalFormatting>
  <conditionalFormatting sqref="J13:J16">
    <cfRule type="colorScale" priority="48">
      <colorScale>
        <cfvo type="min"/>
        <cfvo type="max"/>
        <color theme="0"/>
        <color theme="0"/>
      </colorScale>
    </cfRule>
    <cfRule type="cellIs" dxfId="644" priority="49" stopIfTrue="1" operator="between">
      <formula>0.9</formula>
      <formula>1.05</formula>
    </cfRule>
    <cfRule type="cellIs" dxfId="643" priority="50" stopIfTrue="1" operator="between">
      <formula>0.7</formula>
      <formula>0.8999</formula>
    </cfRule>
    <cfRule type="cellIs" dxfId="642" priority="51" stopIfTrue="1" operator="between">
      <formula>0</formula>
      <formula>0.699</formula>
    </cfRule>
    <cfRule type="cellIs" dxfId="641" priority="52" stopIfTrue="1" operator="greaterThan">
      <formula>1.05</formula>
    </cfRule>
    <cfRule type="cellIs" dxfId="640" priority="53" stopIfTrue="1" operator="between">
      <formula>0.9</formula>
      <formula>1.05</formula>
    </cfRule>
    <cfRule type="cellIs" dxfId="639" priority="54" stopIfTrue="1" operator="between">
      <formula>0.7</formula>
      <formula>0.8999</formula>
    </cfRule>
    <cfRule type="cellIs" dxfId="638" priority="55" stopIfTrue="1" operator="between">
      <formula>0</formula>
      <formula>0.699</formula>
    </cfRule>
    <cfRule type="cellIs" dxfId="637" priority="56" stopIfTrue="1" operator="greaterThan">
      <formula>1.05</formula>
    </cfRule>
  </conditionalFormatting>
  <conditionalFormatting sqref="M13:M16">
    <cfRule type="colorScale" priority="39">
      <colorScale>
        <cfvo type="min"/>
        <cfvo type="max"/>
        <color theme="0"/>
        <color theme="0"/>
      </colorScale>
    </cfRule>
    <cfRule type="cellIs" dxfId="636" priority="40" stopIfTrue="1" operator="between">
      <formula>0.9</formula>
      <formula>1.05</formula>
    </cfRule>
    <cfRule type="cellIs" dxfId="635" priority="41" stopIfTrue="1" operator="between">
      <formula>0.7</formula>
      <formula>0.8999</formula>
    </cfRule>
    <cfRule type="cellIs" dxfId="634" priority="42" stopIfTrue="1" operator="between">
      <formula>0</formula>
      <formula>0.699</formula>
    </cfRule>
    <cfRule type="cellIs" dxfId="633" priority="43" stopIfTrue="1" operator="greaterThan">
      <formula>1.05</formula>
    </cfRule>
    <cfRule type="cellIs" dxfId="632" priority="44" stopIfTrue="1" operator="between">
      <formula>0.9</formula>
      <formula>1.05</formula>
    </cfRule>
    <cfRule type="cellIs" dxfId="631" priority="45" stopIfTrue="1" operator="between">
      <formula>0.7</formula>
      <formula>0.8999</formula>
    </cfRule>
    <cfRule type="cellIs" dxfId="630" priority="46" stopIfTrue="1" operator="between">
      <formula>0</formula>
      <formula>0.699</formula>
    </cfRule>
    <cfRule type="cellIs" dxfId="629" priority="47" stopIfTrue="1" operator="greaterThan">
      <formula>1.05</formula>
    </cfRule>
  </conditionalFormatting>
  <conditionalFormatting sqref="P13:P16">
    <cfRule type="colorScale" priority="30">
      <colorScale>
        <cfvo type="min"/>
        <cfvo type="max"/>
        <color theme="0"/>
        <color theme="0"/>
      </colorScale>
    </cfRule>
    <cfRule type="cellIs" dxfId="628" priority="31" stopIfTrue="1" operator="between">
      <formula>0.9</formula>
      <formula>1.05</formula>
    </cfRule>
    <cfRule type="cellIs" dxfId="627" priority="32" stopIfTrue="1" operator="between">
      <formula>0.7</formula>
      <formula>0.8999</formula>
    </cfRule>
    <cfRule type="cellIs" dxfId="626" priority="33" stopIfTrue="1" operator="between">
      <formula>0</formula>
      <formula>0.699</formula>
    </cfRule>
    <cfRule type="cellIs" dxfId="625" priority="34" stopIfTrue="1" operator="greaterThan">
      <formula>1.05</formula>
    </cfRule>
    <cfRule type="cellIs" dxfId="624" priority="35" stopIfTrue="1" operator="between">
      <formula>0.9</formula>
      <formula>1.05</formula>
    </cfRule>
    <cfRule type="cellIs" dxfId="623" priority="36" stopIfTrue="1" operator="between">
      <formula>0.7</formula>
      <formula>0.8999</formula>
    </cfRule>
    <cfRule type="cellIs" dxfId="622" priority="37" stopIfTrue="1" operator="between">
      <formula>0</formula>
      <formula>0.699</formula>
    </cfRule>
    <cfRule type="cellIs" dxfId="621" priority="38" stopIfTrue="1" operator="greaterThan">
      <formula>1.05</formula>
    </cfRule>
  </conditionalFormatting>
  <conditionalFormatting sqref="S13">
    <cfRule type="colorScale" priority="11">
      <colorScale>
        <cfvo type="min"/>
        <cfvo type="max"/>
        <color theme="0"/>
        <color theme="0"/>
      </colorScale>
    </cfRule>
    <cfRule type="colorScale" priority="12">
      <colorScale>
        <cfvo type="min"/>
        <cfvo type="max"/>
        <color theme="0"/>
        <color rgb="FFFFEF9C"/>
      </colorScale>
    </cfRule>
    <cfRule type="cellIs" dxfId="620" priority="13" stopIfTrue="1" operator="between">
      <formula>0.9</formula>
      <formula>1.05</formula>
    </cfRule>
    <cfRule type="cellIs" dxfId="619" priority="14" stopIfTrue="1" operator="between">
      <formula>0.7</formula>
      <formula>0.8999</formula>
    </cfRule>
    <cfRule type="cellIs" dxfId="618" priority="15" stopIfTrue="1" operator="between">
      <formula>0</formula>
      <formula>0.699</formula>
    </cfRule>
    <cfRule type="cellIs" dxfId="617" priority="16" stopIfTrue="1" operator="greaterThan">
      <formula>1.05</formula>
    </cfRule>
    <cfRule type="cellIs" dxfId="616" priority="17" stopIfTrue="1" operator="between">
      <formula>0.9</formula>
      <formula>1.05</formula>
    </cfRule>
    <cfRule type="cellIs" dxfId="615" priority="18" stopIfTrue="1" operator="between">
      <formula>0.7</formula>
      <formula>0.8999</formula>
    </cfRule>
    <cfRule type="cellIs" dxfId="614" priority="19" stopIfTrue="1" operator="between">
      <formula>0</formula>
      <formula>0.699</formula>
    </cfRule>
    <cfRule type="cellIs" dxfId="613" priority="20" stopIfTrue="1" operator="greaterThan">
      <formula>1.05</formula>
    </cfRule>
  </conditionalFormatting>
  <conditionalFormatting sqref="S14:S16">
    <cfRule type="colorScale" priority="1">
      <colorScale>
        <cfvo type="min"/>
        <cfvo type="max"/>
        <color theme="0"/>
        <color theme="0"/>
      </colorScale>
    </cfRule>
    <cfRule type="colorScale" priority="2">
      <colorScale>
        <cfvo type="min"/>
        <cfvo type="max"/>
        <color theme="0"/>
        <color rgb="FFFFEF9C"/>
      </colorScale>
    </cfRule>
    <cfRule type="cellIs" dxfId="612" priority="3" stopIfTrue="1" operator="between">
      <formula>0.9</formula>
      <formula>1.05</formula>
    </cfRule>
    <cfRule type="cellIs" dxfId="611" priority="4" stopIfTrue="1" operator="between">
      <formula>0.7</formula>
      <formula>0.8999</formula>
    </cfRule>
    <cfRule type="cellIs" dxfId="610" priority="5" stopIfTrue="1" operator="between">
      <formula>0</formula>
      <formula>0.699</formula>
    </cfRule>
    <cfRule type="cellIs" dxfId="609" priority="6" stopIfTrue="1" operator="greaterThan">
      <formula>1.05</formula>
    </cfRule>
    <cfRule type="cellIs" dxfId="608" priority="7" stopIfTrue="1" operator="between">
      <formula>0.9</formula>
      <formula>1.05</formula>
    </cfRule>
    <cfRule type="cellIs" dxfId="607" priority="8" stopIfTrue="1" operator="between">
      <formula>0.7</formula>
      <formula>0.8999</formula>
    </cfRule>
    <cfRule type="cellIs" dxfId="606" priority="9" stopIfTrue="1" operator="between">
      <formula>0</formula>
      <formula>0.699</formula>
    </cfRule>
    <cfRule type="cellIs" dxfId="605" priority="10" stopIfTrue="1" operator="greaterThan">
      <formula>1.05</formula>
    </cfRule>
  </conditionalFormatting>
  <dataValidations count="10">
    <dataValidation operator="equal" allowBlank="1" showErrorMessage="1" sqref="AK7">
      <formula1>0</formula1>
      <formula2>0</formula2>
    </dataValidation>
    <dataValidation type="list" operator="equal" allowBlank="1" showErrorMessage="1" sqref="AP17:AQ3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2">
      <formula1>"Eficacia,Eficiencia,Efectividad,"</formula1>
      <formula2>0</formula2>
    </dataValidation>
    <dataValidation type="list" operator="equal" allowBlank="1" showErrorMessage="1" sqref="AK17:AK3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2">
      <formula1>"Alcaldía Local,Central,Sectorial,"</formula1>
      <formula2>0</formula2>
    </dataValidation>
    <dataValidation type="list" operator="equal" allowBlank="1" showErrorMessage="1" sqref="AC13:AC32">
      <formula1>"Coeficiente,Índice o razón,Porcentaje,Tasa,Valor absoluto"</formula1>
      <formula2>0</formula2>
    </dataValidation>
    <dataValidation type="list" operator="equal" allowBlank="1" showErrorMessage="1" sqref="AD13:AD32">
      <formula1>"Diario,Semanal,Mensual,Bimestral ,Trimestral,Semestral ,Anual"</formula1>
      <formula2>0</formula2>
    </dataValidation>
    <dataValidation type="list" operator="equal" allowBlank="1" showErrorMessage="1" sqref="AE13:AE32">
      <formula1>"Alta ,Media ,Baja"</formula1>
      <formula2>0</formula2>
    </dataValidation>
    <dataValidation type="list" operator="equal" allowBlank="1" showErrorMessage="1" sqref="AI13:AI32">
      <formula1>"Gestión"</formula1>
      <formula2>0</formula2>
    </dataValidation>
    <dataValidation type="list" operator="equal" allowBlank="1" showErrorMessage="1" sqref="AJ13:AJ3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 SIFCO Inversiones 17-01-2022.xlsx]datos'!#REF!</xm:f>
          </x14:formula1>
          <xm:sqref>AO13:AO16 AK13:AK16</xm:sqref>
        </x14:dataValidation>
        <x14:dataValidation type="list" operator="equal" allowBlank="1" showErrorMessage="1">
          <x14:formula1>
            <xm:f>'D:\AAA SDSCJ CPAD\OAP\POA\[4. SIFCO Inversiones 17-01-2022.xlsx]datos'!#REF!</xm:f>
          </x14:formula1>
          <xm:sqref>AP13:AQ16</xm:sqref>
        </x14:dataValidation>
        <x14:dataValidation type="list" allowBlank="1" showInputMessage="1" showErrorMessage="1">
          <x14:formula1>
            <xm:f>'C:\Users\luis.arias\Documents\VIGENCIA 2023\PLAN DE ACCION -POA\SUB. INVERSIONES\[POA SIFCO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 INVERSIONES\[POA SIFCO 2023.xlsx]datos'!#REF!</xm:f>
          </x14:formula1>
          <xm:sqref>D7:Z7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topLeftCell="A16" zoomScale="60" zoomScaleNormal="60" workbookViewId="0">
      <selection activeCell="D19" sqref="D19"/>
    </sheetView>
  </sheetViews>
  <sheetFormatPr baseColWidth="10" defaultColWidth="20.5703125" defaultRowHeight="12.75" customHeight="1" x14ac:dyDescent="0.25"/>
  <cols>
    <col min="1" max="1" width="4.7109375" customWidth="1"/>
    <col min="2" max="2" width="17.1406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44.140625" style="62" customWidth="1"/>
    <col min="23" max="23" width="20.5703125" style="62" customWidth="1"/>
    <col min="24" max="24" width="22.5703125" style="62" customWidth="1"/>
    <col min="25" max="25" width="23.5703125" style="62" customWidth="1"/>
    <col min="26" max="36" width="20.5703125" style="63" customWidth="1"/>
    <col min="37" max="37" width="34.7109375" style="63" customWidth="1"/>
    <col min="38" max="38" width="50.5703125" style="63" customWidth="1"/>
    <col min="39" max="39" width="20.5703125" style="63" customWidth="1"/>
    <col min="40" max="40" width="24.42578125" style="63" customWidth="1"/>
    <col min="41" max="41" width="49.5703125" style="63" bestFit="1" customWidth="1"/>
    <col min="42" max="42" width="20.5703125" style="63" customWidth="1"/>
    <col min="43" max="43" width="20" style="63" customWidth="1"/>
    <col min="44" max="47" width="20.5703125" style="63" customWidth="1"/>
    <col min="48" max="48" width="13.42578125" style="63" customWidth="1"/>
    <col min="49" max="49" width="49.140625" style="63" customWidth="1"/>
    <col min="50" max="50" width="33.7109375" style="62" customWidth="1"/>
    <col min="51" max="52" width="20.5703125" style="62" customWidth="1"/>
    <col min="53" max="53" width="52.28515625" style="62" customWidth="1"/>
    <col min="54" max="54" width="21.85546875" style="62" customWidth="1"/>
    <col min="55" max="55" width="15.7109375" style="62" customWidth="1"/>
    <col min="56" max="56" width="16"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64" customFormat="1" ht="26.25" customHeight="1" thickBot="1" x14ac:dyDescent="0.4">
      <c r="B2" s="1312"/>
      <c r="C2" s="1315" t="s">
        <v>18</v>
      </c>
      <c r="D2" s="1316"/>
      <c r="E2" s="1316"/>
      <c r="F2" s="1316"/>
      <c r="G2" s="1316"/>
      <c r="H2" s="1316"/>
      <c r="I2" s="1316"/>
      <c r="J2" s="1316"/>
      <c r="K2" s="1316"/>
      <c r="L2" s="1316"/>
      <c r="M2" s="1316"/>
      <c r="N2" s="1316"/>
      <c r="O2" s="1316"/>
      <c r="P2" s="1316"/>
      <c r="Q2" s="1317"/>
      <c r="R2" s="1321" t="s">
        <v>19</v>
      </c>
      <c r="S2" s="1322"/>
      <c r="T2" s="1322"/>
      <c r="U2" s="1322"/>
      <c r="V2" s="1322"/>
      <c r="W2" s="1322"/>
      <c r="X2" s="1322"/>
      <c r="Y2" s="1322"/>
      <c r="Z2" s="1322"/>
      <c r="AA2" s="1322"/>
      <c r="AB2" s="1322"/>
      <c r="AC2" s="1322"/>
      <c r="AD2" s="1322"/>
      <c r="AE2" s="1322"/>
      <c r="AF2" s="1322"/>
      <c r="AG2" s="1322"/>
      <c r="AH2" s="1322"/>
      <c r="AI2" s="1323"/>
      <c r="AJ2" s="1333" t="s">
        <v>20</v>
      </c>
      <c r="AK2" s="1334"/>
      <c r="AL2" s="1334"/>
      <c r="AM2" s="1334"/>
      <c r="AN2" s="1334"/>
      <c r="AO2" s="1334"/>
      <c r="AP2" s="1334"/>
      <c r="AQ2" s="1334"/>
      <c r="AR2" s="1334"/>
      <c r="AS2" s="1334"/>
      <c r="AT2" s="1334"/>
      <c r="AU2" s="1335"/>
      <c r="AV2" s="1346" t="s">
        <v>21</v>
      </c>
      <c r="AW2" s="1347"/>
      <c r="AX2" s="1347"/>
      <c r="AY2" s="1347"/>
      <c r="AZ2" s="1347"/>
      <c r="BA2" s="1347"/>
      <c r="BB2" s="1347"/>
      <c r="BC2" s="1347"/>
      <c r="BD2" s="1347"/>
      <c r="BE2" s="1347"/>
      <c r="BF2" s="1347"/>
      <c r="BG2" s="1347"/>
      <c r="BH2" s="1347"/>
      <c r="BI2" s="1347"/>
      <c r="BJ2" s="1348"/>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21" customHeight="1" thickBot="1" x14ac:dyDescent="0.4">
      <c r="B3" s="1313"/>
      <c r="C3" s="1327"/>
      <c r="D3" s="1328"/>
      <c r="E3" s="1328"/>
      <c r="F3" s="1328"/>
      <c r="G3" s="1328"/>
      <c r="H3" s="1328"/>
      <c r="I3" s="1328"/>
      <c r="J3" s="1328"/>
      <c r="K3" s="1328"/>
      <c r="L3" s="1328"/>
      <c r="M3" s="1328"/>
      <c r="N3" s="1328"/>
      <c r="O3" s="1328"/>
      <c r="P3" s="1328"/>
      <c r="Q3" s="1329"/>
      <c r="R3" s="1330"/>
      <c r="S3" s="1331"/>
      <c r="T3" s="1331"/>
      <c r="U3" s="1331"/>
      <c r="V3" s="1331"/>
      <c r="W3" s="1331"/>
      <c r="X3" s="1331"/>
      <c r="Y3" s="1331"/>
      <c r="Z3" s="1331"/>
      <c r="AA3" s="1331"/>
      <c r="AB3" s="1331"/>
      <c r="AC3" s="1331"/>
      <c r="AD3" s="1331"/>
      <c r="AE3" s="1331"/>
      <c r="AF3" s="1331"/>
      <c r="AG3" s="1331"/>
      <c r="AH3" s="1331"/>
      <c r="AI3" s="1332"/>
      <c r="AJ3" s="1333" t="s">
        <v>22</v>
      </c>
      <c r="AK3" s="1334"/>
      <c r="AL3" s="1334"/>
      <c r="AM3" s="1334"/>
      <c r="AN3" s="1334"/>
      <c r="AO3" s="1334"/>
      <c r="AP3" s="1334"/>
      <c r="AQ3" s="1334"/>
      <c r="AR3" s="1334"/>
      <c r="AS3" s="1334"/>
      <c r="AT3" s="1334"/>
      <c r="AU3" s="1335"/>
      <c r="AV3" s="1349">
        <v>3</v>
      </c>
      <c r="AW3" s="1350"/>
      <c r="AX3" s="1350"/>
      <c r="AY3" s="1350"/>
      <c r="AZ3" s="1350"/>
      <c r="BA3" s="1350"/>
      <c r="BB3" s="1350"/>
      <c r="BC3" s="1350"/>
      <c r="BD3" s="1350"/>
      <c r="BE3" s="1350"/>
      <c r="BF3" s="1350"/>
      <c r="BG3" s="1350"/>
      <c r="BH3" s="1350"/>
      <c r="BI3" s="1350"/>
      <c r="BJ3" s="1351"/>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4" customHeight="1" thickBot="1" x14ac:dyDescent="0.4">
      <c r="B4" s="1313"/>
      <c r="C4" s="1318"/>
      <c r="D4" s="1319"/>
      <c r="E4" s="1319"/>
      <c r="F4" s="1319"/>
      <c r="G4" s="1319"/>
      <c r="H4" s="1319"/>
      <c r="I4" s="1319"/>
      <c r="J4" s="1319"/>
      <c r="K4" s="1319"/>
      <c r="L4" s="1319"/>
      <c r="M4" s="1319"/>
      <c r="N4" s="1319"/>
      <c r="O4" s="1319"/>
      <c r="P4" s="1319"/>
      <c r="Q4" s="1320"/>
      <c r="R4" s="1324"/>
      <c r="S4" s="1325"/>
      <c r="T4" s="1325"/>
      <c r="U4" s="1325"/>
      <c r="V4" s="1325"/>
      <c r="W4" s="1325"/>
      <c r="X4" s="1325"/>
      <c r="Y4" s="1325"/>
      <c r="Z4" s="1325"/>
      <c r="AA4" s="1325"/>
      <c r="AB4" s="1325"/>
      <c r="AC4" s="1325"/>
      <c r="AD4" s="1325"/>
      <c r="AE4" s="1325"/>
      <c r="AF4" s="1325"/>
      <c r="AG4" s="1325"/>
      <c r="AH4" s="1325"/>
      <c r="AI4" s="1326"/>
      <c r="AJ4" s="1333" t="s">
        <v>23</v>
      </c>
      <c r="AK4" s="1334"/>
      <c r="AL4" s="1334"/>
      <c r="AM4" s="1334"/>
      <c r="AN4" s="1334"/>
      <c r="AO4" s="1334"/>
      <c r="AP4" s="1334"/>
      <c r="AQ4" s="1334"/>
      <c r="AR4" s="1334"/>
      <c r="AS4" s="1334"/>
      <c r="AT4" s="1334"/>
      <c r="AU4" s="1335"/>
      <c r="AV4" s="1352">
        <v>42741</v>
      </c>
      <c r="AW4" s="1353"/>
      <c r="AX4" s="1353"/>
      <c r="AY4" s="1353"/>
      <c r="AZ4" s="1353"/>
      <c r="BA4" s="1353"/>
      <c r="BB4" s="1353"/>
      <c r="BC4" s="1353"/>
      <c r="BD4" s="1353"/>
      <c r="BE4" s="1353"/>
      <c r="BF4" s="1353"/>
      <c r="BG4" s="1353"/>
      <c r="BH4" s="1353"/>
      <c r="BI4" s="1353"/>
      <c r="BJ4" s="1354"/>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4" customHeight="1" x14ac:dyDescent="0.35">
      <c r="B5" s="1313"/>
      <c r="C5" s="1315" t="s">
        <v>24</v>
      </c>
      <c r="D5" s="1316"/>
      <c r="E5" s="1316"/>
      <c r="F5" s="1316"/>
      <c r="G5" s="1316"/>
      <c r="H5" s="1316"/>
      <c r="I5" s="1316"/>
      <c r="J5" s="1316"/>
      <c r="K5" s="1316"/>
      <c r="L5" s="1316"/>
      <c r="M5" s="1316"/>
      <c r="N5" s="1316"/>
      <c r="O5" s="1316"/>
      <c r="P5" s="1316"/>
      <c r="Q5" s="1317"/>
      <c r="R5" s="1321" t="s">
        <v>25</v>
      </c>
      <c r="S5" s="1322"/>
      <c r="T5" s="1322"/>
      <c r="U5" s="1322"/>
      <c r="V5" s="1322"/>
      <c r="W5" s="1322"/>
      <c r="X5" s="1322"/>
      <c r="Y5" s="1322"/>
      <c r="Z5" s="1322"/>
      <c r="AA5" s="1322"/>
      <c r="AB5" s="1322"/>
      <c r="AC5" s="1322"/>
      <c r="AD5" s="1322"/>
      <c r="AE5" s="1322"/>
      <c r="AF5" s="1322"/>
      <c r="AG5" s="1322"/>
      <c r="AH5" s="1322"/>
      <c r="AI5" s="1323"/>
      <c r="AJ5" s="1315" t="s">
        <v>26</v>
      </c>
      <c r="AK5" s="1316"/>
      <c r="AL5" s="1316"/>
      <c r="AM5" s="1316"/>
      <c r="AN5" s="1316"/>
      <c r="AO5" s="1316"/>
      <c r="AP5" s="1316"/>
      <c r="AQ5" s="1316"/>
      <c r="AR5" s="1316"/>
      <c r="AS5" s="1316"/>
      <c r="AT5" s="1316"/>
      <c r="AU5" s="1317"/>
      <c r="AV5" s="1355" t="s">
        <v>27</v>
      </c>
      <c r="AW5" s="1356"/>
      <c r="AX5" s="1356"/>
      <c r="AY5" s="1356"/>
      <c r="AZ5" s="1356"/>
      <c r="BA5" s="1356"/>
      <c r="BB5" s="1356"/>
      <c r="BC5" s="1356"/>
      <c r="BD5" s="1356"/>
      <c r="BE5" s="1356"/>
      <c r="BF5" s="1356"/>
      <c r="BG5" s="1356"/>
      <c r="BH5" s="1356"/>
      <c r="BI5" s="1356"/>
      <c r="BJ5" s="1357"/>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17.25" customHeight="1" thickBot="1" x14ac:dyDescent="0.4">
      <c r="B6" s="1314"/>
      <c r="C6" s="1318"/>
      <c r="D6" s="1319"/>
      <c r="E6" s="1319"/>
      <c r="F6" s="1319"/>
      <c r="G6" s="1319"/>
      <c r="H6" s="1319"/>
      <c r="I6" s="1319"/>
      <c r="J6" s="1319"/>
      <c r="K6" s="1319"/>
      <c r="L6" s="1319"/>
      <c r="M6" s="1319"/>
      <c r="N6" s="1319"/>
      <c r="O6" s="1319"/>
      <c r="P6" s="1319"/>
      <c r="Q6" s="1320"/>
      <c r="R6" s="1324"/>
      <c r="S6" s="1325"/>
      <c r="T6" s="1325"/>
      <c r="U6" s="1325"/>
      <c r="V6" s="1325"/>
      <c r="W6" s="1325"/>
      <c r="X6" s="1325"/>
      <c r="Y6" s="1325"/>
      <c r="Z6" s="1325"/>
      <c r="AA6" s="1325"/>
      <c r="AB6" s="1325"/>
      <c r="AC6" s="1325"/>
      <c r="AD6" s="1325"/>
      <c r="AE6" s="1325"/>
      <c r="AF6" s="1325"/>
      <c r="AG6" s="1325"/>
      <c r="AH6" s="1325"/>
      <c r="AI6" s="1326"/>
      <c r="AJ6" s="1318"/>
      <c r="AK6" s="1319"/>
      <c r="AL6" s="1319"/>
      <c r="AM6" s="1319"/>
      <c r="AN6" s="1319"/>
      <c r="AO6" s="1319"/>
      <c r="AP6" s="1319"/>
      <c r="AQ6" s="1319"/>
      <c r="AR6" s="1319"/>
      <c r="AS6" s="1319"/>
      <c r="AT6" s="1319"/>
      <c r="AU6" s="1320"/>
      <c r="AV6" s="1358"/>
      <c r="AW6" s="1359"/>
      <c r="AX6" s="1359"/>
      <c r="AY6" s="1359"/>
      <c r="AZ6" s="1359"/>
      <c r="BA6" s="1359"/>
      <c r="BB6" s="1359"/>
      <c r="BC6" s="1359"/>
      <c r="BD6" s="1359"/>
      <c r="BE6" s="1359"/>
      <c r="BF6" s="1359"/>
      <c r="BG6" s="1359"/>
      <c r="BH6" s="1359"/>
      <c r="BI6" s="1359"/>
      <c r="BJ6" s="1360"/>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161" customFormat="1" ht="50.25" customHeight="1" x14ac:dyDescent="0.25">
      <c r="B7" s="1364" t="s">
        <v>28</v>
      </c>
      <c r="C7" s="1365"/>
      <c r="D7" s="1304" t="s">
        <v>897</v>
      </c>
      <c r="E7" s="1304"/>
      <c r="F7" s="1304"/>
      <c r="G7" s="1304"/>
      <c r="H7" s="1304"/>
      <c r="I7" s="1304"/>
      <c r="J7" s="1304"/>
      <c r="K7" s="1304"/>
      <c r="L7" s="1304"/>
      <c r="M7" s="1304"/>
      <c r="N7" s="1304"/>
      <c r="O7" s="1304"/>
      <c r="P7" s="1304"/>
      <c r="Q7" s="1304"/>
      <c r="R7" s="1304"/>
      <c r="S7" s="1304"/>
      <c r="T7" s="1304"/>
      <c r="U7" s="1304"/>
      <c r="V7" s="1304"/>
      <c r="W7" s="1304"/>
      <c r="X7" s="1304"/>
      <c r="Y7" s="1304"/>
      <c r="Z7" s="1304"/>
      <c r="AA7" s="1366" t="s">
        <v>30</v>
      </c>
      <c r="AB7" s="1366"/>
      <c r="AC7" s="1305" t="s">
        <v>950</v>
      </c>
      <c r="AD7" s="1305"/>
      <c r="AE7" s="1305"/>
      <c r="AF7" s="1305"/>
      <c r="AG7" s="1305"/>
      <c r="AH7" s="1305"/>
      <c r="AI7" s="1305"/>
      <c r="AJ7" s="1305"/>
      <c r="AK7" s="1366" t="s">
        <v>32</v>
      </c>
      <c r="AL7" s="1366"/>
      <c r="AM7" s="1361" t="s">
        <v>380</v>
      </c>
      <c r="AN7" s="1361"/>
      <c r="AO7" s="1361"/>
      <c r="AP7" s="1361"/>
      <c r="AQ7" s="1361"/>
      <c r="AR7" s="1361"/>
      <c r="AS7" s="1361"/>
      <c r="AT7" s="1361"/>
      <c r="AU7" s="1362"/>
      <c r="AV7" s="1362"/>
      <c r="AW7" s="1362"/>
      <c r="AX7" s="1362"/>
      <c r="AY7" s="1362"/>
      <c r="AZ7" s="1362"/>
      <c r="BA7" s="1362"/>
      <c r="BB7" s="1362"/>
      <c r="BC7" s="1362"/>
      <c r="BD7" s="1362"/>
      <c r="BE7" s="1362"/>
      <c r="BF7" s="1362"/>
      <c r="BG7" s="1362"/>
      <c r="BH7" s="1362"/>
      <c r="BI7" s="1362"/>
      <c r="BJ7" s="1363"/>
    </row>
    <row r="8" spans="2:251" s="161" customFormat="1" ht="49.15" customHeight="1" x14ac:dyDescent="0.25">
      <c r="B8" s="1367" t="s">
        <v>34</v>
      </c>
      <c r="C8" s="1368"/>
      <c r="D8" s="1369" t="s">
        <v>899</v>
      </c>
      <c r="E8" s="1370"/>
      <c r="F8" s="1370"/>
      <c r="G8" s="1370"/>
      <c r="H8" s="1370"/>
      <c r="I8" s="1370"/>
      <c r="J8" s="1370"/>
      <c r="K8" s="1370"/>
      <c r="L8" s="1370"/>
      <c r="M8" s="1370"/>
      <c r="N8" s="1370"/>
      <c r="O8" s="1370"/>
      <c r="P8" s="1370"/>
      <c r="Q8" s="1370"/>
      <c r="R8" s="1370"/>
      <c r="S8" s="1370"/>
      <c r="T8" s="1370"/>
      <c r="U8" s="1370"/>
      <c r="V8" s="1370"/>
      <c r="W8" s="1370"/>
      <c r="X8" s="1370"/>
      <c r="Y8" s="1370"/>
      <c r="Z8" s="1370"/>
      <c r="AA8" s="1370"/>
      <c r="AB8" s="1370"/>
      <c r="AC8" s="1370"/>
      <c r="AD8" s="1370"/>
      <c r="AE8" s="1370"/>
      <c r="AF8" s="1370"/>
      <c r="AG8" s="1370"/>
      <c r="AH8" s="1370"/>
      <c r="AI8" s="1370"/>
      <c r="AJ8" s="1370"/>
      <c r="AK8" s="1370"/>
      <c r="AL8" s="1371"/>
      <c r="AM8" s="869" t="s">
        <v>36</v>
      </c>
      <c r="AN8" s="1372">
        <v>44915</v>
      </c>
      <c r="AO8" s="1373"/>
      <c r="AP8" s="1373"/>
      <c r="AQ8" s="1373"/>
      <c r="AR8" s="1373"/>
      <c r="AS8" s="1373"/>
      <c r="AT8" s="1373"/>
      <c r="AU8" s="1362"/>
      <c r="AV8" s="1362"/>
      <c r="AW8" s="1362"/>
      <c r="AX8" s="1362"/>
      <c r="AY8" s="1362"/>
      <c r="AZ8" s="1362"/>
      <c r="BA8" s="1362"/>
      <c r="BB8" s="1362"/>
      <c r="BC8" s="1362"/>
      <c r="BD8" s="1362"/>
      <c r="BE8" s="1362"/>
      <c r="BF8" s="1362"/>
      <c r="BG8" s="1362"/>
      <c r="BH8" s="1362"/>
      <c r="BI8" s="1362"/>
      <c r="BJ8" s="1363"/>
    </row>
    <row r="9" spans="2:251" s="161" customFormat="1" ht="27.75" customHeight="1" x14ac:dyDescent="0.25">
      <c r="B9" s="1295" t="s">
        <v>37</v>
      </c>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7" t="s">
        <v>38</v>
      </c>
      <c r="AV9" s="1298"/>
      <c r="AW9" s="1298"/>
      <c r="AX9" s="1298"/>
      <c r="AY9" s="1298"/>
      <c r="AZ9" s="1298"/>
      <c r="BA9" s="1298"/>
      <c r="BB9" s="1298"/>
      <c r="BC9" s="1298"/>
      <c r="BD9" s="1298"/>
      <c r="BE9" s="1298"/>
      <c r="BF9" s="1298"/>
      <c r="BG9" s="1298"/>
      <c r="BH9" s="1298"/>
      <c r="BI9" s="1298"/>
      <c r="BJ9" s="129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74.2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67.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SUM(T13:T18)</f>
        <v>0.51795000000000002</v>
      </c>
      <c r="U12" s="1058"/>
      <c r="V12" s="1058"/>
      <c r="W12" s="1058"/>
      <c r="X12" s="131" t="s">
        <v>74</v>
      </c>
      <c r="Y12" s="131" t="s">
        <v>75</v>
      </c>
      <c r="Z12" s="1083"/>
      <c r="AA12" s="1058"/>
      <c r="AB12" s="1058"/>
      <c r="AC12" s="1058"/>
      <c r="AD12" s="1058"/>
      <c r="AE12" s="1058"/>
      <c r="AF12" s="130" t="s">
        <v>76</v>
      </c>
      <c r="AG12" s="130" t="s">
        <v>77</v>
      </c>
      <c r="AH12" s="131" t="s">
        <v>78</v>
      </c>
      <c r="AI12" s="1058"/>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77" customHeight="1" x14ac:dyDescent="0.25">
      <c r="B13" s="157">
        <v>1</v>
      </c>
      <c r="C13" s="47" t="s">
        <v>951</v>
      </c>
      <c r="D13" s="48">
        <v>0.4</v>
      </c>
      <c r="E13" s="174">
        <v>0.25</v>
      </c>
      <c r="F13" s="403">
        <v>0.25</v>
      </c>
      <c r="G13" s="50">
        <f t="shared" ref="G13:G18" si="0">IF(ISERROR(F13/E13),"",(F13/E13))</f>
        <v>1</v>
      </c>
      <c r="H13" s="69">
        <v>0.25</v>
      </c>
      <c r="I13" s="403">
        <v>0.25</v>
      </c>
      <c r="J13" s="50">
        <f t="shared" ref="J13:J18" si="1">IF(ISERROR(I13/H13),"",(I13/H13))</f>
        <v>1</v>
      </c>
      <c r="K13" s="69">
        <v>0.25</v>
      </c>
      <c r="L13" s="69"/>
      <c r="M13" s="50">
        <f t="shared" ref="M13:M18" si="2">IF(ISERROR(L13/K13),"",(L13/K13))</f>
        <v>0</v>
      </c>
      <c r="N13" s="69">
        <v>0.25</v>
      </c>
      <c r="O13" s="69"/>
      <c r="P13" s="50">
        <f t="shared" ref="P13:P18" si="3">IF(ISERROR(O13/N13),"",(O13/N13))</f>
        <v>0</v>
      </c>
      <c r="Q13" s="69">
        <f>SUM(E13,H13,K13,N13)</f>
        <v>1</v>
      </c>
      <c r="R13" s="26">
        <f>SUM(F13,I13,L13,O13)</f>
        <v>0.5</v>
      </c>
      <c r="S13" s="50">
        <f>IF((IF(ISERROR(R13/Q13),0,(R13/Q13)))&gt;1,1,(IF(ISERROR(R13/Q13),0,(R13/Q13))))</f>
        <v>0.5</v>
      </c>
      <c r="T13" s="166">
        <f>S13*D13</f>
        <v>0.2</v>
      </c>
      <c r="U13" s="35" t="s">
        <v>952</v>
      </c>
      <c r="V13" s="35" t="s">
        <v>953</v>
      </c>
      <c r="W13" s="50" t="s">
        <v>954</v>
      </c>
      <c r="X13" s="36" t="s">
        <v>955</v>
      </c>
      <c r="Y13" s="36" t="s">
        <v>956</v>
      </c>
      <c r="Z13" s="71" t="s">
        <v>212</v>
      </c>
      <c r="AA13" s="50" t="s">
        <v>905</v>
      </c>
      <c r="AB13" s="71" t="s">
        <v>162</v>
      </c>
      <c r="AC13" s="71" t="s">
        <v>209</v>
      </c>
      <c r="AD13" s="71" t="s">
        <v>317</v>
      </c>
      <c r="AE13" s="72" t="s">
        <v>102</v>
      </c>
      <c r="AF13" s="71" t="s">
        <v>345</v>
      </c>
      <c r="AG13" s="71" t="s">
        <v>345</v>
      </c>
      <c r="AH13" s="71" t="s">
        <v>345</v>
      </c>
      <c r="AI13" s="72" t="s">
        <v>103</v>
      </c>
      <c r="AJ13" s="71" t="s">
        <v>104</v>
      </c>
      <c r="AK13" s="39" t="s">
        <v>105</v>
      </c>
      <c r="AL13" s="75" t="s">
        <v>957</v>
      </c>
      <c r="AM13" s="73" t="s">
        <v>345</v>
      </c>
      <c r="AN13" s="74" t="s">
        <v>958</v>
      </c>
      <c r="AO13" s="75"/>
      <c r="AP13" s="75"/>
      <c r="AQ13" s="75"/>
      <c r="AR13" s="35"/>
      <c r="AS13" s="35"/>
      <c r="AT13" s="77" t="s">
        <v>959</v>
      </c>
      <c r="AU13" s="467">
        <v>0.25</v>
      </c>
      <c r="AV13" s="467">
        <v>0.25</v>
      </c>
      <c r="AW13" s="459" t="s">
        <v>960</v>
      </c>
      <c r="AX13" s="459" t="s">
        <v>961</v>
      </c>
      <c r="AY13" s="467">
        <v>0.25</v>
      </c>
      <c r="AZ13" s="467">
        <v>0.25</v>
      </c>
      <c r="BA13" s="459" t="s">
        <v>962</v>
      </c>
      <c r="BB13" s="459" t="s">
        <v>963</v>
      </c>
      <c r="BC13" s="457"/>
      <c r="BD13" s="457"/>
      <c r="BE13" s="459"/>
      <c r="BF13" s="459"/>
      <c r="BG13" s="428"/>
      <c r="BH13" s="457"/>
      <c r="BI13" s="460"/>
      <c r="BJ13" s="460"/>
    </row>
    <row r="14" spans="2:251" s="161" customFormat="1" ht="178.5" x14ac:dyDescent="0.25">
      <c r="B14" s="157">
        <v>2</v>
      </c>
      <c r="C14" s="47" t="s">
        <v>964</v>
      </c>
      <c r="D14" s="48">
        <v>0.15</v>
      </c>
      <c r="E14" s="69">
        <v>0.25</v>
      </c>
      <c r="F14" s="403">
        <v>0.25</v>
      </c>
      <c r="G14" s="50">
        <f t="shared" si="0"/>
        <v>1</v>
      </c>
      <c r="H14" s="69">
        <v>0.25</v>
      </c>
      <c r="I14" s="403">
        <v>0.25</v>
      </c>
      <c r="J14" s="50">
        <f t="shared" si="1"/>
        <v>1</v>
      </c>
      <c r="K14" s="69">
        <v>0.25</v>
      </c>
      <c r="L14" s="69"/>
      <c r="M14" s="50">
        <f t="shared" si="2"/>
        <v>0</v>
      </c>
      <c r="N14" s="69">
        <v>0.25</v>
      </c>
      <c r="O14" s="69"/>
      <c r="P14" s="50">
        <f t="shared" si="3"/>
        <v>0</v>
      </c>
      <c r="Q14" s="69">
        <f t="shared" ref="Q14:Q18" si="4">SUM(E14,H14,K14,N14)</f>
        <v>1</v>
      </c>
      <c r="R14" s="26">
        <f>SUM(F14,I14,L14,O14)</f>
        <v>0.5</v>
      </c>
      <c r="S14" s="50">
        <f t="shared" ref="S14:S18" si="5">IF((IF(ISERROR(R14/Q14),0,(R14/Q14)))&gt;1,1,(IF(ISERROR(R14/Q14),0,(R14/Q14))))</f>
        <v>0.5</v>
      </c>
      <c r="T14" s="166">
        <f t="shared" ref="T14:T18" si="6">S14*D14</f>
        <v>7.4999999999999997E-2</v>
      </c>
      <c r="U14" s="37" t="s">
        <v>965</v>
      </c>
      <c r="V14" s="47" t="s">
        <v>966</v>
      </c>
      <c r="W14" s="50" t="s">
        <v>967</v>
      </c>
      <c r="X14" s="50" t="s">
        <v>968</v>
      </c>
      <c r="Y14" s="50" t="s">
        <v>969</v>
      </c>
      <c r="Z14" s="71" t="s">
        <v>212</v>
      </c>
      <c r="AA14" s="50" t="s">
        <v>905</v>
      </c>
      <c r="AB14" s="71" t="s">
        <v>162</v>
      </c>
      <c r="AC14" s="71" t="s">
        <v>209</v>
      </c>
      <c r="AD14" s="71" t="s">
        <v>970</v>
      </c>
      <c r="AE14" s="71" t="s">
        <v>274</v>
      </c>
      <c r="AF14" s="71" t="s">
        <v>345</v>
      </c>
      <c r="AG14" s="71" t="s">
        <v>345</v>
      </c>
      <c r="AH14" s="71" t="s">
        <v>345</v>
      </c>
      <c r="AI14" s="71" t="s">
        <v>103</v>
      </c>
      <c r="AJ14" s="71" t="s">
        <v>104</v>
      </c>
      <c r="AK14" s="39" t="s">
        <v>374</v>
      </c>
      <c r="AL14" s="75" t="s">
        <v>971</v>
      </c>
      <c r="AM14" s="73" t="s">
        <v>972</v>
      </c>
      <c r="AN14" s="74"/>
      <c r="AO14" s="75" t="s">
        <v>973</v>
      </c>
      <c r="AP14" s="75"/>
      <c r="AQ14" s="75" t="s">
        <v>332</v>
      </c>
      <c r="AR14" s="35" t="s">
        <v>974</v>
      </c>
      <c r="AS14" s="35"/>
      <c r="AT14" s="77" t="s">
        <v>959</v>
      </c>
      <c r="AU14" s="467">
        <v>0.25</v>
      </c>
      <c r="AV14" s="467">
        <v>0.25</v>
      </c>
      <c r="AW14" s="459" t="s">
        <v>975</v>
      </c>
      <c r="AX14" s="459" t="s">
        <v>976</v>
      </c>
      <c r="AY14" s="467">
        <v>0.25</v>
      </c>
      <c r="AZ14" s="467">
        <v>0.25</v>
      </c>
      <c r="BA14" s="459" t="s">
        <v>977</v>
      </c>
      <c r="BB14" s="459" t="s">
        <v>978</v>
      </c>
      <c r="BC14" s="457"/>
      <c r="BD14" s="457"/>
      <c r="BE14" s="459"/>
      <c r="BF14" s="459"/>
      <c r="BG14" s="428"/>
      <c r="BH14" s="457"/>
      <c r="BI14" s="465"/>
      <c r="BJ14" s="459"/>
    </row>
    <row r="15" spans="2:251" s="161" customFormat="1" ht="155.25" customHeight="1" x14ac:dyDescent="0.25">
      <c r="B15" s="157">
        <v>3</v>
      </c>
      <c r="C15" s="47" t="s">
        <v>979</v>
      </c>
      <c r="D15" s="48">
        <v>0.1</v>
      </c>
      <c r="E15" s="106">
        <v>0</v>
      </c>
      <c r="F15" s="403">
        <v>0</v>
      </c>
      <c r="G15" s="69" t="str">
        <f t="shared" si="0"/>
        <v/>
      </c>
      <c r="H15" s="106">
        <v>0</v>
      </c>
      <c r="I15" s="403">
        <v>0</v>
      </c>
      <c r="J15" s="69" t="str">
        <f t="shared" si="1"/>
        <v/>
      </c>
      <c r="K15" s="106">
        <v>0</v>
      </c>
      <c r="L15" s="69"/>
      <c r="M15" s="69" t="str">
        <f t="shared" si="2"/>
        <v/>
      </c>
      <c r="N15" s="106">
        <v>1</v>
      </c>
      <c r="O15" s="69"/>
      <c r="P15" s="50">
        <f t="shared" si="3"/>
        <v>0</v>
      </c>
      <c r="Q15" s="69">
        <f t="shared" si="4"/>
        <v>1</v>
      </c>
      <c r="R15" s="26">
        <f>SUM(F15,I15,L15,O15)</f>
        <v>0</v>
      </c>
      <c r="S15" s="50">
        <f t="shared" si="5"/>
        <v>0</v>
      </c>
      <c r="T15" s="166">
        <f t="shared" si="6"/>
        <v>0</v>
      </c>
      <c r="U15" s="252" t="s">
        <v>980</v>
      </c>
      <c r="V15" s="162" t="s">
        <v>981</v>
      </c>
      <c r="W15" s="163" t="s">
        <v>982</v>
      </c>
      <c r="X15" s="163" t="s">
        <v>983</v>
      </c>
      <c r="Y15" s="163" t="s">
        <v>345</v>
      </c>
      <c r="Z15" s="72" t="s">
        <v>212</v>
      </c>
      <c r="AA15" s="80" t="s">
        <v>905</v>
      </c>
      <c r="AB15" s="72" t="s">
        <v>162</v>
      </c>
      <c r="AC15" s="72" t="s">
        <v>100</v>
      </c>
      <c r="AD15" s="72" t="s">
        <v>123</v>
      </c>
      <c r="AE15" s="72" t="s">
        <v>102</v>
      </c>
      <c r="AF15" s="72" t="s">
        <v>345</v>
      </c>
      <c r="AG15" s="72" t="s">
        <v>345</v>
      </c>
      <c r="AH15" s="72" t="s">
        <v>345</v>
      </c>
      <c r="AI15" s="72" t="s">
        <v>103</v>
      </c>
      <c r="AJ15" s="72" t="s">
        <v>104</v>
      </c>
      <c r="AK15" s="100" t="s">
        <v>105</v>
      </c>
      <c r="AL15" s="76"/>
      <c r="AM15" s="81" t="s">
        <v>345</v>
      </c>
      <c r="AN15" s="81"/>
      <c r="AO15" s="76" t="s">
        <v>923</v>
      </c>
      <c r="AP15" s="76" t="s">
        <v>394</v>
      </c>
      <c r="AQ15" s="76"/>
      <c r="AR15" s="99"/>
      <c r="AS15" s="35"/>
      <c r="AT15" s="77" t="s">
        <v>959</v>
      </c>
      <c r="AU15" s="467">
        <v>0</v>
      </c>
      <c r="AV15" s="467">
        <v>0</v>
      </c>
      <c r="AW15" s="459" t="s">
        <v>984</v>
      </c>
      <c r="AX15" s="459" t="s">
        <v>985</v>
      </c>
      <c r="AY15" s="467">
        <v>0</v>
      </c>
      <c r="AZ15" s="467">
        <v>0</v>
      </c>
      <c r="BA15" s="464" t="s">
        <v>986</v>
      </c>
      <c r="BB15" s="459" t="s">
        <v>985</v>
      </c>
      <c r="BC15" s="467"/>
      <c r="BD15" s="464"/>
      <c r="BE15" s="465"/>
      <c r="BF15" s="459"/>
      <c r="BG15" s="428"/>
      <c r="BH15" s="457"/>
      <c r="BI15" s="465"/>
      <c r="BJ15" s="459"/>
    </row>
    <row r="16" spans="2:251" s="161" customFormat="1" ht="126.75" customHeight="1" x14ac:dyDescent="0.2">
      <c r="B16" s="157">
        <v>4</v>
      </c>
      <c r="C16" s="47" t="s">
        <v>987</v>
      </c>
      <c r="D16" s="48">
        <v>0.15</v>
      </c>
      <c r="E16" s="109">
        <v>0.25</v>
      </c>
      <c r="F16" s="403">
        <v>0.25</v>
      </c>
      <c r="G16" s="50">
        <f t="shared" si="0"/>
        <v>1</v>
      </c>
      <c r="H16" s="109">
        <v>0.25</v>
      </c>
      <c r="I16" s="403">
        <v>0.25</v>
      </c>
      <c r="J16" s="50">
        <f t="shared" si="1"/>
        <v>1</v>
      </c>
      <c r="K16" s="109">
        <v>0.25</v>
      </c>
      <c r="L16" s="69"/>
      <c r="M16" s="50">
        <f t="shared" si="2"/>
        <v>0</v>
      </c>
      <c r="N16" s="109">
        <v>0.25</v>
      </c>
      <c r="O16" s="69"/>
      <c r="P16" s="50">
        <f>IF(ISERROR(O16/N16),"",(O16/N16))</f>
        <v>0</v>
      </c>
      <c r="Q16" s="174">
        <f>E16+H16+K16+N16</f>
        <v>1</v>
      </c>
      <c r="R16" s="26">
        <f>SUM(F16,I16,L16,O16)</f>
        <v>0.5</v>
      </c>
      <c r="S16" s="18">
        <f>IF(ISERROR(R16/Q16),"",(R16/Q16))</f>
        <v>0.5</v>
      </c>
      <c r="T16" s="166">
        <f>S16*D16</f>
        <v>7.4999999999999997E-2</v>
      </c>
      <c r="U16" s="171" t="s">
        <v>988</v>
      </c>
      <c r="V16" s="253" t="s">
        <v>989</v>
      </c>
      <c r="W16" s="254" t="s">
        <v>990</v>
      </c>
      <c r="X16" s="1374"/>
      <c r="Y16" s="1375"/>
      <c r="Z16" s="245" t="s">
        <v>328</v>
      </c>
      <c r="AA16" s="246" t="s">
        <v>991</v>
      </c>
      <c r="AB16" s="245" t="s">
        <v>162</v>
      </c>
      <c r="AC16" s="245" t="s">
        <v>209</v>
      </c>
      <c r="AD16" s="245" t="s">
        <v>317</v>
      </c>
      <c r="AE16" s="245" t="s">
        <v>274</v>
      </c>
      <c r="AF16" s="247" t="s">
        <v>345</v>
      </c>
      <c r="AG16" s="245" t="s">
        <v>345</v>
      </c>
      <c r="AH16" s="245" t="s">
        <v>345</v>
      </c>
      <c r="AI16" s="245" t="s">
        <v>103</v>
      </c>
      <c r="AJ16" s="245" t="s">
        <v>104</v>
      </c>
      <c r="AK16" s="248" t="s">
        <v>105</v>
      </c>
      <c r="AL16" s="249" t="s">
        <v>992</v>
      </c>
      <c r="AM16" s="250"/>
      <c r="AN16" s="86"/>
      <c r="AO16" s="75" t="s">
        <v>923</v>
      </c>
      <c r="AP16" s="193"/>
      <c r="AQ16" s="193"/>
      <c r="AR16" s="87"/>
      <c r="AS16" s="87"/>
      <c r="AT16" s="228" t="s">
        <v>959</v>
      </c>
      <c r="AU16" s="467">
        <v>0.25</v>
      </c>
      <c r="AV16" s="467">
        <v>0.25</v>
      </c>
      <c r="AW16" s="459" t="s">
        <v>993</v>
      </c>
      <c r="AX16" s="459" t="s">
        <v>994</v>
      </c>
      <c r="AY16" s="467">
        <v>0.25</v>
      </c>
      <c r="AZ16" s="467">
        <v>0.25</v>
      </c>
      <c r="BA16" s="459" t="s">
        <v>995</v>
      </c>
      <c r="BB16" s="459" t="s">
        <v>994</v>
      </c>
      <c r="BC16" s="457"/>
      <c r="BD16" s="457"/>
      <c r="BE16" s="465"/>
      <c r="BF16" s="459"/>
      <c r="BG16" s="428"/>
      <c r="BH16" s="457"/>
      <c r="BI16" s="465"/>
      <c r="BJ16" s="459"/>
    </row>
    <row r="17" spans="2:63" s="161" customFormat="1" ht="124.5" customHeight="1" x14ac:dyDescent="0.25">
      <c r="B17" s="157">
        <v>5</v>
      </c>
      <c r="C17" s="47" t="s">
        <v>996</v>
      </c>
      <c r="D17" s="48">
        <v>0.15</v>
      </c>
      <c r="E17" s="69">
        <v>0.15</v>
      </c>
      <c r="F17" s="403">
        <v>0.3</v>
      </c>
      <c r="G17" s="50">
        <f>IF(ISERROR(F17/E17),"",(F17/E17))</f>
        <v>2</v>
      </c>
      <c r="H17" s="69">
        <v>0.35</v>
      </c>
      <c r="I17" s="604">
        <v>0.65300000000000002</v>
      </c>
      <c r="J17" s="50">
        <f>IF(ISERROR(I17/H17),"",(I17/H17))</f>
        <v>1.8657142857142859</v>
      </c>
      <c r="K17" s="69">
        <v>0.35</v>
      </c>
      <c r="L17" s="69"/>
      <c r="M17" s="50">
        <f>IF(ISERROR(L17/K17),"",(L17/K17))</f>
        <v>0</v>
      </c>
      <c r="N17" s="69">
        <v>0.15</v>
      </c>
      <c r="O17" s="69"/>
      <c r="P17" s="50">
        <f>IF(ISERROR(O17/N17),"",(O17/N17))</f>
        <v>0</v>
      </c>
      <c r="Q17" s="174">
        <f>E17+H17+K17+N17</f>
        <v>1</v>
      </c>
      <c r="R17" s="722">
        <f>SUM(F17,I17,L17,O17)</f>
        <v>0.95300000000000007</v>
      </c>
      <c r="S17" s="50">
        <f>IF((IF(ISERROR(R17/Q17),0,(R17/Q17)))&gt;1,1,(IF(ISERROR(R17/Q17),0,(R17/Q17))))</f>
        <v>0.95300000000000007</v>
      </c>
      <c r="T17" s="166">
        <f>S17*D17</f>
        <v>0.14294999999999999</v>
      </c>
      <c r="U17" s="47" t="s">
        <v>997</v>
      </c>
      <c r="V17" s="47" t="s">
        <v>998</v>
      </c>
      <c r="W17" s="50" t="s">
        <v>999</v>
      </c>
      <c r="X17" s="51" t="s">
        <v>1000</v>
      </c>
      <c r="Y17" s="51" t="s">
        <v>1001</v>
      </c>
      <c r="Z17" s="71" t="s">
        <v>212</v>
      </c>
      <c r="AA17" s="47" t="s">
        <v>905</v>
      </c>
      <c r="AB17" s="71" t="s">
        <v>162</v>
      </c>
      <c r="AC17" s="71" t="s">
        <v>209</v>
      </c>
      <c r="AD17" s="71" t="s">
        <v>101</v>
      </c>
      <c r="AE17" s="71" t="s">
        <v>102</v>
      </c>
      <c r="AF17" s="112" t="s">
        <v>345</v>
      </c>
      <c r="AG17" s="71" t="s">
        <v>345</v>
      </c>
      <c r="AH17" s="71" t="s">
        <v>345</v>
      </c>
      <c r="AI17" s="71" t="s">
        <v>103</v>
      </c>
      <c r="AJ17" s="71" t="s">
        <v>104</v>
      </c>
      <c r="AK17" s="39" t="s">
        <v>105</v>
      </c>
      <c r="AL17" s="75" t="s">
        <v>992</v>
      </c>
      <c r="AM17" s="74"/>
      <c r="AN17" s="74" t="s">
        <v>1002</v>
      </c>
      <c r="AO17" s="75" t="s">
        <v>923</v>
      </c>
      <c r="AP17" s="75" t="s">
        <v>394</v>
      </c>
      <c r="AQ17" s="75"/>
      <c r="AR17" s="35"/>
      <c r="AS17" s="35"/>
      <c r="AT17" s="77" t="s">
        <v>959</v>
      </c>
      <c r="AU17" s="467">
        <v>0.15</v>
      </c>
      <c r="AV17" s="467">
        <v>0.3</v>
      </c>
      <c r="AW17" s="459" t="s">
        <v>1003</v>
      </c>
      <c r="AX17" s="459" t="s">
        <v>1004</v>
      </c>
      <c r="AY17" s="467">
        <v>0.15</v>
      </c>
      <c r="AZ17" s="605">
        <v>0.95599999999999996</v>
      </c>
      <c r="BA17" s="459" t="s">
        <v>1005</v>
      </c>
      <c r="BB17" s="459" t="s">
        <v>1004</v>
      </c>
      <c r="BC17" s="457"/>
      <c r="BD17" s="457"/>
      <c r="BE17" s="465"/>
      <c r="BF17" s="459"/>
      <c r="BG17" s="428"/>
      <c r="BH17" s="457"/>
      <c r="BI17" s="465"/>
      <c r="BJ17" s="459"/>
    </row>
    <row r="18" spans="2:63" s="161" customFormat="1" ht="273" customHeight="1" x14ac:dyDescent="0.25">
      <c r="B18" s="157">
        <v>6</v>
      </c>
      <c r="C18" s="47" t="s">
        <v>1006</v>
      </c>
      <c r="D18" s="48">
        <v>0.05</v>
      </c>
      <c r="E18" s="69">
        <v>0.25</v>
      </c>
      <c r="F18" s="404">
        <v>0.25</v>
      </c>
      <c r="G18" s="50">
        <f t="shared" si="0"/>
        <v>1</v>
      </c>
      <c r="H18" s="69">
        <v>0.25</v>
      </c>
      <c r="I18" s="404">
        <v>0.25</v>
      </c>
      <c r="J18" s="50">
        <f t="shared" si="1"/>
        <v>1</v>
      </c>
      <c r="K18" s="69">
        <v>0.25</v>
      </c>
      <c r="L18" s="164"/>
      <c r="M18" s="50">
        <f t="shared" si="2"/>
        <v>0</v>
      </c>
      <c r="N18" s="69">
        <v>0.25</v>
      </c>
      <c r="O18" s="164"/>
      <c r="P18" s="50">
        <f t="shared" si="3"/>
        <v>0</v>
      </c>
      <c r="Q18" s="69">
        <f t="shared" si="4"/>
        <v>1</v>
      </c>
      <c r="R18" s="26">
        <f>SUM(F18,I18,L18,O18)</f>
        <v>0.5</v>
      </c>
      <c r="S18" s="50">
        <f t="shared" si="5"/>
        <v>0.5</v>
      </c>
      <c r="T18" s="166">
        <f t="shared" si="6"/>
        <v>2.5000000000000001E-2</v>
      </c>
      <c r="U18" s="35" t="s">
        <v>1007</v>
      </c>
      <c r="V18" s="38" t="s">
        <v>1008</v>
      </c>
      <c r="W18" s="50" t="s">
        <v>1009</v>
      </c>
      <c r="X18" s="39" t="s">
        <v>1010</v>
      </c>
      <c r="Y18" s="39" t="s">
        <v>1011</v>
      </c>
      <c r="Z18" s="71" t="s">
        <v>212</v>
      </c>
      <c r="AA18" s="47" t="s">
        <v>905</v>
      </c>
      <c r="AB18" s="71" t="s">
        <v>162</v>
      </c>
      <c r="AC18" s="71" t="s">
        <v>209</v>
      </c>
      <c r="AD18" s="71" t="s">
        <v>317</v>
      </c>
      <c r="AE18" s="71" t="s">
        <v>102</v>
      </c>
      <c r="AF18" s="238">
        <v>1</v>
      </c>
      <c r="AG18" s="71">
        <v>2020</v>
      </c>
      <c r="AH18" s="71">
        <v>2021</v>
      </c>
      <c r="AI18" s="71" t="s">
        <v>103</v>
      </c>
      <c r="AJ18" s="71" t="s">
        <v>104</v>
      </c>
      <c r="AK18" s="39" t="s">
        <v>105</v>
      </c>
      <c r="AL18" s="75"/>
      <c r="AM18" s="74"/>
      <c r="AN18" s="74"/>
      <c r="AO18" s="75"/>
      <c r="AP18" s="75" t="s">
        <v>361</v>
      </c>
      <c r="AQ18" s="75"/>
      <c r="AR18" s="35"/>
      <c r="AS18" s="35"/>
      <c r="AT18" s="77" t="s">
        <v>959</v>
      </c>
      <c r="AU18" s="467">
        <v>0.25</v>
      </c>
      <c r="AV18" s="467">
        <v>0.25</v>
      </c>
      <c r="AW18" s="494" t="s">
        <v>1012</v>
      </c>
      <c r="AX18" s="494" t="s">
        <v>1013</v>
      </c>
      <c r="AY18" s="467">
        <v>0.25</v>
      </c>
      <c r="AZ18" s="467">
        <v>0.25</v>
      </c>
      <c r="BA18" s="494" t="s">
        <v>1012</v>
      </c>
      <c r="BB18" s="494" t="s">
        <v>1014</v>
      </c>
      <c r="BC18" s="457"/>
      <c r="BD18" s="457"/>
      <c r="BE18" s="492"/>
      <c r="BF18" s="455"/>
      <c r="BG18" s="428"/>
      <c r="BH18" s="457"/>
      <c r="BI18" s="460"/>
      <c r="BJ18" s="460"/>
      <c r="BK18" s="156"/>
    </row>
    <row r="19" spans="2:63" s="63" customFormat="1" ht="30" customHeight="1" x14ac:dyDescent="0.25">
      <c r="B19" s="89"/>
      <c r="C19" s="54"/>
      <c r="D19" s="91"/>
      <c r="E19" s="54"/>
      <c r="F19" s="54"/>
      <c r="G19" s="405"/>
      <c r="H19" s="91"/>
      <c r="I19" s="54"/>
      <c r="J19" s="405"/>
      <c r="K19" s="54"/>
      <c r="L19" s="54"/>
      <c r="M19" s="54"/>
      <c r="N19" s="54"/>
      <c r="O19" s="54"/>
      <c r="P19" s="54"/>
      <c r="Q19" s="54"/>
      <c r="R19" s="54"/>
      <c r="S19" s="54"/>
      <c r="T19" s="91"/>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85"/>
      <c r="AV19" s="485"/>
      <c r="AW19" s="485"/>
      <c r="AX19" s="485"/>
      <c r="AY19" s="485"/>
      <c r="AZ19" s="485"/>
      <c r="BA19" s="485"/>
      <c r="BB19" s="485"/>
      <c r="BC19" s="485"/>
      <c r="BD19" s="485"/>
      <c r="BE19" s="486"/>
      <c r="BF19" s="485">
        <f>12+4+2+6+6+11+4+1+5+2+5+5+8+5</f>
        <v>76</v>
      </c>
      <c r="BG19" s="485"/>
      <c r="BH19" s="485"/>
      <c r="BI19" s="485"/>
      <c r="BJ19" s="485"/>
      <c r="BK19" s="62"/>
    </row>
    <row r="20" spans="2:63" s="63" customFormat="1" ht="11.6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85"/>
      <c r="AV20" s="485"/>
      <c r="AW20" s="485"/>
      <c r="AX20" s="485"/>
      <c r="AY20" s="485"/>
      <c r="AZ20" s="485"/>
      <c r="BA20" s="485"/>
      <c r="BB20" s="485"/>
      <c r="BC20" s="485"/>
      <c r="BD20" s="485"/>
      <c r="BE20" s="486"/>
      <c r="BF20" s="485"/>
      <c r="BG20" s="485"/>
      <c r="BH20" s="485"/>
      <c r="BI20" s="485"/>
      <c r="BJ20" s="485"/>
      <c r="BK20" s="62"/>
    </row>
    <row r="21" spans="2:63" s="63" customFormat="1" ht="11.65" customHeight="1" x14ac:dyDescent="0.25">
      <c r="B21" s="89"/>
      <c r="C21" s="93"/>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85"/>
      <c r="AV21" s="485"/>
      <c r="AW21" s="485"/>
      <c r="AX21" s="485"/>
      <c r="AY21" s="485"/>
      <c r="AZ21" s="485"/>
      <c r="BA21" s="485"/>
      <c r="BB21" s="485"/>
      <c r="BC21" s="485"/>
      <c r="BD21" s="485"/>
      <c r="BE21" s="486"/>
      <c r="BF21" s="485"/>
      <c r="BG21" s="485"/>
      <c r="BH21" s="485"/>
      <c r="BI21" s="485"/>
      <c r="BJ21" s="48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85"/>
      <c r="AV22" s="485"/>
      <c r="AW22" s="485"/>
      <c r="AX22" s="485"/>
      <c r="AY22" s="485"/>
      <c r="AZ22" s="485"/>
      <c r="BA22" s="485"/>
      <c r="BB22" s="485"/>
      <c r="BC22" s="485"/>
      <c r="BD22" s="485"/>
      <c r="BE22" s="487"/>
      <c r="BF22" s="485"/>
      <c r="BG22" s="485"/>
      <c r="BH22" s="485"/>
      <c r="BI22" s="485"/>
      <c r="BJ22" s="48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85"/>
      <c r="AV23" s="485"/>
      <c r="AW23" s="485"/>
      <c r="AX23" s="485"/>
      <c r="AY23" s="485"/>
      <c r="AZ23" s="485"/>
      <c r="BA23" s="485"/>
      <c r="BB23" s="485"/>
      <c r="BC23" s="485"/>
      <c r="BD23" s="485"/>
      <c r="BE23" s="486"/>
      <c r="BF23" s="485"/>
      <c r="BG23" s="485"/>
      <c r="BH23" s="485"/>
      <c r="BI23" s="485"/>
      <c r="BJ23" s="48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85"/>
      <c r="AV24" s="485"/>
      <c r="AW24" s="485"/>
      <c r="AX24" s="485"/>
      <c r="AY24" s="485"/>
      <c r="AZ24" s="485"/>
      <c r="BA24" s="485"/>
      <c r="BB24" s="485"/>
      <c r="BC24" s="485"/>
      <c r="BD24" s="485"/>
      <c r="BE24" s="486"/>
      <c r="BF24" s="485"/>
      <c r="BG24" s="485"/>
      <c r="BH24" s="485"/>
      <c r="BI24" s="485"/>
      <c r="BJ24" s="485"/>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85"/>
      <c r="AV25" s="485"/>
      <c r="AW25" s="485"/>
      <c r="AX25" s="485"/>
      <c r="AY25" s="485"/>
      <c r="AZ25" s="485"/>
      <c r="BA25" s="485"/>
      <c r="BB25" s="485"/>
      <c r="BC25" s="485"/>
      <c r="BD25" s="485"/>
      <c r="BE25" s="486"/>
      <c r="BF25" s="485"/>
      <c r="BG25" s="485"/>
      <c r="BH25" s="485"/>
      <c r="BI25" s="485"/>
      <c r="BJ25" s="485"/>
      <c r="BK25" s="62"/>
    </row>
    <row r="26" spans="2:63" s="63" customFormat="1" ht="11.65" customHeight="1" x14ac:dyDescent="0.25">
      <c r="B26" s="89"/>
      <c r="C26" s="54"/>
      <c r="D26" s="91"/>
      <c r="E26" s="54"/>
      <c r="F26" s="54"/>
      <c r="G26" s="251"/>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85"/>
      <c r="AV26" s="485"/>
      <c r="AW26" s="485"/>
      <c r="AX26" s="485"/>
      <c r="AY26" s="485"/>
      <c r="AZ26" s="485"/>
      <c r="BA26" s="485"/>
      <c r="BB26" s="485"/>
      <c r="BC26" s="485"/>
      <c r="BD26" s="485"/>
      <c r="BE26" s="486"/>
      <c r="BF26" s="485"/>
      <c r="BG26" s="485"/>
      <c r="BH26" s="485"/>
      <c r="BI26" s="485"/>
      <c r="BJ26" s="48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85"/>
      <c r="AV27" s="485"/>
      <c r="AW27" s="485"/>
      <c r="AX27" s="485"/>
      <c r="AY27" s="485"/>
      <c r="AZ27" s="485"/>
      <c r="BA27" s="485"/>
      <c r="BB27" s="485"/>
      <c r="BC27" s="485"/>
      <c r="BD27" s="485"/>
      <c r="BE27" s="486"/>
      <c r="BF27" s="485"/>
      <c r="BG27" s="485"/>
      <c r="BH27" s="485"/>
      <c r="BI27" s="485"/>
      <c r="BJ27" s="485"/>
      <c r="BK27" s="62"/>
    </row>
    <row r="28" spans="2:63" s="63" customFormat="1" ht="14.1"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85"/>
      <c r="AV28" s="485"/>
      <c r="AW28" s="485"/>
      <c r="AX28" s="485"/>
      <c r="AY28" s="485"/>
      <c r="AZ28" s="485"/>
      <c r="BA28" s="485"/>
      <c r="BB28" s="485"/>
      <c r="BC28" s="485"/>
      <c r="BD28" s="485"/>
      <c r="BE28" s="486"/>
      <c r="BF28" s="485"/>
      <c r="BG28" s="485"/>
      <c r="BH28" s="485"/>
      <c r="BI28" s="485"/>
      <c r="BJ28" s="485"/>
      <c r="BK28" s="62"/>
    </row>
    <row r="29" spans="2:63" s="63" customFormat="1" ht="11.65" customHeight="1" x14ac:dyDescent="0.25">
      <c r="B29" s="89"/>
      <c r="C29"/>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85"/>
      <c r="AV29" s="485"/>
      <c r="AW29" s="485"/>
      <c r="AX29" s="485"/>
      <c r="AY29" s="485"/>
      <c r="AZ29" s="485"/>
      <c r="BA29" s="485"/>
      <c r="BB29" s="485"/>
      <c r="BC29" s="485"/>
      <c r="BD29" s="485"/>
      <c r="BE29" s="485"/>
      <c r="BF29" s="485"/>
      <c r="BG29" s="485"/>
      <c r="BH29" s="485"/>
      <c r="BI29" s="485"/>
      <c r="BJ29" s="48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85"/>
      <c r="AV30" s="485"/>
      <c r="AW30" s="485"/>
      <c r="AX30" s="485"/>
      <c r="AY30" s="485"/>
      <c r="AZ30" s="485"/>
      <c r="BA30" s="485"/>
      <c r="BB30" s="485"/>
      <c r="BC30" s="485"/>
      <c r="BD30" s="485"/>
      <c r="BE30" s="485"/>
      <c r="BF30" s="485"/>
      <c r="BG30" s="485"/>
      <c r="BH30" s="485"/>
      <c r="BI30" s="485"/>
      <c r="BJ30" s="48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85"/>
      <c r="AV31" s="485"/>
      <c r="AW31" s="485"/>
      <c r="AX31" s="485"/>
      <c r="AY31" s="485"/>
      <c r="AZ31" s="485"/>
      <c r="BA31" s="485"/>
      <c r="BB31" s="485"/>
      <c r="BC31" s="485"/>
      <c r="BD31" s="485"/>
      <c r="BE31" s="485"/>
      <c r="BF31" s="485"/>
      <c r="BG31" s="485"/>
      <c r="BH31" s="485"/>
      <c r="BI31" s="485"/>
      <c r="BJ31" s="48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85"/>
      <c r="AV32" s="485"/>
      <c r="AW32" s="485"/>
      <c r="AX32" s="485"/>
      <c r="AY32" s="485"/>
      <c r="AZ32" s="485"/>
      <c r="BA32" s="485"/>
      <c r="BB32" s="485"/>
      <c r="BC32" s="485"/>
      <c r="BD32" s="485"/>
      <c r="BE32" s="485"/>
      <c r="BF32" s="485"/>
      <c r="BG32" s="485"/>
      <c r="BH32" s="485"/>
      <c r="BI32" s="485"/>
      <c r="BJ32" s="485"/>
      <c r="BK32" s="62"/>
    </row>
    <row r="33" spans="2:63"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85"/>
      <c r="AV33" s="485"/>
      <c r="AW33" s="485"/>
      <c r="AX33" s="485"/>
      <c r="AY33" s="485"/>
      <c r="AZ33" s="485"/>
      <c r="BA33" s="485"/>
      <c r="BB33" s="485"/>
      <c r="BC33" s="485"/>
      <c r="BD33" s="485"/>
      <c r="BE33" s="485"/>
      <c r="BF33" s="485"/>
      <c r="BG33" s="485"/>
      <c r="BH33" s="485"/>
      <c r="BI33" s="485"/>
      <c r="BJ33" s="485"/>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85"/>
      <c r="AV34" s="485"/>
      <c r="AW34" s="485"/>
      <c r="AX34" s="485"/>
      <c r="AY34" s="485"/>
      <c r="AZ34" s="485"/>
      <c r="BA34" s="485"/>
      <c r="BB34" s="485"/>
      <c r="BC34" s="485"/>
      <c r="BD34" s="485"/>
      <c r="BE34" s="485"/>
      <c r="BF34" s="485"/>
      <c r="BG34" s="485"/>
      <c r="BH34" s="485"/>
      <c r="BI34" s="485"/>
      <c r="BJ34" s="485"/>
      <c r="BK34" s="62"/>
    </row>
    <row r="35" spans="2:63" s="63" customFormat="1" ht="12.6"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85"/>
      <c r="AV35" s="485"/>
      <c r="AW35" s="485"/>
      <c r="AX35" s="485"/>
      <c r="AY35" s="485"/>
      <c r="AZ35" s="485"/>
      <c r="BA35" s="485"/>
      <c r="BB35" s="485"/>
      <c r="BC35" s="485"/>
      <c r="BD35" s="485"/>
      <c r="BE35" s="485"/>
      <c r="BF35" s="485"/>
      <c r="BG35" s="485"/>
      <c r="BH35" s="485"/>
      <c r="BI35" s="485"/>
      <c r="BJ35" s="485"/>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85"/>
      <c r="AV36" s="485"/>
      <c r="AW36" s="485"/>
      <c r="AX36" s="485"/>
      <c r="AY36" s="485"/>
      <c r="AZ36" s="485"/>
      <c r="BA36" s="485"/>
      <c r="BB36" s="485"/>
      <c r="BC36" s="485"/>
      <c r="BD36" s="485"/>
      <c r="BE36" s="485"/>
      <c r="BF36" s="485"/>
      <c r="BG36" s="485"/>
      <c r="BH36" s="485"/>
      <c r="BI36" s="485"/>
      <c r="BJ36" s="485"/>
      <c r="BK36" s="62"/>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485"/>
      <c r="AV37" s="485"/>
      <c r="AW37" s="485"/>
      <c r="AX37" s="485"/>
      <c r="AY37" s="485"/>
      <c r="AZ37" s="485"/>
      <c r="BA37" s="485"/>
      <c r="BB37" s="485"/>
      <c r="BC37" s="485"/>
      <c r="BD37" s="485"/>
      <c r="BE37" s="485"/>
      <c r="BF37" s="485"/>
      <c r="BG37" s="485"/>
      <c r="BH37" s="485"/>
      <c r="BI37" s="485"/>
      <c r="BJ37" s="485"/>
      <c r="BK37" s="62"/>
    </row>
    <row r="38" spans="2:63" s="63" customFormat="1" ht="14.1"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BK40" s="62"/>
    </row>
    <row r="41" spans="2:63" s="63" customFormat="1" ht="11.65" customHeight="1" x14ac:dyDescent="0.25">
      <c r="C41" s="62"/>
      <c r="D41" s="62"/>
      <c r="E41" s="62"/>
      <c r="F41" s="62"/>
      <c r="G41" s="62"/>
      <c r="H41" s="62"/>
      <c r="I41" s="62"/>
      <c r="J41" s="62"/>
      <c r="K41" s="62"/>
      <c r="L41" s="62"/>
      <c r="M41" s="62"/>
      <c r="N41" s="62"/>
      <c r="O41" s="62"/>
      <c r="P41" s="62"/>
      <c r="Q41" s="62"/>
      <c r="R41" s="62"/>
      <c r="S41" s="62"/>
      <c r="T41" s="62"/>
      <c r="U41" s="62"/>
      <c r="V41" s="62"/>
      <c r="W41" s="62"/>
      <c r="X41" s="62"/>
      <c r="Y41" s="62"/>
      <c r="Z41" s="89"/>
      <c r="AA41" s="62"/>
      <c r="AB41" s="54"/>
      <c r="AC41" s="54"/>
      <c r="AD41" s="54"/>
      <c r="AE41" s="54"/>
      <c r="AF41" s="62"/>
      <c r="AG41" s="62"/>
      <c r="AH41" s="62"/>
      <c r="AI41" s="54"/>
      <c r="AJ41" s="54"/>
      <c r="AK41" s="54"/>
      <c r="AL41" s="62"/>
      <c r="AM41" s="62"/>
      <c r="AN41" s="62"/>
      <c r="AO41" s="62"/>
      <c r="AP41" s="54"/>
      <c r="AQ41" s="54"/>
      <c r="AR41" s="62"/>
      <c r="AS41" s="62"/>
      <c r="AT41" s="62"/>
      <c r="BK41" s="62"/>
    </row>
  </sheetData>
  <sheetProtection selectLockedCells="1" selectUnlockedCells="1"/>
  <mergeCells count="59">
    <mergeCell ref="AT11:AT12"/>
    <mergeCell ref="AU11:AX11"/>
    <mergeCell ref="AY11:BB11"/>
    <mergeCell ref="BC11:BF11"/>
    <mergeCell ref="BG11:BJ11"/>
    <mergeCell ref="X16:Y16"/>
    <mergeCell ref="AF11:AH11"/>
    <mergeCell ref="AI11:AI12"/>
    <mergeCell ref="AJ11:AJ12"/>
    <mergeCell ref="AK11:AQ11"/>
    <mergeCell ref="X11:Y11"/>
    <mergeCell ref="AS11:AS12"/>
    <mergeCell ref="Z11:Z12"/>
    <mergeCell ref="AA11:AA12"/>
    <mergeCell ref="AB11:AB12"/>
    <mergeCell ref="AC11:AC12"/>
    <mergeCell ref="AD11:AD12"/>
    <mergeCell ref="AE11:AE12"/>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AV2:BJ2"/>
    <mergeCell ref="AV3:BJ3"/>
    <mergeCell ref="AV4:BJ4"/>
    <mergeCell ref="AV5:BJ6"/>
    <mergeCell ref="C5:Q6"/>
    <mergeCell ref="R5:AI6"/>
    <mergeCell ref="AJ5:AU6"/>
    <mergeCell ref="C2:Q4"/>
    <mergeCell ref="R2:AI4"/>
    <mergeCell ref="AJ2:AU2"/>
    <mergeCell ref="AJ3:AU3"/>
    <mergeCell ref="AJ4:AU4"/>
    <mergeCell ref="AM7:AT7"/>
    <mergeCell ref="AU7:BJ8"/>
    <mergeCell ref="B7:C7"/>
    <mergeCell ref="D7:Z7"/>
    <mergeCell ref="AA7:AB7"/>
    <mergeCell ref="AC7:AJ7"/>
    <mergeCell ref="AK7:AL7"/>
  </mergeCells>
  <conditionalFormatting sqref="G13:G14 G16:G18">
    <cfRule type="colorScale" priority="51">
      <colorScale>
        <cfvo type="min"/>
        <cfvo type="max"/>
        <color theme="0"/>
        <color theme="0"/>
      </colorScale>
    </cfRule>
    <cfRule type="cellIs" dxfId="604" priority="52" stopIfTrue="1" operator="between">
      <formula>0.9</formula>
      <formula>1.05</formula>
    </cfRule>
    <cfRule type="cellIs" dxfId="603" priority="53" stopIfTrue="1" operator="between">
      <formula>0.7</formula>
      <formula>0.8999</formula>
    </cfRule>
    <cfRule type="cellIs" dxfId="602" priority="54" stopIfTrue="1" operator="between">
      <formula>0</formula>
      <formula>0.699</formula>
    </cfRule>
    <cfRule type="cellIs" dxfId="601" priority="55" stopIfTrue="1" operator="greaterThan">
      <formula>1.05</formula>
    </cfRule>
    <cfRule type="cellIs" dxfId="600" priority="56" stopIfTrue="1" operator="between">
      <formula>0.9</formula>
      <formula>1.05</formula>
    </cfRule>
    <cfRule type="cellIs" dxfId="599" priority="57" stopIfTrue="1" operator="between">
      <formula>0.7</formula>
      <formula>0.8999</formula>
    </cfRule>
    <cfRule type="cellIs" dxfId="598" priority="58" stopIfTrue="1" operator="between">
      <formula>0</formula>
      <formula>0.699</formula>
    </cfRule>
    <cfRule type="cellIs" dxfId="597" priority="59" stopIfTrue="1" operator="greaterThan">
      <formula>1.05</formula>
    </cfRule>
    <cfRule type="colorScale" priority="60">
      <colorScale>
        <cfvo type="min"/>
        <cfvo type="max"/>
        <color theme="0"/>
        <color theme="0" tint="-4.9989318521683403E-2"/>
      </colorScale>
    </cfRule>
  </conditionalFormatting>
  <conditionalFormatting sqref="J13:J14 J16:J18">
    <cfRule type="colorScale" priority="41">
      <colorScale>
        <cfvo type="min"/>
        <cfvo type="max"/>
        <color theme="0"/>
        <color theme="0"/>
      </colorScale>
    </cfRule>
    <cfRule type="cellIs" dxfId="596" priority="42" stopIfTrue="1" operator="between">
      <formula>0.9</formula>
      <formula>1.05</formula>
    </cfRule>
    <cfRule type="cellIs" dxfId="595" priority="43" stopIfTrue="1" operator="between">
      <formula>0.7</formula>
      <formula>0.8999</formula>
    </cfRule>
    <cfRule type="cellIs" dxfId="594" priority="44" stopIfTrue="1" operator="between">
      <formula>0</formula>
      <formula>0.699</formula>
    </cfRule>
    <cfRule type="cellIs" dxfId="593" priority="45" stopIfTrue="1" operator="greaterThan">
      <formula>1.05</formula>
    </cfRule>
    <cfRule type="cellIs" dxfId="592" priority="46" stopIfTrue="1" operator="between">
      <formula>0.9</formula>
      <formula>1.05</formula>
    </cfRule>
    <cfRule type="cellIs" dxfId="591" priority="47" stopIfTrue="1" operator="between">
      <formula>0.7</formula>
      <formula>0.8999</formula>
    </cfRule>
    <cfRule type="cellIs" dxfId="590" priority="48" stopIfTrue="1" operator="between">
      <formula>0</formula>
      <formula>0.699</formula>
    </cfRule>
    <cfRule type="cellIs" dxfId="589" priority="49" stopIfTrue="1" operator="greaterThan">
      <formula>1.05</formula>
    </cfRule>
    <cfRule type="colorScale" priority="50">
      <colorScale>
        <cfvo type="min"/>
        <cfvo type="max"/>
        <color theme="0"/>
        <color theme="0" tint="-4.9989318521683403E-2"/>
      </colorScale>
    </cfRule>
  </conditionalFormatting>
  <conditionalFormatting sqref="M13:M14 M16:M18">
    <cfRule type="colorScale" priority="31">
      <colorScale>
        <cfvo type="min"/>
        <cfvo type="max"/>
        <color theme="0"/>
        <color theme="0"/>
      </colorScale>
    </cfRule>
    <cfRule type="cellIs" dxfId="588" priority="32" stopIfTrue="1" operator="between">
      <formula>0.9</formula>
      <formula>1.05</formula>
    </cfRule>
    <cfRule type="cellIs" dxfId="587" priority="33" stopIfTrue="1" operator="between">
      <formula>0.7</formula>
      <formula>0.8999</formula>
    </cfRule>
    <cfRule type="cellIs" dxfId="586" priority="34" stopIfTrue="1" operator="between">
      <formula>0</formula>
      <formula>0.699</formula>
    </cfRule>
    <cfRule type="cellIs" dxfId="585" priority="35" stopIfTrue="1" operator="greaterThan">
      <formula>1.05</formula>
    </cfRule>
    <cfRule type="cellIs" dxfId="584" priority="36" stopIfTrue="1" operator="between">
      <formula>0.9</formula>
      <formula>1.05</formula>
    </cfRule>
    <cfRule type="cellIs" dxfId="583" priority="37" stopIfTrue="1" operator="between">
      <formula>0.7</formula>
      <formula>0.8999</formula>
    </cfRule>
    <cfRule type="cellIs" dxfId="582" priority="38" stopIfTrue="1" operator="between">
      <formula>0</formula>
      <formula>0.699</formula>
    </cfRule>
    <cfRule type="cellIs" dxfId="581" priority="39" stopIfTrue="1" operator="greaterThan">
      <formula>1.05</formula>
    </cfRule>
    <cfRule type="colorScale" priority="40">
      <colorScale>
        <cfvo type="min"/>
        <cfvo type="max"/>
        <color theme="0"/>
        <color theme="0" tint="-4.9989318521683403E-2"/>
      </colorScale>
    </cfRule>
  </conditionalFormatting>
  <conditionalFormatting sqref="P13:P18">
    <cfRule type="colorScale" priority="21">
      <colorScale>
        <cfvo type="min"/>
        <cfvo type="max"/>
        <color theme="0"/>
        <color theme="0"/>
      </colorScale>
    </cfRule>
    <cfRule type="cellIs" dxfId="580" priority="22" stopIfTrue="1" operator="between">
      <formula>0.9</formula>
      <formula>1.05</formula>
    </cfRule>
    <cfRule type="cellIs" dxfId="579" priority="23" stopIfTrue="1" operator="between">
      <formula>0.7</formula>
      <formula>0.8999</formula>
    </cfRule>
    <cfRule type="cellIs" dxfId="578" priority="24" stopIfTrue="1" operator="between">
      <formula>0</formula>
      <formula>0.699</formula>
    </cfRule>
    <cfRule type="cellIs" dxfId="577" priority="25" stopIfTrue="1" operator="greaterThan">
      <formula>1.05</formula>
    </cfRule>
    <cfRule type="cellIs" dxfId="576" priority="26" stopIfTrue="1" operator="between">
      <formula>0.9</formula>
      <formula>1.05</formula>
    </cfRule>
    <cfRule type="cellIs" dxfId="575" priority="27" stopIfTrue="1" operator="between">
      <formula>0.7</formula>
      <formula>0.8999</formula>
    </cfRule>
    <cfRule type="cellIs" dxfId="574" priority="28" stopIfTrue="1" operator="between">
      <formula>0</formula>
      <formula>0.699</formula>
    </cfRule>
    <cfRule type="cellIs" dxfId="573" priority="29" stopIfTrue="1" operator="greaterThan">
      <formula>1.05</formula>
    </cfRule>
    <cfRule type="colorScale" priority="30">
      <colorScale>
        <cfvo type="min"/>
        <cfvo type="max"/>
        <color theme="0"/>
        <color theme="0" tint="-4.9989318521683403E-2"/>
      </colorScale>
    </cfRule>
  </conditionalFormatting>
  <conditionalFormatting sqref="S16">
    <cfRule type="colorScale" priority="1">
      <colorScale>
        <cfvo type="min"/>
        <cfvo type="max"/>
        <color theme="0"/>
        <color theme="0"/>
      </colorScale>
    </cfRule>
    <cfRule type="colorScale" priority="2">
      <colorScale>
        <cfvo type="min"/>
        <cfvo type="max"/>
        <color theme="0"/>
        <color rgb="FFFFEF9C"/>
      </colorScale>
    </cfRule>
    <cfRule type="cellIs" dxfId="572" priority="3" stopIfTrue="1" operator="between">
      <formula>0.9</formula>
      <formula>1.05</formula>
    </cfRule>
    <cfRule type="cellIs" dxfId="571" priority="4" stopIfTrue="1" operator="between">
      <formula>0.7</formula>
      <formula>0.8999</formula>
    </cfRule>
    <cfRule type="cellIs" dxfId="570" priority="5" stopIfTrue="1" operator="between">
      <formula>0</formula>
      <formula>0.699</formula>
    </cfRule>
    <cfRule type="cellIs" dxfId="569" priority="6" stopIfTrue="1" operator="greaterThan">
      <formula>1.05</formula>
    </cfRule>
    <cfRule type="cellIs" dxfId="568" priority="7" stopIfTrue="1" operator="between">
      <formula>0.9</formula>
      <formula>1.05</formula>
    </cfRule>
    <cfRule type="cellIs" dxfId="567" priority="8" stopIfTrue="1" operator="between">
      <formula>0.7</formula>
      <formula>0.8999</formula>
    </cfRule>
    <cfRule type="cellIs" dxfId="566" priority="9" stopIfTrue="1" operator="between">
      <formula>0</formula>
      <formula>0.699</formula>
    </cfRule>
    <cfRule type="cellIs" dxfId="565" priority="10" stopIfTrue="1" operator="greaterThan">
      <formula>1.05</formula>
    </cfRule>
  </conditionalFormatting>
  <conditionalFormatting sqref="S17:S18 S13:S15">
    <cfRule type="colorScale" priority="577">
      <colorScale>
        <cfvo type="min"/>
        <cfvo type="max"/>
        <color theme="0"/>
        <color theme="0"/>
      </colorScale>
    </cfRule>
    <cfRule type="cellIs" dxfId="564" priority="578" stopIfTrue="1" operator="between">
      <formula>0.9</formula>
      <formula>1.05</formula>
    </cfRule>
    <cfRule type="cellIs" dxfId="563" priority="579" stopIfTrue="1" operator="between">
      <formula>0.7</formula>
      <formula>0.8999</formula>
    </cfRule>
    <cfRule type="cellIs" dxfId="562" priority="580" stopIfTrue="1" operator="between">
      <formula>0</formula>
      <formula>0.699</formula>
    </cfRule>
    <cfRule type="cellIs" dxfId="561" priority="581" stopIfTrue="1" operator="greaterThan">
      <formula>1.05</formula>
    </cfRule>
    <cfRule type="cellIs" dxfId="560" priority="582" stopIfTrue="1" operator="between">
      <formula>0.9</formula>
      <formula>1.05</formula>
    </cfRule>
    <cfRule type="cellIs" dxfId="559" priority="583" stopIfTrue="1" operator="between">
      <formula>0.7</formula>
      <formula>0.8999</formula>
    </cfRule>
    <cfRule type="cellIs" dxfId="558" priority="584" stopIfTrue="1" operator="between">
      <formula>0</formula>
      <formula>0.699</formula>
    </cfRule>
    <cfRule type="cellIs" dxfId="557" priority="585" stopIfTrue="1" operator="greaterThan">
      <formula>1.05</formula>
    </cfRule>
    <cfRule type="colorScale" priority="586">
      <colorScale>
        <cfvo type="min"/>
        <cfvo type="max"/>
        <color theme="0"/>
        <color theme="0" tint="-4.9989318521683403E-2"/>
      </colorScale>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'C:\Users\jhoan.rodriguez\Documents\Entrega Tania\POA 2023\[F-DS-524 _v3 POA Dir. Bienes V0 2022.xlsx]datos'!#REF!</xm:f>
          </x14:formula1>
          <xm:sqref>AO13 AK13:AK18 AO15:AO18</xm:sqref>
        </x14:dataValidation>
        <x14:dataValidation type="list" allowBlank="1" showInputMessage="1" showErrorMessage="1">
          <x14:formula1>
            <xm:f>'C:\Users\luis.arias\Downloads\[F-DS-524_POA Dirección de Bienes 2023 MATRIZ DOFA.xlsx]datos'!#REF!</xm:f>
          </x14:formula1>
          <xm:sqref>AM7:AT7</xm:sqref>
        </x14:dataValidation>
        <x14:dataValidation type="list" errorStyle="information" operator="equal" showInputMessage="1" showErrorMessage="1" prompt="Escoja el Proceso del Menú desplegable">
          <x14:formula1>
            <xm:f>'C:\Users\luis.arias\Downloads\[F-DS-524_POA Dirección de Bienes 2023 MATRIZ DOFA.xlsx]datos'!#REF!</xm:f>
          </x14:formula1>
          <xm:sqref>D7:Z7</xm:sqref>
        </x14:dataValidation>
        <x14:dataValidation type="list" operator="equal" allowBlank="1" showErrorMessage="1">
          <x14:formula1>
            <xm:f>'C:\Users\jhoan.rodriguez\Documents\Entrega Tania\POA 2023\[F-DS-524 _v3 POA Dir. Bienes V0 2022.xlsx]datos'!#REF!</xm:f>
          </x14:formula1>
          <xm:sqref>AP13:AQ18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3"/>
  <sheetViews>
    <sheetView showGridLines="0" topLeftCell="A8" zoomScale="70" zoomScaleNormal="70" workbookViewId="0">
      <selection activeCell="L13" sqref="L13"/>
    </sheetView>
  </sheetViews>
  <sheetFormatPr baseColWidth="10" defaultColWidth="11.42578125" defaultRowHeight="15" x14ac:dyDescent="0.25"/>
  <cols>
    <col min="11" max="11" width="26.85546875" customWidth="1"/>
    <col min="16" max="16" width="10" customWidth="1"/>
    <col min="17" max="17" width="4.140625" customWidth="1"/>
  </cols>
  <sheetData>
    <row r="2" spans="3:17" ht="15.75" thickBot="1" x14ac:dyDescent="0.3"/>
    <row r="3" spans="3:17" x14ac:dyDescent="0.25">
      <c r="C3" s="1"/>
      <c r="D3" s="2"/>
      <c r="E3" s="2"/>
      <c r="F3" s="2"/>
      <c r="G3" s="2"/>
      <c r="H3" s="2"/>
      <c r="I3" s="2"/>
      <c r="J3" s="2"/>
      <c r="K3" s="2"/>
      <c r="L3" s="2"/>
      <c r="M3" s="2"/>
      <c r="N3" s="2"/>
      <c r="O3" s="2"/>
      <c r="P3" s="2"/>
      <c r="Q3" s="3"/>
    </row>
    <row r="4" spans="3:17" x14ac:dyDescent="0.25">
      <c r="C4" s="4"/>
      <c r="Q4" s="5"/>
    </row>
    <row r="5" spans="3:17" x14ac:dyDescent="0.25">
      <c r="C5" s="4"/>
      <c r="Q5" s="5"/>
    </row>
    <row r="6" spans="3:17" ht="79.5" customHeight="1" x14ac:dyDescent="0.25">
      <c r="C6" s="4"/>
      <c r="Q6" s="5"/>
    </row>
    <row r="7" spans="3:17" ht="27.75" customHeight="1" x14ac:dyDescent="0.25">
      <c r="C7" s="907" t="s">
        <v>0</v>
      </c>
      <c r="D7" s="908"/>
      <c r="E7" s="908"/>
      <c r="F7" s="908"/>
      <c r="G7" s="908"/>
      <c r="H7" s="908"/>
      <c r="I7" s="908"/>
      <c r="J7" s="908"/>
      <c r="K7" s="908"/>
      <c r="Q7" s="5"/>
    </row>
    <row r="8" spans="3:17" ht="137.25" customHeight="1" x14ac:dyDescent="0.25">
      <c r="C8" s="909" t="s">
        <v>1</v>
      </c>
      <c r="D8" s="910"/>
      <c r="E8" s="910"/>
      <c r="F8" s="910"/>
      <c r="G8" s="910"/>
      <c r="H8" s="910"/>
      <c r="I8" s="910"/>
      <c r="J8" s="910"/>
      <c r="K8" s="910"/>
      <c r="Q8" s="5"/>
    </row>
    <row r="9" spans="3:17" ht="15.75" x14ac:dyDescent="0.3">
      <c r="C9" s="10"/>
      <c r="D9" s="9"/>
      <c r="E9" s="9"/>
      <c r="F9" s="9"/>
      <c r="G9" s="9"/>
      <c r="H9" s="9"/>
      <c r="I9" s="9"/>
      <c r="J9" s="9"/>
      <c r="K9" s="9"/>
      <c r="Q9" s="5"/>
    </row>
    <row r="10" spans="3:17" ht="26.25" x14ac:dyDescent="0.25">
      <c r="C10" s="907" t="s">
        <v>2</v>
      </c>
      <c r="D10" s="908"/>
      <c r="E10" s="908"/>
      <c r="F10" s="908"/>
      <c r="G10" s="908"/>
      <c r="H10" s="908"/>
      <c r="I10" s="908"/>
      <c r="J10" s="908"/>
      <c r="K10" s="908"/>
      <c r="Q10" s="5"/>
    </row>
    <row r="11" spans="3:17" ht="26.25" customHeight="1" x14ac:dyDescent="0.3">
      <c r="C11" s="10"/>
      <c r="D11" s="9"/>
      <c r="E11" s="9"/>
      <c r="F11" s="9"/>
      <c r="G11" s="9"/>
      <c r="H11" s="9"/>
      <c r="I11" s="9"/>
      <c r="J11" s="9"/>
      <c r="K11" s="9"/>
      <c r="Q11" s="5"/>
    </row>
    <row r="12" spans="3:17" ht="96.75" customHeight="1" x14ac:dyDescent="0.25">
      <c r="C12" s="909" t="s">
        <v>3</v>
      </c>
      <c r="D12" s="910"/>
      <c r="E12" s="910"/>
      <c r="F12" s="910"/>
      <c r="G12" s="910"/>
      <c r="H12" s="910"/>
      <c r="I12" s="910"/>
      <c r="J12" s="910"/>
      <c r="K12" s="910"/>
      <c r="Q12" s="5"/>
    </row>
    <row r="13" spans="3:17" ht="49.5" customHeight="1" thickBot="1" x14ac:dyDescent="0.3">
      <c r="C13" s="911"/>
      <c r="D13" s="912"/>
      <c r="E13" s="912"/>
      <c r="F13" s="912"/>
      <c r="G13" s="912"/>
      <c r="H13" s="912"/>
      <c r="I13" s="912"/>
      <c r="J13" s="912"/>
      <c r="K13" s="912"/>
      <c r="L13" s="7"/>
      <c r="M13" s="7"/>
      <c r="N13" s="7"/>
      <c r="O13" s="7"/>
      <c r="P13" s="7"/>
      <c r="Q13" s="8"/>
    </row>
  </sheetData>
  <mergeCells count="5">
    <mergeCell ref="C7:K7"/>
    <mergeCell ref="C8:K8"/>
    <mergeCell ref="C10:K10"/>
    <mergeCell ref="C12:K12"/>
    <mergeCell ref="C13:K1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7"/>
  <sheetViews>
    <sheetView showGridLines="0" topLeftCell="AV15" zoomScale="70" zoomScaleNormal="70" workbookViewId="0">
      <selection activeCell="H13" sqref="H13"/>
    </sheetView>
  </sheetViews>
  <sheetFormatPr baseColWidth="10" defaultColWidth="20.5703125" defaultRowHeight="12.75" customHeight="1" x14ac:dyDescent="0.2"/>
  <cols>
    <col min="1" max="1" width="7" style="45" customWidth="1"/>
    <col min="2" max="2" width="11.28515625" style="267" customWidth="1"/>
    <col min="3" max="3" width="43.28515625" style="267" customWidth="1"/>
    <col min="4" max="4" width="11.140625" style="267" customWidth="1"/>
    <col min="5" max="5" width="8.42578125" style="267" customWidth="1"/>
    <col min="6" max="6" width="9.5703125" style="267" customWidth="1"/>
    <col min="7" max="7" width="16.7109375" style="267" customWidth="1"/>
    <col min="8" max="8" width="9.5703125" style="267" customWidth="1"/>
    <col min="9" max="9" width="8" style="267" customWidth="1"/>
    <col min="10" max="10" width="16.5703125" style="267" customWidth="1"/>
    <col min="11" max="11" width="11" style="267" customWidth="1"/>
    <col min="12" max="13" width="12" style="267" customWidth="1"/>
    <col min="14" max="14" width="10.140625" style="267" customWidth="1"/>
    <col min="15" max="15" width="10.7109375" style="267" customWidth="1"/>
    <col min="16" max="16" width="10.85546875" style="267" customWidth="1"/>
    <col min="17" max="17" width="11" style="267" customWidth="1"/>
    <col min="18" max="18" width="13" style="267" customWidth="1"/>
    <col min="19" max="19" width="11.5703125" style="267" customWidth="1"/>
    <col min="20" max="20" width="14.85546875" style="267" customWidth="1"/>
    <col min="21" max="21" width="19.42578125" style="267" customWidth="1"/>
    <col min="22" max="22" width="36.85546875" style="267" customWidth="1"/>
    <col min="23" max="24" width="22.5703125" style="267" customWidth="1"/>
    <col min="25" max="25" width="20.5703125" style="267" customWidth="1"/>
    <col min="26" max="36" width="20.5703125" style="268" customWidth="1"/>
    <col min="37" max="37" width="32.28515625" style="268" customWidth="1"/>
    <col min="38" max="38" width="31.5703125" style="268" customWidth="1"/>
    <col min="39" max="39" width="40.42578125" style="268" customWidth="1"/>
    <col min="40" max="40" width="20.5703125" style="268" customWidth="1"/>
    <col min="41" max="41" width="34.28515625" style="268" customWidth="1"/>
    <col min="42" max="42" width="29.28515625" style="268" customWidth="1"/>
    <col min="43" max="43" width="28.28515625" style="268" customWidth="1"/>
    <col min="44" max="44" width="25.28515625" style="268" customWidth="1"/>
    <col min="45" max="45" width="20.5703125" style="268" customWidth="1"/>
    <col min="46" max="46" width="23.28515625" style="268" customWidth="1"/>
    <col min="47" max="47" width="20.85546875" style="268" customWidth="1"/>
    <col min="48" max="48" width="20.5703125" style="268" customWidth="1"/>
    <col min="49" max="49" width="60" style="268" customWidth="1"/>
    <col min="50" max="50" width="40.85546875" style="267" customWidth="1"/>
    <col min="51" max="52" width="20.5703125" style="267" customWidth="1"/>
    <col min="53" max="53" width="43.140625" style="267" customWidth="1"/>
    <col min="54" max="54" width="33.5703125" style="267" customWidth="1"/>
    <col min="55" max="55" width="10.42578125" style="267" customWidth="1"/>
    <col min="56" max="56" width="9" style="267" customWidth="1"/>
    <col min="57" max="57" width="39" style="267" customWidth="1"/>
    <col min="58" max="58" width="32.140625" style="267" customWidth="1"/>
    <col min="59" max="59" width="17" style="267" customWidth="1"/>
    <col min="60" max="60" width="16" style="267" customWidth="1"/>
    <col min="61" max="61" width="51.5703125" style="267" customWidth="1"/>
    <col min="62" max="62" width="36" style="267" customWidth="1"/>
    <col min="63" max="251" width="20.5703125" style="267" customWidth="1"/>
    <col min="252" max="16384" width="20.5703125" style="45"/>
  </cols>
  <sheetData>
    <row r="1" spans="2:64" ht="12.75" customHeight="1" thickBot="1" x14ac:dyDescent="0.25"/>
    <row r="2" spans="2:64" ht="18" customHeight="1" thickBot="1" x14ac:dyDescent="0.25">
      <c r="B2" s="1377"/>
      <c r="C2" s="1395" t="s">
        <v>18</v>
      </c>
      <c r="D2" s="1396"/>
      <c r="E2" s="1396"/>
      <c r="F2" s="1396"/>
      <c r="G2" s="1396"/>
      <c r="H2" s="1396"/>
      <c r="I2" s="1396"/>
      <c r="J2" s="1396"/>
      <c r="K2" s="1396"/>
      <c r="L2" s="1396"/>
      <c r="M2" s="1396"/>
      <c r="N2" s="1396"/>
      <c r="O2" s="1396"/>
      <c r="P2" s="1396"/>
      <c r="Q2" s="1397"/>
      <c r="R2" s="1404" t="s">
        <v>19</v>
      </c>
      <c r="S2" s="1405"/>
      <c r="T2" s="1405"/>
      <c r="U2" s="1405"/>
      <c r="V2" s="1405"/>
      <c r="W2" s="1405"/>
      <c r="X2" s="1405"/>
      <c r="Y2" s="1405"/>
      <c r="Z2" s="1405"/>
      <c r="AA2" s="1405"/>
      <c r="AB2" s="1405"/>
      <c r="AC2" s="1405"/>
      <c r="AD2" s="1405"/>
      <c r="AE2" s="1405"/>
      <c r="AF2" s="1405"/>
      <c r="AG2" s="1405"/>
      <c r="AH2" s="1405"/>
      <c r="AI2" s="1406"/>
      <c r="AJ2" s="1413" t="s">
        <v>20</v>
      </c>
      <c r="AK2" s="1414"/>
      <c r="AL2" s="1414"/>
      <c r="AM2" s="1414"/>
      <c r="AN2" s="1414"/>
      <c r="AO2" s="1414"/>
      <c r="AP2" s="1414"/>
      <c r="AQ2" s="1414"/>
      <c r="AR2" s="1414"/>
      <c r="AS2" s="1414"/>
      <c r="AT2" s="1414"/>
      <c r="AU2" s="1415"/>
      <c r="AV2" s="1380" t="s">
        <v>21</v>
      </c>
      <c r="AW2" s="1381"/>
      <c r="AX2" s="1381"/>
      <c r="AY2" s="1381"/>
      <c r="AZ2" s="1381"/>
      <c r="BA2" s="1381"/>
      <c r="BB2" s="1381"/>
      <c r="BC2" s="1381"/>
      <c r="BD2" s="1381"/>
      <c r="BE2" s="1381"/>
      <c r="BF2" s="1381"/>
      <c r="BG2" s="1381"/>
      <c r="BH2" s="1381"/>
      <c r="BI2" s="1381"/>
      <c r="BJ2" s="1382"/>
    </row>
    <row r="3" spans="2:64" ht="21" customHeight="1" thickBot="1" x14ac:dyDescent="0.25">
      <c r="B3" s="1378"/>
      <c r="C3" s="1398"/>
      <c r="D3" s="1399"/>
      <c r="E3" s="1399"/>
      <c r="F3" s="1399"/>
      <c r="G3" s="1399"/>
      <c r="H3" s="1399"/>
      <c r="I3" s="1399"/>
      <c r="J3" s="1399"/>
      <c r="K3" s="1399"/>
      <c r="L3" s="1399"/>
      <c r="M3" s="1399"/>
      <c r="N3" s="1399"/>
      <c r="O3" s="1399"/>
      <c r="P3" s="1399"/>
      <c r="Q3" s="1400"/>
      <c r="R3" s="1407"/>
      <c r="S3" s="1408"/>
      <c r="T3" s="1408"/>
      <c r="U3" s="1408"/>
      <c r="V3" s="1408"/>
      <c r="W3" s="1408"/>
      <c r="X3" s="1408"/>
      <c r="Y3" s="1408"/>
      <c r="Z3" s="1408"/>
      <c r="AA3" s="1408"/>
      <c r="AB3" s="1408"/>
      <c r="AC3" s="1408"/>
      <c r="AD3" s="1408"/>
      <c r="AE3" s="1408"/>
      <c r="AF3" s="1408"/>
      <c r="AG3" s="1408"/>
      <c r="AH3" s="1408"/>
      <c r="AI3" s="1409"/>
      <c r="AJ3" s="1413" t="s">
        <v>22</v>
      </c>
      <c r="AK3" s="1414"/>
      <c r="AL3" s="1414"/>
      <c r="AM3" s="1414"/>
      <c r="AN3" s="1414"/>
      <c r="AO3" s="1414"/>
      <c r="AP3" s="1414"/>
      <c r="AQ3" s="1414"/>
      <c r="AR3" s="1414"/>
      <c r="AS3" s="1414"/>
      <c r="AT3" s="1414"/>
      <c r="AU3" s="1415"/>
      <c r="AV3" s="1383">
        <v>3</v>
      </c>
      <c r="AW3" s="1384"/>
      <c r="AX3" s="1384"/>
      <c r="AY3" s="1384"/>
      <c r="AZ3" s="1384"/>
      <c r="BA3" s="1384"/>
      <c r="BB3" s="1384"/>
      <c r="BC3" s="1384"/>
      <c r="BD3" s="1384"/>
      <c r="BE3" s="1384"/>
      <c r="BF3" s="1384"/>
      <c r="BG3" s="1384"/>
      <c r="BH3" s="1384"/>
      <c r="BI3" s="1384"/>
      <c r="BJ3" s="1385"/>
    </row>
    <row r="4" spans="2:64" ht="24" customHeight="1" thickBot="1" x14ac:dyDescent="0.25">
      <c r="B4" s="1378"/>
      <c r="C4" s="1401"/>
      <c r="D4" s="1402"/>
      <c r="E4" s="1402"/>
      <c r="F4" s="1402"/>
      <c r="G4" s="1402"/>
      <c r="H4" s="1402"/>
      <c r="I4" s="1402"/>
      <c r="J4" s="1402"/>
      <c r="K4" s="1402"/>
      <c r="L4" s="1402"/>
      <c r="M4" s="1402"/>
      <c r="N4" s="1402"/>
      <c r="O4" s="1402"/>
      <c r="P4" s="1402"/>
      <c r="Q4" s="1403"/>
      <c r="R4" s="1410"/>
      <c r="S4" s="1411"/>
      <c r="T4" s="1411"/>
      <c r="U4" s="1411"/>
      <c r="V4" s="1411"/>
      <c r="W4" s="1411"/>
      <c r="X4" s="1411"/>
      <c r="Y4" s="1411"/>
      <c r="Z4" s="1411"/>
      <c r="AA4" s="1411"/>
      <c r="AB4" s="1411"/>
      <c r="AC4" s="1411"/>
      <c r="AD4" s="1411"/>
      <c r="AE4" s="1411"/>
      <c r="AF4" s="1411"/>
      <c r="AG4" s="1411"/>
      <c r="AH4" s="1411"/>
      <c r="AI4" s="1412"/>
      <c r="AJ4" s="1413" t="s">
        <v>23</v>
      </c>
      <c r="AK4" s="1414"/>
      <c r="AL4" s="1414"/>
      <c r="AM4" s="1414"/>
      <c r="AN4" s="1414"/>
      <c r="AO4" s="1414"/>
      <c r="AP4" s="1414"/>
      <c r="AQ4" s="1414"/>
      <c r="AR4" s="1414"/>
      <c r="AS4" s="1414"/>
      <c r="AT4" s="1414"/>
      <c r="AU4" s="1415"/>
      <c r="AV4" s="1386">
        <v>42741</v>
      </c>
      <c r="AW4" s="1387"/>
      <c r="AX4" s="1387"/>
      <c r="AY4" s="1387"/>
      <c r="AZ4" s="1387"/>
      <c r="BA4" s="1387"/>
      <c r="BB4" s="1387"/>
      <c r="BC4" s="1387"/>
      <c r="BD4" s="1387"/>
      <c r="BE4" s="1387"/>
      <c r="BF4" s="1387"/>
      <c r="BG4" s="1387"/>
      <c r="BH4" s="1387"/>
      <c r="BI4" s="1387"/>
      <c r="BJ4" s="1388"/>
    </row>
    <row r="5" spans="2:64" ht="22.5" customHeight="1" x14ac:dyDescent="0.2">
      <c r="B5" s="1378"/>
      <c r="C5" s="1395" t="s">
        <v>24</v>
      </c>
      <c r="D5" s="1396"/>
      <c r="E5" s="1396"/>
      <c r="F5" s="1396"/>
      <c r="G5" s="1396"/>
      <c r="H5" s="1396"/>
      <c r="I5" s="1396"/>
      <c r="J5" s="1396"/>
      <c r="K5" s="1396"/>
      <c r="L5" s="1396"/>
      <c r="M5" s="1396"/>
      <c r="N5" s="1396"/>
      <c r="O5" s="1396"/>
      <c r="P5" s="1396"/>
      <c r="Q5" s="1397"/>
      <c r="R5" s="1404" t="s">
        <v>25</v>
      </c>
      <c r="S5" s="1405"/>
      <c r="T5" s="1405"/>
      <c r="U5" s="1405"/>
      <c r="V5" s="1405"/>
      <c r="W5" s="1405"/>
      <c r="X5" s="1405"/>
      <c r="Y5" s="1405"/>
      <c r="Z5" s="1405"/>
      <c r="AA5" s="1405"/>
      <c r="AB5" s="1405"/>
      <c r="AC5" s="1405"/>
      <c r="AD5" s="1405"/>
      <c r="AE5" s="1405"/>
      <c r="AF5" s="1405"/>
      <c r="AG5" s="1405"/>
      <c r="AH5" s="1405"/>
      <c r="AI5" s="1406"/>
      <c r="AJ5" s="1395" t="s">
        <v>26</v>
      </c>
      <c r="AK5" s="1396"/>
      <c r="AL5" s="1396"/>
      <c r="AM5" s="1396"/>
      <c r="AN5" s="1396"/>
      <c r="AO5" s="1396"/>
      <c r="AP5" s="1396"/>
      <c r="AQ5" s="1396"/>
      <c r="AR5" s="1396"/>
      <c r="AS5" s="1396"/>
      <c r="AT5" s="1396"/>
      <c r="AU5" s="1397"/>
      <c r="AV5" s="1389" t="s">
        <v>27</v>
      </c>
      <c r="AW5" s="1390"/>
      <c r="AX5" s="1390"/>
      <c r="AY5" s="1390"/>
      <c r="AZ5" s="1390"/>
      <c r="BA5" s="1390"/>
      <c r="BB5" s="1390"/>
      <c r="BC5" s="1390"/>
      <c r="BD5" s="1390"/>
      <c r="BE5" s="1390"/>
      <c r="BF5" s="1390"/>
      <c r="BG5" s="1390"/>
      <c r="BH5" s="1390"/>
      <c r="BI5" s="1390"/>
      <c r="BJ5" s="1391"/>
    </row>
    <row r="6" spans="2:64" ht="35.25" customHeight="1" thickBot="1" x14ac:dyDescent="0.25">
      <c r="B6" s="1379"/>
      <c r="C6" s="1401"/>
      <c r="D6" s="1402"/>
      <c r="E6" s="1402"/>
      <c r="F6" s="1402"/>
      <c r="G6" s="1402"/>
      <c r="H6" s="1402"/>
      <c r="I6" s="1402"/>
      <c r="J6" s="1402"/>
      <c r="K6" s="1402"/>
      <c r="L6" s="1402"/>
      <c r="M6" s="1402"/>
      <c r="N6" s="1402"/>
      <c r="O6" s="1402"/>
      <c r="P6" s="1402"/>
      <c r="Q6" s="1403"/>
      <c r="R6" s="1410"/>
      <c r="S6" s="1411"/>
      <c r="T6" s="1411"/>
      <c r="U6" s="1411"/>
      <c r="V6" s="1411"/>
      <c r="W6" s="1411"/>
      <c r="X6" s="1411"/>
      <c r="Y6" s="1411"/>
      <c r="Z6" s="1411"/>
      <c r="AA6" s="1411"/>
      <c r="AB6" s="1411"/>
      <c r="AC6" s="1411"/>
      <c r="AD6" s="1411"/>
      <c r="AE6" s="1411"/>
      <c r="AF6" s="1411"/>
      <c r="AG6" s="1411"/>
      <c r="AH6" s="1411"/>
      <c r="AI6" s="1412"/>
      <c r="AJ6" s="1401"/>
      <c r="AK6" s="1402"/>
      <c r="AL6" s="1402"/>
      <c r="AM6" s="1402"/>
      <c r="AN6" s="1402"/>
      <c r="AO6" s="1402"/>
      <c r="AP6" s="1402"/>
      <c r="AQ6" s="1402"/>
      <c r="AR6" s="1402"/>
      <c r="AS6" s="1402"/>
      <c r="AT6" s="1402"/>
      <c r="AU6" s="1403"/>
      <c r="AV6" s="1392"/>
      <c r="AW6" s="1393"/>
      <c r="AX6" s="1393"/>
      <c r="AY6" s="1393"/>
      <c r="AZ6" s="1393"/>
      <c r="BA6" s="1393"/>
      <c r="BB6" s="1393"/>
      <c r="BC6" s="1393"/>
      <c r="BD6" s="1393"/>
      <c r="BE6" s="1393"/>
      <c r="BF6" s="1393"/>
      <c r="BG6" s="1393"/>
      <c r="BH6" s="1393"/>
      <c r="BI6" s="1393"/>
      <c r="BJ6" s="1394"/>
    </row>
    <row r="7" spans="2:64" s="161" customFormat="1" ht="29.25" customHeight="1" x14ac:dyDescent="0.25">
      <c r="B7" s="1364" t="s">
        <v>28</v>
      </c>
      <c r="C7" s="1365"/>
      <c r="D7" s="1304"/>
      <c r="E7" s="1304"/>
      <c r="F7" s="1304"/>
      <c r="G7" s="1304"/>
      <c r="H7" s="1304"/>
      <c r="I7" s="1304"/>
      <c r="J7" s="1304"/>
      <c r="K7" s="1304"/>
      <c r="L7" s="1304"/>
      <c r="M7" s="1304"/>
      <c r="N7" s="1304"/>
      <c r="O7" s="1304"/>
      <c r="P7" s="1304"/>
      <c r="Q7" s="1304"/>
      <c r="R7" s="1304"/>
      <c r="S7" s="1304"/>
      <c r="T7" s="1304"/>
      <c r="U7" s="1304"/>
      <c r="V7" s="1304"/>
      <c r="W7" s="1304"/>
      <c r="X7" s="1304"/>
      <c r="Y7" s="1304"/>
      <c r="Z7" s="1304"/>
      <c r="AA7" s="1366" t="s">
        <v>30</v>
      </c>
      <c r="AB7" s="1366"/>
      <c r="AC7" s="1305"/>
      <c r="AD7" s="1305"/>
      <c r="AE7" s="1305"/>
      <c r="AF7" s="1305"/>
      <c r="AG7" s="1305"/>
      <c r="AH7" s="1305"/>
      <c r="AI7" s="1305"/>
      <c r="AJ7" s="1305"/>
      <c r="AK7" s="1366" t="s">
        <v>32</v>
      </c>
      <c r="AL7" s="1366"/>
      <c r="AM7" s="1361"/>
      <c r="AN7" s="1361"/>
      <c r="AO7" s="1361"/>
      <c r="AP7" s="1361"/>
      <c r="AQ7" s="1361"/>
      <c r="AR7" s="1361"/>
      <c r="AS7" s="1361"/>
      <c r="AT7" s="1361"/>
      <c r="AU7" s="1362"/>
      <c r="AV7" s="1362"/>
      <c r="AW7" s="1362"/>
      <c r="AX7" s="1362"/>
      <c r="AY7" s="1362"/>
      <c r="AZ7" s="1362"/>
      <c r="BA7" s="1362"/>
      <c r="BB7" s="1362"/>
      <c r="BC7" s="1362"/>
      <c r="BD7" s="1362"/>
      <c r="BE7" s="1362"/>
      <c r="BF7" s="1362"/>
      <c r="BG7" s="1362"/>
      <c r="BH7" s="1362"/>
      <c r="BI7" s="1362"/>
      <c r="BJ7" s="1363"/>
    </row>
    <row r="8" spans="2:64" s="161" customFormat="1" ht="39" customHeight="1" x14ac:dyDescent="0.25">
      <c r="B8" s="1367" t="s">
        <v>34</v>
      </c>
      <c r="C8" s="1368"/>
      <c r="D8" s="1369"/>
      <c r="E8" s="1370"/>
      <c r="F8" s="1370"/>
      <c r="G8" s="1370"/>
      <c r="H8" s="1370"/>
      <c r="I8" s="1370"/>
      <c r="J8" s="1370"/>
      <c r="K8" s="1370"/>
      <c r="L8" s="1370"/>
      <c r="M8" s="1370"/>
      <c r="N8" s="1370"/>
      <c r="O8" s="1370"/>
      <c r="P8" s="1370"/>
      <c r="Q8" s="1370"/>
      <c r="R8" s="1370"/>
      <c r="S8" s="1370"/>
      <c r="T8" s="1370"/>
      <c r="U8" s="1370"/>
      <c r="V8" s="1370"/>
      <c r="W8" s="1370"/>
      <c r="X8" s="1370"/>
      <c r="Y8" s="1370"/>
      <c r="Z8" s="1370"/>
      <c r="AA8" s="1370"/>
      <c r="AB8" s="1370"/>
      <c r="AC8" s="1370"/>
      <c r="AD8" s="1370"/>
      <c r="AE8" s="1370"/>
      <c r="AF8" s="1370"/>
      <c r="AG8" s="1370"/>
      <c r="AH8" s="1370"/>
      <c r="AI8" s="1370"/>
      <c r="AJ8" s="1370"/>
      <c r="AK8" s="1370"/>
      <c r="AL8" s="1371"/>
      <c r="AM8" s="869" t="s">
        <v>36</v>
      </c>
      <c r="AN8" s="1376"/>
      <c r="AO8" s="1373"/>
      <c r="AP8" s="1373"/>
      <c r="AQ8" s="1373"/>
      <c r="AR8" s="1373"/>
      <c r="AS8" s="1373"/>
      <c r="AT8" s="1373"/>
      <c r="AU8" s="1362"/>
      <c r="AV8" s="1362"/>
      <c r="AW8" s="1362"/>
      <c r="AX8" s="1362"/>
      <c r="AY8" s="1362"/>
      <c r="AZ8" s="1362"/>
      <c r="BA8" s="1362"/>
      <c r="BB8" s="1362"/>
      <c r="BC8" s="1362"/>
      <c r="BD8" s="1362"/>
      <c r="BE8" s="1362"/>
      <c r="BF8" s="1362"/>
      <c r="BG8" s="1362"/>
      <c r="BH8" s="1362"/>
      <c r="BI8" s="1362"/>
      <c r="BJ8" s="1363"/>
    </row>
    <row r="9" spans="2:64" s="161" customFormat="1" ht="27.75" customHeight="1" x14ac:dyDescent="0.25">
      <c r="B9" s="1295" t="s">
        <v>37</v>
      </c>
      <c r="C9" s="1296"/>
      <c r="D9" s="1296"/>
      <c r="E9" s="1296"/>
      <c r="F9" s="1296"/>
      <c r="G9" s="1296"/>
      <c r="H9" s="1296"/>
      <c r="I9" s="1296"/>
      <c r="J9" s="1296"/>
      <c r="K9" s="1296"/>
      <c r="L9" s="1296"/>
      <c r="M9" s="1296"/>
      <c r="N9" s="1296"/>
      <c r="O9" s="1296"/>
      <c r="P9" s="1296"/>
      <c r="Q9" s="1296"/>
      <c r="R9" s="1296"/>
      <c r="S9" s="1296"/>
      <c r="T9" s="1296"/>
      <c r="U9" s="1296"/>
      <c r="V9" s="1296"/>
      <c r="W9" s="1296"/>
      <c r="X9" s="1296"/>
      <c r="Y9" s="1296"/>
      <c r="Z9" s="1296"/>
      <c r="AA9" s="1296"/>
      <c r="AB9" s="1296"/>
      <c r="AC9" s="1296"/>
      <c r="AD9" s="1296"/>
      <c r="AE9" s="1296"/>
      <c r="AF9" s="1296"/>
      <c r="AG9" s="1296"/>
      <c r="AH9" s="1296"/>
      <c r="AI9" s="1296"/>
      <c r="AJ9" s="1296"/>
      <c r="AK9" s="1296"/>
      <c r="AL9" s="1296"/>
      <c r="AM9" s="1296"/>
      <c r="AN9" s="1296"/>
      <c r="AO9" s="1296"/>
      <c r="AP9" s="1296"/>
      <c r="AQ9" s="1296"/>
      <c r="AR9" s="1296"/>
      <c r="AS9" s="1296"/>
      <c r="AT9" s="1296"/>
      <c r="AU9" s="1297" t="s">
        <v>38</v>
      </c>
      <c r="AV9" s="1298"/>
      <c r="AW9" s="1298"/>
      <c r="AX9" s="1298"/>
      <c r="AY9" s="1298"/>
      <c r="AZ9" s="1298"/>
      <c r="BA9" s="1298"/>
      <c r="BB9" s="1298"/>
      <c r="BC9" s="1298"/>
      <c r="BD9" s="1298"/>
      <c r="BE9" s="1298"/>
      <c r="BF9" s="1298"/>
      <c r="BG9" s="1298"/>
      <c r="BH9" s="1298"/>
      <c r="BI9" s="1298"/>
      <c r="BJ9" s="1299"/>
    </row>
    <row r="10" spans="2:64"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64" s="129" customFormat="1" ht="42.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64" s="129" customFormat="1" ht="49.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SUM(T13:T17)</f>
        <v>0.49090909090909096</v>
      </c>
      <c r="U12" s="1058"/>
      <c r="V12" s="1058"/>
      <c r="W12" s="1058"/>
      <c r="X12" s="131" t="s">
        <v>74</v>
      </c>
      <c r="Y12" s="131" t="s">
        <v>75</v>
      </c>
      <c r="Z12" s="1083"/>
      <c r="AA12" s="1058"/>
      <c r="AB12" s="1058"/>
      <c r="AC12" s="1058"/>
      <c r="AD12" s="1058"/>
      <c r="AE12" s="1058"/>
      <c r="AF12" s="130" t="s">
        <v>76</v>
      </c>
      <c r="AG12" s="130" t="s">
        <v>77</v>
      </c>
      <c r="AH12" s="131" t="s">
        <v>78</v>
      </c>
      <c r="AI12" s="1058"/>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64" s="161" customFormat="1" ht="166.5" customHeight="1" x14ac:dyDescent="0.25">
      <c r="B13" s="157">
        <v>1</v>
      </c>
      <c r="C13" s="265" t="s">
        <v>1015</v>
      </c>
      <c r="D13" s="48">
        <v>0.2</v>
      </c>
      <c r="E13" s="164">
        <v>1</v>
      </c>
      <c r="F13" s="164">
        <v>1</v>
      </c>
      <c r="G13" s="50">
        <f>IF(ISERROR(F13/E13),"",(F13/E13))</f>
        <v>1</v>
      </c>
      <c r="H13" s="164">
        <v>1</v>
      </c>
      <c r="I13" s="457">
        <v>1</v>
      </c>
      <c r="J13" s="50">
        <f>IF(ISERROR(I13/H13),"",(I13/H13))</f>
        <v>1</v>
      </c>
      <c r="K13" s="164">
        <v>1</v>
      </c>
      <c r="L13" s="69"/>
      <c r="M13" s="50">
        <v>0</v>
      </c>
      <c r="N13" s="164">
        <v>1</v>
      </c>
      <c r="O13" s="69"/>
      <c r="P13" s="50">
        <v>0</v>
      </c>
      <c r="Q13" s="206">
        <f>MAX(E13,H13,K13,N13)</f>
        <v>1</v>
      </c>
      <c r="R13" s="206">
        <f>(SUM(F13,I13,L13,O13))/4</f>
        <v>0.5</v>
      </c>
      <c r="S13" s="18">
        <f>IF(ISERROR(R13/Q13),"",(R13/Q13))</f>
        <v>0.5</v>
      </c>
      <c r="T13" s="27">
        <f>S13*D13</f>
        <v>0.1</v>
      </c>
      <c r="U13" s="47" t="s">
        <v>1016</v>
      </c>
      <c r="V13" s="47" t="s">
        <v>1017</v>
      </c>
      <c r="W13" s="50" t="s">
        <v>672</v>
      </c>
      <c r="X13" s="50" t="s">
        <v>1018</v>
      </c>
      <c r="Y13" s="50" t="s">
        <v>1019</v>
      </c>
      <c r="Z13" s="71" t="s">
        <v>212</v>
      </c>
      <c r="AA13" s="50" t="s">
        <v>905</v>
      </c>
      <c r="AB13" s="71" t="s">
        <v>162</v>
      </c>
      <c r="AC13" s="71" t="s">
        <v>100</v>
      </c>
      <c r="AD13" s="71" t="s">
        <v>101</v>
      </c>
      <c r="AE13" s="71" t="s">
        <v>102</v>
      </c>
      <c r="AF13" s="71" t="s">
        <v>106</v>
      </c>
      <c r="AG13" s="71">
        <v>2023</v>
      </c>
      <c r="AH13" s="71" t="s">
        <v>106</v>
      </c>
      <c r="AI13" s="71" t="s">
        <v>103</v>
      </c>
      <c r="AJ13" s="71" t="s">
        <v>151</v>
      </c>
      <c r="AK13" s="39" t="s">
        <v>105</v>
      </c>
      <c r="AL13" s="75" t="s">
        <v>1020</v>
      </c>
      <c r="AM13" s="73" t="s">
        <v>1021</v>
      </c>
      <c r="AN13" s="74"/>
      <c r="AO13" s="75" t="s">
        <v>1022</v>
      </c>
      <c r="AP13" s="75" t="s">
        <v>331</v>
      </c>
      <c r="AQ13" s="75" t="s">
        <v>332</v>
      </c>
      <c r="AR13" s="35" t="s">
        <v>1023</v>
      </c>
      <c r="AS13" s="35"/>
      <c r="AT13" s="77" t="s">
        <v>1024</v>
      </c>
      <c r="AU13" s="457">
        <v>1</v>
      </c>
      <c r="AV13" s="457">
        <v>1</v>
      </c>
      <c r="AW13" s="457" t="s">
        <v>1025</v>
      </c>
      <c r="AX13" s="459" t="s">
        <v>1026</v>
      </c>
      <c r="AY13" s="457">
        <v>1</v>
      </c>
      <c r="AZ13" s="457">
        <v>1</v>
      </c>
      <c r="BA13" s="642" t="s">
        <v>1027</v>
      </c>
      <c r="BB13" s="458" t="s">
        <v>1028</v>
      </c>
      <c r="BC13" s="457"/>
      <c r="BD13" s="457"/>
      <c r="BE13" s="459"/>
      <c r="BF13" s="459"/>
      <c r="BG13" s="428"/>
      <c r="BH13" s="457"/>
      <c r="BI13" s="460"/>
      <c r="BJ13" s="460"/>
      <c r="BK13" s="461"/>
      <c r="BL13" s="461"/>
    </row>
    <row r="14" spans="2:64" s="161" customFormat="1" ht="280.5" customHeight="1" x14ac:dyDescent="0.25">
      <c r="B14" s="157">
        <v>2</v>
      </c>
      <c r="C14" s="265" t="s">
        <v>1029</v>
      </c>
      <c r="D14" s="48">
        <v>0.2</v>
      </c>
      <c r="E14" s="164">
        <v>1</v>
      </c>
      <c r="F14" s="164">
        <v>1</v>
      </c>
      <c r="G14" s="50">
        <f>IF(ISERROR(F14/E14),"",(F14/E14))</f>
        <v>1</v>
      </c>
      <c r="H14" s="164">
        <v>1</v>
      </c>
      <c r="I14" s="457">
        <v>1</v>
      </c>
      <c r="J14" s="50">
        <f>IF(ISERROR(I14/H14),"",(I14/H14))</f>
        <v>1</v>
      </c>
      <c r="K14" s="164">
        <v>1</v>
      </c>
      <c r="L14" s="69"/>
      <c r="M14" s="50">
        <v>0</v>
      </c>
      <c r="N14" s="164">
        <v>1</v>
      </c>
      <c r="O14" s="69"/>
      <c r="P14" s="50">
        <v>0</v>
      </c>
      <c r="Q14" s="206">
        <f>MAX(E14,H14,K14,N14)</f>
        <v>1</v>
      </c>
      <c r="R14" s="206">
        <f>(SUM(F14,I14,L14,O14))/4</f>
        <v>0.5</v>
      </c>
      <c r="S14" s="18">
        <f>IF(ISERROR(R14/Q14),"",(R14/Q14))</f>
        <v>0.5</v>
      </c>
      <c r="T14" s="27">
        <f>S14*D14</f>
        <v>0.1</v>
      </c>
      <c r="U14" s="47" t="s">
        <v>1030</v>
      </c>
      <c r="V14" s="47" t="s">
        <v>1031</v>
      </c>
      <c r="W14" s="50" t="s">
        <v>672</v>
      </c>
      <c r="X14" s="50" t="s">
        <v>1032</v>
      </c>
      <c r="Y14" s="50" t="s">
        <v>1033</v>
      </c>
      <c r="Z14" s="71" t="s">
        <v>212</v>
      </c>
      <c r="AA14" s="50" t="s">
        <v>905</v>
      </c>
      <c r="AB14" s="71" t="s">
        <v>162</v>
      </c>
      <c r="AC14" s="71" t="s">
        <v>100</v>
      </c>
      <c r="AD14" s="71" t="s">
        <v>101</v>
      </c>
      <c r="AE14" s="71" t="s">
        <v>102</v>
      </c>
      <c r="AF14" s="74">
        <v>4</v>
      </c>
      <c r="AG14" s="71">
        <v>2023</v>
      </c>
      <c r="AH14" s="71">
        <v>2022</v>
      </c>
      <c r="AI14" s="71" t="s">
        <v>103</v>
      </c>
      <c r="AJ14" s="71" t="s">
        <v>151</v>
      </c>
      <c r="AK14" s="39" t="s">
        <v>105</v>
      </c>
      <c r="AL14" s="75" t="s">
        <v>1020</v>
      </c>
      <c r="AM14" s="73" t="s">
        <v>1021</v>
      </c>
      <c r="AN14" s="74"/>
      <c r="AO14" s="75" t="s">
        <v>1022</v>
      </c>
      <c r="AP14" s="75" t="s">
        <v>331</v>
      </c>
      <c r="AQ14" s="75" t="s">
        <v>331</v>
      </c>
      <c r="AR14" s="35" t="s">
        <v>1023</v>
      </c>
      <c r="AS14" s="35"/>
      <c r="AT14" s="77" t="s">
        <v>1024</v>
      </c>
      <c r="AU14" s="457">
        <v>1</v>
      </c>
      <c r="AV14" s="457">
        <v>1</v>
      </c>
      <c r="AW14" s="459" t="s">
        <v>1034</v>
      </c>
      <c r="AX14" s="459" t="s">
        <v>1035</v>
      </c>
      <c r="AY14" s="457">
        <v>1</v>
      </c>
      <c r="AZ14" s="457">
        <v>1</v>
      </c>
      <c r="BA14" s="464" t="s">
        <v>1036</v>
      </c>
      <c r="BB14" s="459" t="s">
        <v>1037</v>
      </c>
      <c r="BC14" s="457"/>
      <c r="BD14" s="457"/>
      <c r="BE14" s="459"/>
      <c r="BF14" s="459"/>
      <c r="BG14" s="457"/>
      <c r="BH14" s="457"/>
      <c r="BI14" s="465"/>
      <c r="BJ14" s="459"/>
      <c r="BK14" s="461"/>
      <c r="BL14" s="461"/>
    </row>
    <row r="15" spans="2:64" s="161" customFormat="1" ht="133.5" customHeight="1" x14ac:dyDescent="0.25">
      <c r="B15" s="157">
        <v>3</v>
      </c>
      <c r="C15" s="265" t="s">
        <v>1038</v>
      </c>
      <c r="D15" s="48">
        <v>0.2</v>
      </c>
      <c r="E15" s="164">
        <v>20</v>
      </c>
      <c r="F15" s="164">
        <v>20</v>
      </c>
      <c r="G15" s="50">
        <f>IF(ISERROR(F15/E15),"",(F15/E15))</f>
        <v>1</v>
      </c>
      <c r="H15" s="164">
        <v>20</v>
      </c>
      <c r="I15" s="457">
        <v>20</v>
      </c>
      <c r="J15" s="50">
        <f>IF(ISERROR(I15/H15),"",(I15/H15))</f>
        <v>1</v>
      </c>
      <c r="K15" s="164">
        <v>20</v>
      </c>
      <c r="L15" s="69"/>
      <c r="M15" s="50">
        <v>0</v>
      </c>
      <c r="N15" s="164">
        <v>20</v>
      </c>
      <c r="O15" s="69"/>
      <c r="P15" s="50">
        <v>0</v>
      </c>
      <c r="Q15" s="284">
        <f t="shared" ref="Q15:R17" si="0">SUM(E15,H15,K15,N15)</f>
        <v>80</v>
      </c>
      <c r="R15" s="284">
        <f t="shared" si="0"/>
        <v>40</v>
      </c>
      <c r="S15" s="285">
        <f>IF((IF(ISERROR(R15/Q15),0,(R15/Q15)))&gt;1,1,(IF(ISERROR(R15/Q15),0,(R15/Q15))))</f>
        <v>0.5</v>
      </c>
      <c r="T15" s="285">
        <f>S15*D15</f>
        <v>0.1</v>
      </c>
      <c r="U15" s="47" t="s">
        <v>1039</v>
      </c>
      <c r="V15" s="47" t="s">
        <v>1040</v>
      </c>
      <c r="W15" s="50" t="s">
        <v>1041</v>
      </c>
      <c r="X15" s="51" t="s">
        <v>1042</v>
      </c>
      <c r="Y15" s="51" t="s">
        <v>1043</v>
      </c>
      <c r="Z15" s="71" t="s">
        <v>212</v>
      </c>
      <c r="AA15" s="120" t="s">
        <v>905</v>
      </c>
      <c r="AB15" s="71" t="s">
        <v>162</v>
      </c>
      <c r="AC15" s="71" t="s">
        <v>100</v>
      </c>
      <c r="AD15" s="71" t="s">
        <v>317</v>
      </c>
      <c r="AE15" s="71" t="s">
        <v>102</v>
      </c>
      <c r="AF15" s="73">
        <v>55</v>
      </c>
      <c r="AG15" s="71">
        <v>2023</v>
      </c>
      <c r="AH15" s="71">
        <v>2022</v>
      </c>
      <c r="AI15" s="71" t="s">
        <v>103</v>
      </c>
      <c r="AJ15" s="71" t="s">
        <v>151</v>
      </c>
      <c r="AK15" s="39" t="s">
        <v>105</v>
      </c>
      <c r="AL15" s="75" t="s">
        <v>1020</v>
      </c>
      <c r="AM15" s="74" t="s">
        <v>1021</v>
      </c>
      <c r="AN15" s="74"/>
      <c r="AO15" s="75" t="s">
        <v>1022</v>
      </c>
      <c r="AP15" s="75" t="s">
        <v>1044</v>
      </c>
      <c r="AQ15" s="75" t="s">
        <v>1045</v>
      </c>
      <c r="AR15" s="35" t="s">
        <v>1046</v>
      </c>
      <c r="AS15" s="35"/>
      <c r="AT15" s="77" t="s">
        <v>1024</v>
      </c>
      <c r="AU15" s="428">
        <v>20</v>
      </c>
      <c r="AV15" s="457">
        <v>20</v>
      </c>
      <c r="AW15" s="459" t="s">
        <v>1047</v>
      </c>
      <c r="AX15" s="459" t="s">
        <v>1048</v>
      </c>
      <c r="AY15" s="457">
        <v>20</v>
      </c>
      <c r="AZ15" s="457">
        <v>20</v>
      </c>
      <c r="BA15" s="464" t="s">
        <v>1049</v>
      </c>
      <c r="BB15" s="459" t="s">
        <v>1048</v>
      </c>
      <c r="BC15" s="457"/>
      <c r="BD15" s="457"/>
      <c r="BE15" s="465"/>
      <c r="BF15" s="459"/>
      <c r="BG15" s="457"/>
      <c r="BH15" s="457"/>
      <c r="BI15" s="465"/>
      <c r="BJ15" s="459"/>
      <c r="BK15" s="461"/>
      <c r="BL15" s="461"/>
    </row>
    <row r="16" spans="2:64" s="161" customFormat="1" ht="216.75" customHeight="1" x14ac:dyDescent="0.25">
      <c r="B16" s="157">
        <v>4</v>
      </c>
      <c r="C16" s="265" t="s">
        <v>1050</v>
      </c>
      <c r="D16" s="48">
        <v>0.2</v>
      </c>
      <c r="E16" s="164">
        <v>2</v>
      </c>
      <c r="F16" s="164">
        <v>2</v>
      </c>
      <c r="G16" s="50">
        <f>IF(ISERROR(F16/E16),"",(F16/E16))</f>
        <v>1</v>
      </c>
      <c r="H16" s="164">
        <v>3</v>
      </c>
      <c r="I16" s="457">
        <v>3</v>
      </c>
      <c r="J16" s="50">
        <f>IF(ISERROR(I16/H16),"",(I16/H16))</f>
        <v>1</v>
      </c>
      <c r="K16" s="164">
        <v>3</v>
      </c>
      <c r="L16" s="69"/>
      <c r="M16" s="50">
        <v>0</v>
      </c>
      <c r="N16" s="164">
        <v>3</v>
      </c>
      <c r="O16" s="69"/>
      <c r="P16" s="50">
        <v>0</v>
      </c>
      <c r="Q16" s="284">
        <f t="shared" si="0"/>
        <v>11</v>
      </c>
      <c r="R16" s="284">
        <f t="shared" si="0"/>
        <v>5</v>
      </c>
      <c r="S16" s="285">
        <f>IF((IF(ISERROR(R16/Q16),0,(R16/Q16)))&gt;1,1,(IF(ISERROR(R16/Q16),0,(R16/Q16))))</f>
        <v>0.45454545454545453</v>
      </c>
      <c r="T16" s="285">
        <f>S16*D16</f>
        <v>9.0909090909090912E-2</v>
      </c>
      <c r="U16" s="47" t="s">
        <v>1051</v>
      </c>
      <c r="V16" s="47" t="s">
        <v>1052</v>
      </c>
      <c r="W16" s="50" t="s">
        <v>672</v>
      </c>
      <c r="X16" s="51" t="s">
        <v>1032</v>
      </c>
      <c r="Y16" s="51" t="s">
        <v>1033</v>
      </c>
      <c r="Z16" s="71" t="s">
        <v>212</v>
      </c>
      <c r="AA16" s="120" t="s">
        <v>905</v>
      </c>
      <c r="AB16" s="71" t="s">
        <v>162</v>
      </c>
      <c r="AC16" s="71" t="s">
        <v>100</v>
      </c>
      <c r="AD16" s="71" t="s">
        <v>317</v>
      </c>
      <c r="AE16" s="71" t="s">
        <v>102</v>
      </c>
      <c r="AF16" s="73">
        <v>11</v>
      </c>
      <c r="AG16" s="71">
        <v>2023</v>
      </c>
      <c r="AH16" s="71">
        <v>2022</v>
      </c>
      <c r="AI16" s="71" t="s">
        <v>103</v>
      </c>
      <c r="AJ16" s="71" t="s">
        <v>151</v>
      </c>
      <c r="AK16" s="39" t="s">
        <v>105</v>
      </c>
      <c r="AL16" s="75" t="s">
        <v>1020</v>
      </c>
      <c r="AM16" s="74" t="s">
        <v>1021</v>
      </c>
      <c r="AN16" s="74"/>
      <c r="AO16" s="75" t="s">
        <v>1022</v>
      </c>
      <c r="AP16" s="75" t="s">
        <v>331</v>
      </c>
      <c r="AQ16" s="75" t="s">
        <v>332</v>
      </c>
      <c r="AR16" s="35" t="s">
        <v>1023</v>
      </c>
      <c r="AS16" s="35"/>
      <c r="AT16" s="77" t="s">
        <v>1024</v>
      </c>
      <c r="AU16" s="428">
        <v>2</v>
      </c>
      <c r="AV16" s="457">
        <v>2</v>
      </c>
      <c r="AW16" s="459" t="s">
        <v>1053</v>
      </c>
      <c r="AX16" s="459" t="s">
        <v>1054</v>
      </c>
      <c r="AY16" s="457">
        <v>3</v>
      </c>
      <c r="AZ16" s="457">
        <v>3</v>
      </c>
      <c r="BA16" s="464" t="s">
        <v>1055</v>
      </c>
      <c r="BB16" s="459" t="s">
        <v>1056</v>
      </c>
      <c r="BC16" s="457"/>
      <c r="BD16" s="457"/>
      <c r="BE16" s="465"/>
      <c r="BF16" s="459"/>
      <c r="BG16" s="457"/>
      <c r="BH16" s="457"/>
      <c r="BI16" s="465"/>
      <c r="BJ16" s="459"/>
      <c r="BK16" s="461"/>
      <c r="BL16" s="461"/>
    </row>
    <row r="17" spans="2:64" s="161" customFormat="1" ht="133.5" customHeight="1" x14ac:dyDescent="0.25">
      <c r="B17" s="157">
        <v>5</v>
      </c>
      <c r="C17" s="47" t="s">
        <v>1057</v>
      </c>
      <c r="D17" s="48">
        <v>0.2</v>
      </c>
      <c r="E17" s="164">
        <v>1</v>
      </c>
      <c r="F17" s="164">
        <v>1</v>
      </c>
      <c r="G17" s="50">
        <f>IF(ISERROR(F17/E17),"",(F17/E17))</f>
        <v>1</v>
      </c>
      <c r="H17" s="164">
        <v>1</v>
      </c>
      <c r="I17" s="457">
        <v>1</v>
      </c>
      <c r="J17" s="50">
        <f>IF(ISERROR(I17/H17),"",(I17/H17))</f>
        <v>1</v>
      </c>
      <c r="K17" s="164">
        <v>1</v>
      </c>
      <c r="L17" s="164"/>
      <c r="M17" s="50">
        <v>0</v>
      </c>
      <c r="N17" s="164">
        <v>1</v>
      </c>
      <c r="O17" s="164"/>
      <c r="P17" s="50">
        <v>0</v>
      </c>
      <c r="Q17" s="284">
        <f t="shared" si="0"/>
        <v>4</v>
      </c>
      <c r="R17" s="284">
        <f t="shared" si="0"/>
        <v>2</v>
      </c>
      <c r="S17" s="285">
        <f>IF((IF(ISERROR(R17/Q17),0,(R17/Q17)))&gt;1,1,(IF(ISERROR(R17/Q17),0,(R17/Q17))))</f>
        <v>0.5</v>
      </c>
      <c r="T17" s="285">
        <f>S17*D17</f>
        <v>0.1</v>
      </c>
      <c r="U17" s="47" t="s">
        <v>1058</v>
      </c>
      <c r="V17" s="175" t="s">
        <v>1059</v>
      </c>
      <c r="W17" s="50" t="s">
        <v>672</v>
      </c>
      <c r="X17" s="39" t="s">
        <v>1060</v>
      </c>
      <c r="Y17" s="39" t="s">
        <v>1061</v>
      </c>
      <c r="Z17" s="71" t="s">
        <v>212</v>
      </c>
      <c r="AA17" s="120" t="s">
        <v>905</v>
      </c>
      <c r="AB17" s="71" t="s">
        <v>162</v>
      </c>
      <c r="AC17" s="71" t="s">
        <v>100</v>
      </c>
      <c r="AD17" s="71" t="s">
        <v>101</v>
      </c>
      <c r="AE17" s="71" t="s">
        <v>102</v>
      </c>
      <c r="AF17" s="71" t="s">
        <v>106</v>
      </c>
      <c r="AG17" s="71">
        <v>2023</v>
      </c>
      <c r="AH17" s="71" t="s">
        <v>106</v>
      </c>
      <c r="AI17" s="71" t="s">
        <v>103</v>
      </c>
      <c r="AJ17" s="71" t="s">
        <v>151</v>
      </c>
      <c r="AK17" s="39" t="s">
        <v>105</v>
      </c>
      <c r="AL17" s="75" t="s">
        <v>1020</v>
      </c>
      <c r="AM17" s="74" t="s">
        <v>1021</v>
      </c>
      <c r="AN17" s="74"/>
      <c r="AO17" s="75" t="s">
        <v>1022</v>
      </c>
      <c r="AP17" s="75" t="s">
        <v>331</v>
      </c>
      <c r="AQ17" s="75" t="s">
        <v>332</v>
      </c>
      <c r="AR17" s="35" t="s">
        <v>1023</v>
      </c>
      <c r="AS17" s="35"/>
      <c r="AT17" s="77" t="s">
        <v>1024</v>
      </c>
      <c r="AU17" s="457">
        <v>1</v>
      </c>
      <c r="AV17" s="457">
        <v>1</v>
      </c>
      <c r="AW17" s="459" t="s">
        <v>1062</v>
      </c>
      <c r="AX17" s="459" t="s">
        <v>1063</v>
      </c>
      <c r="AY17" s="457">
        <v>1</v>
      </c>
      <c r="AZ17" s="457">
        <v>1</v>
      </c>
      <c r="BA17" s="459" t="s">
        <v>1062</v>
      </c>
      <c r="BB17" s="459" t="s">
        <v>1064</v>
      </c>
      <c r="BC17" s="457"/>
      <c r="BD17" s="457"/>
      <c r="BE17" s="465"/>
      <c r="BF17" s="459"/>
      <c r="BG17" s="457"/>
      <c r="BH17" s="457"/>
      <c r="BI17" s="465"/>
      <c r="BJ17" s="459"/>
      <c r="BK17" s="461"/>
      <c r="BL17" s="461"/>
    </row>
    <row r="18" spans="2:64" s="167" customFormat="1" ht="19.5" hidden="1" customHeight="1" x14ac:dyDescent="0.25">
      <c r="B18" s="269"/>
      <c r="C18" s="270"/>
      <c r="D18" s="271"/>
      <c r="E18" s="272"/>
      <c r="F18" s="272"/>
      <c r="G18" s="273"/>
      <c r="H18" s="272"/>
      <c r="I18" s="272"/>
      <c r="J18" s="273"/>
      <c r="K18" s="272"/>
      <c r="L18" s="272"/>
      <c r="M18" s="273"/>
      <c r="N18" s="272"/>
      <c r="O18" s="272"/>
      <c r="P18" s="273"/>
      <c r="Q18" s="272"/>
      <c r="R18" s="272"/>
      <c r="S18" s="274"/>
      <c r="T18" s="274"/>
      <c r="U18" s="270"/>
      <c r="V18" s="275"/>
      <c r="W18" s="273"/>
      <c r="X18" s="273"/>
      <c r="Y18" s="273"/>
      <c r="Z18" s="124"/>
      <c r="AA18" s="124"/>
      <c r="AB18" s="124"/>
      <c r="AC18" s="124"/>
      <c r="AD18" s="124"/>
      <c r="AE18" s="124"/>
      <c r="AF18" s="124"/>
      <c r="AG18" s="124"/>
      <c r="AH18" s="124"/>
      <c r="AI18" s="124"/>
      <c r="AJ18" s="124"/>
      <c r="AK18" s="125"/>
      <c r="AL18" s="126"/>
      <c r="AM18" s="88"/>
      <c r="AN18" s="88"/>
      <c r="AO18" s="126"/>
      <c r="AP18" s="125"/>
      <c r="AQ18" s="125"/>
      <c r="AR18" s="266"/>
      <c r="AS18" s="266"/>
      <c r="AT18" s="127"/>
      <c r="AU18" s="477"/>
      <c r="AV18" s="478"/>
      <c r="AW18" s="509"/>
      <c r="AX18" s="509"/>
      <c r="AY18" s="478"/>
      <c r="AZ18" s="478"/>
      <c r="BA18" s="510"/>
      <c r="BB18" s="481"/>
      <c r="BC18" s="478"/>
      <c r="BD18" s="478"/>
      <c r="BE18" s="511"/>
      <c r="BF18" s="509"/>
      <c r="BG18" s="478"/>
      <c r="BH18" s="478"/>
      <c r="BI18" s="484"/>
      <c r="BJ18" s="484"/>
      <c r="BK18" s="461"/>
      <c r="BL18" s="461"/>
    </row>
    <row r="19" spans="2:64" s="167" customFormat="1" ht="19.5" hidden="1" customHeight="1" x14ac:dyDescent="0.25">
      <c r="B19" s="676"/>
      <c r="C19" s="870"/>
      <c r="D19" s="871"/>
      <c r="E19" s="872"/>
      <c r="F19" s="872"/>
      <c r="G19" s="873"/>
      <c r="H19" s="872"/>
      <c r="I19" s="872"/>
      <c r="J19" s="873"/>
      <c r="K19" s="872"/>
      <c r="L19" s="872"/>
      <c r="M19" s="873"/>
      <c r="N19" s="872"/>
      <c r="O19" s="872"/>
      <c r="P19" s="873"/>
      <c r="Q19" s="872"/>
      <c r="R19" s="872"/>
      <c r="S19" s="874"/>
      <c r="T19" s="874"/>
      <c r="U19" s="870"/>
      <c r="V19" s="875"/>
      <c r="W19" s="873"/>
      <c r="X19" s="873"/>
      <c r="Y19" s="873"/>
      <c r="Z19" s="844"/>
      <c r="AA19" s="848"/>
      <c r="AB19" s="848"/>
      <c r="AC19" s="848"/>
      <c r="AD19" s="848"/>
      <c r="AE19" s="848"/>
      <c r="AF19" s="848"/>
      <c r="AG19" s="848"/>
      <c r="AH19" s="848"/>
      <c r="AI19" s="848"/>
      <c r="AJ19" s="844"/>
      <c r="AK19" s="846"/>
      <c r="AL19" s="847"/>
      <c r="AM19" s="848"/>
      <c r="AN19" s="848"/>
      <c r="AO19" s="847"/>
      <c r="AP19" s="847"/>
      <c r="AQ19" s="847"/>
      <c r="AR19" s="846"/>
      <c r="AS19" s="846"/>
      <c r="AT19" s="849"/>
      <c r="AU19" s="850"/>
      <c r="AV19" s="851"/>
      <c r="AW19" s="861"/>
      <c r="AX19" s="852"/>
      <c r="AY19" s="851"/>
      <c r="AZ19" s="851"/>
      <c r="BA19" s="861"/>
      <c r="BB19" s="854"/>
      <c r="BC19" s="851"/>
      <c r="BD19" s="851"/>
      <c r="BE19" s="855"/>
      <c r="BF19" s="852"/>
      <c r="BG19" s="851"/>
      <c r="BH19" s="851"/>
      <c r="BI19" s="876"/>
      <c r="BJ19" s="852"/>
      <c r="BK19" s="461"/>
      <c r="BL19" s="461"/>
    </row>
    <row r="20" spans="2:64" s="167" customFormat="1" ht="19.5" hidden="1" customHeight="1" x14ac:dyDescent="0.25">
      <c r="B20" s="676"/>
      <c r="C20" s="870"/>
      <c r="D20" s="871"/>
      <c r="E20" s="872"/>
      <c r="F20" s="872"/>
      <c r="G20" s="873"/>
      <c r="H20" s="872"/>
      <c r="I20" s="872"/>
      <c r="J20" s="873"/>
      <c r="K20" s="872"/>
      <c r="L20" s="872"/>
      <c r="M20" s="873"/>
      <c r="N20" s="872"/>
      <c r="O20" s="872"/>
      <c r="P20" s="873"/>
      <c r="Q20" s="872"/>
      <c r="R20" s="872"/>
      <c r="S20" s="874"/>
      <c r="T20" s="874"/>
      <c r="U20" s="870"/>
      <c r="V20" s="875"/>
      <c r="W20" s="877"/>
      <c r="X20" s="843"/>
      <c r="Y20" s="843"/>
      <c r="Z20" s="844"/>
      <c r="AA20" s="848"/>
      <c r="AB20" s="848"/>
      <c r="AC20" s="848"/>
      <c r="AD20" s="848"/>
      <c r="AE20" s="848"/>
      <c r="AF20" s="848"/>
      <c r="AG20" s="848"/>
      <c r="AH20" s="848"/>
      <c r="AI20" s="848"/>
      <c r="AJ20" s="848"/>
      <c r="AK20" s="846"/>
      <c r="AL20" s="847"/>
      <c r="AM20" s="848"/>
      <c r="AN20" s="848"/>
      <c r="AO20" s="847"/>
      <c r="AP20" s="846"/>
      <c r="AQ20" s="846"/>
      <c r="AR20" s="847"/>
      <c r="AS20" s="847"/>
      <c r="AT20" s="849"/>
      <c r="AU20" s="850"/>
      <c r="AV20" s="851"/>
      <c r="AW20" s="852"/>
      <c r="AX20" s="852"/>
      <c r="AY20" s="851"/>
      <c r="AZ20" s="851"/>
      <c r="BA20" s="854"/>
      <c r="BB20" s="854"/>
      <c r="BC20" s="851"/>
      <c r="BD20" s="851"/>
      <c r="BE20" s="862"/>
      <c r="BF20" s="878"/>
      <c r="BG20" s="851"/>
      <c r="BH20" s="851"/>
      <c r="BI20" s="860"/>
      <c r="BJ20" s="860"/>
      <c r="BK20" s="461"/>
      <c r="BL20" s="461"/>
    </row>
    <row r="21" spans="2:64" s="167" customFormat="1" ht="19.5" hidden="1" customHeight="1" x14ac:dyDescent="0.25">
      <c r="B21" s="676"/>
      <c r="C21" s="879"/>
      <c r="D21" s="871"/>
      <c r="E21" s="877"/>
      <c r="F21" s="877"/>
      <c r="G21" s="873"/>
      <c r="H21" s="877"/>
      <c r="I21" s="877"/>
      <c r="J21" s="873"/>
      <c r="K21" s="877"/>
      <c r="L21" s="877"/>
      <c r="M21" s="873"/>
      <c r="N21" s="877"/>
      <c r="O21" s="877"/>
      <c r="P21" s="873"/>
      <c r="Q21" s="877"/>
      <c r="R21" s="877"/>
      <c r="S21" s="874"/>
      <c r="T21" s="874"/>
      <c r="U21" s="870"/>
      <c r="V21" s="875"/>
      <c r="W21" s="877"/>
      <c r="X21" s="880"/>
      <c r="Y21" s="880"/>
      <c r="Z21" s="844"/>
      <c r="AA21" s="848"/>
      <c r="AB21" s="848"/>
      <c r="AC21" s="848"/>
      <c r="AD21" s="848"/>
      <c r="AE21" s="848"/>
      <c r="AF21" s="848"/>
      <c r="AG21" s="848"/>
      <c r="AH21" s="848"/>
      <c r="AI21" s="848"/>
      <c r="AJ21" s="848"/>
      <c r="AK21" s="846"/>
      <c r="AL21" s="847"/>
      <c r="AM21" s="848"/>
      <c r="AN21" s="848"/>
      <c r="AO21" s="847"/>
      <c r="AP21" s="847"/>
      <c r="AQ21" s="847"/>
      <c r="AR21" s="847"/>
      <c r="AS21" s="847"/>
      <c r="AT21" s="849"/>
      <c r="AU21" s="850"/>
      <c r="AV21" s="851"/>
      <c r="AW21" s="855"/>
      <c r="AX21" s="855"/>
      <c r="AY21" s="851"/>
      <c r="AZ21" s="851"/>
      <c r="BA21" s="861"/>
      <c r="BB21" s="854"/>
      <c r="BC21" s="851"/>
      <c r="BD21" s="851"/>
      <c r="BE21" s="862"/>
      <c r="BF21" s="878"/>
      <c r="BG21" s="851"/>
      <c r="BH21" s="851"/>
      <c r="BI21" s="852"/>
      <c r="BJ21" s="852"/>
      <c r="BK21" s="461"/>
      <c r="BL21" s="461"/>
    </row>
    <row r="22" spans="2:64" s="167" customFormat="1" ht="19.5" hidden="1" customHeight="1" x14ac:dyDescent="0.25">
      <c r="B22" s="676"/>
      <c r="C22" s="879"/>
      <c r="D22" s="871"/>
      <c r="E22" s="877"/>
      <c r="F22" s="877"/>
      <c r="G22" s="873"/>
      <c r="H22" s="877"/>
      <c r="I22" s="877"/>
      <c r="J22" s="873"/>
      <c r="K22" s="877"/>
      <c r="L22" s="877"/>
      <c r="M22" s="873"/>
      <c r="N22" s="877"/>
      <c r="O22" s="877"/>
      <c r="P22" s="873"/>
      <c r="Q22" s="877"/>
      <c r="R22" s="877"/>
      <c r="S22" s="874"/>
      <c r="T22" s="874"/>
      <c r="U22" s="870"/>
      <c r="V22" s="875"/>
      <c r="W22" s="877"/>
      <c r="X22" s="880"/>
      <c r="Y22" s="880"/>
      <c r="Z22" s="844"/>
      <c r="AA22" s="848"/>
      <c r="AB22" s="848"/>
      <c r="AC22" s="848"/>
      <c r="AD22" s="848"/>
      <c r="AE22" s="848"/>
      <c r="AF22" s="848"/>
      <c r="AG22" s="848"/>
      <c r="AH22" s="848"/>
      <c r="AI22" s="848"/>
      <c r="AJ22" s="848"/>
      <c r="AK22" s="846"/>
      <c r="AL22" s="847"/>
      <c r="AM22" s="848"/>
      <c r="AN22" s="848"/>
      <c r="AO22" s="847"/>
      <c r="AP22" s="847"/>
      <c r="AQ22" s="847"/>
      <c r="AR22" s="847"/>
      <c r="AS22" s="847"/>
      <c r="AT22" s="849"/>
      <c r="AU22" s="850"/>
      <c r="AV22" s="851"/>
      <c r="AW22" s="852"/>
      <c r="AX22" s="852"/>
      <c r="AY22" s="851"/>
      <c r="AZ22" s="851"/>
      <c r="BA22" s="854"/>
      <c r="BB22" s="854"/>
      <c r="BC22" s="851"/>
      <c r="BD22" s="851"/>
      <c r="BE22" s="862"/>
      <c r="BF22" s="852"/>
      <c r="BG22" s="851"/>
      <c r="BH22" s="851"/>
      <c r="BI22" s="852"/>
      <c r="BJ22" s="852"/>
      <c r="BK22" s="461"/>
      <c r="BL22" s="461"/>
    </row>
    <row r="23" spans="2:64" s="167" customFormat="1" ht="19.5" hidden="1" customHeight="1" x14ac:dyDescent="0.25">
      <c r="B23" s="676"/>
      <c r="C23" s="866"/>
      <c r="D23" s="871"/>
      <c r="E23" s="877"/>
      <c r="F23" s="877"/>
      <c r="G23" s="873"/>
      <c r="H23" s="877"/>
      <c r="I23" s="877"/>
      <c r="J23" s="873"/>
      <c r="K23" s="877"/>
      <c r="L23" s="877"/>
      <c r="M23" s="873"/>
      <c r="N23" s="877"/>
      <c r="O23" s="877"/>
      <c r="P23" s="873"/>
      <c r="Q23" s="877"/>
      <c r="R23" s="877"/>
      <c r="S23" s="874"/>
      <c r="T23" s="874"/>
      <c r="U23" s="867"/>
      <c r="V23" s="846"/>
      <c r="W23" s="877"/>
      <c r="X23" s="843"/>
      <c r="Y23" s="843"/>
      <c r="Z23" s="844"/>
      <c r="AA23" s="848"/>
      <c r="AB23" s="848"/>
      <c r="AC23" s="848"/>
      <c r="AD23" s="848"/>
      <c r="AE23" s="848"/>
      <c r="AF23" s="848"/>
      <c r="AG23" s="848"/>
      <c r="AH23" s="848"/>
      <c r="AI23" s="848"/>
      <c r="AJ23" s="848"/>
      <c r="AK23" s="846"/>
      <c r="AL23" s="847"/>
      <c r="AM23" s="848"/>
      <c r="AN23" s="848"/>
      <c r="AO23" s="847"/>
      <c r="AP23" s="847"/>
      <c r="AQ23" s="847"/>
      <c r="AR23" s="881"/>
      <c r="AS23" s="881"/>
      <c r="AT23" s="849"/>
      <c r="AU23" s="850"/>
      <c r="AV23" s="851"/>
      <c r="AW23" s="855"/>
      <c r="AX23" s="855"/>
      <c r="AY23" s="851"/>
      <c r="AZ23" s="851"/>
      <c r="BA23" s="854"/>
      <c r="BB23" s="854"/>
      <c r="BC23" s="851"/>
      <c r="BD23" s="851"/>
      <c r="BE23" s="862"/>
      <c r="BF23" s="852"/>
      <c r="BG23" s="851"/>
      <c r="BH23" s="851"/>
      <c r="BI23" s="852"/>
      <c r="BJ23" s="852"/>
      <c r="BK23" s="461"/>
      <c r="BL23" s="461"/>
    </row>
    <row r="24" spans="2:64" s="167" customFormat="1" ht="19.5" hidden="1" customHeight="1" thickBot="1" x14ac:dyDescent="0.3">
      <c r="B24" s="677"/>
      <c r="C24" s="663"/>
      <c r="D24" s="678"/>
      <c r="E24" s="679"/>
      <c r="F24" s="679"/>
      <c r="G24" s="680"/>
      <c r="H24" s="679"/>
      <c r="I24" s="679"/>
      <c r="J24" s="680"/>
      <c r="K24" s="679"/>
      <c r="L24" s="679"/>
      <c r="M24" s="680"/>
      <c r="N24" s="679"/>
      <c r="O24" s="679"/>
      <c r="P24" s="680"/>
      <c r="Q24" s="679"/>
      <c r="R24" s="679"/>
      <c r="S24" s="681"/>
      <c r="T24" s="681"/>
      <c r="U24" s="668"/>
      <c r="V24" s="669"/>
      <c r="W24" s="679"/>
      <c r="X24" s="670"/>
      <c r="Y24" s="670"/>
      <c r="Z24" s="671"/>
      <c r="AA24" s="672"/>
      <c r="AB24" s="672"/>
      <c r="AC24" s="672"/>
      <c r="AD24" s="672"/>
      <c r="AE24" s="672"/>
      <c r="AF24" s="672"/>
      <c r="AG24" s="672"/>
      <c r="AH24" s="672"/>
      <c r="AI24" s="672"/>
      <c r="AJ24" s="672"/>
      <c r="AK24" s="669"/>
      <c r="AL24" s="673"/>
      <c r="AM24" s="674"/>
      <c r="AN24" s="672"/>
      <c r="AO24" s="673"/>
      <c r="AP24" s="673"/>
      <c r="AQ24" s="673"/>
      <c r="AR24" s="669"/>
      <c r="AS24" s="669"/>
      <c r="AT24" s="675"/>
      <c r="AU24" s="850"/>
      <c r="AV24" s="851"/>
      <c r="AW24" s="852"/>
      <c r="AX24" s="852"/>
      <c r="AY24" s="851"/>
      <c r="AZ24" s="851"/>
      <c r="BA24" s="854"/>
      <c r="BB24" s="854"/>
      <c r="BC24" s="851"/>
      <c r="BD24" s="851"/>
      <c r="BE24" s="862"/>
      <c r="BF24" s="852"/>
      <c r="BG24" s="851"/>
      <c r="BH24" s="851"/>
      <c r="BI24" s="852"/>
      <c r="BJ24" s="852"/>
      <c r="BK24" s="461"/>
      <c r="BL24" s="461"/>
    </row>
    <row r="25" spans="2:64" s="268" customFormat="1" ht="11.65" customHeight="1" x14ac:dyDescent="0.25">
      <c r="B25" s="167"/>
      <c r="C25" s="161"/>
      <c r="D25" s="276">
        <f>SUM(D13:D17)</f>
        <v>1</v>
      </c>
      <c r="E25" s="161"/>
      <c r="F25" s="161"/>
      <c r="G25" s="161"/>
      <c r="H25" s="161"/>
      <c r="I25" s="161"/>
      <c r="J25" s="276">
        <f>SUM(J13:J17)/5</f>
        <v>1</v>
      </c>
      <c r="K25" s="161"/>
      <c r="L25" s="161"/>
      <c r="M25" s="161"/>
      <c r="N25" s="161"/>
      <c r="O25" s="161"/>
      <c r="P25" s="161"/>
      <c r="Q25" s="161"/>
      <c r="R25" s="161"/>
      <c r="S25" s="161"/>
      <c r="T25" s="276">
        <f>SUM(T13:T17)</f>
        <v>0.49090909090909096</v>
      </c>
      <c r="U25" s="161"/>
      <c r="V25" s="161"/>
      <c r="W25" s="161"/>
      <c r="X25" s="161"/>
      <c r="Y25" s="161"/>
      <c r="Z25" s="167"/>
      <c r="AA25" s="267"/>
      <c r="AB25" s="161"/>
      <c r="AC25" s="161"/>
      <c r="AD25" s="161"/>
      <c r="AE25" s="161"/>
      <c r="AF25" s="267"/>
      <c r="AG25" s="267"/>
      <c r="AH25" s="267"/>
      <c r="AI25" s="161"/>
      <c r="AJ25" s="161"/>
      <c r="AK25" s="161"/>
      <c r="AL25" s="267"/>
      <c r="AM25" s="267"/>
      <c r="AN25" s="267"/>
      <c r="AO25" s="267"/>
      <c r="AP25" s="161"/>
      <c r="AQ25" s="161"/>
      <c r="AR25" s="267"/>
      <c r="AS25" s="267"/>
      <c r="AT25" s="267"/>
      <c r="AU25" s="512"/>
      <c r="AV25" s="512"/>
      <c r="AW25" s="512"/>
      <c r="AX25" s="512"/>
      <c r="AY25" s="512"/>
      <c r="AZ25" s="512"/>
      <c r="BA25" s="512"/>
      <c r="BB25" s="512"/>
      <c r="BC25" s="512"/>
      <c r="BD25" s="512"/>
      <c r="BE25" s="513"/>
      <c r="BF25" s="512"/>
      <c r="BG25" s="512"/>
      <c r="BH25" s="512"/>
      <c r="BI25" s="512"/>
      <c r="BJ25" s="512"/>
      <c r="BK25" s="512"/>
      <c r="BL25" s="512"/>
    </row>
    <row r="26" spans="2:64" s="268" customFormat="1" ht="11.65" customHeight="1" x14ac:dyDescent="0.25">
      <c r="B26" s="167"/>
      <c r="C26" s="161"/>
      <c r="D26" s="276"/>
      <c r="E26" s="161"/>
      <c r="F26" s="161"/>
      <c r="G26" s="161"/>
      <c r="H26" s="161"/>
      <c r="I26" s="161"/>
      <c r="J26" s="161"/>
      <c r="K26" s="161"/>
      <c r="L26" s="161"/>
      <c r="M26" s="161"/>
      <c r="N26" s="161"/>
      <c r="O26" s="161"/>
      <c r="P26" s="161"/>
      <c r="Q26" s="161"/>
      <c r="R26" s="161"/>
      <c r="S26" s="161"/>
      <c r="T26" s="161"/>
      <c r="U26" s="161"/>
      <c r="V26" s="161"/>
      <c r="W26" s="161"/>
      <c r="X26" s="161"/>
      <c r="Y26" s="161"/>
      <c r="Z26" s="167"/>
      <c r="AA26" s="267"/>
      <c r="AB26" s="161"/>
      <c r="AC26" s="161"/>
      <c r="AD26" s="161"/>
      <c r="AE26" s="161"/>
      <c r="AF26" s="267"/>
      <c r="AG26" s="267"/>
      <c r="AH26" s="267"/>
      <c r="AI26" s="161"/>
      <c r="AJ26" s="161"/>
      <c r="AK26" s="161"/>
      <c r="AL26" s="267"/>
      <c r="AM26" s="267"/>
      <c r="AN26" s="267"/>
      <c r="AO26" s="267"/>
      <c r="AP26" s="161"/>
      <c r="AQ26" s="161"/>
      <c r="AR26" s="267"/>
      <c r="AS26" s="267"/>
      <c r="AT26" s="267"/>
      <c r="AU26" s="512"/>
      <c r="AV26" s="512"/>
      <c r="AW26" s="512"/>
      <c r="AX26" s="512"/>
      <c r="AY26" s="512"/>
      <c r="AZ26" s="512"/>
      <c r="BA26" s="512"/>
      <c r="BB26" s="512"/>
      <c r="BC26" s="512"/>
      <c r="BD26" s="512"/>
      <c r="BE26" s="513"/>
      <c r="BF26" s="512"/>
      <c r="BG26" s="512"/>
      <c r="BH26" s="512"/>
      <c r="BI26" s="512"/>
      <c r="BJ26" s="512"/>
      <c r="BK26" s="512"/>
      <c r="BL26" s="512"/>
    </row>
    <row r="27" spans="2:64" s="268" customFormat="1" ht="11.65" customHeight="1" x14ac:dyDescent="0.25">
      <c r="B27" s="167"/>
      <c r="C27" s="277"/>
      <c r="D27" s="276"/>
      <c r="E27" s="161"/>
      <c r="F27" s="161"/>
      <c r="G27" s="161"/>
      <c r="H27" s="161"/>
      <c r="I27" s="161"/>
      <c r="J27" s="161"/>
      <c r="K27" s="161"/>
      <c r="L27" s="161"/>
      <c r="M27" s="161"/>
      <c r="N27" s="161"/>
      <c r="O27" s="161"/>
      <c r="P27" s="161"/>
      <c r="Q27" s="161"/>
      <c r="R27" s="161"/>
      <c r="S27" s="161"/>
      <c r="T27" s="161"/>
      <c r="U27" s="161"/>
      <c r="V27" s="161"/>
      <c r="W27" s="161"/>
      <c r="X27" s="161"/>
      <c r="Y27" s="161"/>
      <c r="Z27" s="167"/>
      <c r="AA27" s="267"/>
      <c r="AB27" s="161"/>
      <c r="AC27" s="161"/>
      <c r="AD27" s="161"/>
      <c r="AE27" s="161"/>
      <c r="AF27" s="267"/>
      <c r="AG27" s="267"/>
      <c r="AH27" s="267"/>
      <c r="AI27" s="161"/>
      <c r="AJ27" s="161"/>
      <c r="AK27" s="161"/>
      <c r="AL27" s="267"/>
      <c r="AM27" s="267"/>
      <c r="AN27" s="267"/>
      <c r="AO27" s="267"/>
      <c r="AP27" s="161"/>
      <c r="AQ27" s="161"/>
      <c r="AR27" s="267"/>
      <c r="AS27" s="267"/>
      <c r="AT27" s="267"/>
      <c r="AU27" s="512"/>
      <c r="AV27" s="512"/>
      <c r="AW27" s="512"/>
      <c r="AX27" s="512"/>
      <c r="AY27" s="512"/>
      <c r="AZ27" s="512"/>
      <c r="BA27" s="512"/>
      <c r="BB27" s="512"/>
      <c r="BC27" s="512"/>
      <c r="BD27" s="512"/>
      <c r="BE27" s="513"/>
      <c r="BF27" s="512"/>
      <c r="BG27" s="512"/>
      <c r="BH27" s="512"/>
      <c r="BI27" s="512"/>
      <c r="BJ27" s="512"/>
      <c r="BK27" s="512"/>
      <c r="BL27" s="512"/>
    </row>
    <row r="28" spans="2:64" s="268" customFormat="1" ht="11.65" customHeight="1" x14ac:dyDescent="0.25">
      <c r="B28" s="167"/>
      <c r="C28" s="161"/>
      <c r="D28" s="276"/>
      <c r="E28" s="161"/>
      <c r="F28" s="161"/>
      <c r="G28" s="161"/>
      <c r="H28" s="161"/>
      <c r="I28" s="161"/>
      <c r="J28" s="161"/>
      <c r="K28" s="161"/>
      <c r="L28" s="161"/>
      <c r="M28" s="161"/>
      <c r="N28" s="161"/>
      <c r="O28" s="161"/>
      <c r="P28" s="161"/>
      <c r="Q28" s="161"/>
      <c r="R28" s="161"/>
      <c r="S28" s="161"/>
      <c r="T28" s="161"/>
      <c r="U28" s="161"/>
      <c r="V28" s="161"/>
      <c r="W28" s="161"/>
      <c r="X28" s="161"/>
      <c r="Y28" s="161"/>
      <c r="Z28" s="167"/>
      <c r="AA28" s="267"/>
      <c r="AB28" s="161"/>
      <c r="AC28" s="161"/>
      <c r="AD28" s="161"/>
      <c r="AE28" s="161"/>
      <c r="AF28" s="267"/>
      <c r="AG28" s="267"/>
      <c r="AH28" s="267"/>
      <c r="AI28" s="161"/>
      <c r="AJ28" s="161"/>
      <c r="AK28" s="161"/>
      <c r="AL28" s="267"/>
      <c r="AM28" s="267"/>
      <c r="AN28" s="267"/>
      <c r="AO28" s="267"/>
      <c r="AP28" s="161"/>
      <c r="AQ28" s="161"/>
      <c r="AR28" s="267"/>
      <c r="AS28" s="267"/>
      <c r="AT28" s="267"/>
      <c r="AU28" s="512"/>
      <c r="AV28" s="512"/>
      <c r="AW28" s="512"/>
      <c r="AX28" s="512"/>
      <c r="AY28" s="512"/>
      <c r="AZ28" s="512"/>
      <c r="BA28" s="512"/>
      <c r="BB28" s="512"/>
      <c r="BC28" s="512"/>
      <c r="BD28" s="512"/>
      <c r="BE28" s="514"/>
      <c r="BF28" s="512"/>
      <c r="BG28" s="512"/>
      <c r="BH28" s="512"/>
      <c r="BI28" s="512"/>
      <c r="BJ28" s="512"/>
      <c r="BK28" s="512"/>
      <c r="BL28" s="512"/>
    </row>
    <row r="29" spans="2:64" s="268" customFormat="1" ht="11.65" customHeight="1" x14ac:dyDescent="0.25">
      <c r="B29" s="167"/>
      <c r="C29" s="161"/>
      <c r="D29" s="276"/>
      <c r="E29" s="161"/>
      <c r="F29" s="161"/>
      <c r="G29" s="161"/>
      <c r="H29" s="161"/>
      <c r="I29" s="161"/>
      <c r="J29" s="161"/>
      <c r="K29" s="161"/>
      <c r="L29" s="161"/>
      <c r="M29" s="161"/>
      <c r="N29" s="161"/>
      <c r="O29" s="161"/>
      <c r="P29" s="161"/>
      <c r="Q29" s="161"/>
      <c r="R29" s="161"/>
      <c r="S29" s="161"/>
      <c r="T29" s="161"/>
      <c r="U29" s="161"/>
      <c r="V29" s="161"/>
      <c r="W29" s="161"/>
      <c r="X29" s="161"/>
      <c r="Y29" s="161"/>
      <c r="Z29" s="167"/>
      <c r="AA29" s="267"/>
      <c r="AB29" s="161"/>
      <c r="AC29" s="161"/>
      <c r="AD29" s="161"/>
      <c r="AE29" s="161"/>
      <c r="AF29" s="267"/>
      <c r="AG29" s="267"/>
      <c r="AH29" s="267"/>
      <c r="AI29" s="161"/>
      <c r="AJ29" s="161"/>
      <c r="AK29" s="161"/>
      <c r="AL29" s="267"/>
      <c r="AM29" s="267"/>
      <c r="AN29" s="267"/>
      <c r="AO29" s="267"/>
      <c r="AP29" s="161"/>
      <c r="AQ29" s="161"/>
      <c r="AR29" s="267"/>
      <c r="AS29" s="267"/>
      <c r="AT29" s="267"/>
      <c r="AU29" s="512"/>
      <c r="AV29" s="512"/>
      <c r="AW29" s="512"/>
      <c r="AX29" s="512"/>
      <c r="AY29" s="512"/>
      <c r="AZ29" s="512"/>
      <c r="BA29" s="512"/>
      <c r="BB29" s="512"/>
      <c r="BC29" s="512"/>
      <c r="BD29" s="512"/>
      <c r="BE29" s="513"/>
      <c r="BF29" s="512"/>
      <c r="BG29" s="512"/>
      <c r="BH29" s="512"/>
      <c r="BI29" s="512"/>
      <c r="BJ29" s="512"/>
      <c r="BK29" s="512"/>
      <c r="BL29" s="512"/>
    </row>
    <row r="30" spans="2:64" s="268" customFormat="1" ht="11.65" customHeight="1" x14ac:dyDescent="0.25">
      <c r="B30" s="167"/>
      <c r="C30" s="161"/>
      <c r="D30" s="276"/>
      <c r="E30" s="161"/>
      <c r="F30" s="161"/>
      <c r="G30" s="161"/>
      <c r="H30" s="161"/>
      <c r="I30" s="161"/>
      <c r="J30" s="161"/>
      <c r="K30" s="161"/>
      <c r="L30" s="161"/>
      <c r="M30" s="161"/>
      <c r="N30" s="161"/>
      <c r="O30" s="161"/>
      <c r="P30" s="161"/>
      <c r="Q30" s="161"/>
      <c r="R30" s="161"/>
      <c r="S30" s="161"/>
      <c r="T30" s="161"/>
      <c r="U30" s="161"/>
      <c r="V30" s="161"/>
      <c r="W30" s="161"/>
      <c r="X30" s="161"/>
      <c r="Y30" s="161"/>
      <c r="Z30" s="167"/>
      <c r="AA30" s="267"/>
      <c r="AB30" s="161"/>
      <c r="AC30" s="161"/>
      <c r="AD30" s="161"/>
      <c r="AE30" s="161"/>
      <c r="AF30" s="267"/>
      <c r="AG30" s="267"/>
      <c r="AH30" s="267"/>
      <c r="AI30" s="161"/>
      <c r="AJ30" s="161"/>
      <c r="AK30" s="161"/>
      <c r="AL30" s="267"/>
      <c r="AM30" s="267"/>
      <c r="AN30" s="267"/>
      <c r="AO30" s="267"/>
      <c r="AP30" s="161"/>
      <c r="AQ30" s="161"/>
      <c r="AR30" s="267"/>
      <c r="AS30" s="267"/>
      <c r="AT30" s="267"/>
      <c r="AU30" s="512"/>
      <c r="AV30" s="512"/>
      <c r="AW30" s="512"/>
      <c r="AX30" s="512"/>
      <c r="AY30" s="512"/>
      <c r="AZ30" s="512"/>
      <c r="BA30" s="512"/>
      <c r="BB30" s="512"/>
      <c r="BC30" s="512"/>
      <c r="BD30" s="512"/>
      <c r="BE30" s="513"/>
      <c r="BF30" s="512"/>
      <c r="BG30" s="512"/>
      <c r="BH30" s="512"/>
      <c r="BI30" s="512"/>
      <c r="BJ30" s="512"/>
      <c r="BK30" s="512"/>
      <c r="BL30" s="512"/>
    </row>
    <row r="31" spans="2:64" s="268" customFormat="1" ht="11.65" customHeight="1" x14ac:dyDescent="0.25">
      <c r="B31" s="167"/>
      <c r="C31" s="161"/>
      <c r="D31" s="276"/>
      <c r="E31" s="161"/>
      <c r="F31" s="161"/>
      <c r="G31" s="161"/>
      <c r="H31" s="161"/>
      <c r="I31" s="161"/>
      <c r="J31" s="161"/>
      <c r="K31" s="161"/>
      <c r="L31" s="161"/>
      <c r="M31" s="161"/>
      <c r="N31" s="161"/>
      <c r="O31" s="161"/>
      <c r="P31" s="161"/>
      <c r="Q31" s="161"/>
      <c r="R31" s="161"/>
      <c r="S31" s="161"/>
      <c r="T31" s="161"/>
      <c r="U31" s="161"/>
      <c r="V31" s="161"/>
      <c r="W31" s="161"/>
      <c r="X31" s="161"/>
      <c r="Y31" s="161"/>
      <c r="Z31" s="167"/>
      <c r="AA31" s="267"/>
      <c r="AB31" s="161"/>
      <c r="AC31" s="161"/>
      <c r="AD31" s="161"/>
      <c r="AE31" s="161"/>
      <c r="AF31" s="267"/>
      <c r="AG31" s="267"/>
      <c r="AH31" s="267"/>
      <c r="AI31" s="161"/>
      <c r="AJ31" s="161"/>
      <c r="AK31" s="161"/>
      <c r="AL31" s="267"/>
      <c r="AM31" s="267"/>
      <c r="AN31" s="267"/>
      <c r="AO31" s="267"/>
      <c r="AP31" s="161"/>
      <c r="AQ31" s="161"/>
      <c r="AR31" s="267"/>
      <c r="AS31" s="267"/>
      <c r="AT31" s="267"/>
      <c r="AU31" s="512"/>
      <c r="AV31" s="512"/>
      <c r="AW31" s="512"/>
      <c r="AX31" s="512"/>
      <c r="AY31" s="512"/>
      <c r="AZ31" s="512"/>
      <c r="BA31" s="512"/>
      <c r="BB31" s="512"/>
      <c r="BC31" s="512"/>
      <c r="BD31" s="512"/>
      <c r="BE31" s="513"/>
      <c r="BF31" s="512"/>
      <c r="BG31" s="512"/>
      <c r="BH31" s="512"/>
      <c r="BI31" s="512"/>
      <c r="BJ31" s="512"/>
      <c r="BK31" s="512"/>
      <c r="BL31" s="512"/>
    </row>
    <row r="32" spans="2:64" s="268" customFormat="1" ht="11.65" customHeight="1" x14ac:dyDescent="0.25">
      <c r="B32" s="167"/>
      <c r="C32" s="161"/>
      <c r="D32" s="276"/>
      <c r="E32" s="161"/>
      <c r="F32" s="161"/>
      <c r="G32" s="161"/>
      <c r="H32" s="161"/>
      <c r="I32" s="161"/>
      <c r="J32" s="161"/>
      <c r="K32" s="161"/>
      <c r="L32" s="161"/>
      <c r="M32" s="161"/>
      <c r="N32" s="161"/>
      <c r="O32" s="161"/>
      <c r="P32" s="161"/>
      <c r="Q32" s="161"/>
      <c r="R32" s="161"/>
      <c r="S32" s="161"/>
      <c r="T32" s="161"/>
      <c r="U32" s="161"/>
      <c r="V32" s="161"/>
      <c r="W32" s="161"/>
      <c r="X32" s="161"/>
      <c r="Y32" s="161"/>
      <c r="Z32" s="167"/>
      <c r="AA32" s="267"/>
      <c r="AB32" s="161"/>
      <c r="AC32" s="161"/>
      <c r="AD32" s="161"/>
      <c r="AE32" s="161"/>
      <c r="AF32" s="267"/>
      <c r="AG32" s="267"/>
      <c r="AH32" s="267"/>
      <c r="AI32" s="161"/>
      <c r="AJ32" s="161"/>
      <c r="AK32" s="161"/>
      <c r="AL32" s="267"/>
      <c r="AM32" s="267"/>
      <c r="AN32" s="267"/>
      <c r="AO32" s="267"/>
      <c r="AP32" s="161"/>
      <c r="AQ32" s="161"/>
      <c r="AR32" s="267"/>
      <c r="AS32" s="267"/>
      <c r="AT32" s="267"/>
      <c r="AU32" s="512"/>
      <c r="AV32" s="512"/>
      <c r="AW32" s="512"/>
      <c r="AX32" s="512"/>
      <c r="AY32" s="512"/>
      <c r="AZ32" s="512"/>
      <c r="BA32" s="512"/>
      <c r="BB32" s="512"/>
      <c r="BC32" s="512"/>
      <c r="BD32" s="512"/>
      <c r="BE32" s="513"/>
      <c r="BF32" s="512"/>
      <c r="BG32" s="512"/>
      <c r="BH32" s="512"/>
      <c r="BI32" s="512"/>
      <c r="BJ32" s="512"/>
      <c r="BK32" s="512"/>
      <c r="BL32" s="512"/>
    </row>
    <row r="33" spans="2:64" s="268" customFormat="1" ht="11.65" customHeight="1" x14ac:dyDescent="0.25">
      <c r="B33" s="167"/>
      <c r="C33" s="161"/>
      <c r="D33" s="276"/>
      <c r="E33" s="161"/>
      <c r="F33" s="161"/>
      <c r="G33" s="161"/>
      <c r="H33" s="161"/>
      <c r="I33" s="161"/>
      <c r="J33" s="161"/>
      <c r="K33" s="161"/>
      <c r="L33" s="161"/>
      <c r="M33" s="161"/>
      <c r="N33" s="161"/>
      <c r="O33" s="161"/>
      <c r="P33" s="161"/>
      <c r="Q33" s="161"/>
      <c r="R33" s="161"/>
      <c r="S33" s="161"/>
      <c r="T33" s="161"/>
      <c r="U33" s="161"/>
      <c r="V33" s="161"/>
      <c r="W33" s="161"/>
      <c r="X33" s="161"/>
      <c r="Y33" s="161"/>
      <c r="Z33" s="167"/>
      <c r="AA33" s="267"/>
      <c r="AB33" s="161"/>
      <c r="AC33" s="161"/>
      <c r="AD33" s="161"/>
      <c r="AE33" s="161"/>
      <c r="AF33" s="267"/>
      <c r="AG33" s="267"/>
      <c r="AH33" s="267"/>
      <c r="AI33" s="161"/>
      <c r="AJ33" s="161"/>
      <c r="AK33" s="161"/>
      <c r="AL33" s="267"/>
      <c r="AM33" s="267"/>
      <c r="AN33" s="267"/>
      <c r="AO33" s="267"/>
      <c r="AP33" s="161"/>
      <c r="AQ33" s="161"/>
      <c r="AR33" s="267"/>
      <c r="AS33" s="267"/>
      <c r="AT33" s="267"/>
      <c r="AU33" s="512"/>
      <c r="AV33" s="512"/>
      <c r="AW33" s="512"/>
      <c r="AX33" s="512"/>
      <c r="AY33" s="512"/>
      <c r="AZ33" s="512"/>
      <c r="BA33" s="512"/>
      <c r="BB33" s="512"/>
      <c r="BC33" s="512"/>
      <c r="BD33" s="512"/>
      <c r="BE33" s="513"/>
      <c r="BF33" s="512"/>
      <c r="BG33" s="512"/>
      <c r="BH33" s="512"/>
      <c r="BI33" s="512"/>
      <c r="BJ33" s="512"/>
      <c r="BK33" s="512"/>
      <c r="BL33" s="512"/>
    </row>
    <row r="34" spans="2:64" s="268" customFormat="1" ht="14.1" customHeight="1" x14ac:dyDescent="0.25">
      <c r="B34" s="167"/>
      <c r="C34" s="161"/>
      <c r="D34" s="276"/>
      <c r="E34" s="161"/>
      <c r="F34" s="161"/>
      <c r="G34" s="161"/>
      <c r="H34" s="161"/>
      <c r="I34" s="161"/>
      <c r="J34" s="161"/>
      <c r="K34" s="161"/>
      <c r="L34" s="161"/>
      <c r="M34" s="161"/>
      <c r="N34" s="161"/>
      <c r="O34" s="161"/>
      <c r="P34" s="161"/>
      <c r="Q34" s="161"/>
      <c r="R34" s="161"/>
      <c r="S34" s="161"/>
      <c r="T34" s="161"/>
      <c r="U34" s="161"/>
      <c r="V34" s="161"/>
      <c r="W34" s="161"/>
      <c r="X34" s="161"/>
      <c r="Y34" s="161"/>
      <c r="Z34" s="167"/>
      <c r="AA34" s="267"/>
      <c r="AB34" s="161"/>
      <c r="AC34" s="161"/>
      <c r="AD34" s="161"/>
      <c r="AE34" s="161"/>
      <c r="AF34" s="267"/>
      <c r="AG34" s="267"/>
      <c r="AH34" s="267"/>
      <c r="AI34" s="161"/>
      <c r="AJ34" s="161"/>
      <c r="AK34" s="161"/>
      <c r="AL34" s="267"/>
      <c r="AM34" s="267"/>
      <c r="AN34" s="267"/>
      <c r="AO34" s="267"/>
      <c r="AP34" s="161"/>
      <c r="AQ34" s="161"/>
      <c r="AR34" s="267"/>
      <c r="AS34" s="267"/>
      <c r="AT34" s="267"/>
      <c r="AU34" s="512"/>
      <c r="AV34" s="512"/>
      <c r="AW34" s="512"/>
      <c r="AX34" s="512"/>
      <c r="AY34" s="512"/>
      <c r="AZ34" s="512"/>
      <c r="BA34" s="512"/>
      <c r="BB34" s="512"/>
      <c r="BC34" s="512"/>
      <c r="BD34" s="512"/>
      <c r="BE34" s="513"/>
      <c r="BF34" s="512"/>
      <c r="BG34" s="512"/>
      <c r="BH34" s="512"/>
      <c r="BI34" s="512"/>
      <c r="BJ34" s="512"/>
      <c r="BK34" s="512"/>
      <c r="BL34" s="512"/>
    </row>
    <row r="35" spans="2:64" s="268" customFormat="1" ht="11.65" customHeight="1" x14ac:dyDescent="0.2">
      <c r="B35" s="167"/>
      <c r="C35" s="45"/>
      <c r="D35" s="276"/>
      <c r="E35" s="161"/>
      <c r="F35" s="161"/>
      <c r="G35" s="161"/>
      <c r="H35" s="161"/>
      <c r="I35" s="161"/>
      <c r="J35" s="161"/>
      <c r="K35" s="161"/>
      <c r="L35" s="161"/>
      <c r="M35" s="161"/>
      <c r="N35" s="161"/>
      <c r="O35" s="161"/>
      <c r="P35" s="161"/>
      <c r="Q35" s="161"/>
      <c r="R35" s="161"/>
      <c r="S35" s="161"/>
      <c r="T35" s="161"/>
      <c r="U35" s="161"/>
      <c r="V35" s="161"/>
      <c r="W35" s="161"/>
      <c r="X35" s="161"/>
      <c r="Y35" s="161"/>
      <c r="Z35" s="167"/>
      <c r="AA35" s="267"/>
      <c r="AB35" s="161"/>
      <c r="AC35" s="161"/>
      <c r="AD35" s="161"/>
      <c r="AE35" s="161"/>
      <c r="AF35" s="267"/>
      <c r="AG35" s="267"/>
      <c r="AH35" s="267"/>
      <c r="AI35" s="161"/>
      <c r="AJ35" s="161"/>
      <c r="AK35" s="161"/>
      <c r="AL35" s="267"/>
      <c r="AM35" s="267"/>
      <c r="AN35" s="267"/>
      <c r="AO35" s="267"/>
      <c r="AP35" s="161"/>
      <c r="AQ35" s="161"/>
      <c r="AR35" s="267"/>
      <c r="AS35" s="267"/>
      <c r="AT35" s="267"/>
      <c r="AU35" s="512"/>
      <c r="AV35" s="512"/>
      <c r="AW35" s="512"/>
      <c r="AX35" s="512"/>
      <c r="AY35" s="512"/>
      <c r="AZ35" s="512"/>
      <c r="BA35" s="512"/>
      <c r="BB35" s="512"/>
      <c r="BC35" s="512"/>
      <c r="BD35" s="512"/>
      <c r="BE35" s="512"/>
      <c r="BF35" s="512"/>
      <c r="BG35" s="512"/>
      <c r="BH35" s="512"/>
      <c r="BI35" s="512"/>
      <c r="BJ35" s="512"/>
      <c r="BK35" s="512"/>
      <c r="BL35" s="512"/>
    </row>
    <row r="36" spans="2:64" s="268" customFormat="1" ht="11.65" customHeight="1" x14ac:dyDescent="0.25">
      <c r="B36" s="167"/>
      <c r="C36" s="161"/>
      <c r="D36" s="276"/>
      <c r="E36" s="161"/>
      <c r="F36" s="161"/>
      <c r="G36" s="161"/>
      <c r="H36" s="161"/>
      <c r="I36" s="161"/>
      <c r="J36" s="161"/>
      <c r="K36" s="161"/>
      <c r="L36" s="161"/>
      <c r="M36" s="161"/>
      <c r="N36" s="161"/>
      <c r="O36" s="161"/>
      <c r="P36" s="161"/>
      <c r="Q36" s="161"/>
      <c r="R36" s="161"/>
      <c r="S36" s="161"/>
      <c r="T36" s="161"/>
      <c r="U36" s="161"/>
      <c r="V36" s="161"/>
      <c r="W36" s="161"/>
      <c r="X36" s="161"/>
      <c r="Y36" s="161"/>
      <c r="Z36" s="167"/>
      <c r="AA36" s="267"/>
      <c r="AB36" s="161"/>
      <c r="AC36" s="161"/>
      <c r="AD36" s="161"/>
      <c r="AE36" s="161"/>
      <c r="AF36" s="267"/>
      <c r="AG36" s="267"/>
      <c r="AH36" s="267"/>
      <c r="AI36" s="161"/>
      <c r="AJ36" s="161"/>
      <c r="AK36" s="161"/>
      <c r="AL36" s="267"/>
      <c r="AM36" s="267"/>
      <c r="AN36" s="267"/>
      <c r="AO36" s="267"/>
      <c r="AP36" s="161"/>
      <c r="AQ36" s="161"/>
      <c r="AR36" s="267"/>
      <c r="AS36" s="267"/>
      <c r="AT36" s="267"/>
      <c r="AU36" s="512"/>
      <c r="AV36" s="512"/>
      <c r="AW36" s="512"/>
      <c r="AX36" s="512"/>
      <c r="AY36" s="512"/>
      <c r="AZ36" s="512"/>
      <c r="BA36" s="512"/>
      <c r="BB36" s="512"/>
      <c r="BC36" s="512"/>
      <c r="BD36" s="512"/>
      <c r="BE36" s="512"/>
      <c r="BF36" s="512"/>
      <c r="BG36" s="512"/>
      <c r="BH36" s="512"/>
      <c r="BI36" s="512"/>
      <c r="BJ36" s="512"/>
      <c r="BK36" s="512"/>
      <c r="BL36" s="512"/>
    </row>
    <row r="37" spans="2:64" s="268" customFormat="1" ht="11.65" customHeight="1" x14ac:dyDescent="0.25">
      <c r="B37" s="167"/>
      <c r="C37" s="161"/>
      <c r="D37" s="276"/>
      <c r="E37" s="161"/>
      <c r="F37" s="161"/>
      <c r="G37" s="161"/>
      <c r="H37" s="161"/>
      <c r="I37" s="161"/>
      <c r="J37" s="161"/>
      <c r="K37" s="161"/>
      <c r="L37" s="161"/>
      <c r="M37" s="161"/>
      <c r="N37" s="161"/>
      <c r="O37" s="161"/>
      <c r="P37" s="161"/>
      <c r="Q37" s="161"/>
      <c r="R37" s="161"/>
      <c r="S37" s="161"/>
      <c r="T37" s="161"/>
      <c r="U37" s="161"/>
      <c r="V37" s="161"/>
      <c r="W37" s="161"/>
      <c r="X37" s="161"/>
      <c r="Y37" s="161"/>
      <c r="Z37" s="167"/>
      <c r="AA37" s="267"/>
      <c r="AB37" s="161"/>
      <c r="AC37" s="161"/>
      <c r="AD37" s="161"/>
      <c r="AE37" s="161"/>
      <c r="AF37" s="267"/>
      <c r="AG37" s="267"/>
      <c r="AH37" s="267"/>
      <c r="AI37" s="161"/>
      <c r="AJ37" s="161"/>
      <c r="AK37" s="161"/>
      <c r="AL37" s="267"/>
      <c r="AM37" s="267"/>
      <c r="AN37" s="267"/>
      <c r="AO37" s="267"/>
      <c r="AP37" s="161"/>
      <c r="AQ37" s="161"/>
      <c r="AR37" s="267"/>
      <c r="AS37" s="267"/>
      <c r="AT37" s="267"/>
      <c r="AU37" s="512"/>
      <c r="AV37" s="512"/>
      <c r="AW37" s="512"/>
      <c r="AX37" s="512"/>
      <c r="AY37" s="512"/>
      <c r="AZ37" s="512"/>
      <c r="BA37" s="512"/>
      <c r="BB37" s="512"/>
      <c r="BC37" s="512"/>
      <c r="BD37" s="512"/>
      <c r="BE37" s="512"/>
      <c r="BF37" s="512"/>
      <c r="BG37" s="512"/>
      <c r="BH37" s="512"/>
      <c r="BI37" s="512"/>
      <c r="BJ37" s="512"/>
      <c r="BK37" s="512"/>
      <c r="BL37" s="512"/>
    </row>
    <row r="38" spans="2:64" s="268" customFormat="1" ht="11.65" customHeight="1" x14ac:dyDescent="0.25">
      <c r="B38" s="167"/>
      <c r="C38" s="161"/>
      <c r="D38" s="276"/>
      <c r="E38" s="161"/>
      <c r="F38" s="161"/>
      <c r="G38" s="161"/>
      <c r="H38" s="161"/>
      <c r="I38" s="161"/>
      <c r="J38" s="161"/>
      <c r="K38" s="161"/>
      <c r="L38" s="161"/>
      <c r="M38" s="161"/>
      <c r="N38" s="161"/>
      <c r="O38" s="161"/>
      <c r="P38" s="161"/>
      <c r="Q38" s="161"/>
      <c r="R38" s="161"/>
      <c r="S38" s="161"/>
      <c r="T38" s="161"/>
      <c r="U38" s="161"/>
      <c r="V38" s="161"/>
      <c r="W38" s="161"/>
      <c r="X38" s="161"/>
      <c r="Y38" s="161"/>
      <c r="Z38" s="167"/>
      <c r="AA38" s="267"/>
      <c r="AB38" s="161"/>
      <c r="AC38" s="161"/>
      <c r="AD38" s="161"/>
      <c r="AE38" s="161"/>
      <c r="AF38" s="267"/>
      <c r="AG38" s="267"/>
      <c r="AH38" s="267"/>
      <c r="AI38" s="161"/>
      <c r="AJ38" s="161"/>
      <c r="AK38" s="161"/>
      <c r="AL38" s="267"/>
      <c r="AM38" s="267"/>
      <c r="AN38" s="267"/>
      <c r="AO38" s="267"/>
      <c r="AP38" s="161"/>
      <c r="AQ38" s="161"/>
      <c r="AR38" s="267"/>
      <c r="AS38" s="267"/>
      <c r="AT38" s="267"/>
      <c r="AU38" s="512"/>
      <c r="AV38" s="512"/>
      <c r="AW38" s="512"/>
      <c r="AX38" s="512"/>
      <c r="AY38" s="512"/>
      <c r="AZ38" s="512"/>
      <c r="BA38" s="512"/>
      <c r="BB38" s="512"/>
      <c r="BC38" s="512"/>
      <c r="BD38" s="512"/>
      <c r="BE38" s="512"/>
      <c r="BF38" s="512"/>
      <c r="BG38" s="512"/>
      <c r="BH38" s="512"/>
      <c r="BI38" s="512"/>
      <c r="BJ38" s="512"/>
      <c r="BK38" s="512"/>
      <c r="BL38" s="512"/>
    </row>
    <row r="39" spans="2:64" s="268" customFormat="1" ht="11.65" customHeight="1" x14ac:dyDescent="0.25">
      <c r="B39" s="167"/>
      <c r="C39" s="161"/>
      <c r="D39" s="276"/>
      <c r="E39" s="161"/>
      <c r="F39" s="161"/>
      <c r="G39" s="161"/>
      <c r="H39" s="161"/>
      <c r="I39" s="161"/>
      <c r="J39" s="161"/>
      <c r="K39" s="161"/>
      <c r="L39" s="161"/>
      <c r="M39" s="161"/>
      <c r="N39" s="161"/>
      <c r="O39" s="161"/>
      <c r="P39" s="161"/>
      <c r="Q39" s="161"/>
      <c r="R39" s="161"/>
      <c r="S39" s="161"/>
      <c r="T39" s="161"/>
      <c r="U39" s="161"/>
      <c r="V39" s="161"/>
      <c r="W39" s="161"/>
      <c r="X39" s="161"/>
      <c r="Y39" s="161"/>
      <c r="Z39" s="167"/>
      <c r="AA39" s="267"/>
      <c r="AB39" s="161"/>
      <c r="AC39" s="161"/>
      <c r="AD39" s="161"/>
      <c r="AE39" s="161"/>
      <c r="AF39" s="267"/>
      <c r="AG39" s="267"/>
      <c r="AH39" s="267"/>
      <c r="AI39" s="161"/>
      <c r="AJ39" s="161"/>
      <c r="AK39" s="161"/>
      <c r="AL39" s="267"/>
      <c r="AM39" s="267"/>
      <c r="AN39" s="267"/>
      <c r="AO39" s="267"/>
      <c r="AP39" s="161"/>
      <c r="AQ39" s="161"/>
      <c r="AR39" s="267"/>
      <c r="AS39" s="267"/>
      <c r="AT39" s="267"/>
      <c r="AU39" s="512"/>
      <c r="AV39" s="512"/>
      <c r="AW39" s="512"/>
      <c r="AX39" s="512"/>
      <c r="AY39" s="512"/>
      <c r="AZ39" s="512"/>
      <c r="BA39" s="512"/>
      <c r="BB39" s="512"/>
      <c r="BC39" s="512"/>
      <c r="BD39" s="512"/>
      <c r="BE39" s="512"/>
      <c r="BF39" s="512"/>
      <c r="BG39" s="512"/>
      <c r="BH39" s="512"/>
      <c r="BI39" s="512"/>
      <c r="BJ39" s="512"/>
      <c r="BK39" s="512"/>
      <c r="BL39" s="512"/>
    </row>
    <row r="40" spans="2:64" s="268" customFormat="1" ht="12.6" customHeight="1" x14ac:dyDescent="0.25">
      <c r="B40" s="167"/>
      <c r="C40" s="161"/>
      <c r="D40" s="276"/>
      <c r="E40" s="161"/>
      <c r="F40" s="161"/>
      <c r="G40" s="161"/>
      <c r="H40" s="161"/>
      <c r="I40" s="161"/>
      <c r="J40" s="161"/>
      <c r="K40" s="161"/>
      <c r="L40" s="161"/>
      <c r="M40" s="161"/>
      <c r="N40" s="161"/>
      <c r="O40" s="161"/>
      <c r="P40" s="161"/>
      <c r="Q40" s="161"/>
      <c r="R40" s="161"/>
      <c r="S40" s="161"/>
      <c r="T40" s="161"/>
      <c r="U40" s="161"/>
      <c r="V40" s="161"/>
      <c r="W40" s="161"/>
      <c r="X40" s="161"/>
      <c r="Y40" s="161"/>
      <c r="Z40" s="167"/>
      <c r="AA40" s="267"/>
      <c r="AB40" s="161"/>
      <c r="AC40" s="161"/>
      <c r="AD40" s="161"/>
      <c r="AE40" s="161"/>
      <c r="AF40" s="267"/>
      <c r="AG40" s="267"/>
      <c r="AH40" s="267"/>
      <c r="AI40" s="161"/>
      <c r="AJ40" s="161"/>
      <c r="AK40" s="161"/>
      <c r="AL40" s="267"/>
      <c r="AM40" s="267"/>
      <c r="AN40" s="267"/>
      <c r="AO40" s="267"/>
      <c r="AP40" s="161"/>
      <c r="AQ40" s="161"/>
      <c r="AR40" s="267"/>
      <c r="AS40" s="267"/>
      <c r="AT40" s="267"/>
      <c r="AU40" s="512"/>
      <c r="AV40" s="512"/>
      <c r="AW40" s="512"/>
      <c r="AX40" s="512"/>
      <c r="AY40" s="512"/>
      <c r="AZ40" s="512"/>
      <c r="BA40" s="512"/>
      <c r="BB40" s="512"/>
      <c r="BC40" s="512"/>
      <c r="BD40" s="512"/>
      <c r="BE40" s="512"/>
      <c r="BF40" s="512"/>
      <c r="BG40" s="512"/>
      <c r="BH40" s="512"/>
      <c r="BI40" s="512"/>
      <c r="BJ40" s="512"/>
      <c r="BK40" s="512"/>
      <c r="BL40" s="512"/>
    </row>
    <row r="41" spans="2:64" s="268" customFormat="1" ht="12.6" customHeight="1" x14ac:dyDescent="0.25">
      <c r="B41" s="167"/>
      <c r="C41" s="161"/>
      <c r="D41" s="276"/>
      <c r="E41" s="161"/>
      <c r="F41" s="161"/>
      <c r="G41" s="161"/>
      <c r="H41" s="161"/>
      <c r="I41" s="161"/>
      <c r="J41" s="161"/>
      <c r="K41" s="161"/>
      <c r="L41" s="161"/>
      <c r="M41" s="161"/>
      <c r="N41" s="161"/>
      <c r="O41" s="161"/>
      <c r="P41" s="161"/>
      <c r="Q41" s="161"/>
      <c r="R41" s="161"/>
      <c r="S41" s="161"/>
      <c r="T41" s="161"/>
      <c r="U41" s="161"/>
      <c r="V41" s="161"/>
      <c r="W41" s="161"/>
      <c r="X41" s="161"/>
      <c r="Y41" s="161"/>
      <c r="Z41" s="167"/>
      <c r="AA41" s="267"/>
      <c r="AB41" s="161"/>
      <c r="AC41" s="161"/>
      <c r="AD41" s="161"/>
      <c r="AE41" s="161"/>
      <c r="AF41" s="267"/>
      <c r="AG41" s="267"/>
      <c r="AH41" s="267"/>
      <c r="AI41" s="161"/>
      <c r="AJ41" s="161"/>
      <c r="AK41" s="161"/>
      <c r="AL41" s="267"/>
      <c r="AM41" s="267"/>
      <c r="AN41" s="267"/>
      <c r="AO41" s="267"/>
      <c r="AP41" s="161"/>
      <c r="AQ41" s="161"/>
      <c r="AR41" s="267"/>
      <c r="AS41" s="267"/>
      <c r="AT41" s="267"/>
      <c r="AU41" s="512"/>
      <c r="AV41" s="512"/>
      <c r="AW41" s="512"/>
      <c r="AX41" s="512"/>
      <c r="AY41" s="512"/>
      <c r="AZ41" s="512"/>
      <c r="BA41" s="512"/>
      <c r="BB41" s="512"/>
      <c r="BC41" s="512"/>
      <c r="BD41" s="512"/>
      <c r="BE41" s="512"/>
      <c r="BF41" s="512"/>
      <c r="BG41" s="512"/>
      <c r="BH41" s="512"/>
      <c r="BI41" s="512"/>
      <c r="BJ41" s="512"/>
      <c r="BK41" s="512"/>
      <c r="BL41" s="512"/>
    </row>
    <row r="42" spans="2:64" s="268" customFormat="1" ht="11.65" customHeight="1" x14ac:dyDescent="0.25">
      <c r="B42" s="167"/>
      <c r="C42" s="161"/>
      <c r="D42" s="276"/>
      <c r="E42" s="161"/>
      <c r="F42" s="161"/>
      <c r="G42" s="161"/>
      <c r="H42" s="161"/>
      <c r="I42" s="161"/>
      <c r="J42" s="161"/>
      <c r="K42" s="161"/>
      <c r="L42" s="161"/>
      <c r="M42" s="161"/>
      <c r="N42" s="161"/>
      <c r="O42" s="161"/>
      <c r="P42" s="161"/>
      <c r="Q42" s="161"/>
      <c r="R42" s="161"/>
      <c r="S42" s="161"/>
      <c r="T42" s="161"/>
      <c r="U42" s="161"/>
      <c r="V42" s="161"/>
      <c r="W42" s="161"/>
      <c r="X42" s="161"/>
      <c r="Y42" s="161"/>
      <c r="Z42" s="167"/>
      <c r="AA42" s="267"/>
      <c r="AB42" s="161"/>
      <c r="AC42" s="161"/>
      <c r="AD42" s="161"/>
      <c r="AE42" s="161"/>
      <c r="AF42" s="267"/>
      <c r="AG42" s="267"/>
      <c r="AH42" s="267"/>
      <c r="AI42" s="161"/>
      <c r="AJ42" s="161"/>
      <c r="AK42" s="161"/>
      <c r="AL42" s="267"/>
      <c r="AM42" s="267"/>
      <c r="AN42" s="267"/>
      <c r="AO42" s="267"/>
      <c r="AP42" s="161"/>
      <c r="AQ42" s="161"/>
      <c r="AR42" s="267"/>
      <c r="AS42" s="267"/>
      <c r="AT42" s="267"/>
      <c r="AU42" s="512"/>
      <c r="AV42" s="512"/>
      <c r="AW42" s="512"/>
      <c r="AX42" s="512"/>
      <c r="AY42" s="512"/>
      <c r="AZ42" s="512"/>
      <c r="BA42" s="512"/>
      <c r="BB42" s="512"/>
      <c r="BC42" s="512"/>
      <c r="BD42" s="512"/>
      <c r="BE42" s="512"/>
      <c r="BF42" s="512"/>
      <c r="BG42" s="512"/>
      <c r="BH42" s="512"/>
      <c r="BI42" s="512"/>
      <c r="BJ42" s="512"/>
      <c r="BK42" s="512"/>
      <c r="BL42" s="512"/>
    </row>
    <row r="43" spans="2:64" s="268" customFormat="1" ht="11.65" customHeight="1" x14ac:dyDescent="0.25">
      <c r="B43" s="167"/>
      <c r="C43" s="161"/>
      <c r="D43" s="276"/>
      <c r="E43" s="161"/>
      <c r="F43" s="161"/>
      <c r="G43" s="161"/>
      <c r="H43" s="161"/>
      <c r="I43" s="161"/>
      <c r="J43" s="161"/>
      <c r="K43" s="161"/>
      <c r="L43" s="161"/>
      <c r="M43" s="161"/>
      <c r="N43" s="161"/>
      <c r="O43" s="161"/>
      <c r="P43" s="161"/>
      <c r="Q43" s="161"/>
      <c r="R43" s="161"/>
      <c r="S43" s="161"/>
      <c r="T43" s="161"/>
      <c r="U43" s="161"/>
      <c r="V43" s="161"/>
      <c r="W43" s="161"/>
      <c r="X43" s="161"/>
      <c r="Y43" s="161"/>
      <c r="Z43" s="167"/>
      <c r="AA43" s="267"/>
      <c r="AB43" s="161"/>
      <c r="AC43" s="161"/>
      <c r="AD43" s="161"/>
      <c r="AE43" s="161"/>
      <c r="AF43" s="267"/>
      <c r="AG43" s="267"/>
      <c r="AH43" s="267"/>
      <c r="AI43" s="161"/>
      <c r="AJ43" s="161"/>
      <c r="AK43" s="161"/>
      <c r="AL43" s="267"/>
      <c r="AM43" s="267"/>
      <c r="AN43" s="267"/>
      <c r="AO43" s="267"/>
      <c r="AP43" s="161"/>
      <c r="AQ43" s="161"/>
      <c r="AR43" s="267"/>
      <c r="AS43" s="267"/>
      <c r="AT43" s="267"/>
      <c r="AU43" s="512"/>
      <c r="AV43" s="512"/>
      <c r="AW43" s="512"/>
      <c r="AX43" s="512"/>
      <c r="AY43" s="512"/>
      <c r="AZ43" s="512"/>
      <c r="BA43" s="512"/>
      <c r="BB43" s="512"/>
      <c r="BC43" s="512"/>
      <c r="BD43" s="512"/>
      <c r="BE43" s="512"/>
      <c r="BF43" s="512"/>
      <c r="BG43" s="512"/>
      <c r="BH43" s="512"/>
      <c r="BI43" s="512"/>
      <c r="BJ43" s="512"/>
      <c r="BK43" s="512"/>
      <c r="BL43" s="512"/>
    </row>
    <row r="44" spans="2:64" s="268" customFormat="1" ht="14.1" customHeight="1" x14ac:dyDescent="0.25">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167"/>
      <c r="AA44" s="267"/>
      <c r="AB44" s="161"/>
      <c r="AC44" s="161"/>
      <c r="AD44" s="161"/>
      <c r="AE44" s="161"/>
      <c r="AF44" s="267"/>
      <c r="AG44" s="267"/>
      <c r="AH44" s="267"/>
      <c r="AI44" s="161"/>
      <c r="AJ44" s="161"/>
      <c r="AK44" s="161"/>
      <c r="AL44" s="267"/>
      <c r="AM44" s="267"/>
      <c r="AN44" s="267"/>
      <c r="AO44" s="267"/>
      <c r="AP44" s="161"/>
      <c r="AQ44" s="161"/>
      <c r="AR44" s="267"/>
      <c r="AS44" s="267"/>
      <c r="AT44" s="267"/>
      <c r="AU44" s="512"/>
      <c r="AV44" s="512"/>
      <c r="AW44" s="512"/>
      <c r="AX44" s="512"/>
      <c r="AY44" s="512"/>
      <c r="AZ44" s="512"/>
      <c r="BA44" s="512"/>
      <c r="BB44" s="512"/>
      <c r="BC44" s="512"/>
      <c r="BD44" s="512"/>
      <c r="BE44" s="512"/>
      <c r="BF44" s="512"/>
      <c r="BG44" s="512"/>
      <c r="BH44" s="512"/>
      <c r="BI44" s="512"/>
      <c r="BJ44" s="512"/>
      <c r="BK44" s="512"/>
      <c r="BL44" s="512"/>
    </row>
    <row r="45" spans="2:64" s="268" customFormat="1" ht="11.65" customHeight="1" x14ac:dyDescent="0.25">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167"/>
      <c r="AA45" s="267"/>
      <c r="AB45" s="161"/>
      <c r="AC45" s="161"/>
      <c r="AD45" s="161"/>
      <c r="AE45" s="161"/>
      <c r="AF45" s="267"/>
      <c r="AG45" s="267"/>
      <c r="AH45" s="267"/>
      <c r="AI45" s="161"/>
      <c r="AJ45" s="161"/>
      <c r="AK45" s="161"/>
      <c r="AL45" s="267"/>
      <c r="AM45" s="267"/>
      <c r="AN45" s="267"/>
      <c r="AO45" s="267"/>
      <c r="AP45" s="161"/>
      <c r="AQ45" s="161"/>
      <c r="AR45" s="267"/>
      <c r="AS45" s="267"/>
      <c r="AT45" s="267"/>
      <c r="AU45" s="512"/>
      <c r="AV45" s="512"/>
      <c r="AW45" s="512"/>
      <c r="AX45" s="512"/>
      <c r="AY45" s="512"/>
      <c r="AZ45" s="512"/>
      <c r="BA45" s="512"/>
      <c r="BB45" s="512"/>
      <c r="BC45" s="512"/>
      <c r="BD45" s="512"/>
      <c r="BE45" s="512"/>
      <c r="BF45" s="512"/>
      <c r="BG45" s="512"/>
      <c r="BH45" s="512"/>
      <c r="BI45" s="512"/>
      <c r="BJ45" s="512"/>
      <c r="BK45" s="512"/>
      <c r="BL45" s="512"/>
    </row>
    <row r="46" spans="2:64" s="268" customFormat="1" ht="11.65" customHeight="1" x14ac:dyDescent="0.25">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167"/>
      <c r="AA46" s="267"/>
      <c r="AB46" s="161"/>
      <c r="AC46" s="161"/>
      <c r="AD46" s="161"/>
      <c r="AE46" s="161"/>
      <c r="AF46" s="267"/>
      <c r="AG46" s="267"/>
      <c r="AH46" s="267"/>
      <c r="AI46" s="161"/>
      <c r="AJ46" s="161"/>
      <c r="AK46" s="161"/>
      <c r="AL46" s="267"/>
      <c r="AM46" s="267"/>
      <c r="AN46" s="267"/>
      <c r="AO46" s="267"/>
      <c r="AP46" s="161"/>
      <c r="AQ46" s="161"/>
      <c r="AR46" s="267"/>
      <c r="AS46" s="267"/>
      <c r="AT46" s="267"/>
      <c r="BK46" s="267"/>
    </row>
    <row r="47" spans="2:64" s="268" customFormat="1" ht="11.65" customHeight="1" x14ac:dyDescent="0.25">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167"/>
      <c r="AA47" s="267"/>
      <c r="AB47" s="161"/>
      <c r="AC47" s="161"/>
      <c r="AD47" s="161"/>
      <c r="AE47" s="161"/>
      <c r="AF47" s="267"/>
      <c r="AG47" s="267"/>
      <c r="AH47" s="267"/>
      <c r="AI47" s="161"/>
      <c r="AJ47" s="161"/>
      <c r="AK47" s="161"/>
      <c r="AL47" s="267"/>
      <c r="AM47" s="267"/>
      <c r="AN47" s="267"/>
      <c r="AO47" s="267"/>
      <c r="AP47" s="161"/>
      <c r="AQ47" s="161"/>
      <c r="AR47" s="267"/>
      <c r="AS47" s="267"/>
      <c r="AT47" s="267"/>
      <c r="BK47" s="267"/>
    </row>
  </sheetData>
  <sheetProtection selectLockedCells="1" selectUnlockedCells="1"/>
  <mergeCells count="58">
    <mergeCell ref="B2:B6"/>
    <mergeCell ref="AV2:BJ2"/>
    <mergeCell ref="AV3:BJ3"/>
    <mergeCell ref="AV4:BJ4"/>
    <mergeCell ref="AV5:BJ6"/>
    <mergeCell ref="C2:Q4"/>
    <mergeCell ref="C5:Q6"/>
    <mergeCell ref="R2:AI4"/>
    <mergeCell ref="AJ2:AU2"/>
    <mergeCell ref="AJ3:AU3"/>
    <mergeCell ref="AJ4:AU4"/>
    <mergeCell ref="R5:AI6"/>
    <mergeCell ref="AJ5:AU6"/>
    <mergeCell ref="AT11:AT12"/>
    <mergeCell ref="AU11:AX11"/>
    <mergeCell ref="AY11:BB11"/>
    <mergeCell ref="BC11:BF11"/>
    <mergeCell ref="BG11:BJ11"/>
    <mergeCell ref="AS11:AS12"/>
    <mergeCell ref="Z11:Z12"/>
    <mergeCell ref="AA11:AA12"/>
    <mergeCell ref="AB11:AB12"/>
    <mergeCell ref="AC11:AC12"/>
    <mergeCell ref="AD11:AD12"/>
    <mergeCell ref="AE11:AE12"/>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X11:Y11"/>
    <mergeCell ref="B11:B12"/>
    <mergeCell ref="C11:C12"/>
    <mergeCell ref="D11:D12"/>
    <mergeCell ref="E11:G11"/>
    <mergeCell ref="H11:J11"/>
    <mergeCell ref="K11:M11"/>
    <mergeCell ref="AM7:AT7"/>
    <mergeCell ref="AU7:BJ8"/>
    <mergeCell ref="B8:C8"/>
    <mergeCell ref="D8:AL8"/>
    <mergeCell ref="AN8:AT8"/>
    <mergeCell ref="B7:C7"/>
    <mergeCell ref="D7:Z7"/>
    <mergeCell ref="AA7:AB7"/>
    <mergeCell ref="AC7:AJ7"/>
    <mergeCell ref="AK7:AL7"/>
  </mergeCells>
  <conditionalFormatting sqref="G13:G17">
    <cfRule type="colorScale" priority="65">
      <colorScale>
        <cfvo type="min"/>
        <cfvo type="max"/>
        <color theme="0"/>
        <color theme="0" tint="-4.9989318521683403E-2"/>
      </colorScale>
    </cfRule>
  </conditionalFormatting>
  <conditionalFormatting sqref="G13:G24 M13:M24 P13:P24 J13:J24">
    <cfRule type="cellIs" dxfId="556" priority="69" stopIfTrue="1" operator="between">
      <formula>0.9</formula>
      <formula>1.05</formula>
    </cfRule>
    <cfRule type="cellIs" dxfId="555" priority="70" stopIfTrue="1" operator="between">
      <formula>0.7</formula>
      <formula>0.8999</formula>
    </cfRule>
    <cfRule type="cellIs" dxfId="554" priority="71" stopIfTrue="1" operator="between">
      <formula>0</formula>
      <formula>0.699</formula>
    </cfRule>
    <cfRule type="cellIs" dxfId="553" priority="72" stopIfTrue="1" operator="greaterThan">
      <formula>1.05</formula>
    </cfRule>
  </conditionalFormatting>
  <conditionalFormatting sqref="G23:G24">
    <cfRule type="cellIs" dxfId="552" priority="114" stopIfTrue="1" operator="between">
      <formula>0.9</formula>
      <formula>1.05</formula>
    </cfRule>
    <cfRule type="cellIs" dxfId="551" priority="115" stopIfTrue="1" operator="between">
      <formula>0.7</formula>
      <formula>0.8999</formula>
    </cfRule>
    <cfRule type="cellIs" dxfId="550" priority="116" stopIfTrue="1" operator="between">
      <formula>0</formula>
      <formula>0.699</formula>
    </cfRule>
    <cfRule type="cellIs" dxfId="549" priority="117" stopIfTrue="1" operator="greaterThan">
      <formula>1.05</formula>
    </cfRule>
  </conditionalFormatting>
  <conditionalFormatting sqref="J13:J17">
    <cfRule type="colorScale" priority="64">
      <colorScale>
        <cfvo type="min"/>
        <cfvo type="max"/>
        <color theme="0"/>
        <color theme="0" tint="-4.9989318521683403E-2"/>
      </colorScale>
    </cfRule>
  </conditionalFormatting>
  <conditionalFormatting sqref="J23:J24">
    <cfRule type="cellIs" dxfId="548" priority="118" stopIfTrue="1" operator="between">
      <formula>0.9</formula>
      <formula>1.05</formula>
    </cfRule>
    <cfRule type="cellIs" dxfId="547" priority="119" stopIfTrue="1" operator="between">
      <formula>0.7</formula>
      <formula>0.8999</formula>
    </cfRule>
    <cfRule type="cellIs" dxfId="546" priority="120" stopIfTrue="1" operator="between">
      <formula>0</formula>
      <formula>0.699</formula>
    </cfRule>
    <cfRule type="cellIs" dxfId="545" priority="121" stopIfTrue="1" operator="greaterThan">
      <formula>1.05</formula>
    </cfRule>
  </conditionalFormatting>
  <conditionalFormatting sqref="M13:M17">
    <cfRule type="colorScale" priority="63">
      <colorScale>
        <cfvo type="min"/>
        <cfvo type="max"/>
        <color theme="0"/>
        <color theme="0" tint="-4.9989318521683403E-2"/>
      </colorScale>
    </cfRule>
  </conditionalFormatting>
  <conditionalFormatting sqref="M23:M24">
    <cfRule type="cellIs" dxfId="544" priority="122" stopIfTrue="1" operator="between">
      <formula>0.9</formula>
      <formula>1.05</formula>
    </cfRule>
    <cfRule type="cellIs" dxfId="543" priority="123" stopIfTrue="1" operator="between">
      <formula>0.7</formula>
      <formula>0.8999</formula>
    </cfRule>
    <cfRule type="cellIs" dxfId="542" priority="124" stopIfTrue="1" operator="between">
      <formula>0</formula>
      <formula>0.699</formula>
    </cfRule>
    <cfRule type="cellIs" dxfId="541" priority="125" stopIfTrue="1" operator="greaterThan">
      <formula>1.05</formula>
    </cfRule>
  </conditionalFormatting>
  <conditionalFormatting sqref="P13:P17">
    <cfRule type="colorScale" priority="62">
      <colorScale>
        <cfvo type="min"/>
        <cfvo type="max"/>
        <color theme="0"/>
        <color theme="0" tint="-4.9989318521683403E-2"/>
      </colorScale>
    </cfRule>
  </conditionalFormatting>
  <conditionalFormatting sqref="P23:P24">
    <cfRule type="cellIs" dxfId="540" priority="126" stopIfTrue="1" operator="between">
      <formula>0.9</formula>
      <formula>1.05</formula>
    </cfRule>
    <cfRule type="cellIs" dxfId="539" priority="127" stopIfTrue="1" operator="between">
      <formula>0.7</formula>
      <formula>0.8999</formula>
    </cfRule>
    <cfRule type="cellIs" dxfId="538" priority="128" stopIfTrue="1" operator="between">
      <formula>0</formula>
      <formula>0.699</formula>
    </cfRule>
    <cfRule type="cellIs" dxfId="537" priority="129" stopIfTrue="1" operator="greaterThan">
      <formula>1.05</formula>
    </cfRule>
  </conditionalFormatting>
  <conditionalFormatting sqref="Q15:S15">
    <cfRule type="colorScale" priority="13">
      <colorScale>
        <cfvo type="min"/>
        <cfvo type="max"/>
        <color theme="0"/>
        <color theme="0"/>
      </colorScale>
    </cfRule>
  </conditionalFormatting>
  <conditionalFormatting sqref="Q16:S16">
    <cfRule type="colorScale" priority="20">
      <colorScale>
        <cfvo type="min"/>
        <cfvo type="max"/>
        <color theme="0"/>
        <color theme="0"/>
      </colorScale>
    </cfRule>
  </conditionalFormatting>
  <conditionalFormatting sqref="Q17:S17">
    <cfRule type="colorScale" priority="6">
      <colorScale>
        <cfvo type="min"/>
        <cfvo type="max"/>
        <color theme="0"/>
        <color theme="0"/>
      </colorScale>
    </cfRule>
  </conditionalFormatting>
  <conditionalFormatting sqref="S13">
    <cfRule type="colorScale" priority="47">
      <colorScale>
        <cfvo type="min"/>
        <cfvo type="max"/>
        <color theme="0"/>
        <color theme="0"/>
      </colorScale>
    </cfRule>
    <cfRule type="colorScale" priority="48">
      <colorScale>
        <cfvo type="min"/>
        <cfvo type="max"/>
        <color theme="0"/>
        <color rgb="FFFFEF9C"/>
      </colorScale>
    </cfRule>
    <cfRule type="cellIs" dxfId="536" priority="49" stopIfTrue="1" operator="between">
      <formula>0.9</formula>
      <formula>1.05</formula>
    </cfRule>
    <cfRule type="cellIs" dxfId="535" priority="50" stopIfTrue="1" operator="between">
      <formula>0.7</formula>
      <formula>0.8999</formula>
    </cfRule>
    <cfRule type="cellIs" dxfId="534" priority="51" stopIfTrue="1" operator="between">
      <formula>0</formula>
      <formula>0.699</formula>
    </cfRule>
    <cfRule type="cellIs" dxfId="533" priority="52" stopIfTrue="1" operator="greaterThan">
      <formula>1.05</formula>
    </cfRule>
    <cfRule type="cellIs" dxfId="532" priority="53" stopIfTrue="1" operator="between">
      <formula>0.9</formula>
      <formula>1.05</formula>
    </cfRule>
    <cfRule type="cellIs" dxfId="531" priority="54" stopIfTrue="1" operator="between">
      <formula>0.7</formula>
      <formula>0.8999</formula>
    </cfRule>
    <cfRule type="cellIs" dxfId="530" priority="55" stopIfTrue="1" operator="between">
      <formula>0</formula>
      <formula>0.699</formula>
    </cfRule>
    <cfRule type="cellIs" dxfId="529" priority="56" stopIfTrue="1" operator="greaterThan">
      <formula>1.05</formula>
    </cfRule>
  </conditionalFormatting>
  <conditionalFormatting sqref="S14">
    <cfRule type="colorScale" priority="37">
      <colorScale>
        <cfvo type="min"/>
        <cfvo type="max"/>
        <color theme="0"/>
        <color theme="0"/>
      </colorScale>
    </cfRule>
    <cfRule type="colorScale" priority="38">
      <colorScale>
        <cfvo type="min"/>
        <cfvo type="max"/>
        <color theme="0"/>
        <color rgb="FFFFEF9C"/>
      </colorScale>
    </cfRule>
    <cfRule type="cellIs" dxfId="528" priority="39" stopIfTrue="1" operator="between">
      <formula>0.9</formula>
      <formula>1.05</formula>
    </cfRule>
    <cfRule type="cellIs" dxfId="527" priority="40" stopIfTrue="1" operator="between">
      <formula>0.7</formula>
      <formula>0.8999</formula>
    </cfRule>
    <cfRule type="cellIs" dxfId="526" priority="41" stopIfTrue="1" operator="between">
      <formula>0</formula>
      <formula>0.699</formula>
    </cfRule>
    <cfRule type="cellIs" dxfId="525" priority="42" stopIfTrue="1" operator="greaterThan">
      <formula>1.05</formula>
    </cfRule>
    <cfRule type="cellIs" dxfId="524" priority="43" stopIfTrue="1" operator="between">
      <formula>0.9</formula>
      <formula>1.05</formula>
    </cfRule>
    <cfRule type="cellIs" dxfId="523" priority="44" stopIfTrue="1" operator="between">
      <formula>0.7</formula>
      <formula>0.8999</formula>
    </cfRule>
    <cfRule type="cellIs" dxfId="522" priority="45" stopIfTrue="1" operator="between">
      <formula>0</formula>
      <formula>0.699</formula>
    </cfRule>
    <cfRule type="cellIs" dxfId="521" priority="46" stopIfTrue="1" operator="greaterThan">
      <formula>1.05</formula>
    </cfRule>
  </conditionalFormatting>
  <conditionalFormatting sqref="S15">
    <cfRule type="cellIs" dxfId="520" priority="14" stopIfTrue="1" operator="between">
      <formula>0.9</formula>
      <formula>1</formula>
    </cfRule>
    <cfRule type="cellIs" dxfId="519" priority="15" stopIfTrue="1" operator="between">
      <formula>0.7</formula>
      <formula>0.8999</formula>
    </cfRule>
    <cfRule type="cellIs" dxfId="518" priority="16" stopIfTrue="1" operator="between">
      <formula>0</formula>
      <formula>0.699</formula>
    </cfRule>
    <cfRule type="cellIs" dxfId="517" priority="17" stopIfTrue="1" operator="between">
      <formula>0.9</formula>
      <formula>1</formula>
    </cfRule>
    <cfRule type="cellIs" dxfId="516" priority="18" stopIfTrue="1" operator="between">
      <formula>0.7</formula>
      <formula>0.8999</formula>
    </cfRule>
    <cfRule type="cellIs" dxfId="515" priority="19" stopIfTrue="1" operator="between">
      <formula>0</formula>
      <formula>0.699</formula>
    </cfRule>
  </conditionalFormatting>
  <conditionalFormatting sqref="S16">
    <cfRule type="cellIs" dxfId="514" priority="21" stopIfTrue="1" operator="between">
      <formula>0.9</formula>
      <formula>1</formula>
    </cfRule>
    <cfRule type="cellIs" dxfId="513" priority="22" stopIfTrue="1" operator="between">
      <formula>0.7</formula>
      <formula>0.8999</formula>
    </cfRule>
    <cfRule type="cellIs" dxfId="512" priority="23" stopIfTrue="1" operator="between">
      <formula>0</formula>
      <formula>0.699</formula>
    </cfRule>
    <cfRule type="cellIs" dxfId="511" priority="24" stopIfTrue="1" operator="between">
      <formula>0.9</formula>
      <formula>1</formula>
    </cfRule>
    <cfRule type="cellIs" dxfId="510" priority="25" stopIfTrue="1" operator="between">
      <formula>0.7</formula>
      <formula>0.8999</formula>
    </cfRule>
    <cfRule type="cellIs" dxfId="509" priority="26" stopIfTrue="1" operator="between">
      <formula>0</formula>
      <formula>0.699</formula>
    </cfRule>
  </conditionalFormatting>
  <conditionalFormatting sqref="S17">
    <cfRule type="cellIs" dxfId="508" priority="7" stopIfTrue="1" operator="between">
      <formula>0.9</formula>
      <formula>1</formula>
    </cfRule>
    <cfRule type="cellIs" dxfId="507" priority="8" stopIfTrue="1" operator="between">
      <formula>0.7</formula>
      <formula>0.8999</formula>
    </cfRule>
    <cfRule type="cellIs" dxfId="506" priority="9" stopIfTrue="1" operator="between">
      <formula>0</formula>
      <formula>0.699</formula>
    </cfRule>
  </conditionalFormatting>
  <conditionalFormatting sqref="S17:S24">
    <cfRule type="cellIs" dxfId="505" priority="10" stopIfTrue="1" operator="between">
      <formula>0.9</formula>
      <formula>1</formula>
    </cfRule>
    <cfRule type="cellIs" dxfId="504" priority="11" stopIfTrue="1" operator="between">
      <formula>0.7</formula>
      <formula>0.8999</formula>
    </cfRule>
    <cfRule type="cellIs" dxfId="503" priority="12" stopIfTrue="1" operator="between">
      <formula>0</formula>
      <formula>0.699</formula>
    </cfRule>
  </conditionalFormatting>
  <conditionalFormatting sqref="S23:S24">
    <cfRule type="cellIs" dxfId="502" priority="111" stopIfTrue="1" operator="between">
      <formula>0.9</formula>
      <formula>1</formula>
    </cfRule>
    <cfRule type="cellIs" dxfId="501" priority="112" stopIfTrue="1" operator="between">
      <formula>0.7</formula>
      <formula>0.8999</formula>
    </cfRule>
    <cfRule type="cellIs" dxfId="500" priority="113" stopIfTrue="1" operator="between">
      <formula>0</formula>
      <formula>0.699</formula>
    </cfRule>
  </conditionalFormatting>
  <conditionalFormatting sqref="J13">
    <cfRule type="colorScale" priority="5">
      <colorScale>
        <cfvo type="min"/>
        <cfvo type="max"/>
        <color theme="0"/>
        <color theme="0" tint="-4.9989318521683403E-2"/>
      </colorScale>
    </cfRule>
  </conditionalFormatting>
  <conditionalFormatting sqref="J14">
    <cfRule type="colorScale" priority="4">
      <colorScale>
        <cfvo type="min"/>
        <cfvo type="max"/>
        <color theme="0"/>
        <color theme="0" tint="-4.9989318521683403E-2"/>
      </colorScale>
    </cfRule>
  </conditionalFormatting>
  <conditionalFormatting sqref="J15">
    <cfRule type="colorScale" priority="3">
      <colorScale>
        <cfvo type="min"/>
        <cfvo type="max"/>
        <color theme="0"/>
        <color theme="0" tint="-4.9989318521683403E-2"/>
      </colorScale>
    </cfRule>
  </conditionalFormatting>
  <conditionalFormatting sqref="J16">
    <cfRule type="colorScale" priority="2">
      <colorScale>
        <cfvo type="min"/>
        <cfvo type="max"/>
        <color theme="0"/>
        <color theme="0" tint="-4.9989318521683403E-2"/>
      </colorScale>
    </cfRule>
  </conditionalFormatting>
  <conditionalFormatting sqref="J17">
    <cfRule type="colorScale" priority="1">
      <colorScale>
        <cfvo type="min"/>
        <cfvo type="max"/>
        <color theme="0"/>
        <color theme="0" tint="-4.9989318521683403E-2"/>
      </colorScale>
    </cfRule>
  </conditionalFormatting>
  <dataValidations count="11">
    <dataValidation type="list" operator="equal" allowBlank="1" showErrorMessage="1" sqref="AP25:AQ4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7">
      <formula1>"Alcaldía Local,Central,Sectorial,"</formula1>
      <formula2>0</formula2>
    </dataValidation>
    <dataValidation type="list" operator="equal" allowBlank="1" showErrorMessage="1" sqref="AC13:AC47">
      <formula1>"Coeficiente,Índice o razón,Porcentaje,Tasa,Valor absoluto"</formula1>
      <formula2>0</formula2>
    </dataValidation>
    <dataValidation type="list" operator="equal" allowBlank="1" showErrorMessage="1" sqref="AD13:AD47">
      <formula1>"Diario,Semanal,Mensual,Bimestral ,Trimestral,Semestral ,Anual"</formula1>
      <formula2>0</formula2>
    </dataValidation>
    <dataValidation type="list" operator="equal" allowBlank="1" showErrorMessage="1" sqref="AE13:AE47">
      <formula1>"Alta ,Media ,Baja"</formula1>
      <formula2>0</formula2>
    </dataValidation>
    <dataValidation type="list" operator="equal" allowBlank="1" showErrorMessage="1" sqref="AI13:AI47">
      <formula1>"Gestión"</formula1>
      <formula2>0</formula2>
    </dataValidation>
    <dataValidation type="list" operator="equal" allowBlank="1" showErrorMessage="1" sqref="AJ13:AJ47">
      <formula1>",Distrital ,Dsitrital-Rural ,Distrital- Urbano,Entidad ,Localidad,UPZ,Departamental,Regional,Nacional"</formula1>
      <formula2>0</formula2>
    </dataValidation>
    <dataValidation type="list" operator="equal" allowBlank="1" showErrorMessage="1" sqref="Z25:Z47">
      <formula1>"Eficacia,Eficiencia,Efectividad,"</formula1>
      <formula2>0</formula2>
    </dataValidation>
    <dataValidation operator="equal" allowBlank="1" showErrorMessage="1" sqref="AK7">
      <formula1>0</formula1>
      <formula2>0</formula2>
    </dataValidation>
    <dataValidation type="list" operator="equal" allowBlank="1" showErrorMessage="1" sqref="AK25:AK4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18:AS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FORTALECIMIENTO\[DOF MATRIZ DOFA.xlsx]datos'!#REF!</xm:f>
          </x14:formula1>
          <xm:sqref>AO13:AO24 AM7:AT7 AK13:AK24</xm:sqref>
        </x14:dataValidation>
        <x14:dataValidation type="list" operator="equal" allowBlank="1" showErrorMessage="1">
          <x14:formula1>
            <xm:f>'C:\Users\luis.arias\Documents\VIGENCIA 2023\PLAN DE ACCION -POA\DIRECCION FORTALECIMIENTO\[DOF MATRIZ DOFA.xlsx]datos'!#REF!</xm:f>
          </x14:formula1>
          <xm:sqref>AP13:AQ24</xm:sqref>
        </x14:dataValidation>
        <x14:dataValidation type="list" errorStyle="information" operator="equal" showInputMessage="1" showErrorMessage="1" prompt="Escoja el Proceso del Menú desplegable">
          <x14:formula1>
            <xm:f>'C:\Users\luis.arias\Documents\VIGENCIA 2023\PLAN DE ACCION -POA\DIRECCION FORTALECIMIENTO\[DOF MATRIZ DOFA.xlsx]datos'!#REF!</xm:f>
          </x14:formula1>
          <xm:sqref>D7:Z7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21"/>
  <sheetViews>
    <sheetView showGridLines="0" topLeftCell="C11" zoomScale="70" zoomScaleNormal="70" workbookViewId="0">
      <selection activeCell="J17" sqref="J13:J17"/>
    </sheetView>
  </sheetViews>
  <sheetFormatPr baseColWidth="10" defaultColWidth="20.5703125" defaultRowHeight="24" customHeight="1" x14ac:dyDescent="0.2"/>
  <cols>
    <col min="1" max="1" width="4.7109375" style="45" customWidth="1"/>
    <col min="2" max="2" width="13" style="45" customWidth="1"/>
    <col min="3" max="3" width="54.28515625" style="45" customWidth="1"/>
    <col min="4" max="4" width="9.140625" style="45" customWidth="1"/>
    <col min="5" max="6" width="8.28515625" style="45" customWidth="1"/>
    <col min="7" max="7" width="9.28515625" style="45" customWidth="1"/>
    <col min="8" max="9" width="9.140625" style="45" customWidth="1"/>
    <col min="10" max="12" width="8.28515625" style="45" customWidth="1"/>
    <col min="13" max="13" width="9.28515625" style="45" customWidth="1"/>
    <col min="14" max="14" width="8.28515625" style="45" customWidth="1"/>
    <col min="15" max="15" width="9.5703125" style="45" customWidth="1"/>
    <col min="16" max="16" width="9.7109375" style="45" customWidth="1"/>
    <col min="17" max="17" width="9.5703125" style="45" customWidth="1"/>
    <col min="18" max="18" width="10.28515625" style="45" customWidth="1"/>
    <col min="19" max="19" width="11.5703125" style="45" customWidth="1"/>
    <col min="20" max="20" width="12.28515625" style="45" customWidth="1"/>
    <col min="21" max="21" width="22.7109375" style="45" customWidth="1"/>
    <col min="22" max="22" width="31.28515625" style="45" customWidth="1"/>
    <col min="23" max="23" width="24" style="45" customWidth="1"/>
    <col min="24" max="24" width="25.85546875" style="45" customWidth="1"/>
    <col min="25" max="25" width="24.7109375" style="45" customWidth="1"/>
    <col min="26" max="36" width="20.5703125" style="45" customWidth="1"/>
    <col min="37" max="37" width="26.7109375" style="45" customWidth="1"/>
    <col min="38" max="40" width="20.5703125" style="45" customWidth="1"/>
    <col min="41" max="41" width="32.7109375" style="45" customWidth="1"/>
    <col min="42" max="42" width="20.5703125" style="45" customWidth="1"/>
    <col min="43" max="43" width="20" style="45" customWidth="1"/>
    <col min="44" max="46" width="20.5703125" style="45" customWidth="1"/>
    <col min="47" max="48" width="8.7109375" style="45" customWidth="1"/>
    <col min="49" max="49" width="78.28515625" style="45" customWidth="1"/>
    <col min="50" max="50" width="58.85546875" style="45" customWidth="1"/>
    <col min="51" max="52" width="8.7109375" style="45" customWidth="1"/>
    <col min="53" max="53" width="68.28515625" style="45" customWidth="1"/>
    <col min="54" max="54" width="57.85546875" style="45" customWidth="1"/>
    <col min="55" max="55" width="8.7109375" style="45" customWidth="1"/>
    <col min="56" max="56" width="9" style="45" customWidth="1"/>
    <col min="57" max="57" width="56.5703125" style="45" customWidth="1"/>
    <col min="58" max="58" width="33.5703125" style="45" customWidth="1"/>
    <col min="59" max="60" width="8.5703125" style="45" customWidth="1"/>
    <col min="61" max="61" width="56.5703125" style="45" customWidth="1"/>
    <col min="62" max="62" width="33.85546875" style="45" customWidth="1"/>
    <col min="63" max="251" width="20.5703125" style="45" customWidth="1"/>
    <col min="252" max="16384" width="20.5703125" style="45"/>
  </cols>
  <sheetData>
    <row r="1" spans="1:78" ht="24" customHeight="1" thickBot="1" x14ac:dyDescent="0.25">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2"/>
      <c r="AO1" s="512"/>
      <c r="AP1" s="512"/>
      <c r="AQ1" s="512"/>
      <c r="AR1" s="512"/>
      <c r="AS1" s="512"/>
      <c r="AT1" s="512"/>
      <c r="AU1" s="512"/>
      <c r="AV1" s="512"/>
      <c r="AW1" s="512"/>
      <c r="AX1" s="512"/>
      <c r="AY1" s="512"/>
      <c r="AZ1" s="512"/>
      <c r="BA1" s="512"/>
      <c r="BB1" s="512"/>
      <c r="BC1" s="512"/>
      <c r="BD1" s="512"/>
      <c r="BE1" s="512"/>
      <c r="BF1" s="512"/>
      <c r="BG1" s="512"/>
      <c r="BH1" s="512"/>
      <c r="BI1" s="512"/>
      <c r="BJ1" s="512"/>
      <c r="BK1" s="515"/>
      <c r="BL1" s="515"/>
      <c r="BM1" s="515"/>
      <c r="BN1" s="515"/>
      <c r="BO1" s="515"/>
      <c r="BP1" s="515"/>
      <c r="BQ1" s="515"/>
      <c r="BR1" s="515"/>
      <c r="BS1" s="515"/>
      <c r="BT1" s="515"/>
      <c r="BU1" s="515"/>
      <c r="BV1" s="515"/>
      <c r="BW1" s="515"/>
    </row>
    <row r="2" spans="1:78" ht="24" customHeight="1" thickBot="1" x14ac:dyDescent="0.25">
      <c r="B2" s="1426"/>
      <c r="C2" s="1429" t="s">
        <v>18</v>
      </c>
      <c r="D2" s="1430"/>
      <c r="E2" s="1430"/>
      <c r="F2" s="1430"/>
      <c r="G2" s="1430"/>
      <c r="H2" s="1430"/>
      <c r="I2" s="1430"/>
      <c r="J2" s="1430"/>
      <c r="K2" s="1430"/>
      <c r="L2" s="1430"/>
      <c r="M2" s="1430"/>
      <c r="N2" s="1430"/>
      <c r="O2" s="1430"/>
      <c r="P2" s="1430"/>
      <c r="Q2" s="1431"/>
      <c r="R2" s="1438" t="s">
        <v>19</v>
      </c>
      <c r="S2" s="1439"/>
      <c r="T2" s="1439"/>
      <c r="U2" s="1439"/>
      <c r="V2" s="1439"/>
      <c r="W2" s="1439"/>
      <c r="X2" s="1439"/>
      <c r="Y2" s="1439"/>
      <c r="Z2" s="1439"/>
      <c r="AA2" s="1439"/>
      <c r="AB2" s="1439"/>
      <c r="AC2" s="1439"/>
      <c r="AD2" s="1439"/>
      <c r="AE2" s="1439"/>
      <c r="AF2" s="1439"/>
      <c r="AG2" s="1439"/>
      <c r="AH2" s="1439"/>
      <c r="AI2" s="1440"/>
      <c r="AJ2" s="1447" t="s">
        <v>20</v>
      </c>
      <c r="AK2" s="1448"/>
      <c r="AL2" s="1448"/>
      <c r="AM2" s="1448"/>
      <c r="AN2" s="1448"/>
      <c r="AO2" s="1448"/>
      <c r="AP2" s="1448"/>
      <c r="AQ2" s="1448"/>
      <c r="AR2" s="1448"/>
      <c r="AS2" s="1448"/>
      <c r="AT2" s="1448"/>
      <c r="AU2" s="1449"/>
      <c r="AV2" s="1380" t="s">
        <v>21</v>
      </c>
      <c r="AW2" s="1381"/>
      <c r="AX2" s="1381"/>
      <c r="AY2" s="1381"/>
      <c r="AZ2" s="1381"/>
      <c r="BA2" s="1381"/>
      <c r="BB2" s="1381"/>
      <c r="BC2" s="1381"/>
      <c r="BD2" s="1381"/>
      <c r="BE2" s="1381"/>
      <c r="BF2" s="1381"/>
      <c r="BG2" s="1381"/>
      <c r="BH2" s="1381"/>
      <c r="BI2" s="1381"/>
      <c r="BJ2" s="1382"/>
      <c r="BK2" s="515"/>
      <c r="BL2" s="515"/>
      <c r="BM2" s="515"/>
      <c r="BN2" s="515"/>
      <c r="BO2" s="515"/>
      <c r="BP2" s="515"/>
      <c r="BQ2" s="515"/>
      <c r="BR2" s="515"/>
      <c r="BS2" s="515"/>
      <c r="BT2" s="515"/>
      <c r="BU2" s="515"/>
      <c r="BV2" s="515"/>
      <c r="BW2" s="515"/>
    </row>
    <row r="3" spans="1:78" ht="24" customHeight="1" thickBot="1" x14ac:dyDescent="0.25">
      <c r="B3" s="1427"/>
      <c r="C3" s="1432"/>
      <c r="D3" s="1433"/>
      <c r="E3" s="1433"/>
      <c r="F3" s="1433"/>
      <c r="G3" s="1433"/>
      <c r="H3" s="1433"/>
      <c r="I3" s="1433"/>
      <c r="J3" s="1433"/>
      <c r="K3" s="1433"/>
      <c r="L3" s="1433"/>
      <c r="M3" s="1433"/>
      <c r="N3" s="1433"/>
      <c r="O3" s="1433"/>
      <c r="P3" s="1433"/>
      <c r="Q3" s="1434"/>
      <c r="R3" s="1441"/>
      <c r="S3" s="1442"/>
      <c r="T3" s="1442"/>
      <c r="U3" s="1442"/>
      <c r="V3" s="1442"/>
      <c r="W3" s="1442"/>
      <c r="X3" s="1442"/>
      <c r="Y3" s="1442"/>
      <c r="Z3" s="1442"/>
      <c r="AA3" s="1442"/>
      <c r="AB3" s="1442"/>
      <c r="AC3" s="1442"/>
      <c r="AD3" s="1442"/>
      <c r="AE3" s="1442"/>
      <c r="AF3" s="1442"/>
      <c r="AG3" s="1442"/>
      <c r="AH3" s="1442"/>
      <c r="AI3" s="1443"/>
      <c r="AJ3" s="1447" t="s">
        <v>22</v>
      </c>
      <c r="AK3" s="1448"/>
      <c r="AL3" s="1448"/>
      <c r="AM3" s="1448"/>
      <c r="AN3" s="1448"/>
      <c r="AO3" s="1448"/>
      <c r="AP3" s="1448"/>
      <c r="AQ3" s="1448"/>
      <c r="AR3" s="1448"/>
      <c r="AS3" s="1448"/>
      <c r="AT3" s="1448"/>
      <c r="AU3" s="1449"/>
      <c r="AV3" s="1383">
        <v>3</v>
      </c>
      <c r="AW3" s="1384"/>
      <c r="AX3" s="1384"/>
      <c r="AY3" s="1384"/>
      <c r="AZ3" s="1384"/>
      <c r="BA3" s="1384"/>
      <c r="BB3" s="1384"/>
      <c r="BC3" s="1384"/>
      <c r="BD3" s="1384"/>
      <c r="BE3" s="1384"/>
      <c r="BF3" s="1384"/>
      <c r="BG3" s="1384"/>
      <c r="BH3" s="1384"/>
      <c r="BI3" s="1384"/>
      <c r="BJ3" s="1385"/>
      <c r="BK3" s="515"/>
      <c r="BL3" s="515"/>
      <c r="BM3" s="515"/>
      <c r="BN3" s="515"/>
      <c r="BO3" s="515"/>
      <c r="BP3" s="515"/>
      <c r="BQ3" s="515"/>
      <c r="BR3" s="515"/>
      <c r="BS3" s="515"/>
      <c r="BT3" s="515"/>
      <c r="BU3" s="515"/>
      <c r="BV3" s="515"/>
      <c r="BW3" s="515"/>
    </row>
    <row r="4" spans="1:78" ht="24" customHeight="1" thickBot="1" x14ac:dyDescent="0.25">
      <c r="B4" s="1427"/>
      <c r="C4" s="1435"/>
      <c r="D4" s="1436"/>
      <c r="E4" s="1436"/>
      <c r="F4" s="1436"/>
      <c r="G4" s="1436"/>
      <c r="H4" s="1436"/>
      <c r="I4" s="1436"/>
      <c r="J4" s="1436"/>
      <c r="K4" s="1436"/>
      <c r="L4" s="1436"/>
      <c r="M4" s="1436"/>
      <c r="N4" s="1436"/>
      <c r="O4" s="1436"/>
      <c r="P4" s="1436"/>
      <c r="Q4" s="1437"/>
      <c r="R4" s="1444"/>
      <c r="S4" s="1445"/>
      <c r="T4" s="1445"/>
      <c r="U4" s="1445"/>
      <c r="V4" s="1445"/>
      <c r="W4" s="1445"/>
      <c r="X4" s="1445"/>
      <c r="Y4" s="1445"/>
      <c r="Z4" s="1445"/>
      <c r="AA4" s="1445"/>
      <c r="AB4" s="1445"/>
      <c r="AC4" s="1445"/>
      <c r="AD4" s="1445"/>
      <c r="AE4" s="1445"/>
      <c r="AF4" s="1445"/>
      <c r="AG4" s="1445"/>
      <c r="AH4" s="1445"/>
      <c r="AI4" s="1446"/>
      <c r="AJ4" s="1447" t="s">
        <v>23</v>
      </c>
      <c r="AK4" s="1448"/>
      <c r="AL4" s="1448"/>
      <c r="AM4" s="1448"/>
      <c r="AN4" s="1448"/>
      <c r="AO4" s="1448"/>
      <c r="AP4" s="1448"/>
      <c r="AQ4" s="1448"/>
      <c r="AR4" s="1448"/>
      <c r="AS4" s="1448"/>
      <c r="AT4" s="1448"/>
      <c r="AU4" s="1449"/>
      <c r="AV4" s="1386">
        <v>42741</v>
      </c>
      <c r="AW4" s="1387"/>
      <c r="AX4" s="1387"/>
      <c r="AY4" s="1387"/>
      <c r="AZ4" s="1387"/>
      <c r="BA4" s="1387"/>
      <c r="BB4" s="1387"/>
      <c r="BC4" s="1387"/>
      <c r="BD4" s="1387"/>
      <c r="BE4" s="1387"/>
      <c r="BF4" s="1387"/>
      <c r="BG4" s="1387"/>
      <c r="BH4" s="1387"/>
      <c r="BI4" s="1387"/>
      <c r="BJ4" s="1388"/>
      <c r="BK4" s="515"/>
      <c r="BL4" s="515"/>
      <c r="BM4" s="515"/>
      <c r="BN4" s="515"/>
      <c r="BO4" s="515"/>
      <c r="BP4" s="515"/>
      <c r="BQ4" s="515"/>
      <c r="BR4" s="515"/>
      <c r="BS4" s="515"/>
      <c r="BT4" s="515"/>
      <c r="BU4" s="515"/>
      <c r="BV4" s="515"/>
      <c r="BW4" s="515"/>
    </row>
    <row r="5" spans="1:78" ht="24" customHeight="1" x14ac:dyDescent="0.2">
      <c r="B5" s="1427"/>
      <c r="C5" s="1429" t="s">
        <v>24</v>
      </c>
      <c r="D5" s="1430"/>
      <c r="E5" s="1430"/>
      <c r="F5" s="1430"/>
      <c r="G5" s="1430"/>
      <c r="H5" s="1430"/>
      <c r="I5" s="1430"/>
      <c r="J5" s="1430"/>
      <c r="K5" s="1430"/>
      <c r="L5" s="1430"/>
      <c r="M5" s="1430"/>
      <c r="N5" s="1430"/>
      <c r="O5" s="1430"/>
      <c r="P5" s="1430"/>
      <c r="Q5" s="1431"/>
      <c r="R5" s="1438" t="s">
        <v>25</v>
      </c>
      <c r="S5" s="1439"/>
      <c r="T5" s="1439"/>
      <c r="U5" s="1439"/>
      <c r="V5" s="1439"/>
      <c r="W5" s="1439"/>
      <c r="X5" s="1439"/>
      <c r="Y5" s="1439"/>
      <c r="Z5" s="1439"/>
      <c r="AA5" s="1439"/>
      <c r="AB5" s="1439"/>
      <c r="AC5" s="1439"/>
      <c r="AD5" s="1439"/>
      <c r="AE5" s="1439"/>
      <c r="AF5" s="1439"/>
      <c r="AG5" s="1439"/>
      <c r="AH5" s="1439"/>
      <c r="AI5" s="1440"/>
      <c r="AJ5" s="1429" t="s">
        <v>26</v>
      </c>
      <c r="AK5" s="1430"/>
      <c r="AL5" s="1430"/>
      <c r="AM5" s="1430"/>
      <c r="AN5" s="1430"/>
      <c r="AO5" s="1430"/>
      <c r="AP5" s="1430"/>
      <c r="AQ5" s="1430"/>
      <c r="AR5" s="1430"/>
      <c r="AS5" s="1430"/>
      <c r="AT5" s="1430"/>
      <c r="AU5" s="1431"/>
      <c r="AV5" s="1389" t="s">
        <v>27</v>
      </c>
      <c r="AW5" s="1390"/>
      <c r="AX5" s="1390"/>
      <c r="AY5" s="1390"/>
      <c r="AZ5" s="1390"/>
      <c r="BA5" s="1390"/>
      <c r="BB5" s="1390"/>
      <c r="BC5" s="1390"/>
      <c r="BD5" s="1390"/>
      <c r="BE5" s="1390"/>
      <c r="BF5" s="1390"/>
      <c r="BG5" s="1390"/>
      <c r="BH5" s="1390"/>
      <c r="BI5" s="1390"/>
      <c r="BJ5" s="1391"/>
      <c r="BK5" s="515"/>
      <c r="BL5" s="515"/>
      <c r="BM5" s="515"/>
      <c r="BN5" s="515"/>
      <c r="BO5" s="515"/>
      <c r="BP5" s="515"/>
      <c r="BQ5" s="515"/>
      <c r="BR5" s="515"/>
      <c r="BS5" s="515"/>
      <c r="BT5" s="515"/>
      <c r="BU5" s="515"/>
      <c r="BV5" s="515"/>
      <c r="BW5" s="515"/>
    </row>
    <row r="6" spans="1:78" ht="17.25" customHeight="1" thickBot="1" x14ac:dyDescent="0.25">
      <c r="B6" s="1428"/>
      <c r="C6" s="1435"/>
      <c r="D6" s="1436"/>
      <c r="E6" s="1436"/>
      <c r="F6" s="1436"/>
      <c r="G6" s="1436"/>
      <c r="H6" s="1436"/>
      <c r="I6" s="1436"/>
      <c r="J6" s="1436"/>
      <c r="K6" s="1436"/>
      <c r="L6" s="1436"/>
      <c r="M6" s="1436"/>
      <c r="N6" s="1436"/>
      <c r="O6" s="1436"/>
      <c r="P6" s="1436"/>
      <c r="Q6" s="1437"/>
      <c r="R6" s="1444"/>
      <c r="S6" s="1445"/>
      <c r="T6" s="1445"/>
      <c r="U6" s="1445"/>
      <c r="V6" s="1445"/>
      <c r="W6" s="1445"/>
      <c r="X6" s="1445"/>
      <c r="Y6" s="1445"/>
      <c r="Z6" s="1445"/>
      <c r="AA6" s="1445"/>
      <c r="AB6" s="1445"/>
      <c r="AC6" s="1445"/>
      <c r="AD6" s="1445"/>
      <c r="AE6" s="1445"/>
      <c r="AF6" s="1445"/>
      <c r="AG6" s="1445"/>
      <c r="AH6" s="1445"/>
      <c r="AI6" s="1446"/>
      <c r="AJ6" s="1435"/>
      <c r="AK6" s="1436"/>
      <c r="AL6" s="1436"/>
      <c r="AM6" s="1436"/>
      <c r="AN6" s="1436"/>
      <c r="AO6" s="1436"/>
      <c r="AP6" s="1436"/>
      <c r="AQ6" s="1436"/>
      <c r="AR6" s="1436"/>
      <c r="AS6" s="1436"/>
      <c r="AT6" s="1436"/>
      <c r="AU6" s="1437"/>
      <c r="AV6" s="1392"/>
      <c r="AW6" s="1393"/>
      <c r="AX6" s="1393"/>
      <c r="AY6" s="1393"/>
      <c r="AZ6" s="1393"/>
      <c r="BA6" s="1393"/>
      <c r="BB6" s="1393"/>
      <c r="BC6" s="1393"/>
      <c r="BD6" s="1393"/>
      <c r="BE6" s="1393"/>
      <c r="BF6" s="1393"/>
      <c r="BG6" s="1393"/>
      <c r="BH6" s="1393"/>
      <c r="BI6" s="1393"/>
      <c r="BJ6" s="1394"/>
      <c r="BK6" s="515"/>
      <c r="BL6" s="515"/>
      <c r="BM6" s="515"/>
      <c r="BN6" s="515"/>
      <c r="BO6" s="515"/>
      <c r="BP6" s="515"/>
      <c r="BQ6" s="515"/>
      <c r="BR6" s="515"/>
      <c r="BS6" s="515"/>
      <c r="BT6" s="515"/>
      <c r="BU6" s="515"/>
      <c r="BV6" s="515"/>
      <c r="BW6" s="515"/>
    </row>
    <row r="7" spans="1:78" ht="24" customHeight="1" x14ac:dyDescent="0.2">
      <c r="A7" s="161"/>
      <c r="B7" s="1462" t="s">
        <v>28</v>
      </c>
      <c r="C7" s="1463"/>
      <c r="D7" s="1450" t="s">
        <v>1065</v>
      </c>
      <c r="E7" s="1450"/>
      <c r="F7" s="1450"/>
      <c r="G7" s="1450"/>
      <c r="H7" s="1450"/>
      <c r="I7" s="1450"/>
      <c r="J7" s="1450"/>
      <c r="K7" s="1450"/>
      <c r="L7" s="1450"/>
      <c r="M7" s="1450"/>
      <c r="N7" s="1450"/>
      <c r="O7" s="1450"/>
      <c r="P7" s="1450"/>
      <c r="Q7" s="1450"/>
      <c r="R7" s="1450"/>
      <c r="S7" s="1450"/>
      <c r="T7" s="1450"/>
      <c r="U7" s="1450"/>
      <c r="V7" s="1450"/>
      <c r="W7" s="1450"/>
      <c r="X7" s="1450"/>
      <c r="Y7" s="1450"/>
      <c r="Z7" s="1450"/>
      <c r="AA7" s="1451" t="s">
        <v>30</v>
      </c>
      <c r="AB7" s="1451"/>
      <c r="AC7" s="1475" t="s">
        <v>1066</v>
      </c>
      <c r="AD7" s="1475"/>
      <c r="AE7" s="1475"/>
      <c r="AF7" s="1475"/>
      <c r="AG7" s="1475"/>
      <c r="AH7" s="1475"/>
      <c r="AI7" s="1475"/>
      <c r="AJ7" s="1475"/>
      <c r="AK7" s="1451" t="s">
        <v>32</v>
      </c>
      <c r="AL7" s="1451"/>
      <c r="AM7" s="1452" t="s">
        <v>1067</v>
      </c>
      <c r="AN7" s="1452"/>
      <c r="AO7" s="1452"/>
      <c r="AP7" s="1452"/>
      <c r="AQ7" s="1452"/>
      <c r="AR7" s="1452"/>
      <c r="AS7" s="1452"/>
      <c r="AT7" s="1452"/>
      <c r="AU7" s="1453"/>
      <c r="AV7" s="1453"/>
      <c r="AW7" s="1453"/>
      <c r="AX7" s="1453"/>
      <c r="AY7" s="1453"/>
      <c r="AZ7" s="1453"/>
      <c r="BA7" s="1453"/>
      <c r="BB7" s="1453"/>
      <c r="BC7" s="1453"/>
      <c r="BD7" s="1453"/>
      <c r="BE7" s="1453"/>
      <c r="BF7" s="1453"/>
      <c r="BG7" s="1453"/>
      <c r="BH7" s="1453"/>
      <c r="BI7" s="1453"/>
      <c r="BJ7" s="1454"/>
      <c r="BK7" s="515"/>
      <c r="BL7" s="515"/>
      <c r="BM7" s="515"/>
      <c r="BN7" s="515"/>
      <c r="BO7" s="515"/>
      <c r="BP7" s="515"/>
      <c r="BQ7" s="515"/>
      <c r="BR7" s="515"/>
      <c r="BS7" s="515"/>
      <c r="BT7" s="515"/>
      <c r="BU7" s="515"/>
      <c r="BV7" s="515"/>
      <c r="BW7" s="515"/>
    </row>
    <row r="8" spans="1:78" ht="31.5" customHeight="1" x14ac:dyDescent="0.2">
      <c r="A8" s="161"/>
      <c r="B8" s="1455" t="s">
        <v>34</v>
      </c>
      <c r="C8" s="1456"/>
      <c r="D8" s="1457" t="s">
        <v>1068</v>
      </c>
      <c r="E8" s="1458"/>
      <c r="F8" s="1458"/>
      <c r="G8" s="1458"/>
      <c r="H8" s="1458"/>
      <c r="I8" s="1458"/>
      <c r="J8" s="1458"/>
      <c r="K8" s="1458"/>
      <c r="L8" s="1458"/>
      <c r="M8" s="1458"/>
      <c r="N8" s="1458"/>
      <c r="O8" s="1458"/>
      <c r="P8" s="1458"/>
      <c r="Q8" s="1458"/>
      <c r="R8" s="1458"/>
      <c r="S8" s="1458"/>
      <c r="T8" s="1458"/>
      <c r="U8" s="1458"/>
      <c r="V8" s="1458"/>
      <c r="W8" s="1458"/>
      <c r="X8" s="1458"/>
      <c r="Y8" s="1458"/>
      <c r="Z8" s="1458"/>
      <c r="AA8" s="1458"/>
      <c r="AB8" s="1458"/>
      <c r="AC8" s="1458"/>
      <c r="AD8" s="1458"/>
      <c r="AE8" s="1458"/>
      <c r="AF8" s="1458"/>
      <c r="AG8" s="1458"/>
      <c r="AH8" s="1458"/>
      <c r="AI8" s="1458"/>
      <c r="AJ8" s="1458"/>
      <c r="AK8" s="1458"/>
      <c r="AL8" s="1459"/>
      <c r="AM8" s="882" t="s">
        <v>36</v>
      </c>
      <c r="AN8" s="1460">
        <v>44914</v>
      </c>
      <c r="AO8" s="1461"/>
      <c r="AP8" s="1461"/>
      <c r="AQ8" s="1461"/>
      <c r="AR8" s="1461"/>
      <c r="AS8" s="1461"/>
      <c r="AT8" s="1461"/>
      <c r="AU8" s="1453"/>
      <c r="AV8" s="1453"/>
      <c r="AW8" s="1453"/>
      <c r="AX8" s="1453"/>
      <c r="AY8" s="1453"/>
      <c r="AZ8" s="1453"/>
      <c r="BA8" s="1453"/>
      <c r="BB8" s="1453"/>
      <c r="BC8" s="1453"/>
      <c r="BD8" s="1453"/>
      <c r="BE8" s="1453"/>
      <c r="BF8" s="1453"/>
      <c r="BG8" s="1453"/>
      <c r="BH8" s="1453"/>
      <c r="BI8" s="1453"/>
      <c r="BJ8" s="1454"/>
      <c r="BK8" s="515"/>
      <c r="BL8" s="515"/>
      <c r="BM8" s="515"/>
      <c r="BN8" s="515"/>
      <c r="BO8" s="515"/>
      <c r="BP8" s="515"/>
      <c r="BQ8" s="515"/>
      <c r="BR8" s="515"/>
      <c r="BS8" s="515"/>
      <c r="BT8" s="515"/>
      <c r="BU8" s="515"/>
      <c r="BV8" s="515"/>
      <c r="BW8" s="515"/>
    </row>
    <row r="9" spans="1:78" ht="36" customHeight="1" x14ac:dyDescent="0.2">
      <c r="A9" s="161"/>
      <c r="B9" s="1469" t="s">
        <v>37</v>
      </c>
      <c r="C9" s="1470"/>
      <c r="D9" s="1470"/>
      <c r="E9" s="1470"/>
      <c r="F9" s="1470"/>
      <c r="G9" s="1470"/>
      <c r="H9" s="1470"/>
      <c r="I9" s="1470"/>
      <c r="J9" s="1470"/>
      <c r="K9" s="1470"/>
      <c r="L9" s="1470"/>
      <c r="M9" s="1470"/>
      <c r="N9" s="1470"/>
      <c r="O9" s="1470"/>
      <c r="P9" s="1470"/>
      <c r="Q9" s="1470"/>
      <c r="R9" s="1470"/>
      <c r="S9" s="1470"/>
      <c r="T9" s="1470"/>
      <c r="U9" s="1470"/>
      <c r="V9" s="1470"/>
      <c r="W9" s="1470"/>
      <c r="X9" s="1470"/>
      <c r="Y9" s="1470"/>
      <c r="Z9" s="1470"/>
      <c r="AA9" s="1470"/>
      <c r="AB9" s="1470"/>
      <c r="AC9" s="1470"/>
      <c r="AD9" s="1470"/>
      <c r="AE9" s="1470"/>
      <c r="AF9" s="1470"/>
      <c r="AG9" s="1470"/>
      <c r="AH9" s="1470"/>
      <c r="AI9" s="1470"/>
      <c r="AJ9" s="1470"/>
      <c r="AK9" s="1470"/>
      <c r="AL9" s="1470"/>
      <c r="AM9" s="1470"/>
      <c r="AN9" s="1470"/>
      <c r="AO9" s="1470"/>
      <c r="AP9" s="1470"/>
      <c r="AQ9" s="1470"/>
      <c r="AR9" s="1470"/>
      <c r="AS9" s="1470"/>
      <c r="AT9" s="1470"/>
      <c r="AU9" s="1464" t="s">
        <v>38</v>
      </c>
      <c r="AV9" s="1465"/>
      <c r="AW9" s="1465"/>
      <c r="AX9" s="1465"/>
      <c r="AY9" s="1465"/>
      <c r="AZ9" s="1465"/>
      <c r="BA9" s="1465"/>
      <c r="BB9" s="1465"/>
      <c r="BC9" s="1465"/>
      <c r="BD9" s="1465"/>
      <c r="BE9" s="1465"/>
      <c r="BF9" s="1465"/>
      <c r="BG9" s="1465"/>
      <c r="BH9" s="1465"/>
      <c r="BI9" s="1465"/>
      <c r="BJ9" s="1466"/>
      <c r="BK9" s="515"/>
      <c r="BL9" s="515"/>
      <c r="BM9" s="515"/>
      <c r="BN9" s="515"/>
      <c r="BO9" s="515"/>
      <c r="BP9" s="515"/>
      <c r="BQ9" s="515"/>
      <c r="BR9" s="515"/>
      <c r="BS9" s="515"/>
      <c r="BT9" s="515"/>
      <c r="BU9" s="515"/>
      <c r="BV9" s="515"/>
      <c r="BW9" s="515"/>
    </row>
    <row r="10" spans="1:78" ht="28.5" customHeight="1" x14ac:dyDescent="0.2">
      <c r="A10" s="161"/>
      <c r="B10" s="1471"/>
      <c r="C10" s="1472"/>
      <c r="D10" s="1472"/>
      <c r="E10" s="1472" t="s">
        <v>39</v>
      </c>
      <c r="F10" s="1472"/>
      <c r="G10" s="1472"/>
      <c r="H10" s="1472"/>
      <c r="I10" s="1472"/>
      <c r="J10" s="1472"/>
      <c r="K10" s="1472"/>
      <c r="L10" s="1472"/>
      <c r="M10" s="1472"/>
      <c r="N10" s="1472"/>
      <c r="O10" s="1472"/>
      <c r="P10" s="1472"/>
      <c r="Q10" s="1472"/>
      <c r="R10" s="1472"/>
      <c r="S10" s="1472"/>
      <c r="T10" s="1472"/>
      <c r="U10" s="1472" t="s">
        <v>40</v>
      </c>
      <c r="V10" s="1472"/>
      <c r="W10" s="1472"/>
      <c r="X10" s="1472"/>
      <c r="Y10" s="1472"/>
      <c r="Z10" s="1472"/>
      <c r="AA10" s="1472"/>
      <c r="AB10" s="1472"/>
      <c r="AC10" s="1472"/>
      <c r="AD10" s="1472"/>
      <c r="AE10" s="1472"/>
      <c r="AF10" s="1472"/>
      <c r="AG10" s="1472"/>
      <c r="AH10" s="1472"/>
      <c r="AI10" s="1472"/>
      <c r="AJ10" s="1472"/>
      <c r="AK10" s="1472"/>
      <c r="AL10" s="1472"/>
      <c r="AM10" s="1472"/>
      <c r="AN10" s="1472"/>
      <c r="AO10" s="1472"/>
      <c r="AP10" s="1472"/>
      <c r="AQ10" s="1472"/>
      <c r="AR10" s="1472"/>
      <c r="AS10" s="1472"/>
      <c r="AT10" s="1472"/>
      <c r="AU10" s="1473"/>
      <c r="AV10" s="1473"/>
      <c r="AW10" s="1473"/>
      <c r="AX10" s="1473"/>
      <c r="AY10" s="1473"/>
      <c r="AZ10" s="1473"/>
      <c r="BA10" s="1473"/>
      <c r="BB10" s="1473"/>
      <c r="BC10" s="1473"/>
      <c r="BD10" s="1473"/>
      <c r="BE10" s="1473"/>
      <c r="BF10" s="1473"/>
      <c r="BG10" s="1473"/>
      <c r="BH10" s="1473"/>
      <c r="BI10" s="1473"/>
      <c r="BJ10" s="1474"/>
      <c r="BK10" s="515"/>
      <c r="BL10" s="515"/>
      <c r="BM10" s="515"/>
      <c r="BN10" s="515"/>
      <c r="BO10" s="515"/>
      <c r="BP10" s="515"/>
      <c r="BQ10" s="515"/>
      <c r="BR10" s="515"/>
      <c r="BS10" s="515"/>
      <c r="BT10" s="515"/>
      <c r="BU10" s="515"/>
      <c r="BV10" s="515"/>
      <c r="BW10" s="515"/>
    </row>
    <row r="11" spans="1:78" ht="40.5" customHeight="1" x14ac:dyDescent="0.2">
      <c r="A11" s="129"/>
      <c r="B11" s="1467" t="s">
        <v>41</v>
      </c>
      <c r="C11" s="1416" t="s">
        <v>42</v>
      </c>
      <c r="D11" s="1416" t="s">
        <v>43</v>
      </c>
      <c r="E11" s="1416" t="s">
        <v>44</v>
      </c>
      <c r="F11" s="1416"/>
      <c r="G11" s="1416"/>
      <c r="H11" s="1416" t="s">
        <v>45</v>
      </c>
      <c r="I11" s="1416"/>
      <c r="J11" s="1416"/>
      <c r="K11" s="1416" t="s">
        <v>46</v>
      </c>
      <c r="L11" s="1416"/>
      <c r="M11" s="1416"/>
      <c r="N11" s="1416" t="s">
        <v>47</v>
      </c>
      <c r="O11" s="1416"/>
      <c r="P11" s="1416"/>
      <c r="Q11" s="1416" t="s">
        <v>48</v>
      </c>
      <c r="R11" s="1416"/>
      <c r="S11" s="1416"/>
      <c r="T11" s="566" t="s">
        <v>49</v>
      </c>
      <c r="U11" s="1416" t="s">
        <v>50</v>
      </c>
      <c r="V11" s="1416" t="s">
        <v>51</v>
      </c>
      <c r="W11" s="1416" t="s">
        <v>52</v>
      </c>
      <c r="X11" s="1416" t="s">
        <v>53</v>
      </c>
      <c r="Y11" s="1416"/>
      <c r="Z11" s="1416" t="s">
        <v>54</v>
      </c>
      <c r="AA11" s="1416" t="s">
        <v>55</v>
      </c>
      <c r="AB11" s="1416" t="s">
        <v>56</v>
      </c>
      <c r="AC11" s="1416" t="s">
        <v>57</v>
      </c>
      <c r="AD11" s="1416" t="s">
        <v>58</v>
      </c>
      <c r="AE11" s="1416" t="s">
        <v>59</v>
      </c>
      <c r="AF11" s="1416" t="s">
        <v>60</v>
      </c>
      <c r="AG11" s="1416"/>
      <c r="AH11" s="1416"/>
      <c r="AI11" s="1416" t="s">
        <v>61</v>
      </c>
      <c r="AJ11" s="1416" t="s">
        <v>62</v>
      </c>
      <c r="AK11" s="1418" t="s">
        <v>63</v>
      </c>
      <c r="AL11" s="1419"/>
      <c r="AM11" s="1419"/>
      <c r="AN11" s="1419"/>
      <c r="AO11" s="1419"/>
      <c r="AP11" s="1419"/>
      <c r="AQ11" s="1420"/>
      <c r="AR11" s="1421" t="s">
        <v>64</v>
      </c>
      <c r="AS11" s="1416" t="s">
        <v>65</v>
      </c>
      <c r="AT11" s="1416" t="s">
        <v>66</v>
      </c>
      <c r="AU11" s="1423" t="s">
        <v>67</v>
      </c>
      <c r="AV11" s="1424" t="s">
        <v>67</v>
      </c>
      <c r="AW11" s="1424" t="s">
        <v>67</v>
      </c>
      <c r="AX11" s="1424" t="s">
        <v>67</v>
      </c>
      <c r="AY11" s="1424" t="s">
        <v>68</v>
      </c>
      <c r="AZ11" s="1424" t="s">
        <v>67</v>
      </c>
      <c r="BA11" s="1424" t="s">
        <v>67</v>
      </c>
      <c r="BB11" s="1424" t="s">
        <v>67</v>
      </c>
      <c r="BC11" s="1424" t="s">
        <v>69</v>
      </c>
      <c r="BD11" s="1424" t="s">
        <v>69</v>
      </c>
      <c r="BE11" s="1424" t="s">
        <v>69</v>
      </c>
      <c r="BF11" s="1424" t="s">
        <v>69</v>
      </c>
      <c r="BG11" s="1424" t="s">
        <v>70</v>
      </c>
      <c r="BH11" s="1424" t="s">
        <v>69</v>
      </c>
      <c r="BI11" s="1424" t="s">
        <v>69</v>
      </c>
      <c r="BJ11" s="1425" t="s">
        <v>69</v>
      </c>
      <c r="BK11" s="515"/>
      <c r="BL11" s="515"/>
      <c r="BM11" s="515"/>
      <c r="BN11" s="515"/>
      <c r="BO11" s="515"/>
      <c r="BP11" s="515"/>
      <c r="BQ11" s="515"/>
      <c r="BR11" s="515"/>
      <c r="BS11" s="515"/>
      <c r="BT11" s="515"/>
      <c r="BU11" s="515"/>
      <c r="BV11" s="515"/>
      <c r="BW11" s="515"/>
    </row>
    <row r="12" spans="1:78" ht="81" customHeight="1" x14ac:dyDescent="0.2">
      <c r="A12" s="129"/>
      <c r="B12" s="1468"/>
      <c r="C12" s="1417"/>
      <c r="D12" s="1417"/>
      <c r="E12" s="567" t="s">
        <v>71</v>
      </c>
      <c r="F12" s="567" t="s">
        <v>72</v>
      </c>
      <c r="G12" s="567" t="s">
        <v>73</v>
      </c>
      <c r="H12" s="567" t="s">
        <v>71</v>
      </c>
      <c r="I12" s="567" t="s">
        <v>72</v>
      </c>
      <c r="J12" s="567" t="s">
        <v>73</v>
      </c>
      <c r="K12" s="567" t="s">
        <v>71</v>
      </c>
      <c r="L12" s="567" t="s">
        <v>72</v>
      </c>
      <c r="M12" s="567" t="s">
        <v>73</v>
      </c>
      <c r="N12" s="567" t="s">
        <v>71</v>
      </c>
      <c r="O12" s="567" t="s">
        <v>72</v>
      </c>
      <c r="P12" s="567" t="s">
        <v>73</v>
      </c>
      <c r="Q12" s="567" t="s">
        <v>71</v>
      </c>
      <c r="R12" s="567" t="s">
        <v>72</v>
      </c>
      <c r="S12" s="567" t="s">
        <v>73</v>
      </c>
      <c r="T12" s="568">
        <f>SUM(T13:T17)</f>
        <v>0.41666666666666669</v>
      </c>
      <c r="U12" s="1417"/>
      <c r="V12" s="1417"/>
      <c r="W12" s="1417"/>
      <c r="X12" s="567" t="s">
        <v>74</v>
      </c>
      <c r="Y12" s="567" t="s">
        <v>75</v>
      </c>
      <c r="Z12" s="1417"/>
      <c r="AA12" s="1417"/>
      <c r="AB12" s="1417"/>
      <c r="AC12" s="1417"/>
      <c r="AD12" s="1417"/>
      <c r="AE12" s="1417"/>
      <c r="AF12" s="567" t="s">
        <v>76</v>
      </c>
      <c r="AG12" s="567" t="s">
        <v>77</v>
      </c>
      <c r="AH12" s="567" t="s">
        <v>78</v>
      </c>
      <c r="AI12" s="1417"/>
      <c r="AJ12" s="1417"/>
      <c r="AK12" s="567" t="s">
        <v>79</v>
      </c>
      <c r="AL12" s="567" t="s">
        <v>80</v>
      </c>
      <c r="AM12" s="567" t="s">
        <v>81</v>
      </c>
      <c r="AN12" s="567" t="s">
        <v>204</v>
      </c>
      <c r="AO12" s="567" t="s">
        <v>82</v>
      </c>
      <c r="AP12" s="567" t="s">
        <v>83</v>
      </c>
      <c r="AQ12" s="567" t="s">
        <v>84</v>
      </c>
      <c r="AR12" s="1422"/>
      <c r="AS12" s="1417"/>
      <c r="AT12" s="1417"/>
      <c r="AU12" s="569" t="s">
        <v>85</v>
      </c>
      <c r="AV12" s="570" t="s">
        <v>86</v>
      </c>
      <c r="AW12" s="570" t="s">
        <v>87</v>
      </c>
      <c r="AX12" s="570" t="s">
        <v>88</v>
      </c>
      <c r="AY12" s="570" t="s">
        <v>85</v>
      </c>
      <c r="AZ12" s="570" t="s">
        <v>86</v>
      </c>
      <c r="BA12" s="570" t="s">
        <v>87</v>
      </c>
      <c r="BB12" s="570" t="s">
        <v>88</v>
      </c>
      <c r="BC12" s="570" t="s">
        <v>85</v>
      </c>
      <c r="BD12" s="570" t="s">
        <v>86</v>
      </c>
      <c r="BE12" s="570" t="s">
        <v>87</v>
      </c>
      <c r="BF12" s="570" t="s">
        <v>88</v>
      </c>
      <c r="BG12" s="570" t="s">
        <v>85</v>
      </c>
      <c r="BH12" s="570" t="s">
        <v>86</v>
      </c>
      <c r="BI12" s="570" t="s">
        <v>87</v>
      </c>
      <c r="BJ12" s="571" t="s">
        <v>89</v>
      </c>
      <c r="BK12" s="515"/>
      <c r="BL12" s="515"/>
      <c r="BM12" s="515"/>
      <c r="BN12" s="515"/>
      <c r="BO12" s="515"/>
      <c r="BP12" s="515"/>
      <c r="BQ12" s="515"/>
      <c r="BR12" s="515"/>
      <c r="BS12" s="515"/>
      <c r="BT12" s="515"/>
      <c r="BU12" s="515"/>
      <c r="BV12" s="515"/>
      <c r="BW12" s="515"/>
    </row>
    <row r="13" spans="1:78" ht="117" customHeight="1" x14ac:dyDescent="0.2">
      <c r="A13" s="161"/>
      <c r="B13" s="572">
        <v>1</v>
      </c>
      <c r="C13" s="573" t="s">
        <v>1069</v>
      </c>
      <c r="D13" s="574">
        <v>0.2</v>
      </c>
      <c r="E13" s="575">
        <v>3</v>
      </c>
      <c r="F13" s="575">
        <v>3</v>
      </c>
      <c r="G13" s="576">
        <f>IF(ISERROR(F13/E13),"",(F13/E13))</f>
        <v>1</v>
      </c>
      <c r="H13" s="575">
        <v>3</v>
      </c>
      <c r="I13" s="589">
        <v>3</v>
      </c>
      <c r="J13" s="576">
        <f>IF(ISERROR(I13/H13),"",(I13/H13))</f>
        <v>1</v>
      </c>
      <c r="K13" s="575">
        <v>3</v>
      </c>
      <c r="L13" s="575"/>
      <c r="M13" s="576">
        <f>IF(ISERROR(L13/K13),"",(L13/K13))</f>
        <v>0</v>
      </c>
      <c r="N13" s="575">
        <v>3</v>
      </c>
      <c r="O13" s="575"/>
      <c r="P13" s="576">
        <f>IF(ISERROR(O13/N13),"",(O13/N13))</f>
        <v>0</v>
      </c>
      <c r="Q13" s="575">
        <f>SUM(E13,H13,K13,N13)</f>
        <v>12</v>
      </c>
      <c r="R13" s="575">
        <f>SUM(F13,I13,L13,O13)</f>
        <v>6</v>
      </c>
      <c r="S13" s="576">
        <f>IF((IF(ISERROR(R13/Q13),0,(R13/Q13)))&gt;1,1,(IF(ISERROR(R13/Q13),0,(R13/Q13))))</f>
        <v>0.5</v>
      </c>
      <c r="T13" s="576">
        <f>S13*D13</f>
        <v>0.1</v>
      </c>
      <c r="U13" s="575" t="s">
        <v>1070</v>
      </c>
      <c r="V13" s="575" t="s">
        <v>1071</v>
      </c>
      <c r="W13" s="576" t="s">
        <v>1072</v>
      </c>
      <c r="X13" s="576" t="s">
        <v>1073</v>
      </c>
      <c r="Y13" s="576" t="s">
        <v>1074</v>
      </c>
      <c r="Z13" s="576" t="s">
        <v>328</v>
      </c>
      <c r="AA13" s="576"/>
      <c r="AB13" s="577"/>
      <c r="AC13" s="577"/>
      <c r="AD13" s="577"/>
      <c r="AE13" s="577"/>
      <c r="AF13" s="578"/>
      <c r="AG13" s="578"/>
      <c r="AH13" s="578"/>
      <c r="AI13" s="577"/>
      <c r="AJ13" s="577"/>
      <c r="AK13" s="579"/>
      <c r="AL13" s="580"/>
      <c r="AM13" s="581"/>
      <c r="AN13" s="577"/>
      <c r="AO13" s="580" t="s">
        <v>108</v>
      </c>
      <c r="AP13" s="580"/>
      <c r="AQ13" s="580"/>
      <c r="AR13" s="582"/>
      <c r="AS13" s="582"/>
      <c r="AT13" s="583"/>
      <c r="AU13" s="589">
        <f t="shared" ref="AU13:AV17" si="0">E13</f>
        <v>3</v>
      </c>
      <c r="AV13" s="589">
        <f t="shared" si="0"/>
        <v>3</v>
      </c>
      <c r="AW13" s="584" t="s">
        <v>1075</v>
      </c>
      <c r="AX13" s="585" t="s">
        <v>1076</v>
      </c>
      <c r="AY13" s="592">
        <v>3</v>
      </c>
      <c r="AZ13" s="589">
        <v>3</v>
      </c>
      <c r="BA13" s="584" t="s">
        <v>1077</v>
      </c>
      <c r="BB13" s="585" t="s">
        <v>1078</v>
      </c>
      <c r="BC13" s="575">
        <v>3</v>
      </c>
      <c r="BD13" s="581"/>
      <c r="BE13" s="586"/>
      <c r="BF13" s="586"/>
      <c r="BG13" s="581"/>
      <c r="BH13" s="581"/>
      <c r="BI13" s="587"/>
      <c r="BJ13" s="588"/>
      <c r="BK13" s="515"/>
      <c r="BL13" s="515"/>
      <c r="BM13" s="515"/>
      <c r="BN13" s="515"/>
      <c r="BO13" s="515"/>
      <c r="BP13" s="515"/>
      <c r="BQ13" s="515"/>
      <c r="BR13" s="515"/>
      <c r="BS13" s="515"/>
      <c r="BT13" s="515"/>
      <c r="BU13" s="515"/>
      <c r="BV13" s="515"/>
      <c r="BW13" s="515"/>
    </row>
    <row r="14" spans="1:78" ht="117" customHeight="1" x14ac:dyDescent="0.2">
      <c r="A14" s="161"/>
      <c r="B14" s="286">
        <v>2</v>
      </c>
      <c r="C14" s="47" t="s">
        <v>1079</v>
      </c>
      <c r="D14" s="48">
        <v>0.2</v>
      </c>
      <c r="E14" s="164">
        <v>1</v>
      </c>
      <c r="F14" s="164">
        <v>1</v>
      </c>
      <c r="G14" s="50">
        <f>IF(ISERROR(F14/E14),"",(F14/E14))</f>
        <v>1</v>
      </c>
      <c r="H14" s="164">
        <v>1</v>
      </c>
      <c r="I14" s="590">
        <v>1</v>
      </c>
      <c r="J14" s="50">
        <f>IF(ISERROR(I14/H14),"",(I14/H14))</f>
        <v>1</v>
      </c>
      <c r="K14" s="164">
        <v>1</v>
      </c>
      <c r="L14" s="164"/>
      <c r="M14" s="50">
        <f>IF(ISERROR(L14/K14),"",(L14/K14))</f>
        <v>0</v>
      </c>
      <c r="N14" s="164">
        <v>1</v>
      </c>
      <c r="O14" s="164"/>
      <c r="P14" s="50">
        <f>IF(ISERROR(O14/N14),"",(O14/N14))</f>
        <v>0</v>
      </c>
      <c r="Q14" s="164">
        <f t="shared" ref="Q14:R17" si="1">SUM(E14,H14,K14,N14)</f>
        <v>4</v>
      </c>
      <c r="R14" s="164">
        <f t="shared" si="1"/>
        <v>2</v>
      </c>
      <c r="S14" s="166">
        <f>IF((IF(ISERROR(R14/Q14),0,(R14/Q14)))&gt;1,1,(IF(ISERROR(R14/Q14),0,(R14/Q14))))</f>
        <v>0.5</v>
      </c>
      <c r="T14" s="166">
        <f>S14*D14</f>
        <v>0.1</v>
      </c>
      <c r="U14" s="51" t="s">
        <v>1080</v>
      </c>
      <c r="V14" s="51" t="s">
        <v>1081</v>
      </c>
      <c r="W14" s="50" t="s">
        <v>1082</v>
      </c>
      <c r="X14" s="50" t="s">
        <v>1083</v>
      </c>
      <c r="Y14" s="50" t="s">
        <v>1084</v>
      </c>
      <c r="Z14" s="50" t="s">
        <v>328</v>
      </c>
      <c r="AA14" s="50"/>
      <c r="AB14" s="71"/>
      <c r="AC14" s="71"/>
      <c r="AD14" s="71"/>
      <c r="AE14" s="71"/>
      <c r="AF14" s="71"/>
      <c r="AG14" s="71"/>
      <c r="AH14" s="71"/>
      <c r="AI14" s="71"/>
      <c r="AJ14" s="71"/>
      <c r="AK14" s="39"/>
      <c r="AL14" s="75"/>
      <c r="AM14" s="73"/>
      <c r="AN14" s="74"/>
      <c r="AO14" s="75" t="s">
        <v>108</v>
      </c>
      <c r="AP14" s="75"/>
      <c r="AQ14" s="75"/>
      <c r="AR14" s="35"/>
      <c r="AS14" s="35"/>
      <c r="AT14" s="77"/>
      <c r="AU14" s="590">
        <f t="shared" si="0"/>
        <v>1</v>
      </c>
      <c r="AV14" s="590">
        <f t="shared" si="0"/>
        <v>1</v>
      </c>
      <c r="AW14" s="377" t="s">
        <v>1085</v>
      </c>
      <c r="AX14" s="378" t="s">
        <v>1086</v>
      </c>
      <c r="AY14" s="593">
        <v>1</v>
      </c>
      <c r="AZ14" s="590">
        <v>1</v>
      </c>
      <c r="BA14" s="584" t="s">
        <v>1087</v>
      </c>
      <c r="BB14" s="585" t="s">
        <v>1088</v>
      </c>
      <c r="BC14" s="164">
        <v>1</v>
      </c>
      <c r="BD14" s="457"/>
      <c r="BE14" s="459"/>
      <c r="BF14" s="459"/>
      <c r="BG14" s="457"/>
      <c r="BH14" s="457"/>
      <c r="BI14" s="465"/>
      <c r="BJ14" s="559"/>
      <c r="BK14" s="515"/>
      <c r="BL14" s="515"/>
      <c r="BM14" s="515"/>
      <c r="BN14" s="515"/>
      <c r="BO14" s="515"/>
      <c r="BP14" s="515"/>
      <c r="BQ14" s="515"/>
      <c r="BR14" s="515"/>
      <c r="BS14" s="515"/>
      <c r="BT14" s="515"/>
      <c r="BU14" s="515"/>
      <c r="BV14" s="515"/>
      <c r="BW14" s="515"/>
      <c r="BX14" s="515"/>
      <c r="BY14" s="515"/>
      <c r="BZ14" s="515"/>
    </row>
    <row r="15" spans="1:78" ht="117" customHeight="1" x14ac:dyDescent="0.2">
      <c r="A15" s="161"/>
      <c r="B15" s="286">
        <v>3</v>
      </c>
      <c r="C15" s="47" t="s">
        <v>1089</v>
      </c>
      <c r="D15" s="48">
        <v>0.2</v>
      </c>
      <c r="E15" s="69">
        <v>0.25</v>
      </c>
      <c r="F15" s="69">
        <v>0.25</v>
      </c>
      <c r="G15" s="160">
        <f>IF(ISERROR(F15/E15),"",(F15/E15))</f>
        <v>1</v>
      </c>
      <c r="H15" s="69">
        <v>0.25</v>
      </c>
      <c r="I15" s="595">
        <v>0.25</v>
      </c>
      <c r="J15" s="50">
        <f>IF(ISERROR(I15/H15),"",(I15/H15))</f>
        <v>1</v>
      </c>
      <c r="K15" s="69">
        <v>0.25</v>
      </c>
      <c r="L15" s="69"/>
      <c r="M15" s="50">
        <f>IF(ISERROR(L15/K15),"",(L15/K15))</f>
        <v>0</v>
      </c>
      <c r="N15" s="69">
        <v>0.25</v>
      </c>
      <c r="O15" s="69"/>
      <c r="P15" s="50">
        <f>IF(ISERROR(O15/N15),"",(O15/N15))</f>
        <v>0</v>
      </c>
      <c r="Q15" s="69">
        <f t="shared" si="1"/>
        <v>1</v>
      </c>
      <c r="R15" s="229">
        <f t="shared" si="1"/>
        <v>0.5</v>
      </c>
      <c r="S15" s="166">
        <f>IF((IF(ISERROR(R15/Q15),0,(R15/Q15)))&gt;1,1,(IF(ISERROR(R15/Q15),0,(R15/Q15))))</f>
        <v>0.5</v>
      </c>
      <c r="T15" s="166">
        <f>S15*D15</f>
        <v>0.1</v>
      </c>
      <c r="U15" s="47" t="s">
        <v>1090</v>
      </c>
      <c r="V15" s="47" t="s">
        <v>1091</v>
      </c>
      <c r="W15" s="50" t="s">
        <v>1092</v>
      </c>
      <c r="X15" s="50" t="s">
        <v>463</v>
      </c>
      <c r="Y15" s="50" t="s">
        <v>464</v>
      </c>
      <c r="Z15" s="50" t="s">
        <v>328</v>
      </c>
      <c r="AA15" s="120"/>
      <c r="AB15" s="71"/>
      <c r="AC15" s="71"/>
      <c r="AD15" s="71"/>
      <c r="AE15" s="71"/>
      <c r="AF15" s="71"/>
      <c r="AG15" s="71"/>
      <c r="AH15" s="71"/>
      <c r="AI15" s="71"/>
      <c r="AJ15" s="71"/>
      <c r="AK15" s="39"/>
      <c r="AL15" s="75"/>
      <c r="AM15" s="74"/>
      <c r="AN15" s="74"/>
      <c r="AO15" s="75"/>
      <c r="AP15" s="75" t="s">
        <v>693</v>
      </c>
      <c r="AQ15" s="75"/>
      <c r="AR15" s="35"/>
      <c r="AS15" s="35"/>
      <c r="AT15" s="77"/>
      <c r="AU15" s="591">
        <f t="shared" si="0"/>
        <v>0.25</v>
      </c>
      <c r="AV15" s="591">
        <f t="shared" si="0"/>
        <v>0.25</v>
      </c>
      <c r="AW15" s="377" t="s">
        <v>1093</v>
      </c>
      <c r="AX15" s="378" t="s">
        <v>1094</v>
      </c>
      <c r="AY15" s="594">
        <v>0.25</v>
      </c>
      <c r="AZ15" s="595">
        <v>0.25</v>
      </c>
      <c r="BA15" s="584" t="s">
        <v>1095</v>
      </c>
      <c r="BB15" s="585" t="s">
        <v>1096</v>
      </c>
      <c r="BC15" s="69">
        <v>0.25</v>
      </c>
      <c r="BD15" s="560"/>
      <c r="BE15" s="465"/>
      <c r="BF15" s="459"/>
      <c r="BG15" s="560"/>
      <c r="BH15" s="560"/>
      <c r="BI15" s="465"/>
      <c r="BJ15" s="559"/>
      <c r="BK15" s="515"/>
      <c r="BL15" s="515"/>
      <c r="BM15" s="515"/>
      <c r="BN15" s="515"/>
      <c r="BO15" s="515"/>
      <c r="BP15" s="515"/>
      <c r="BQ15" s="515"/>
      <c r="BR15" s="515"/>
      <c r="BS15" s="515"/>
      <c r="BT15" s="515"/>
      <c r="BU15" s="515"/>
      <c r="BV15" s="515"/>
      <c r="BW15" s="515"/>
      <c r="BX15" s="515"/>
      <c r="BY15" s="515"/>
      <c r="BZ15" s="515"/>
    </row>
    <row r="16" spans="1:78" ht="117" customHeight="1" x14ac:dyDescent="0.2">
      <c r="A16" s="161"/>
      <c r="B16" s="286">
        <v>4</v>
      </c>
      <c r="C16" s="47" t="s">
        <v>1097</v>
      </c>
      <c r="D16" s="48">
        <v>0.2</v>
      </c>
      <c r="E16" s="164">
        <v>0</v>
      </c>
      <c r="F16" s="164">
        <v>0</v>
      </c>
      <c r="H16" s="164">
        <v>1</v>
      </c>
      <c r="I16" s="590">
        <v>1</v>
      </c>
      <c r="J16" s="50">
        <f>IF(ISERROR(I16/H16),"",(I16/H16))</f>
        <v>1</v>
      </c>
      <c r="K16" s="164">
        <v>2</v>
      </c>
      <c r="L16" s="164"/>
      <c r="M16" s="50">
        <f>IF(ISERROR(L16/K16),"",(L16/K16))</f>
        <v>0</v>
      </c>
      <c r="N16" s="164">
        <v>1</v>
      </c>
      <c r="O16" s="164"/>
      <c r="P16" s="50">
        <f>IF(ISERROR(O16/N16),"",(O16/N16))</f>
        <v>0</v>
      </c>
      <c r="Q16" s="164">
        <f t="shared" si="1"/>
        <v>4</v>
      </c>
      <c r="R16" s="164">
        <f t="shared" si="1"/>
        <v>1</v>
      </c>
      <c r="S16" s="166">
        <f>IF((IF(ISERROR(R16/Q16),0,(R16/Q16)))&gt;1,1,(IF(ISERROR(R16/Q16),0,(R16/Q16))))</f>
        <v>0.25</v>
      </c>
      <c r="T16" s="166">
        <f>S16*D16</f>
        <v>0.05</v>
      </c>
      <c r="U16" s="51" t="s">
        <v>1098</v>
      </c>
      <c r="V16" s="47" t="s">
        <v>1099</v>
      </c>
      <c r="W16" s="50" t="s">
        <v>1100</v>
      </c>
      <c r="X16" s="51" t="s">
        <v>1101</v>
      </c>
      <c r="Y16" s="51" t="s">
        <v>1102</v>
      </c>
      <c r="Z16" s="50" t="s">
        <v>328</v>
      </c>
      <c r="AA16" s="120"/>
      <c r="AB16" s="71"/>
      <c r="AC16" s="71"/>
      <c r="AD16" s="71"/>
      <c r="AE16" s="71"/>
      <c r="AF16" s="112"/>
      <c r="AG16" s="71"/>
      <c r="AH16" s="71"/>
      <c r="AI16" s="71"/>
      <c r="AJ16" s="71"/>
      <c r="AK16" s="39"/>
      <c r="AL16" s="75"/>
      <c r="AM16" s="74"/>
      <c r="AN16" s="74"/>
      <c r="AO16" s="75"/>
      <c r="AP16" s="75" t="s">
        <v>693</v>
      </c>
      <c r="AQ16" s="75"/>
      <c r="AR16" s="35"/>
      <c r="AS16" s="35"/>
      <c r="AT16" s="77"/>
      <c r="AU16" s="590">
        <f t="shared" si="0"/>
        <v>0</v>
      </c>
      <c r="AV16" s="590">
        <f t="shared" si="0"/>
        <v>0</v>
      </c>
      <c r="AW16" s="379" t="s">
        <v>1103</v>
      </c>
      <c r="AX16" s="380" t="s">
        <v>345</v>
      </c>
      <c r="AY16" s="593">
        <v>1</v>
      </c>
      <c r="AZ16" s="590">
        <v>1</v>
      </c>
      <c r="BA16" s="584" t="s">
        <v>1104</v>
      </c>
      <c r="BB16" s="585" t="s">
        <v>1105</v>
      </c>
      <c r="BC16" s="164">
        <v>2</v>
      </c>
      <c r="BD16" s="457"/>
      <c r="BE16" s="465"/>
      <c r="BF16" s="459"/>
      <c r="BG16" s="457"/>
      <c r="BH16" s="457"/>
      <c r="BI16" s="465"/>
      <c r="BJ16" s="559"/>
      <c r="BK16" s="515"/>
      <c r="BL16" s="515"/>
      <c r="BM16" s="515"/>
      <c r="BN16" s="515"/>
      <c r="BO16" s="515"/>
      <c r="BP16" s="515"/>
      <c r="BQ16" s="515"/>
      <c r="BR16" s="515"/>
      <c r="BS16" s="515"/>
      <c r="BT16" s="515"/>
      <c r="BU16" s="515"/>
      <c r="BV16" s="515"/>
      <c r="BW16" s="515"/>
      <c r="BX16" s="515"/>
      <c r="BY16" s="515"/>
      <c r="BZ16" s="515"/>
    </row>
    <row r="17" spans="1:78" ht="117" customHeight="1" x14ac:dyDescent="0.2">
      <c r="A17" s="161"/>
      <c r="B17" s="287">
        <v>5</v>
      </c>
      <c r="C17" s="288" t="s">
        <v>1106</v>
      </c>
      <c r="D17" s="289">
        <v>0.2</v>
      </c>
      <c r="E17" s="290">
        <v>0</v>
      </c>
      <c r="F17" s="290">
        <v>0</v>
      </c>
      <c r="G17" s="291">
        <v>0</v>
      </c>
      <c r="H17" s="290">
        <v>1</v>
      </c>
      <c r="I17" s="597">
        <v>1</v>
      </c>
      <c r="J17" s="291">
        <f>IF(ISERROR(I17/H17),"",(I17/H17))</f>
        <v>1</v>
      </c>
      <c r="K17" s="290">
        <v>1</v>
      </c>
      <c r="L17" s="290"/>
      <c r="M17" s="291">
        <f>IF(ISERROR(L17/K17),"",(L17/K17))</f>
        <v>0</v>
      </c>
      <c r="N17" s="290">
        <v>1</v>
      </c>
      <c r="O17" s="290"/>
      <c r="P17" s="291">
        <f>IF(ISERROR(O17/N17),"",(O17/N17))</f>
        <v>0</v>
      </c>
      <c r="Q17" s="290">
        <f t="shared" si="1"/>
        <v>3</v>
      </c>
      <c r="R17" s="290">
        <f t="shared" si="1"/>
        <v>1</v>
      </c>
      <c r="S17" s="292">
        <f>IF((IF(ISERROR(R17/Q17),0,(R17/Q17)))&gt;1,1,(IF(ISERROR(R17/Q17),0,(R17/Q17))))</f>
        <v>0.33333333333333331</v>
      </c>
      <c r="T17" s="292">
        <f>S17*D17</f>
        <v>6.6666666666666666E-2</v>
      </c>
      <c r="U17" s="293" t="s">
        <v>1107</v>
      </c>
      <c r="V17" s="288" t="s">
        <v>1108</v>
      </c>
      <c r="W17" s="291" t="s">
        <v>1109</v>
      </c>
      <c r="X17" s="293" t="s">
        <v>1110</v>
      </c>
      <c r="Y17" s="293" t="s">
        <v>1111</v>
      </c>
      <c r="Z17" s="291" t="s">
        <v>212</v>
      </c>
      <c r="AA17" s="288"/>
      <c r="AB17" s="278"/>
      <c r="AC17" s="278"/>
      <c r="AD17" s="278"/>
      <c r="AE17" s="278"/>
      <c r="AF17" s="279"/>
      <c r="AG17" s="278"/>
      <c r="AH17" s="278"/>
      <c r="AI17" s="278"/>
      <c r="AJ17" s="278"/>
      <c r="AK17" s="280"/>
      <c r="AL17" s="281"/>
      <c r="AM17" s="282"/>
      <c r="AN17" s="282"/>
      <c r="AO17" s="281"/>
      <c r="AP17" s="281" t="s">
        <v>693</v>
      </c>
      <c r="AQ17" s="281"/>
      <c r="AR17" s="283"/>
      <c r="AS17" s="283"/>
      <c r="AT17" s="294"/>
      <c r="AU17" s="590">
        <f t="shared" si="0"/>
        <v>0</v>
      </c>
      <c r="AV17" s="590">
        <f t="shared" si="0"/>
        <v>0</v>
      </c>
      <c r="AW17" s="379" t="s">
        <v>1103</v>
      </c>
      <c r="AX17" s="380" t="s">
        <v>345</v>
      </c>
      <c r="AY17" s="596">
        <v>1</v>
      </c>
      <c r="AZ17" s="597">
        <v>1</v>
      </c>
      <c r="BA17" s="584" t="s">
        <v>1112</v>
      </c>
      <c r="BB17" s="585" t="s">
        <v>1113</v>
      </c>
      <c r="BC17" s="290">
        <v>1</v>
      </c>
      <c r="BD17" s="561"/>
      <c r="BE17" s="562"/>
      <c r="BF17" s="563"/>
      <c r="BG17" s="561"/>
      <c r="BH17" s="561"/>
      <c r="BI17" s="562"/>
      <c r="BJ17" s="564"/>
      <c r="BK17" s="515"/>
      <c r="BL17" s="515"/>
      <c r="BM17" s="515"/>
      <c r="BN17" s="515"/>
      <c r="BO17" s="515"/>
      <c r="BP17" s="515"/>
      <c r="BQ17" s="515"/>
      <c r="BR17" s="515"/>
      <c r="BS17" s="515"/>
      <c r="BT17" s="515"/>
      <c r="BU17" s="515"/>
      <c r="BV17" s="515"/>
      <c r="BW17" s="515"/>
      <c r="BX17" s="515"/>
      <c r="BY17" s="515"/>
      <c r="BZ17" s="515"/>
    </row>
    <row r="18" spans="1:78" ht="24" customHeight="1" x14ac:dyDescent="0.2">
      <c r="D18" s="295"/>
      <c r="T18" s="401">
        <f>SUM(T13:T17)</f>
        <v>0.41666666666666669</v>
      </c>
      <c r="AY18" s="515"/>
      <c r="AZ18" s="515"/>
      <c r="BA18" s="515"/>
      <c r="BB18" s="515"/>
      <c r="BC18" s="515"/>
      <c r="BD18" s="515"/>
      <c r="BE18" s="515"/>
      <c r="BF18" s="515"/>
      <c r="BG18" s="515"/>
      <c r="BH18" s="515"/>
      <c r="BI18" s="515"/>
      <c r="BJ18" s="515"/>
      <c r="BK18" s="515"/>
      <c r="BL18" s="515"/>
      <c r="BM18" s="515"/>
      <c r="BN18" s="515"/>
      <c r="BO18" s="515"/>
      <c r="BP18" s="515"/>
      <c r="BQ18" s="515"/>
      <c r="BR18" s="515"/>
      <c r="BS18" s="515"/>
      <c r="BT18" s="515"/>
      <c r="BU18" s="515"/>
      <c r="BV18" s="515"/>
      <c r="BW18" s="515"/>
      <c r="BX18" s="515"/>
      <c r="BY18" s="515"/>
      <c r="BZ18" s="515"/>
    </row>
    <row r="19" spans="1:78" ht="24" customHeight="1" x14ac:dyDescent="0.2">
      <c r="AY19" s="515"/>
      <c r="AZ19" s="515"/>
      <c r="BA19" s="515"/>
      <c r="BB19" s="515"/>
      <c r="BC19" s="515"/>
      <c r="BD19" s="515"/>
      <c r="BE19" s="515"/>
      <c r="BF19" s="515"/>
      <c r="BG19" s="515"/>
      <c r="BH19" s="515"/>
      <c r="BI19" s="515"/>
      <c r="BJ19" s="515"/>
      <c r="BK19" s="515"/>
      <c r="BL19" s="515"/>
      <c r="BM19" s="515"/>
      <c r="BN19" s="515"/>
      <c r="BO19" s="515"/>
      <c r="BP19" s="515"/>
      <c r="BQ19" s="515"/>
      <c r="BR19" s="515"/>
      <c r="BS19" s="515"/>
      <c r="BT19" s="515"/>
      <c r="BU19" s="515"/>
      <c r="BV19" s="515"/>
      <c r="BW19" s="515"/>
      <c r="BX19" s="515"/>
      <c r="BY19" s="515"/>
      <c r="BZ19" s="515"/>
    </row>
    <row r="20" spans="1:78" ht="24" customHeight="1" x14ac:dyDescent="0.2">
      <c r="AY20" s="515"/>
      <c r="AZ20" s="515"/>
      <c r="BA20" s="515"/>
      <c r="BB20" s="515"/>
      <c r="BC20" s="515"/>
      <c r="BD20" s="515"/>
      <c r="BE20" s="515"/>
      <c r="BF20" s="515"/>
      <c r="BG20" s="515"/>
      <c r="BH20" s="515"/>
      <c r="BI20" s="515"/>
      <c r="BJ20" s="515"/>
      <c r="BK20" s="515"/>
      <c r="BL20" s="515"/>
      <c r="BM20" s="515"/>
      <c r="BN20" s="515"/>
      <c r="BO20" s="515"/>
      <c r="BP20" s="515"/>
      <c r="BQ20" s="515"/>
      <c r="BR20" s="515"/>
      <c r="BS20" s="515"/>
      <c r="BT20" s="515"/>
      <c r="BU20" s="515"/>
      <c r="BV20" s="515"/>
      <c r="BW20" s="515"/>
      <c r="BX20" s="515"/>
      <c r="BY20" s="515"/>
      <c r="BZ20" s="515"/>
    </row>
    <row r="21" spans="1:78" ht="24" customHeight="1" x14ac:dyDescent="0.2">
      <c r="AY21" s="515"/>
      <c r="AZ21" s="515"/>
      <c r="BA21" s="515"/>
      <c r="BB21" s="515"/>
      <c r="BC21" s="515"/>
      <c r="BD21" s="515"/>
      <c r="BE21" s="515"/>
      <c r="BF21" s="515"/>
      <c r="BG21" s="515"/>
      <c r="BH21" s="515"/>
      <c r="BI21" s="515"/>
      <c r="BJ21" s="515"/>
      <c r="BK21" s="515"/>
      <c r="BL21" s="515"/>
      <c r="BM21" s="515"/>
      <c r="BN21" s="515"/>
      <c r="BO21" s="515"/>
      <c r="BP21" s="515"/>
      <c r="BQ21" s="515"/>
      <c r="BR21" s="515"/>
      <c r="BS21" s="515"/>
      <c r="BT21" s="515"/>
      <c r="BU21" s="515"/>
      <c r="BV21" s="515"/>
      <c r="BW21" s="515"/>
      <c r="BX21" s="515"/>
      <c r="BY21" s="515"/>
      <c r="BZ21" s="515"/>
    </row>
  </sheetData>
  <sheetProtection selectLockedCells="1" selectUnlockedCells="1"/>
  <mergeCells count="58">
    <mergeCell ref="K11:M11"/>
    <mergeCell ref="AJ2:AU2"/>
    <mergeCell ref="AJ3:AU3"/>
    <mergeCell ref="B7:C7"/>
    <mergeCell ref="AU9:BJ9"/>
    <mergeCell ref="B11:B12"/>
    <mergeCell ref="C11:C12"/>
    <mergeCell ref="D11:D12"/>
    <mergeCell ref="E11:G11"/>
    <mergeCell ref="H11:J11"/>
    <mergeCell ref="B9:AT9"/>
    <mergeCell ref="B10:D10"/>
    <mergeCell ref="E10:T10"/>
    <mergeCell ref="U10:AT10"/>
    <mergeCell ref="AU10:BJ10"/>
    <mergeCell ref="AC7:AJ7"/>
    <mergeCell ref="AK7:AL7"/>
    <mergeCell ref="AM7:AT7"/>
    <mergeCell ref="AU7:BJ8"/>
    <mergeCell ref="B8:C8"/>
    <mergeCell ref="D8:AL8"/>
    <mergeCell ref="AN8:AT8"/>
    <mergeCell ref="AY11:BB11"/>
    <mergeCell ref="BC11:BF11"/>
    <mergeCell ref="BG11:BJ11"/>
    <mergeCell ref="B2:B6"/>
    <mergeCell ref="C2:Q4"/>
    <mergeCell ref="R2:AI4"/>
    <mergeCell ref="AV2:BJ2"/>
    <mergeCell ref="AV3:BJ3"/>
    <mergeCell ref="AJ4:AU4"/>
    <mergeCell ref="AV4:BJ4"/>
    <mergeCell ref="C5:Q6"/>
    <mergeCell ref="R5:AI6"/>
    <mergeCell ref="AJ5:AU6"/>
    <mergeCell ref="AV5:BJ6"/>
    <mergeCell ref="D7:Z7"/>
    <mergeCell ref="AA7:AB7"/>
    <mergeCell ref="AK11:AQ11"/>
    <mergeCell ref="AR11:AR12"/>
    <mergeCell ref="AS11:AS12"/>
    <mergeCell ref="AT11:AT12"/>
    <mergeCell ref="AU11:AX11"/>
    <mergeCell ref="AD11:AD12"/>
    <mergeCell ref="AE11:AE12"/>
    <mergeCell ref="AF11:AH11"/>
    <mergeCell ref="AI11:AI12"/>
    <mergeCell ref="AJ11:AJ12"/>
    <mergeCell ref="X11:Y11"/>
    <mergeCell ref="Z11:Z12"/>
    <mergeCell ref="AA11:AA12"/>
    <mergeCell ref="AB11:AB12"/>
    <mergeCell ref="AC11:AC12"/>
    <mergeCell ref="N11:P11"/>
    <mergeCell ref="Q11:S11"/>
    <mergeCell ref="U11:U12"/>
    <mergeCell ref="V11:V12"/>
    <mergeCell ref="W11:W12"/>
  </mergeCells>
  <conditionalFormatting sqref="G13:G15">
    <cfRule type="cellIs" dxfId="499" priority="59" stopIfTrue="1" operator="between">
      <formula>0.9</formula>
      <formula>1.05</formula>
    </cfRule>
    <cfRule type="cellIs" dxfId="498" priority="60" stopIfTrue="1" operator="between">
      <formula>0.7</formula>
      <formula>0.8999</formula>
    </cfRule>
    <cfRule type="cellIs" dxfId="497" priority="61" stopIfTrue="1" operator="between">
      <formula>0</formula>
      <formula>0.699</formula>
    </cfRule>
    <cfRule type="cellIs" dxfId="496" priority="62" stopIfTrue="1" operator="greaterThan">
      <formula>1.05</formula>
    </cfRule>
    <cfRule type="cellIs" dxfId="495" priority="78" stopIfTrue="1" operator="between">
      <formula>0.9</formula>
      <formula>1.05</formula>
    </cfRule>
    <cfRule type="cellIs" dxfId="494" priority="79" stopIfTrue="1" operator="between">
      <formula>0.7</formula>
      <formula>0.8999</formula>
    </cfRule>
    <cfRule type="cellIs" dxfId="493" priority="80" stopIfTrue="1" operator="between">
      <formula>0</formula>
      <formula>0.699</formula>
    </cfRule>
    <cfRule type="cellIs" dxfId="492" priority="81" stopIfTrue="1" operator="greaterThan">
      <formula>1.05</formula>
    </cfRule>
  </conditionalFormatting>
  <conditionalFormatting sqref="G17">
    <cfRule type="colorScale" priority="3">
      <colorScale>
        <cfvo type="min"/>
        <cfvo type="max"/>
        <color theme="0"/>
        <color theme="0"/>
      </colorScale>
    </cfRule>
    <cfRule type="cellIs" dxfId="491" priority="4" stopIfTrue="1" operator="between">
      <formula>0.9</formula>
      <formula>1.05</formula>
    </cfRule>
    <cfRule type="cellIs" dxfId="490" priority="5" stopIfTrue="1" operator="between">
      <formula>0.7</formula>
      <formula>0.8999</formula>
    </cfRule>
    <cfRule type="cellIs" dxfId="489" priority="6" stopIfTrue="1" operator="between">
      <formula>0</formula>
      <formula>0.699</formula>
    </cfRule>
    <cfRule type="cellIs" dxfId="488" priority="7" stopIfTrue="1" operator="greaterThan">
      <formula>1.05</formula>
    </cfRule>
    <cfRule type="cellIs" dxfId="487" priority="8" stopIfTrue="1" operator="between">
      <formula>0.9</formula>
      <formula>1.05</formula>
    </cfRule>
    <cfRule type="cellIs" dxfId="486" priority="9" stopIfTrue="1" operator="between">
      <formula>0.7</formula>
      <formula>0.8999</formula>
    </cfRule>
    <cfRule type="cellIs" dxfId="485" priority="10" stopIfTrue="1" operator="between">
      <formula>0</formula>
      <formula>0.699</formula>
    </cfRule>
    <cfRule type="cellIs" dxfId="484" priority="11" stopIfTrue="1" operator="greaterThan">
      <formula>1.05</formula>
    </cfRule>
  </conditionalFormatting>
  <conditionalFormatting sqref="G13:H15 H16:H17 J13:S17">
    <cfRule type="colorScale" priority="55">
      <colorScale>
        <cfvo type="min"/>
        <cfvo type="max"/>
        <color theme="0"/>
        <color theme="0"/>
      </colorScale>
    </cfRule>
  </conditionalFormatting>
  <conditionalFormatting sqref="J13:J17">
    <cfRule type="cellIs" dxfId="483" priority="63" stopIfTrue="1" operator="between">
      <formula>0.9</formula>
      <formula>1.05</formula>
    </cfRule>
    <cfRule type="cellIs" dxfId="482" priority="64" stopIfTrue="1" operator="between">
      <formula>0.7</formula>
      <formula>0.8999</formula>
    </cfRule>
    <cfRule type="cellIs" dxfId="481" priority="65" stopIfTrue="1" operator="between">
      <formula>0</formula>
      <formula>0.699</formula>
    </cfRule>
    <cfRule type="cellIs" dxfId="480" priority="66" stopIfTrue="1" operator="greaterThan">
      <formula>1.05</formula>
    </cfRule>
    <cfRule type="cellIs" dxfId="479" priority="82" stopIfTrue="1" operator="between">
      <formula>0.9</formula>
      <formula>1.05</formula>
    </cfRule>
    <cfRule type="cellIs" dxfId="478" priority="83" stopIfTrue="1" operator="between">
      <formula>0.7</formula>
      <formula>0.8999</formula>
    </cfRule>
    <cfRule type="cellIs" dxfId="477" priority="84" stopIfTrue="1" operator="between">
      <formula>0</formula>
      <formula>0.699</formula>
    </cfRule>
    <cfRule type="cellIs" dxfId="476" priority="85" stopIfTrue="1" operator="greaterThan">
      <formula>1.05</formula>
    </cfRule>
  </conditionalFormatting>
  <conditionalFormatting sqref="M13:M17">
    <cfRule type="cellIs" dxfId="475" priority="67" stopIfTrue="1" operator="between">
      <formula>0.9</formula>
      <formula>1.05</formula>
    </cfRule>
    <cfRule type="cellIs" dxfId="474" priority="68" stopIfTrue="1" operator="between">
      <formula>0.7</formula>
      <formula>0.8999</formula>
    </cfRule>
    <cfRule type="cellIs" dxfId="473" priority="69" stopIfTrue="1" operator="between">
      <formula>0</formula>
      <formula>0.699</formula>
    </cfRule>
    <cfRule type="cellIs" dxfId="472" priority="70" stopIfTrue="1" operator="greaterThan">
      <formula>1.05</formula>
    </cfRule>
    <cfRule type="cellIs" dxfId="471" priority="86" stopIfTrue="1" operator="between">
      <formula>0.9</formula>
      <formula>1.05</formula>
    </cfRule>
    <cfRule type="cellIs" dxfId="470" priority="87" stopIfTrue="1" operator="between">
      <formula>0.7</formula>
      <formula>0.8999</formula>
    </cfRule>
    <cfRule type="cellIs" dxfId="469" priority="88" stopIfTrue="1" operator="between">
      <formula>0</formula>
      <formula>0.699</formula>
    </cfRule>
    <cfRule type="cellIs" dxfId="468" priority="89" stopIfTrue="1" operator="greaterThan">
      <formula>1.05</formula>
    </cfRule>
  </conditionalFormatting>
  <conditionalFormatting sqref="P13:P17">
    <cfRule type="cellIs" dxfId="467" priority="71" stopIfTrue="1" operator="between">
      <formula>0.9</formula>
      <formula>1.05</formula>
    </cfRule>
    <cfRule type="cellIs" dxfId="466" priority="72" stopIfTrue="1" operator="between">
      <formula>0.7</formula>
      <formula>0.8999</formula>
    </cfRule>
    <cfRule type="cellIs" dxfId="465" priority="73" stopIfTrue="1" operator="between">
      <formula>0</formula>
      <formula>0.699</formula>
    </cfRule>
    <cfRule type="cellIs" dxfId="464" priority="74" stopIfTrue="1" operator="greaterThan">
      <formula>1.05</formula>
    </cfRule>
    <cfRule type="cellIs" dxfId="463" priority="90" stopIfTrue="1" operator="between">
      <formula>0.9</formula>
      <formula>1.05</formula>
    </cfRule>
    <cfRule type="cellIs" dxfId="462" priority="91" stopIfTrue="1" operator="between">
      <formula>0.7</formula>
      <formula>0.8999</formula>
    </cfRule>
    <cfRule type="cellIs" dxfId="461" priority="92" stopIfTrue="1" operator="between">
      <formula>0</formula>
      <formula>0.699</formula>
    </cfRule>
    <cfRule type="cellIs" dxfId="460" priority="93" stopIfTrue="1" operator="greaterThan">
      <formula>1.05</formula>
    </cfRule>
  </conditionalFormatting>
  <conditionalFormatting sqref="S13:S17">
    <cfRule type="cellIs" dxfId="459" priority="56" stopIfTrue="1" operator="between">
      <formula>0.9</formula>
      <formula>1</formula>
    </cfRule>
    <cfRule type="cellIs" dxfId="458" priority="57" stopIfTrue="1" operator="between">
      <formula>0.7</formula>
      <formula>0.8999</formula>
    </cfRule>
    <cfRule type="cellIs" dxfId="457" priority="58" stopIfTrue="1" operator="between">
      <formula>0</formula>
      <formula>0.699</formula>
    </cfRule>
    <cfRule type="cellIs" dxfId="456" priority="75" stopIfTrue="1" operator="between">
      <formula>0.9</formula>
      <formula>1</formula>
    </cfRule>
    <cfRule type="cellIs" dxfId="455" priority="76" stopIfTrue="1" operator="between">
      <formula>0.7</formula>
      <formula>0.8999</formula>
    </cfRule>
    <cfRule type="cellIs" dxfId="454" priority="77" stopIfTrue="1" operator="between">
      <formula>0</formula>
      <formula>0.699</formula>
    </cfRule>
  </conditionalFormatting>
  <conditionalFormatting sqref="AY13:AY17">
    <cfRule type="colorScale" priority="2">
      <colorScale>
        <cfvo type="min"/>
        <cfvo type="max"/>
        <color theme="0"/>
        <color theme="0"/>
      </colorScale>
    </cfRule>
  </conditionalFormatting>
  <conditionalFormatting sqref="BC13:BC17">
    <cfRule type="colorScale" priority="1">
      <colorScale>
        <cfvo type="min"/>
        <cfvo type="max"/>
        <color theme="0"/>
        <color theme="0"/>
      </colorScale>
    </cfRule>
  </conditionalFormatting>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 GESTION INSTITUCIONAL\[POA - 2023 - SGI.xlsx]datos'!#REF!</xm:f>
          </x14:formula1>
          <xm:sqref>AM7:AT7 AK13:AK17 AO13:AO17</xm:sqref>
        </x14:dataValidation>
        <x14:dataValidation type="list" operator="equal" allowBlank="1" showErrorMessage="1">
          <x14:formula1>
            <xm:f>'C:\Users\luis.arias\Documents\VIGENCIA 2023\PLAN DE ACCION -POA\SUB. GESTION INSTITUCIONAL\[POA - 2023 - SGI.xlsx]datos'!#REF!</xm:f>
          </x14:formula1>
          <xm:sqref>AP13:AQ17</xm:sqref>
        </x14:dataValidation>
        <x14:dataValidation type="list" errorStyle="information" operator="equal" showInputMessage="1" showErrorMessage="1" prompt="Escoja el Proceso del Menú desplegable">
          <x14:formula1>
            <xm:f>'C:\Users\luis.arias\Documents\VIGENCIA 2023\PLAN DE ACCION -POA\SUB. GESTION INSTITUCIONAL\[POA - 2023 -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Q58"/>
  <sheetViews>
    <sheetView showGridLines="0" topLeftCell="A9" zoomScale="59" zoomScaleNormal="59" workbookViewId="0">
      <pane xSplit="3" ySplit="4" topLeftCell="AU13" activePane="bottomRight" state="frozen"/>
      <selection pane="topRight"/>
      <selection pane="bottomLeft"/>
      <selection pane="bottomRight" activeCell="H13" sqref="H13:J18"/>
    </sheetView>
  </sheetViews>
  <sheetFormatPr baseColWidth="10" defaultColWidth="20.5703125" defaultRowHeight="12.75" customHeight="1" x14ac:dyDescent="0.25"/>
  <cols>
    <col min="1" max="1" width="4.7109375" customWidth="1"/>
    <col min="2" max="2" width="10.5703125" style="196" customWidth="1"/>
    <col min="3" max="3" width="43.28515625" style="196" customWidth="1"/>
    <col min="4" max="4" width="9.140625" style="196" customWidth="1"/>
    <col min="5" max="5" width="8.42578125" style="196" customWidth="1"/>
    <col min="6" max="6" width="9.5703125" style="196" customWidth="1"/>
    <col min="7" max="7" width="16.7109375" style="196" customWidth="1"/>
    <col min="8" max="8" width="9.5703125" style="196" customWidth="1"/>
    <col min="9" max="9" width="9.42578125" style="196" customWidth="1"/>
    <col min="10" max="10" width="16.5703125" style="196" customWidth="1"/>
    <col min="11" max="11" width="11" style="196" customWidth="1"/>
    <col min="12" max="13" width="12" style="196" customWidth="1"/>
    <col min="14" max="14" width="10.140625" style="196" customWidth="1"/>
    <col min="15" max="15" width="10.7109375" style="196" customWidth="1"/>
    <col min="16" max="16" width="10.85546875" style="196" customWidth="1"/>
    <col min="17" max="17" width="11" style="196" customWidth="1"/>
    <col min="18" max="18" width="13" style="196" customWidth="1"/>
    <col min="19" max="19" width="11.5703125" style="196" customWidth="1"/>
    <col min="20" max="20" width="11" style="196" customWidth="1"/>
    <col min="21" max="21" width="39.85546875" style="196" customWidth="1"/>
    <col min="22" max="22" width="44.140625" style="196" customWidth="1"/>
    <col min="23" max="25" width="20.5703125" style="196" customWidth="1"/>
    <col min="26" max="36" width="20.5703125" style="197" customWidth="1"/>
    <col min="37" max="37" width="46.140625" style="197" customWidth="1"/>
    <col min="38" max="38" width="41.5703125" style="197" customWidth="1"/>
    <col min="39" max="39" width="50.85546875" style="197" customWidth="1"/>
    <col min="40" max="42" width="20.5703125" style="197" customWidth="1"/>
    <col min="43" max="43" width="20" style="197" customWidth="1"/>
    <col min="44" max="44" width="25" style="197" customWidth="1"/>
    <col min="45" max="45" width="32.28515625" style="197" customWidth="1"/>
    <col min="46" max="48" width="20.5703125" style="197" customWidth="1"/>
    <col min="49" max="49" width="48.140625" style="197" customWidth="1"/>
    <col min="50" max="50" width="33.7109375" style="196" customWidth="1"/>
    <col min="51" max="52" width="20.5703125" style="196" customWidth="1"/>
    <col min="53" max="53" width="35.42578125" style="196" customWidth="1"/>
    <col min="54" max="54" width="20.5703125" style="196" customWidth="1"/>
    <col min="55" max="55" width="8.7109375" style="196" customWidth="1"/>
    <col min="56" max="56" width="9" style="196" customWidth="1"/>
    <col min="57" max="57" width="39" style="196" customWidth="1"/>
    <col min="58" max="58" width="32.140625" style="196" customWidth="1"/>
    <col min="59" max="59" width="17" style="196" customWidth="1"/>
    <col min="60" max="60" width="16" style="196" customWidth="1"/>
    <col min="61" max="61" width="51.5703125" style="196" customWidth="1"/>
    <col min="62" max="62" width="36" style="196" customWidth="1"/>
    <col min="63" max="251" width="20.5703125" style="196" customWidth="1"/>
  </cols>
  <sheetData>
    <row r="1" spans="2:62" ht="12.75" customHeight="1" thickBot="1" x14ac:dyDescent="0.3"/>
    <row r="2" spans="2:62" ht="24" customHeight="1" thickBot="1" x14ac:dyDescent="0.3">
      <c r="B2" s="963"/>
      <c r="C2" s="966" t="s">
        <v>18</v>
      </c>
      <c r="D2" s="967"/>
      <c r="E2" s="967"/>
      <c r="F2" s="967"/>
      <c r="G2" s="967"/>
      <c r="H2" s="967"/>
      <c r="I2" s="967"/>
      <c r="J2" s="967"/>
      <c r="K2" s="967"/>
      <c r="L2" s="967"/>
      <c r="M2" s="967"/>
      <c r="N2" s="967"/>
      <c r="O2" s="967"/>
      <c r="P2" s="967"/>
      <c r="Q2" s="968"/>
      <c r="R2" s="975" t="s">
        <v>19</v>
      </c>
      <c r="S2" s="976"/>
      <c r="T2" s="976"/>
      <c r="U2" s="976"/>
      <c r="V2" s="976"/>
      <c r="W2" s="976"/>
      <c r="X2" s="976"/>
      <c r="Y2" s="976"/>
      <c r="Z2" s="976"/>
      <c r="AA2" s="976"/>
      <c r="AB2" s="976"/>
      <c r="AC2" s="976"/>
      <c r="AD2" s="976"/>
      <c r="AE2" s="976"/>
      <c r="AF2" s="976"/>
      <c r="AG2" s="976"/>
      <c r="AH2" s="976"/>
      <c r="AI2" s="977"/>
      <c r="AJ2" s="984" t="s">
        <v>20</v>
      </c>
      <c r="AK2" s="985"/>
      <c r="AL2" s="985"/>
      <c r="AM2" s="985"/>
      <c r="AN2" s="985"/>
      <c r="AO2" s="985"/>
      <c r="AP2" s="985"/>
      <c r="AQ2" s="985"/>
      <c r="AR2" s="985"/>
      <c r="AS2" s="985"/>
      <c r="AT2" s="985"/>
      <c r="AU2" s="986"/>
      <c r="AV2" s="987" t="s">
        <v>21</v>
      </c>
      <c r="AW2" s="988"/>
      <c r="AX2" s="988"/>
      <c r="AY2" s="988"/>
      <c r="AZ2" s="988"/>
      <c r="BA2" s="988"/>
      <c r="BB2" s="988"/>
      <c r="BC2" s="988"/>
      <c r="BD2" s="988"/>
      <c r="BE2" s="988"/>
      <c r="BF2" s="988"/>
      <c r="BG2" s="988"/>
      <c r="BH2" s="988"/>
      <c r="BI2" s="988"/>
      <c r="BJ2" s="989"/>
    </row>
    <row r="3" spans="2:62" ht="22.5" customHeight="1" thickBot="1" x14ac:dyDescent="0.3">
      <c r="B3" s="964"/>
      <c r="C3" s="969"/>
      <c r="D3" s="970"/>
      <c r="E3" s="970"/>
      <c r="F3" s="970"/>
      <c r="G3" s="970"/>
      <c r="H3" s="970"/>
      <c r="I3" s="970"/>
      <c r="J3" s="970"/>
      <c r="K3" s="970"/>
      <c r="L3" s="970"/>
      <c r="M3" s="970"/>
      <c r="N3" s="970"/>
      <c r="O3" s="970"/>
      <c r="P3" s="970"/>
      <c r="Q3" s="971"/>
      <c r="R3" s="978"/>
      <c r="S3" s="979"/>
      <c r="T3" s="979"/>
      <c r="U3" s="979"/>
      <c r="V3" s="979"/>
      <c r="W3" s="979"/>
      <c r="X3" s="979"/>
      <c r="Y3" s="979"/>
      <c r="Z3" s="979"/>
      <c r="AA3" s="979"/>
      <c r="AB3" s="979"/>
      <c r="AC3" s="979"/>
      <c r="AD3" s="979"/>
      <c r="AE3" s="979"/>
      <c r="AF3" s="979"/>
      <c r="AG3" s="979"/>
      <c r="AH3" s="979"/>
      <c r="AI3" s="980"/>
      <c r="AJ3" s="984" t="s">
        <v>22</v>
      </c>
      <c r="AK3" s="985"/>
      <c r="AL3" s="985"/>
      <c r="AM3" s="985"/>
      <c r="AN3" s="985"/>
      <c r="AO3" s="985"/>
      <c r="AP3" s="985"/>
      <c r="AQ3" s="985"/>
      <c r="AR3" s="985"/>
      <c r="AS3" s="985"/>
      <c r="AT3" s="985"/>
      <c r="AU3" s="986"/>
      <c r="AV3" s="990">
        <v>3</v>
      </c>
      <c r="AW3" s="991"/>
      <c r="AX3" s="991"/>
      <c r="AY3" s="991"/>
      <c r="AZ3" s="991"/>
      <c r="BA3" s="991"/>
      <c r="BB3" s="991"/>
      <c r="BC3" s="991"/>
      <c r="BD3" s="991"/>
      <c r="BE3" s="991"/>
      <c r="BF3" s="991"/>
      <c r="BG3" s="991"/>
      <c r="BH3" s="991"/>
      <c r="BI3" s="991"/>
      <c r="BJ3" s="992"/>
    </row>
    <row r="4" spans="2:62" ht="24" customHeight="1" thickBot="1" x14ac:dyDescent="0.3">
      <c r="B4" s="964"/>
      <c r="C4" s="972"/>
      <c r="D4" s="973"/>
      <c r="E4" s="973"/>
      <c r="F4" s="973"/>
      <c r="G4" s="973"/>
      <c r="H4" s="973"/>
      <c r="I4" s="973"/>
      <c r="J4" s="973"/>
      <c r="K4" s="973"/>
      <c r="L4" s="973"/>
      <c r="M4" s="973"/>
      <c r="N4" s="973"/>
      <c r="O4" s="973"/>
      <c r="P4" s="973"/>
      <c r="Q4" s="974"/>
      <c r="R4" s="981"/>
      <c r="S4" s="982"/>
      <c r="T4" s="982"/>
      <c r="U4" s="982"/>
      <c r="V4" s="982"/>
      <c r="W4" s="982"/>
      <c r="X4" s="982"/>
      <c r="Y4" s="982"/>
      <c r="Z4" s="982"/>
      <c r="AA4" s="982"/>
      <c r="AB4" s="982"/>
      <c r="AC4" s="982"/>
      <c r="AD4" s="982"/>
      <c r="AE4" s="982"/>
      <c r="AF4" s="982"/>
      <c r="AG4" s="982"/>
      <c r="AH4" s="982"/>
      <c r="AI4" s="983"/>
      <c r="AJ4" s="984" t="s">
        <v>23</v>
      </c>
      <c r="AK4" s="985"/>
      <c r="AL4" s="985"/>
      <c r="AM4" s="985"/>
      <c r="AN4" s="985"/>
      <c r="AO4" s="985"/>
      <c r="AP4" s="985"/>
      <c r="AQ4" s="985"/>
      <c r="AR4" s="985"/>
      <c r="AS4" s="985"/>
      <c r="AT4" s="985"/>
      <c r="AU4" s="986"/>
      <c r="AV4" s="993">
        <v>42741</v>
      </c>
      <c r="AW4" s="994"/>
      <c r="AX4" s="994"/>
      <c r="AY4" s="994"/>
      <c r="AZ4" s="994"/>
      <c r="BA4" s="994"/>
      <c r="BB4" s="994"/>
      <c r="BC4" s="994"/>
      <c r="BD4" s="994"/>
      <c r="BE4" s="994"/>
      <c r="BF4" s="994"/>
      <c r="BG4" s="994"/>
      <c r="BH4" s="994"/>
      <c r="BI4" s="994"/>
      <c r="BJ4" s="995"/>
    </row>
    <row r="5" spans="2:62" ht="18" customHeight="1" x14ac:dyDescent="0.25">
      <c r="B5" s="964"/>
      <c r="C5" s="966" t="s">
        <v>24</v>
      </c>
      <c r="D5" s="967"/>
      <c r="E5" s="967"/>
      <c r="F5" s="967"/>
      <c r="G5" s="967"/>
      <c r="H5" s="967"/>
      <c r="I5" s="967"/>
      <c r="J5" s="967"/>
      <c r="K5" s="967"/>
      <c r="L5" s="967"/>
      <c r="M5" s="967"/>
      <c r="N5" s="967"/>
      <c r="O5" s="967"/>
      <c r="P5" s="967"/>
      <c r="Q5" s="968"/>
      <c r="R5" s="975" t="s">
        <v>25</v>
      </c>
      <c r="S5" s="976"/>
      <c r="T5" s="976"/>
      <c r="U5" s="976"/>
      <c r="V5" s="976"/>
      <c r="W5" s="976"/>
      <c r="X5" s="976"/>
      <c r="Y5" s="976"/>
      <c r="Z5" s="976"/>
      <c r="AA5" s="976"/>
      <c r="AB5" s="976"/>
      <c r="AC5" s="976"/>
      <c r="AD5" s="976"/>
      <c r="AE5" s="976"/>
      <c r="AF5" s="976"/>
      <c r="AG5" s="976"/>
      <c r="AH5" s="976"/>
      <c r="AI5" s="977"/>
      <c r="AJ5" s="966" t="s">
        <v>26</v>
      </c>
      <c r="AK5" s="967"/>
      <c r="AL5" s="967"/>
      <c r="AM5" s="967"/>
      <c r="AN5" s="967"/>
      <c r="AO5" s="967"/>
      <c r="AP5" s="967"/>
      <c r="AQ5" s="967"/>
      <c r="AR5" s="967"/>
      <c r="AS5" s="967"/>
      <c r="AT5" s="967"/>
      <c r="AU5" s="968"/>
      <c r="AV5" s="996" t="s">
        <v>27</v>
      </c>
      <c r="AW5" s="997"/>
      <c r="AX5" s="997"/>
      <c r="AY5" s="997"/>
      <c r="AZ5" s="997"/>
      <c r="BA5" s="997"/>
      <c r="BB5" s="997"/>
      <c r="BC5" s="997"/>
      <c r="BD5" s="997"/>
      <c r="BE5" s="997"/>
      <c r="BF5" s="997"/>
      <c r="BG5" s="997"/>
      <c r="BH5" s="997"/>
      <c r="BI5" s="997"/>
      <c r="BJ5" s="998"/>
    </row>
    <row r="6" spans="2:62" ht="20.25" customHeight="1" thickBot="1" x14ac:dyDescent="0.3">
      <c r="B6" s="965"/>
      <c r="C6" s="972"/>
      <c r="D6" s="973"/>
      <c r="E6" s="973"/>
      <c r="F6" s="973"/>
      <c r="G6" s="973"/>
      <c r="H6" s="973"/>
      <c r="I6" s="973"/>
      <c r="J6" s="973"/>
      <c r="K6" s="973"/>
      <c r="L6" s="973"/>
      <c r="M6" s="973"/>
      <c r="N6" s="973"/>
      <c r="O6" s="973"/>
      <c r="P6" s="973"/>
      <c r="Q6" s="974"/>
      <c r="R6" s="981"/>
      <c r="S6" s="982"/>
      <c r="T6" s="982"/>
      <c r="U6" s="982"/>
      <c r="V6" s="982"/>
      <c r="W6" s="982"/>
      <c r="X6" s="982"/>
      <c r="Y6" s="982"/>
      <c r="Z6" s="982"/>
      <c r="AA6" s="982"/>
      <c r="AB6" s="982"/>
      <c r="AC6" s="982"/>
      <c r="AD6" s="982"/>
      <c r="AE6" s="982"/>
      <c r="AF6" s="982"/>
      <c r="AG6" s="982"/>
      <c r="AH6" s="982"/>
      <c r="AI6" s="983"/>
      <c r="AJ6" s="972"/>
      <c r="AK6" s="973"/>
      <c r="AL6" s="973"/>
      <c r="AM6" s="973"/>
      <c r="AN6" s="973"/>
      <c r="AO6" s="973"/>
      <c r="AP6" s="973"/>
      <c r="AQ6" s="973"/>
      <c r="AR6" s="973"/>
      <c r="AS6" s="973"/>
      <c r="AT6" s="973"/>
      <c r="AU6" s="974"/>
      <c r="AV6" s="999"/>
      <c r="AW6" s="1000"/>
      <c r="AX6" s="1000"/>
      <c r="AY6" s="1000"/>
      <c r="AZ6" s="1000"/>
      <c r="BA6" s="1000"/>
      <c r="BB6" s="1000"/>
      <c r="BC6" s="1000"/>
      <c r="BD6" s="1000"/>
      <c r="BE6" s="1000"/>
      <c r="BF6" s="1000"/>
      <c r="BG6" s="1000"/>
      <c r="BH6" s="1000"/>
      <c r="BI6" s="1000"/>
      <c r="BJ6" s="1001"/>
    </row>
    <row r="7" spans="2:62" s="198" customFormat="1" ht="50.25" customHeight="1" x14ac:dyDescent="0.25">
      <c r="B7" s="953" t="s">
        <v>28</v>
      </c>
      <c r="C7" s="954"/>
      <c r="D7" s="1476" t="s">
        <v>1114</v>
      </c>
      <c r="E7" s="1476"/>
      <c r="F7" s="1476"/>
      <c r="G7" s="1476"/>
      <c r="H7" s="1476"/>
      <c r="I7" s="1476"/>
      <c r="J7" s="1476"/>
      <c r="K7" s="1476"/>
      <c r="L7" s="1476"/>
      <c r="M7" s="1476"/>
      <c r="N7" s="1476"/>
      <c r="O7" s="1476"/>
      <c r="P7" s="1476"/>
      <c r="Q7" s="1476"/>
      <c r="R7" s="1476"/>
      <c r="S7" s="1476"/>
      <c r="T7" s="1476"/>
      <c r="U7" s="1476"/>
      <c r="V7" s="1476"/>
      <c r="W7" s="1476"/>
      <c r="X7" s="1476"/>
      <c r="Y7" s="1476"/>
      <c r="Z7" s="1476"/>
      <c r="AA7" s="941" t="s">
        <v>30</v>
      </c>
      <c r="AB7" s="941"/>
      <c r="AC7" s="1477" t="s">
        <v>1115</v>
      </c>
      <c r="AD7" s="1477"/>
      <c r="AE7" s="1477"/>
      <c r="AF7" s="1477"/>
      <c r="AG7" s="1477"/>
      <c r="AH7" s="1477"/>
      <c r="AI7" s="1477"/>
      <c r="AJ7" s="1477"/>
      <c r="AK7" s="941" t="s">
        <v>32</v>
      </c>
      <c r="AL7" s="941"/>
      <c r="AM7" s="1255"/>
      <c r="AN7" s="1255"/>
      <c r="AO7" s="1255"/>
      <c r="AP7" s="1255"/>
      <c r="AQ7" s="1255"/>
      <c r="AR7" s="1255"/>
      <c r="AS7" s="1255"/>
      <c r="AT7" s="1255"/>
      <c r="AU7" s="957"/>
      <c r="AV7" s="957"/>
      <c r="AW7" s="957"/>
      <c r="AX7" s="957"/>
      <c r="AY7" s="957"/>
      <c r="AZ7" s="957"/>
      <c r="BA7" s="957"/>
      <c r="BB7" s="957"/>
      <c r="BC7" s="957"/>
      <c r="BD7" s="957"/>
      <c r="BE7" s="957"/>
      <c r="BF7" s="957"/>
      <c r="BG7" s="957"/>
      <c r="BH7" s="957"/>
      <c r="BI7" s="957"/>
      <c r="BJ7" s="958"/>
    </row>
    <row r="8" spans="2:62" s="198" customFormat="1" ht="49.15" customHeight="1" x14ac:dyDescent="0.25">
      <c r="B8" s="1478" t="s">
        <v>34</v>
      </c>
      <c r="C8" s="1479"/>
      <c r="D8" s="1340" t="s">
        <v>899</v>
      </c>
      <c r="E8" s="1341"/>
      <c r="F8" s="1341"/>
      <c r="G8" s="1341"/>
      <c r="H8" s="1341"/>
      <c r="I8" s="1341"/>
      <c r="J8" s="1341"/>
      <c r="K8" s="1341"/>
      <c r="L8" s="1341"/>
      <c r="M8" s="1341"/>
      <c r="N8" s="1341"/>
      <c r="O8" s="1341"/>
      <c r="P8" s="1341"/>
      <c r="Q8" s="1341"/>
      <c r="R8" s="1341"/>
      <c r="S8" s="1341"/>
      <c r="T8" s="1341"/>
      <c r="U8" s="1341"/>
      <c r="V8" s="1341"/>
      <c r="W8" s="1341"/>
      <c r="X8" s="1341"/>
      <c r="Y8" s="1341"/>
      <c r="Z8" s="1341"/>
      <c r="AA8" s="1341"/>
      <c r="AB8" s="1341"/>
      <c r="AC8" s="1341"/>
      <c r="AD8" s="1341"/>
      <c r="AE8" s="1341"/>
      <c r="AF8" s="1341"/>
      <c r="AG8" s="1341"/>
      <c r="AH8" s="1341"/>
      <c r="AI8" s="1341"/>
      <c r="AJ8" s="1341"/>
      <c r="AK8" s="1341"/>
      <c r="AL8" s="1342"/>
      <c r="AM8" s="784" t="s">
        <v>36</v>
      </c>
      <c r="AN8" s="1480"/>
      <c r="AO8" s="947"/>
      <c r="AP8" s="947"/>
      <c r="AQ8" s="947"/>
      <c r="AR8" s="947"/>
      <c r="AS8" s="947"/>
      <c r="AT8" s="947"/>
      <c r="AU8" s="957"/>
      <c r="AV8" s="957"/>
      <c r="AW8" s="957"/>
      <c r="AX8" s="957"/>
      <c r="AY8" s="957"/>
      <c r="AZ8" s="957"/>
      <c r="BA8" s="957"/>
      <c r="BB8" s="957"/>
      <c r="BC8" s="957"/>
      <c r="BD8" s="957"/>
      <c r="BE8" s="957"/>
      <c r="BF8" s="957"/>
      <c r="BG8" s="957"/>
      <c r="BH8" s="957"/>
      <c r="BI8" s="957"/>
      <c r="BJ8" s="958"/>
    </row>
    <row r="9" spans="2:62" s="198" customFormat="1" ht="27.75" customHeight="1" x14ac:dyDescent="0.25">
      <c r="B9" s="948" t="s">
        <v>37</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26" t="s">
        <v>38</v>
      </c>
      <c r="AV9" s="927"/>
      <c r="AW9" s="927"/>
      <c r="AX9" s="927"/>
      <c r="AY9" s="927"/>
      <c r="AZ9" s="927"/>
      <c r="BA9" s="927"/>
      <c r="BB9" s="927"/>
      <c r="BC9" s="927"/>
      <c r="BD9" s="927"/>
      <c r="BE9" s="927"/>
      <c r="BF9" s="927"/>
      <c r="BG9" s="927"/>
      <c r="BH9" s="927"/>
      <c r="BI9" s="927"/>
      <c r="BJ9" s="928"/>
    </row>
    <row r="10" spans="2:62" s="198" customFormat="1" ht="25.5" customHeight="1" x14ac:dyDescent="0.25">
      <c r="B10" s="940"/>
      <c r="C10" s="931"/>
      <c r="D10" s="931"/>
      <c r="E10" s="931" t="s">
        <v>39</v>
      </c>
      <c r="F10" s="931"/>
      <c r="G10" s="931"/>
      <c r="H10" s="931"/>
      <c r="I10" s="931"/>
      <c r="J10" s="931"/>
      <c r="K10" s="931"/>
      <c r="L10" s="931"/>
      <c r="M10" s="931"/>
      <c r="N10" s="931"/>
      <c r="O10" s="931"/>
      <c r="P10" s="931"/>
      <c r="Q10" s="931"/>
      <c r="R10" s="931"/>
      <c r="S10" s="931"/>
      <c r="T10" s="931"/>
      <c r="U10" s="931" t="s">
        <v>40</v>
      </c>
      <c r="V10" s="931"/>
      <c r="W10" s="931"/>
      <c r="X10" s="931"/>
      <c r="Y10" s="931"/>
      <c r="Z10" s="931"/>
      <c r="AA10" s="931"/>
      <c r="AB10" s="931"/>
      <c r="AC10" s="931"/>
      <c r="AD10" s="931"/>
      <c r="AE10" s="931"/>
      <c r="AF10" s="931"/>
      <c r="AG10" s="931"/>
      <c r="AH10" s="931"/>
      <c r="AI10" s="931"/>
      <c r="AJ10" s="931"/>
      <c r="AK10" s="931"/>
      <c r="AL10" s="931"/>
      <c r="AM10" s="931"/>
      <c r="AN10" s="931"/>
      <c r="AO10" s="931"/>
      <c r="AP10" s="931"/>
      <c r="AQ10" s="931"/>
      <c r="AR10" s="931"/>
      <c r="AS10" s="931"/>
      <c r="AT10" s="931"/>
      <c r="AU10" s="938"/>
      <c r="AV10" s="938"/>
      <c r="AW10" s="938"/>
      <c r="AX10" s="938"/>
      <c r="AY10" s="938"/>
      <c r="AZ10" s="938"/>
      <c r="BA10" s="938"/>
      <c r="BB10" s="938"/>
      <c r="BC10" s="938"/>
      <c r="BD10" s="938"/>
      <c r="BE10" s="938"/>
      <c r="BF10" s="938"/>
      <c r="BG10" s="938"/>
      <c r="BH10" s="938"/>
      <c r="BI10" s="938"/>
      <c r="BJ10" s="939"/>
    </row>
    <row r="11" spans="2:62" s="147" customFormat="1" ht="53.25" customHeight="1" x14ac:dyDescent="0.25">
      <c r="B11" s="1481" t="s">
        <v>41</v>
      </c>
      <c r="C11" s="1483" t="s">
        <v>42</v>
      </c>
      <c r="D11" s="1483" t="s">
        <v>43</v>
      </c>
      <c r="E11" s="931" t="s">
        <v>44</v>
      </c>
      <c r="F11" s="931"/>
      <c r="G11" s="931"/>
      <c r="H11" s="931" t="s">
        <v>45</v>
      </c>
      <c r="I11" s="931"/>
      <c r="J11" s="931"/>
      <c r="K11" s="931" t="s">
        <v>46</v>
      </c>
      <c r="L11" s="931"/>
      <c r="M11" s="931"/>
      <c r="N11" s="931" t="s">
        <v>47</v>
      </c>
      <c r="O11" s="931"/>
      <c r="P11" s="931"/>
      <c r="Q11" s="931" t="s">
        <v>48</v>
      </c>
      <c r="R11" s="931"/>
      <c r="S11" s="931"/>
      <c r="T11" s="199" t="s">
        <v>49</v>
      </c>
      <c r="U11" s="1483" t="s">
        <v>50</v>
      </c>
      <c r="V11" s="1483" t="s">
        <v>51</v>
      </c>
      <c r="W11" s="1483" t="s">
        <v>52</v>
      </c>
      <c r="X11" s="931" t="s">
        <v>53</v>
      </c>
      <c r="Y11" s="931"/>
      <c r="Z11" s="1485" t="s">
        <v>54</v>
      </c>
      <c r="AA11" s="1483" t="s">
        <v>55</v>
      </c>
      <c r="AB11" s="1483" t="s">
        <v>56</v>
      </c>
      <c r="AC11" s="1483" t="s">
        <v>57</v>
      </c>
      <c r="AD11" s="1483" t="s">
        <v>58</v>
      </c>
      <c r="AE11" s="1483" t="s">
        <v>59</v>
      </c>
      <c r="AF11" s="931" t="s">
        <v>60</v>
      </c>
      <c r="AG11" s="931"/>
      <c r="AH11" s="931"/>
      <c r="AI11" s="1483" t="s">
        <v>61</v>
      </c>
      <c r="AJ11" s="1483" t="s">
        <v>62</v>
      </c>
      <c r="AK11" s="933" t="s">
        <v>63</v>
      </c>
      <c r="AL11" s="934"/>
      <c r="AM11" s="934"/>
      <c r="AN11" s="934"/>
      <c r="AO11" s="934"/>
      <c r="AP11" s="934"/>
      <c r="AQ11" s="935"/>
      <c r="AR11" s="951" t="s">
        <v>64</v>
      </c>
      <c r="AS11" s="1483" t="s">
        <v>65</v>
      </c>
      <c r="AT11" s="1483" t="s">
        <v>66</v>
      </c>
      <c r="AU11" s="936" t="s">
        <v>67</v>
      </c>
      <c r="AV11" s="937" t="s">
        <v>67</v>
      </c>
      <c r="AW11" s="937" t="s">
        <v>67</v>
      </c>
      <c r="AX11" s="937" t="s">
        <v>67</v>
      </c>
      <c r="AY11" s="937" t="s">
        <v>68</v>
      </c>
      <c r="AZ11" s="937" t="s">
        <v>67</v>
      </c>
      <c r="BA11" s="937" t="s">
        <v>67</v>
      </c>
      <c r="BB11" s="937" t="s">
        <v>67</v>
      </c>
      <c r="BC11" s="937" t="s">
        <v>69</v>
      </c>
      <c r="BD11" s="937" t="s">
        <v>69</v>
      </c>
      <c r="BE11" s="937" t="s">
        <v>69</v>
      </c>
      <c r="BF11" s="937" t="s">
        <v>69</v>
      </c>
      <c r="BG11" s="937" t="s">
        <v>70</v>
      </c>
      <c r="BH11" s="937" t="s">
        <v>69</v>
      </c>
      <c r="BI11" s="937" t="s">
        <v>69</v>
      </c>
      <c r="BJ11" s="950" t="s">
        <v>69</v>
      </c>
    </row>
    <row r="12" spans="2:62" s="147" customFormat="1" ht="80.25" customHeight="1" x14ac:dyDescent="0.25">
      <c r="B12" s="1482"/>
      <c r="C12" s="1484"/>
      <c r="D12" s="1484"/>
      <c r="E12" s="200" t="s">
        <v>71</v>
      </c>
      <c r="F12" s="200" t="s">
        <v>72</v>
      </c>
      <c r="G12" s="200" t="s">
        <v>73</v>
      </c>
      <c r="H12" s="200" t="s">
        <v>71</v>
      </c>
      <c r="I12" s="200" t="s">
        <v>72</v>
      </c>
      <c r="J12" s="200" t="s">
        <v>73</v>
      </c>
      <c r="K12" s="200" t="s">
        <v>71</v>
      </c>
      <c r="L12" s="200" t="s">
        <v>72</v>
      </c>
      <c r="M12" s="200" t="s">
        <v>73</v>
      </c>
      <c r="N12" s="200" t="s">
        <v>71</v>
      </c>
      <c r="O12" s="200" t="s">
        <v>72</v>
      </c>
      <c r="P12" s="200" t="s">
        <v>73</v>
      </c>
      <c r="Q12" s="200" t="s">
        <v>71</v>
      </c>
      <c r="R12" s="200" t="s">
        <v>72</v>
      </c>
      <c r="S12" s="200" t="s">
        <v>73</v>
      </c>
      <c r="T12" s="149">
        <f>SUM(T13:T18)</f>
        <v>0.66451776649746197</v>
      </c>
      <c r="U12" s="1484"/>
      <c r="V12" s="1484"/>
      <c r="W12" s="1484"/>
      <c r="X12" s="201" t="s">
        <v>74</v>
      </c>
      <c r="Y12" s="201" t="s">
        <v>75</v>
      </c>
      <c r="Z12" s="1486"/>
      <c r="AA12" s="1484"/>
      <c r="AB12" s="1484"/>
      <c r="AC12" s="1484"/>
      <c r="AD12" s="1484"/>
      <c r="AE12" s="1484"/>
      <c r="AF12" s="200" t="s">
        <v>76</v>
      </c>
      <c r="AG12" s="200" t="s">
        <v>77</v>
      </c>
      <c r="AH12" s="201" t="s">
        <v>78</v>
      </c>
      <c r="AI12" s="1484"/>
      <c r="AJ12" s="1484"/>
      <c r="AK12" s="202" t="s">
        <v>79</v>
      </c>
      <c r="AL12" s="202" t="s">
        <v>80</v>
      </c>
      <c r="AM12" s="202" t="s">
        <v>81</v>
      </c>
      <c r="AN12" s="202" t="s">
        <v>204</v>
      </c>
      <c r="AO12" s="202" t="s">
        <v>82</v>
      </c>
      <c r="AP12" s="202" t="s">
        <v>83</v>
      </c>
      <c r="AQ12" s="202" t="s">
        <v>84</v>
      </c>
      <c r="AR12" s="952"/>
      <c r="AS12" s="1484"/>
      <c r="AT12" s="1484"/>
      <c r="AU12" s="203" t="s">
        <v>85</v>
      </c>
      <c r="AV12" s="204" t="s">
        <v>86</v>
      </c>
      <c r="AW12" s="204" t="s">
        <v>87</v>
      </c>
      <c r="AX12" s="204" t="s">
        <v>88</v>
      </c>
      <c r="AY12" s="204" t="s">
        <v>85</v>
      </c>
      <c r="AZ12" s="204" t="s">
        <v>86</v>
      </c>
      <c r="BA12" s="204" t="s">
        <v>87</v>
      </c>
      <c r="BB12" s="204" t="s">
        <v>88</v>
      </c>
      <c r="BC12" s="204" t="s">
        <v>85</v>
      </c>
      <c r="BD12" s="204" t="s">
        <v>86</v>
      </c>
      <c r="BE12" s="204" t="s">
        <v>87</v>
      </c>
      <c r="BF12" s="204" t="s">
        <v>88</v>
      </c>
      <c r="BG12" s="204" t="s">
        <v>85</v>
      </c>
      <c r="BH12" s="204" t="s">
        <v>86</v>
      </c>
      <c r="BI12" s="204" t="s">
        <v>87</v>
      </c>
      <c r="BJ12" s="205" t="s">
        <v>89</v>
      </c>
    </row>
    <row r="13" spans="2:62" s="198" customFormat="1" ht="156" customHeight="1" x14ac:dyDescent="0.25">
      <c r="B13" s="144">
        <v>1</v>
      </c>
      <c r="C13" s="255" t="s">
        <v>1116</v>
      </c>
      <c r="D13" s="24">
        <v>0.18</v>
      </c>
      <c r="E13" s="25">
        <v>135</v>
      </c>
      <c r="F13" s="25">
        <v>135</v>
      </c>
      <c r="G13" s="18">
        <f>IF(ISERROR(F13/E13),"",(F13/E13))</f>
        <v>1</v>
      </c>
      <c r="H13" s="606">
        <v>56</v>
      </c>
      <c r="I13" s="25">
        <v>56</v>
      </c>
      <c r="J13" s="18">
        <f t="shared" ref="J13:J17" si="0">IF(ISERROR(I13/H13),"",(I13/H13))</f>
        <v>1</v>
      </c>
      <c r="K13" s="25">
        <v>4</v>
      </c>
      <c r="L13" s="206"/>
      <c r="M13" s="18">
        <f t="shared" ref="M13:M18" si="1">IF(ISERROR(L13/K13),"",(L13/K13))</f>
        <v>0</v>
      </c>
      <c r="N13" s="25">
        <v>2</v>
      </c>
      <c r="O13" s="206"/>
      <c r="P13" s="18">
        <v>0</v>
      </c>
      <c r="Q13" s="284">
        <f t="shared" ref="Q13:R15" si="2">SUM(E13,H13,K13,N13)</f>
        <v>197</v>
      </c>
      <c r="R13" s="284">
        <f t="shared" si="2"/>
        <v>191</v>
      </c>
      <c r="S13" s="285">
        <f>IF((IF(ISERROR(R13/Q13),0,(R13/Q13)))&gt;1,1,(IF(ISERROR(R13/Q13),0,(R13/Q13))))</f>
        <v>0.96954314720812185</v>
      </c>
      <c r="T13" s="285">
        <f>S13*D13</f>
        <v>0.17451776649746192</v>
      </c>
      <c r="U13" s="255" t="s">
        <v>1117</v>
      </c>
      <c r="V13" s="255" t="s">
        <v>1118</v>
      </c>
      <c r="W13" s="256" t="s">
        <v>1119</v>
      </c>
      <c r="X13" s="630" t="s">
        <v>1120</v>
      </c>
      <c r="Y13" s="631" t="s">
        <v>1121</v>
      </c>
      <c r="Z13" s="256" t="s">
        <v>212</v>
      </c>
      <c r="AA13" s="257" t="s">
        <v>1122</v>
      </c>
      <c r="AB13" s="256" t="s">
        <v>162</v>
      </c>
      <c r="AC13" s="256" t="s">
        <v>100</v>
      </c>
      <c r="AD13" s="256" t="s">
        <v>101</v>
      </c>
      <c r="AE13" s="256" t="s">
        <v>102</v>
      </c>
      <c r="AF13" s="257"/>
      <c r="AG13" s="257">
        <v>2022</v>
      </c>
      <c r="AH13" s="257">
        <v>2022</v>
      </c>
      <c r="AI13" s="256" t="s">
        <v>103</v>
      </c>
      <c r="AJ13" s="256" t="s">
        <v>104</v>
      </c>
      <c r="AK13" s="255" t="s">
        <v>275</v>
      </c>
      <c r="AL13" s="255" t="s">
        <v>1123</v>
      </c>
      <c r="AM13" s="255" t="s">
        <v>1021</v>
      </c>
      <c r="AN13" s="143"/>
      <c r="AO13" s="255" t="s">
        <v>1124</v>
      </c>
      <c r="AP13" s="143" t="s">
        <v>331</v>
      </c>
      <c r="AQ13" s="143" t="s">
        <v>332</v>
      </c>
      <c r="AR13" s="257" t="s">
        <v>1125</v>
      </c>
      <c r="AS13" s="258" t="s">
        <v>1126</v>
      </c>
      <c r="AT13" s="257" t="s">
        <v>1115</v>
      </c>
      <c r="AU13" s="371">
        <f>E13</f>
        <v>135</v>
      </c>
      <c r="AV13" s="883">
        <v>135</v>
      </c>
      <c r="AW13" s="376" t="s">
        <v>1127</v>
      </c>
      <c r="AX13" s="365" t="s">
        <v>1128</v>
      </c>
      <c r="AY13" s="344">
        <v>56</v>
      </c>
      <c r="AZ13" s="884">
        <v>56</v>
      </c>
      <c r="BA13" s="376" t="s">
        <v>1129</v>
      </c>
      <c r="BB13" s="599" t="s">
        <v>1128</v>
      </c>
      <c r="BC13" s="371">
        <f>K13</f>
        <v>4</v>
      </c>
      <c r="BD13" s="884"/>
      <c r="BE13" s="885"/>
      <c r="BF13" s="885"/>
      <c r="BG13" s="372">
        <f>N13</f>
        <v>2</v>
      </c>
      <c r="BH13" s="884"/>
      <c r="BI13" s="886"/>
      <c r="BJ13" s="887"/>
    </row>
    <row r="14" spans="2:62" s="198" customFormat="1" ht="124.5" customHeight="1" x14ac:dyDescent="0.25">
      <c r="B14" s="144">
        <v>2</v>
      </c>
      <c r="C14" s="255" t="s">
        <v>1130</v>
      </c>
      <c r="D14" s="24">
        <v>0.18</v>
      </c>
      <c r="E14" s="259">
        <v>2</v>
      </c>
      <c r="F14" s="364">
        <v>2</v>
      </c>
      <c r="G14" s="18">
        <f t="shared" ref="G14:G18" si="3">IF(ISERROR(F14/E14),"",(F14/E14))</f>
        <v>1</v>
      </c>
      <c r="H14" s="259">
        <v>2</v>
      </c>
      <c r="I14" s="259">
        <v>2</v>
      </c>
      <c r="J14" s="18">
        <f t="shared" si="0"/>
        <v>1</v>
      </c>
      <c r="K14" s="259">
        <v>2</v>
      </c>
      <c r="L14" s="206"/>
      <c r="M14" s="18">
        <f t="shared" si="1"/>
        <v>0</v>
      </c>
      <c r="N14" s="259">
        <v>2</v>
      </c>
      <c r="O14" s="206"/>
      <c r="P14" s="18">
        <f t="shared" ref="P14:P18" si="4">IF(ISERROR(O14/N14),"",(O14/N14))</f>
        <v>0</v>
      </c>
      <c r="Q14" s="284">
        <f t="shared" si="2"/>
        <v>8</v>
      </c>
      <c r="R14" s="284">
        <f t="shared" si="2"/>
        <v>4</v>
      </c>
      <c r="S14" s="285">
        <f>IF((IF(ISERROR(R14/Q14),0,(R14/Q14)))&gt;1,1,(IF(ISERROR(R14/Q14),0,(R14/Q14))))</f>
        <v>0.5</v>
      </c>
      <c r="T14" s="285">
        <f>S14*D14</f>
        <v>0.09</v>
      </c>
      <c r="U14" s="255" t="s">
        <v>1131</v>
      </c>
      <c r="V14" s="255" t="s">
        <v>1132</v>
      </c>
      <c r="W14" s="256" t="s">
        <v>1133</v>
      </c>
      <c r="X14" s="630" t="s">
        <v>1134</v>
      </c>
      <c r="Y14" s="630" t="s">
        <v>1135</v>
      </c>
      <c r="Z14" s="256" t="s">
        <v>212</v>
      </c>
      <c r="AA14" s="257" t="s">
        <v>905</v>
      </c>
      <c r="AB14" s="256" t="s">
        <v>162</v>
      </c>
      <c r="AC14" s="256" t="s">
        <v>100</v>
      </c>
      <c r="AD14" s="256" t="s">
        <v>101</v>
      </c>
      <c r="AE14" s="256" t="s">
        <v>102</v>
      </c>
      <c r="AF14" s="257"/>
      <c r="AG14" s="257">
        <v>2022</v>
      </c>
      <c r="AH14" s="257">
        <v>2022</v>
      </c>
      <c r="AI14" s="256" t="s">
        <v>103</v>
      </c>
      <c r="AJ14" s="256" t="s">
        <v>104</v>
      </c>
      <c r="AK14" s="255" t="s">
        <v>275</v>
      </c>
      <c r="AL14" s="255" t="s">
        <v>1123</v>
      </c>
      <c r="AM14" s="255" t="s">
        <v>1021</v>
      </c>
      <c r="AN14" s="143"/>
      <c r="AO14" s="255" t="s">
        <v>1124</v>
      </c>
      <c r="AP14" s="143" t="s">
        <v>331</v>
      </c>
      <c r="AQ14" s="143" t="s">
        <v>332</v>
      </c>
      <c r="AR14" s="257" t="s">
        <v>1125</v>
      </c>
      <c r="AS14" s="260" t="s">
        <v>1136</v>
      </c>
      <c r="AT14" s="257" t="s">
        <v>1115</v>
      </c>
      <c r="AU14" s="372">
        <v>2</v>
      </c>
      <c r="AV14" s="371">
        <v>2</v>
      </c>
      <c r="AW14" s="366" t="s">
        <v>1137</v>
      </c>
      <c r="AX14" s="367" t="s">
        <v>1138</v>
      </c>
      <c r="AY14" s="371">
        <v>2</v>
      </c>
      <c r="AZ14" s="371">
        <v>2</v>
      </c>
      <c r="BA14" s="600" t="s">
        <v>1139</v>
      </c>
      <c r="BB14" s="367" t="s">
        <v>1138</v>
      </c>
      <c r="BC14" s="371"/>
      <c r="BD14" s="371"/>
      <c r="BE14" s="496"/>
      <c r="BF14" s="496"/>
      <c r="BG14" s="371"/>
      <c r="BH14" s="371"/>
      <c r="BI14" s="497"/>
      <c r="BJ14" s="498"/>
    </row>
    <row r="15" spans="2:62" s="198" customFormat="1" ht="145.5" customHeight="1" x14ac:dyDescent="0.25">
      <c r="B15" s="144">
        <v>3</v>
      </c>
      <c r="C15" s="255" t="s">
        <v>1140</v>
      </c>
      <c r="D15" s="24">
        <v>0.18</v>
      </c>
      <c r="E15" s="259">
        <v>6</v>
      </c>
      <c r="F15" s="375">
        <v>6</v>
      </c>
      <c r="G15" s="18">
        <f t="shared" si="3"/>
        <v>1</v>
      </c>
      <c r="H15" s="375">
        <v>11</v>
      </c>
      <c r="I15" s="259">
        <v>11</v>
      </c>
      <c r="J15" s="18">
        <f t="shared" si="0"/>
        <v>1</v>
      </c>
      <c r="K15" s="259">
        <v>1</v>
      </c>
      <c r="L15" s="206"/>
      <c r="M15" s="18">
        <f t="shared" si="1"/>
        <v>0</v>
      </c>
      <c r="N15" s="259">
        <v>0</v>
      </c>
      <c r="O15" s="206"/>
      <c r="P15" s="259" t="str">
        <f t="shared" si="4"/>
        <v/>
      </c>
      <c r="Q15" s="284">
        <f t="shared" si="2"/>
        <v>18</v>
      </c>
      <c r="R15" s="284">
        <f t="shared" si="2"/>
        <v>17</v>
      </c>
      <c r="S15" s="285">
        <f>IF((IF(ISERROR(R15/Q15),0,(R15/Q15)))&gt;1,1,(IF(ISERROR(R15/Q15),0,(R15/Q15))))</f>
        <v>0.94444444444444442</v>
      </c>
      <c r="T15" s="285">
        <f>S15*D15</f>
        <v>0.16999999999999998</v>
      </c>
      <c r="U15" s="255" t="s">
        <v>1141</v>
      </c>
      <c r="V15" s="255" t="s">
        <v>1142</v>
      </c>
      <c r="W15" s="256" t="s">
        <v>1133</v>
      </c>
      <c r="X15" s="630" t="s">
        <v>1143</v>
      </c>
      <c r="Y15" s="630" t="s">
        <v>1144</v>
      </c>
      <c r="Z15" s="256" t="s">
        <v>212</v>
      </c>
      <c r="AA15" s="257" t="s">
        <v>905</v>
      </c>
      <c r="AB15" s="256" t="s">
        <v>162</v>
      </c>
      <c r="AC15" s="256" t="s">
        <v>100</v>
      </c>
      <c r="AD15" s="256" t="s">
        <v>101</v>
      </c>
      <c r="AE15" s="256" t="s">
        <v>102</v>
      </c>
      <c r="AF15" s="257"/>
      <c r="AG15" s="257">
        <v>2022</v>
      </c>
      <c r="AH15" s="257">
        <v>2022</v>
      </c>
      <c r="AI15" s="256" t="s">
        <v>103</v>
      </c>
      <c r="AJ15" s="256" t="s">
        <v>104</v>
      </c>
      <c r="AK15" s="255" t="s">
        <v>275</v>
      </c>
      <c r="AL15" s="255" t="s">
        <v>1123</v>
      </c>
      <c r="AM15" s="255" t="s">
        <v>1021</v>
      </c>
      <c r="AN15" s="143"/>
      <c r="AO15" s="255" t="s">
        <v>1124</v>
      </c>
      <c r="AP15" s="143" t="s">
        <v>331</v>
      </c>
      <c r="AQ15" s="143" t="s">
        <v>332</v>
      </c>
      <c r="AR15" s="257" t="s">
        <v>1125</v>
      </c>
      <c r="AS15" s="261" t="s">
        <v>1145</v>
      </c>
      <c r="AT15" s="257" t="s">
        <v>1115</v>
      </c>
      <c r="AU15" s="372">
        <v>6</v>
      </c>
      <c r="AV15" s="371">
        <v>6</v>
      </c>
      <c r="AW15" s="368" t="s">
        <v>1146</v>
      </c>
      <c r="AX15" s="369" t="s">
        <v>1138</v>
      </c>
      <c r="AY15" s="371">
        <v>11</v>
      </c>
      <c r="AZ15" s="371">
        <v>11</v>
      </c>
      <c r="BA15" s="601" t="s">
        <v>1147</v>
      </c>
      <c r="BB15" s="369" t="s">
        <v>1138</v>
      </c>
      <c r="BC15" s="371"/>
      <c r="BD15" s="371"/>
      <c r="BE15" s="497"/>
      <c r="BF15" s="496"/>
      <c r="BG15" s="371"/>
      <c r="BH15" s="371"/>
      <c r="BI15" s="497"/>
      <c r="BJ15" s="498"/>
    </row>
    <row r="16" spans="2:62" s="198" customFormat="1" ht="120.75" customHeight="1" x14ac:dyDescent="0.25">
      <c r="B16" s="144">
        <v>4</v>
      </c>
      <c r="C16" s="626" t="s">
        <v>1148</v>
      </c>
      <c r="D16" s="24">
        <v>0.17</v>
      </c>
      <c r="E16" s="206">
        <v>1</v>
      </c>
      <c r="F16" s="206">
        <v>1</v>
      </c>
      <c r="G16" s="18">
        <f t="shared" si="3"/>
        <v>1</v>
      </c>
      <c r="H16" s="723">
        <v>1</v>
      </c>
      <c r="I16" s="723">
        <v>1</v>
      </c>
      <c r="J16" s="18">
        <f t="shared" si="0"/>
        <v>1</v>
      </c>
      <c r="K16" s="723">
        <v>1</v>
      </c>
      <c r="L16" s="724"/>
      <c r="M16" s="18">
        <f t="shared" si="1"/>
        <v>0</v>
      </c>
      <c r="N16" s="723">
        <v>1</v>
      </c>
      <c r="O16" s="259"/>
      <c r="P16" s="18">
        <f t="shared" si="4"/>
        <v>0</v>
      </c>
      <c r="Q16" s="627">
        <f>MAX(E16,H16,K16,N16)</f>
        <v>1</v>
      </c>
      <c r="R16" s="627">
        <f t="shared" ref="R16:R17" si="5">(SUM(F16,I16,L16,O16))/4</f>
        <v>0.5</v>
      </c>
      <c r="S16" s="628">
        <f t="shared" ref="S16:S17" si="6">IF(ISERROR(R16/Q16),"",(R16/Q16))</f>
        <v>0.5</v>
      </c>
      <c r="T16" s="27">
        <f t="shared" ref="T16:T17" si="7">S16*D16</f>
        <v>8.5000000000000006E-2</v>
      </c>
      <c r="U16" s="255" t="s">
        <v>1149</v>
      </c>
      <c r="V16" s="255" t="s">
        <v>1008</v>
      </c>
      <c r="W16" s="256" t="s">
        <v>540</v>
      </c>
      <c r="X16" s="630" t="s">
        <v>1150</v>
      </c>
      <c r="Y16" s="631" t="s">
        <v>1151</v>
      </c>
      <c r="Z16" s="256" t="s">
        <v>212</v>
      </c>
      <c r="AA16" s="257" t="s">
        <v>905</v>
      </c>
      <c r="AB16" s="256" t="s">
        <v>162</v>
      </c>
      <c r="AC16" s="256" t="s">
        <v>100</v>
      </c>
      <c r="AD16" s="256" t="s">
        <v>101</v>
      </c>
      <c r="AE16" s="256" t="s">
        <v>102</v>
      </c>
      <c r="AF16" s="262"/>
      <c r="AG16" s="257">
        <v>2022</v>
      </c>
      <c r="AH16" s="257">
        <v>2022</v>
      </c>
      <c r="AI16" s="256" t="s">
        <v>103</v>
      </c>
      <c r="AJ16" s="256" t="s">
        <v>104</v>
      </c>
      <c r="AK16" s="255" t="s">
        <v>105</v>
      </c>
      <c r="AL16" s="255" t="s">
        <v>1123</v>
      </c>
      <c r="AM16" s="255" t="s">
        <v>1021</v>
      </c>
      <c r="AN16" s="143"/>
      <c r="AO16" s="255" t="s">
        <v>1124</v>
      </c>
      <c r="AP16" s="143" t="s">
        <v>331</v>
      </c>
      <c r="AQ16" s="143" t="s">
        <v>332</v>
      </c>
      <c r="AR16" s="257" t="s">
        <v>1125</v>
      </c>
      <c r="AS16" s="261" t="s">
        <v>1152</v>
      </c>
      <c r="AT16" s="257" t="s">
        <v>1115</v>
      </c>
      <c r="AU16" s="373">
        <v>100</v>
      </c>
      <c r="AV16" s="374">
        <v>100</v>
      </c>
      <c r="AW16" s="370" t="s">
        <v>1153</v>
      </c>
      <c r="AX16" s="370" t="s">
        <v>1154</v>
      </c>
      <c r="AY16" s="726">
        <v>1</v>
      </c>
      <c r="AZ16" s="726">
        <v>1</v>
      </c>
      <c r="BA16" s="602" t="s">
        <v>1155</v>
      </c>
      <c r="BB16" s="602" t="s">
        <v>1156</v>
      </c>
      <c r="BC16" s="374"/>
      <c r="BD16" s="374"/>
      <c r="BE16" s="500"/>
      <c r="BF16" s="501"/>
      <c r="BG16" s="374"/>
      <c r="BH16" s="374"/>
      <c r="BI16" s="500"/>
      <c r="BJ16" s="502"/>
    </row>
    <row r="17" spans="2:63" s="198" customFormat="1" ht="123" customHeight="1" x14ac:dyDescent="0.25">
      <c r="B17" s="144">
        <v>5</v>
      </c>
      <c r="C17" s="725" t="s">
        <v>1157</v>
      </c>
      <c r="D17" s="24">
        <v>0.18</v>
      </c>
      <c r="E17" s="206">
        <v>1</v>
      </c>
      <c r="F17" s="206">
        <v>1</v>
      </c>
      <c r="G17" s="18">
        <f t="shared" si="3"/>
        <v>1</v>
      </c>
      <c r="H17" s="723">
        <v>1</v>
      </c>
      <c r="I17" s="723">
        <v>1</v>
      </c>
      <c r="J17" s="18">
        <f t="shared" si="0"/>
        <v>1</v>
      </c>
      <c r="K17" s="723">
        <v>1</v>
      </c>
      <c r="L17" s="724"/>
      <c r="M17" s="18">
        <f t="shared" si="1"/>
        <v>0</v>
      </c>
      <c r="N17" s="723">
        <v>1</v>
      </c>
      <c r="O17" s="206"/>
      <c r="P17" s="18">
        <f t="shared" si="4"/>
        <v>0</v>
      </c>
      <c r="Q17" s="629">
        <f>MAX(E17,H17,K17,N17)</f>
        <v>1</v>
      </c>
      <c r="R17" s="629">
        <f t="shared" si="5"/>
        <v>0.5</v>
      </c>
      <c r="S17" s="628">
        <f t="shared" si="6"/>
        <v>0.5</v>
      </c>
      <c r="T17" s="27">
        <f t="shared" si="7"/>
        <v>0.09</v>
      </c>
      <c r="U17" s="255" t="s">
        <v>1158</v>
      </c>
      <c r="V17" s="255" t="s">
        <v>1159</v>
      </c>
      <c r="W17" s="256" t="s">
        <v>540</v>
      </c>
      <c r="X17" s="630" t="s">
        <v>1160</v>
      </c>
      <c r="Y17" s="630" t="s">
        <v>1161</v>
      </c>
      <c r="Z17" s="256" t="s">
        <v>212</v>
      </c>
      <c r="AA17" s="257" t="s">
        <v>905</v>
      </c>
      <c r="AB17" s="256" t="s">
        <v>162</v>
      </c>
      <c r="AC17" s="256" t="s">
        <v>100</v>
      </c>
      <c r="AD17" s="256" t="s">
        <v>101</v>
      </c>
      <c r="AE17" s="256" t="s">
        <v>102</v>
      </c>
      <c r="AF17" s="262"/>
      <c r="AG17" s="257">
        <v>2022</v>
      </c>
      <c r="AH17" s="257">
        <v>2022</v>
      </c>
      <c r="AI17" s="256" t="s">
        <v>103</v>
      </c>
      <c r="AJ17" s="256" t="s">
        <v>104</v>
      </c>
      <c r="AK17" s="255" t="s">
        <v>275</v>
      </c>
      <c r="AL17" s="255" t="s">
        <v>1123</v>
      </c>
      <c r="AM17" s="255" t="s">
        <v>1162</v>
      </c>
      <c r="AN17" s="143"/>
      <c r="AO17" s="255" t="s">
        <v>1163</v>
      </c>
      <c r="AP17" s="143" t="s">
        <v>394</v>
      </c>
      <c r="AQ17" s="143" t="s">
        <v>332</v>
      </c>
      <c r="AR17" s="257" t="s">
        <v>1125</v>
      </c>
      <c r="AS17" s="263" t="s">
        <v>1164</v>
      </c>
      <c r="AT17" s="257" t="s">
        <v>1115</v>
      </c>
      <c r="AU17" s="373">
        <v>100</v>
      </c>
      <c r="AV17" s="374">
        <v>100</v>
      </c>
      <c r="AW17" s="366" t="s">
        <v>1165</v>
      </c>
      <c r="AX17" s="366" t="s">
        <v>1166</v>
      </c>
      <c r="AY17" s="726">
        <v>1</v>
      </c>
      <c r="AZ17" s="726">
        <v>1</v>
      </c>
      <c r="BA17" s="600" t="s">
        <v>1167</v>
      </c>
      <c r="BB17" s="600" t="s">
        <v>1168</v>
      </c>
      <c r="BC17" s="374"/>
      <c r="BD17" s="374"/>
      <c r="BE17" s="500"/>
      <c r="BF17" s="501"/>
      <c r="BG17" s="374"/>
      <c r="BH17" s="374"/>
      <c r="BI17" s="500"/>
      <c r="BJ17" s="501"/>
    </row>
    <row r="18" spans="2:63" s="198" customFormat="1" ht="125.25" customHeight="1" x14ac:dyDescent="0.25">
      <c r="B18" s="144">
        <v>6</v>
      </c>
      <c r="C18" s="255" t="s">
        <v>1169</v>
      </c>
      <c r="D18" s="24">
        <v>0.11</v>
      </c>
      <c r="E18" s="206">
        <v>1</v>
      </c>
      <c r="F18" s="206">
        <v>1</v>
      </c>
      <c r="G18" s="18">
        <f t="shared" si="3"/>
        <v>1</v>
      </c>
      <c r="H18" s="723">
        <v>1</v>
      </c>
      <c r="I18" s="723">
        <v>1</v>
      </c>
      <c r="J18" s="18">
        <v>1</v>
      </c>
      <c r="K18" s="723">
        <v>1</v>
      </c>
      <c r="L18" s="724"/>
      <c r="M18" s="18">
        <f t="shared" si="1"/>
        <v>0</v>
      </c>
      <c r="N18" s="723">
        <v>1</v>
      </c>
      <c r="O18" s="259"/>
      <c r="P18" s="18">
        <f t="shared" si="4"/>
        <v>0</v>
      </c>
      <c r="Q18" s="629">
        <f>MAX(E18,H18,K18,N18)</f>
        <v>1</v>
      </c>
      <c r="R18" s="629">
        <f>(SUM(F18,I18,L18,O18))/4</f>
        <v>0.5</v>
      </c>
      <c r="S18" s="628">
        <f>IF(ISERROR(R18/Q18),"",(R18/Q18))</f>
        <v>0.5</v>
      </c>
      <c r="T18" s="27">
        <f>S18*D18</f>
        <v>5.5E-2</v>
      </c>
      <c r="U18" s="255" t="s">
        <v>1170</v>
      </c>
      <c r="V18" s="255" t="s">
        <v>1008</v>
      </c>
      <c r="W18" s="256" t="s">
        <v>540</v>
      </c>
      <c r="X18" s="630" t="s">
        <v>1171</v>
      </c>
      <c r="Y18" s="630" t="s">
        <v>1172</v>
      </c>
      <c r="Z18" s="256" t="s">
        <v>212</v>
      </c>
      <c r="AA18" s="257" t="s">
        <v>905</v>
      </c>
      <c r="AB18" s="256" t="s">
        <v>162</v>
      </c>
      <c r="AC18" s="256" t="s">
        <v>100</v>
      </c>
      <c r="AD18" s="256" t="s">
        <v>101</v>
      </c>
      <c r="AE18" s="256" t="s">
        <v>102</v>
      </c>
      <c r="AF18" s="264"/>
      <c r="AG18" s="257">
        <v>2022</v>
      </c>
      <c r="AH18" s="257">
        <v>2022</v>
      </c>
      <c r="AI18" s="256" t="s">
        <v>103</v>
      </c>
      <c r="AJ18" s="256" t="s">
        <v>104</v>
      </c>
      <c r="AK18" s="255" t="s">
        <v>105</v>
      </c>
      <c r="AL18" s="255" t="s">
        <v>1123</v>
      </c>
      <c r="AM18" s="255" t="s">
        <v>1021</v>
      </c>
      <c r="AN18" s="143"/>
      <c r="AO18" s="255" t="s">
        <v>1124</v>
      </c>
      <c r="AP18" s="143" t="s">
        <v>520</v>
      </c>
      <c r="AQ18" s="143" t="s">
        <v>110</v>
      </c>
      <c r="AR18" s="257" t="s">
        <v>1125</v>
      </c>
      <c r="AS18" s="258" t="s">
        <v>1173</v>
      </c>
      <c r="AT18" s="390" t="s">
        <v>1115</v>
      </c>
      <c r="AU18" s="388">
        <v>100</v>
      </c>
      <c r="AV18" s="388">
        <v>100</v>
      </c>
      <c r="AW18" s="389" t="s">
        <v>1174</v>
      </c>
      <c r="AX18" s="728" t="s">
        <v>1175</v>
      </c>
      <c r="AY18" s="727">
        <v>1</v>
      </c>
      <c r="AZ18" s="727">
        <v>1</v>
      </c>
      <c r="BA18" s="729" t="s">
        <v>1176</v>
      </c>
      <c r="BB18" s="603" t="s">
        <v>1177</v>
      </c>
      <c r="BC18" s="388"/>
      <c r="BD18" s="388"/>
      <c r="BE18" s="503"/>
      <c r="BF18" s="504"/>
      <c r="BG18" s="388"/>
      <c r="BH18" s="388"/>
      <c r="BI18" s="505"/>
      <c r="BJ18" s="505"/>
      <c r="BK18" s="218"/>
    </row>
    <row r="19" spans="2:63" s="197" customFormat="1" ht="11.65" customHeight="1" x14ac:dyDescent="0.25">
      <c r="B19" s="219"/>
      <c r="C19" s="198"/>
      <c r="D19" s="220"/>
      <c r="E19" s="198"/>
      <c r="F19" s="198"/>
      <c r="G19" s="198"/>
      <c r="H19" s="198"/>
      <c r="I19" s="198"/>
      <c r="J19" s="220">
        <f>SUM(J14:J18)</f>
        <v>5</v>
      </c>
      <c r="K19" s="198"/>
      <c r="L19" s="198"/>
      <c r="M19" s="198"/>
      <c r="N19" s="198"/>
      <c r="O19" s="198"/>
      <c r="P19" s="198"/>
      <c r="Q19" s="198"/>
      <c r="R19" s="198"/>
      <c r="S19" s="198"/>
      <c r="T19" s="220">
        <f>SUM(T13:T18)</f>
        <v>0.66451776649746197</v>
      </c>
      <c r="U19" s="198"/>
      <c r="V19" s="198"/>
      <c r="W19" s="198"/>
      <c r="X19" s="198"/>
      <c r="Y19" s="198"/>
      <c r="Z19" s="219"/>
      <c r="AA19" s="196"/>
      <c r="AB19" s="198"/>
      <c r="AC19" s="198"/>
      <c r="AD19" s="198"/>
      <c r="AE19" s="198"/>
      <c r="AF19" s="196"/>
      <c r="AG19" s="196"/>
      <c r="AH19" s="196"/>
      <c r="AI19" s="198"/>
      <c r="AJ19" s="198"/>
      <c r="AK19" s="198"/>
      <c r="AL19" s="196"/>
      <c r="AM19" s="196"/>
      <c r="AN19" s="196"/>
      <c r="AO19" s="196"/>
      <c r="AP19" s="198"/>
      <c r="AQ19" s="198"/>
      <c r="AR19" s="196"/>
      <c r="AS19" s="196"/>
      <c r="AT19" s="196"/>
      <c r="AY19" s="506"/>
      <c r="AZ19" s="506"/>
      <c r="BA19" s="506"/>
      <c r="BB19" s="506"/>
      <c r="BC19" s="506"/>
      <c r="BD19" s="506"/>
      <c r="BE19" s="507"/>
      <c r="BF19" s="506">
        <f>12+4+2+6+6+11+4+1+5+2+5+5+8+5</f>
        <v>76</v>
      </c>
      <c r="BG19" s="506"/>
      <c r="BH19" s="506"/>
      <c r="BI19" s="506"/>
      <c r="BJ19" s="506"/>
      <c r="BK19" s="196"/>
    </row>
    <row r="20" spans="2:63" s="197" customFormat="1" ht="11.65" customHeight="1" x14ac:dyDescent="0.25">
      <c r="B20" s="219"/>
      <c r="C20" s="198"/>
      <c r="D20" s="220"/>
      <c r="E20" s="198"/>
      <c r="F20" s="198"/>
      <c r="G20" s="198"/>
      <c r="H20" s="198"/>
      <c r="I20" s="198"/>
      <c r="J20" s="198"/>
      <c r="K20" s="198"/>
      <c r="L20" s="198"/>
      <c r="M20" s="198"/>
      <c r="N20" s="198"/>
      <c r="O20" s="198"/>
      <c r="P20" s="198"/>
      <c r="Q20" s="198"/>
      <c r="R20" s="198"/>
      <c r="S20" s="198"/>
      <c r="T20" s="198"/>
      <c r="U20" s="198"/>
      <c r="V20" s="198"/>
      <c r="W20" s="198"/>
      <c r="X20" s="198"/>
      <c r="Y20" s="198"/>
      <c r="Z20" s="219"/>
      <c r="AA20" s="196"/>
      <c r="AB20" s="198"/>
      <c r="AC20" s="198"/>
      <c r="AD20" s="198"/>
      <c r="AE20" s="198"/>
      <c r="AF20" s="196"/>
      <c r="AG20" s="196"/>
      <c r="AH20" s="196"/>
      <c r="AI20" s="198"/>
      <c r="AJ20" s="198"/>
      <c r="AK20" s="198"/>
      <c r="AL20" s="196"/>
      <c r="AM20" s="196"/>
      <c r="AN20" s="196"/>
      <c r="AO20" s="196"/>
      <c r="AP20" s="198"/>
      <c r="AQ20" s="198"/>
      <c r="AR20" s="196"/>
      <c r="AS20" s="196"/>
      <c r="AT20" s="196"/>
      <c r="AY20" s="506"/>
      <c r="AZ20" s="506"/>
      <c r="BA20" s="506"/>
      <c r="BB20" s="506"/>
      <c r="BC20" s="506"/>
      <c r="BD20" s="506"/>
      <c r="BE20" s="507"/>
      <c r="BF20" s="506"/>
      <c r="BG20" s="506"/>
      <c r="BH20" s="506"/>
      <c r="BI20" s="506"/>
      <c r="BJ20" s="506"/>
      <c r="BK20" s="196"/>
    </row>
    <row r="21" spans="2:63" s="197" customFormat="1" ht="11.65" customHeight="1" x14ac:dyDescent="0.25">
      <c r="B21" s="219"/>
      <c r="C21" s="222"/>
      <c r="D21" s="220"/>
      <c r="E21" s="198"/>
      <c r="F21" s="198"/>
      <c r="G21" s="198"/>
      <c r="H21" s="198"/>
      <c r="I21" s="198"/>
      <c r="J21" s="198"/>
      <c r="K21" s="198"/>
      <c r="L21" s="198"/>
      <c r="M21" s="198"/>
      <c r="N21" s="198"/>
      <c r="O21" s="198"/>
      <c r="P21" s="198"/>
      <c r="Q21" s="198"/>
      <c r="R21" s="198"/>
      <c r="S21" s="198"/>
      <c r="T21" s="198"/>
      <c r="U21" s="198"/>
      <c r="V21" s="198"/>
      <c r="W21" s="198"/>
      <c r="X21" s="198"/>
      <c r="Y21" s="198"/>
      <c r="Z21" s="219"/>
      <c r="AA21" s="196"/>
      <c r="AB21" s="198"/>
      <c r="AC21" s="198"/>
      <c r="AD21" s="198"/>
      <c r="AE21" s="198"/>
      <c r="AF21" s="196"/>
      <c r="AG21" s="196"/>
      <c r="AH21" s="196"/>
      <c r="AI21" s="198"/>
      <c r="AJ21" s="198"/>
      <c r="AK21" s="198"/>
      <c r="AL21" s="196"/>
      <c r="AM21" s="196"/>
      <c r="AN21" s="196"/>
      <c r="AO21" s="196"/>
      <c r="AP21" s="198"/>
      <c r="AQ21" s="198"/>
      <c r="AR21" s="196"/>
      <c r="AS21" s="196"/>
      <c r="AT21" s="196"/>
      <c r="AY21" s="506"/>
      <c r="AZ21" s="506"/>
      <c r="BA21" s="506"/>
      <c r="BB21" s="506"/>
      <c r="BC21" s="506"/>
      <c r="BD21" s="506"/>
      <c r="BE21" s="507"/>
      <c r="BF21" s="506"/>
      <c r="BG21" s="506"/>
      <c r="BH21" s="506"/>
      <c r="BI21" s="506"/>
      <c r="BJ21" s="506"/>
      <c r="BK21" s="196"/>
    </row>
    <row r="22" spans="2:63" s="197" customFormat="1" ht="11.65" customHeight="1" x14ac:dyDescent="0.25">
      <c r="B22" s="219"/>
      <c r="C22" s="198"/>
      <c r="D22" s="220"/>
      <c r="E22" s="198"/>
      <c r="F22" s="198"/>
      <c r="G22" s="198"/>
      <c r="H22" s="198"/>
      <c r="I22" s="198"/>
      <c r="J22" s="198"/>
      <c r="K22" s="198"/>
      <c r="L22" s="198"/>
      <c r="M22" s="198"/>
      <c r="N22" s="198"/>
      <c r="O22" s="198"/>
      <c r="P22" s="198"/>
      <c r="Q22" s="198"/>
      <c r="R22" s="198"/>
      <c r="S22" s="198"/>
      <c r="T22" s="198"/>
      <c r="U22" s="198"/>
      <c r="V22" s="198"/>
      <c r="W22" s="198"/>
      <c r="X22" s="198"/>
      <c r="Y22" s="198"/>
      <c r="Z22" s="219"/>
      <c r="AA22" s="196"/>
      <c r="AB22" s="198"/>
      <c r="AC22" s="198"/>
      <c r="AD22" s="198"/>
      <c r="AE22" s="198"/>
      <c r="AF22" s="196"/>
      <c r="AG22" s="196"/>
      <c r="AH22" s="196"/>
      <c r="AI22" s="198"/>
      <c r="AJ22" s="198"/>
      <c r="AK22" s="198"/>
      <c r="AL22" s="196"/>
      <c r="AM22" s="196"/>
      <c r="AN22" s="196"/>
      <c r="AO22" s="196"/>
      <c r="AP22" s="198"/>
      <c r="AQ22" s="198"/>
      <c r="AR22" s="196"/>
      <c r="AS22" s="196"/>
      <c r="AT22" s="196"/>
      <c r="AY22" s="506"/>
      <c r="AZ22" s="506"/>
      <c r="BA22" s="506"/>
      <c r="BB22" s="506"/>
      <c r="BC22" s="506"/>
      <c r="BD22" s="506"/>
      <c r="BE22" s="508"/>
      <c r="BF22" s="506"/>
      <c r="BG22" s="506"/>
      <c r="BH22" s="506"/>
      <c r="BI22" s="506"/>
      <c r="BJ22" s="506"/>
      <c r="BK22" s="196"/>
    </row>
    <row r="23" spans="2:63" s="197" customFormat="1" ht="11.65" customHeight="1" x14ac:dyDescent="0.25">
      <c r="B23" s="219"/>
      <c r="C23" s="198"/>
      <c r="D23" s="220"/>
      <c r="E23" s="198"/>
      <c r="F23" s="198"/>
      <c r="G23" s="198"/>
      <c r="H23" s="198"/>
      <c r="I23" s="198"/>
      <c r="J23" s="198"/>
      <c r="K23" s="198"/>
      <c r="L23" s="198"/>
      <c r="M23" s="198"/>
      <c r="N23" s="198"/>
      <c r="O23" s="198"/>
      <c r="P23" s="198"/>
      <c r="Q23" s="198"/>
      <c r="R23" s="198"/>
      <c r="S23" s="198"/>
      <c r="T23" s="198"/>
      <c r="U23" s="198"/>
      <c r="V23" s="198"/>
      <c r="W23" s="198"/>
      <c r="X23" s="198"/>
      <c r="Y23" s="198"/>
      <c r="Z23" s="219"/>
      <c r="AA23" s="196"/>
      <c r="AB23" s="198"/>
      <c r="AC23" s="198"/>
      <c r="AD23" s="198"/>
      <c r="AE23" s="198"/>
      <c r="AF23" s="196"/>
      <c r="AG23" s="196"/>
      <c r="AH23" s="196"/>
      <c r="AI23" s="198"/>
      <c r="AJ23" s="198"/>
      <c r="AK23" s="198"/>
      <c r="AL23" s="196"/>
      <c r="AM23" s="196"/>
      <c r="AN23" s="196"/>
      <c r="AO23" s="196"/>
      <c r="AP23" s="198"/>
      <c r="AQ23" s="198"/>
      <c r="AR23" s="196"/>
      <c r="AS23" s="196"/>
      <c r="AT23" s="196"/>
      <c r="AY23" s="506"/>
      <c r="AZ23" s="506"/>
      <c r="BA23" s="506"/>
      <c r="BB23" s="506"/>
      <c r="BC23" s="506"/>
      <c r="BD23" s="506"/>
      <c r="BE23" s="507"/>
      <c r="BF23" s="506"/>
      <c r="BG23" s="506"/>
      <c r="BH23" s="506"/>
      <c r="BI23" s="506"/>
      <c r="BJ23" s="506"/>
      <c r="BK23" s="196"/>
    </row>
    <row r="24" spans="2:63" s="197" customFormat="1" ht="11.65" customHeight="1" x14ac:dyDescent="0.25">
      <c r="B24" s="219"/>
      <c r="C24" s="198"/>
      <c r="D24" s="220"/>
      <c r="E24" s="198"/>
      <c r="F24" s="198"/>
      <c r="G24" s="198"/>
      <c r="H24" s="198"/>
      <c r="I24" s="198"/>
      <c r="J24" s="198"/>
      <c r="K24" s="198"/>
      <c r="L24" s="198"/>
      <c r="M24" s="198"/>
      <c r="N24" s="198"/>
      <c r="O24" s="198"/>
      <c r="P24" s="198"/>
      <c r="Q24" s="198"/>
      <c r="R24" s="198"/>
      <c r="S24" s="198"/>
      <c r="T24" s="198"/>
      <c r="U24" s="198"/>
      <c r="V24" s="198"/>
      <c r="W24" s="198"/>
      <c r="X24" s="198"/>
      <c r="Y24" s="198"/>
      <c r="Z24" s="219"/>
      <c r="AA24" s="196"/>
      <c r="AB24" s="198"/>
      <c r="AC24" s="198"/>
      <c r="AD24" s="198"/>
      <c r="AE24" s="198"/>
      <c r="AF24" s="196"/>
      <c r="AG24" s="196"/>
      <c r="AH24" s="196"/>
      <c r="AI24" s="198"/>
      <c r="AJ24" s="198"/>
      <c r="AK24" s="198"/>
      <c r="AL24" s="196"/>
      <c r="AM24" s="196"/>
      <c r="AN24" s="196"/>
      <c r="AO24" s="196"/>
      <c r="AP24" s="198"/>
      <c r="AQ24" s="198"/>
      <c r="AR24" s="196"/>
      <c r="AS24" s="196"/>
      <c r="AT24" s="196"/>
      <c r="AY24" s="506"/>
      <c r="AZ24" s="506"/>
      <c r="BA24" s="506"/>
      <c r="BB24" s="506"/>
      <c r="BC24" s="506"/>
      <c r="BD24" s="506"/>
      <c r="BE24" s="507"/>
      <c r="BF24" s="506"/>
      <c r="BG24" s="506"/>
      <c r="BH24" s="506"/>
      <c r="BI24" s="506"/>
      <c r="BJ24" s="506"/>
      <c r="BK24" s="196"/>
    </row>
    <row r="25" spans="2:63" s="197" customFormat="1" ht="11.65" customHeight="1" x14ac:dyDescent="0.25">
      <c r="B25" s="219"/>
      <c r="C25" s="198"/>
      <c r="D25" s="220"/>
      <c r="E25" s="198"/>
      <c r="F25" s="198"/>
      <c r="G25" s="198"/>
      <c r="H25" s="198"/>
      <c r="I25" s="198"/>
      <c r="J25" s="198"/>
      <c r="K25" s="198"/>
      <c r="L25" s="198"/>
      <c r="M25" s="198"/>
      <c r="N25" s="198"/>
      <c r="O25" s="198"/>
      <c r="P25" s="198"/>
      <c r="Q25" s="198"/>
      <c r="R25" s="198"/>
      <c r="S25" s="198"/>
      <c r="T25" s="198"/>
      <c r="U25" s="198"/>
      <c r="V25" s="198"/>
      <c r="W25" s="198"/>
      <c r="X25" s="198"/>
      <c r="Y25" s="198"/>
      <c r="Z25" s="219"/>
      <c r="AA25" s="196"/>
      <c r="AB25" s="198"/>
      <c r="AC25" s="198"/>
      <c r="AD25" s="198"/>
      <c r="AE25" s="198"/>
      <c r="AF25" s="196"/>
      <c r="AG25" s="196"/>
      <c r="AH25" s="196"/>
      <c r="AI25" s="198"/>
      <c r="AJ25" s="198"/>
      <c r="AK25" s="198"/>
      <c r="AL25" s="196"/>
      <c r="AM25" s="196"/>
      <c r="AN25" s="196"/>
      <c r="AO25" s="196"/>
      <c r="AP25" s="198"/>
      <c r="AQ25" s="198"/>
      <c r="AR25" s="196"/>
      <c r="AS25" s="196"/>
      <c r="AT25" s="196"/>
      <c r="AY25" s="506"/>
      <c r="AZ25" s="506"/>
      <c r="BA25" s="506"/>
      <c r="BB25" s="506"/>
      <c r="BC25" s="506"/>
      <c r="BD25" s="506"/>
      <c r="BE25" s="507"/>
      <c r="BF25" s="506"/>
      <c r="BG25" s="506"/>
      <c r="BH25" s="506"/>
      <c r="BI25" s="506"/>
      <c r="BJ25" s="506"/>
      <c r="BK25" s="196"/>
    </row>
    <row r="26" spans="2:63" s="197" customFormat="1" ht="11.65" customHeight="1" x14ac:dyDescent="0.25">
      <c r="B26" s="219"/>
      <c r="C26" s="198"/>
      <c r="D26" s="220"/>
      <c r="E26" s="198"/>
      <c r="F26" s="198"/>
      <c r="G26" s="198"/>
      <c r="H26" s="198"/>
      <c r="I26" s="198"/>
      <c r="J26" s="198"/>
      <c r="K26" s="198"/>
      <c r="L26" s="198"/>
      <c r="M26" s="198"/>
      <c r="N26" s="198"/>
      <c r="O26" s="198"/>
      <c r="P26" s="198"/>
      <c r="Q26" s="198"/>
      <c r="R26" s="198"/>
      <c r="S26" s="198"/>
      <c r="T26" s="198"/>
      <c r="U26" s="198"/>
      <c r="V26" s="198"/>
      <c r="W26" s="198"/>
      <c r="X26" s="198"/>
      <c r="Y26" s="198"/>
      <c r="Z26" s="219"/>
      <c r="AA26" s="196"/>
      <c r="AB26" s="198"/>
      <c r="AC26" s="198"/>
      <c r="AD26" s="198"/>
      <c r="AE26" s="198"/>
      <c r="AF26" s="196"/>
      <c r="AG26" s="196"/>
      <c r="AH26" s="196"/>
      <c r="AI26" s="198"/>
      <c r="AJ26" s="198"/>
      <c r="AK26" s="198"/>
      <c r="AL26" s="196"/>
      <c r="AM26" s="196"/>
      <c r="AN26" s="196"/>
      <c r="AO26" s="196"/>
      <c r="AP26" s="198"/>
      <c r="AQ26" s="198"/>
      <c r="AR26" s="196"/>
      <c r="AS26" s="196"/>
      <c r="AT26" s="196"/>
      <c r="AY26" s="506"/>
      <c r="AZ26" s="506"/>
      <c r="BA26" s="506"/>
      <c r="BB26" s="506"/>
      <c r="BC26" s="506"/>
      <c r="BD26" s="506"/>
      <c r="BE26" s="507"/>
      <c r="BF26" s="506"/>
      <c r="BG26" s="506"/>
      <c r="BH26" s="506"/>
      <c r="BI26" s="506"/>
      <c r="BJ26" s="506"/>
      <c r="BK26" s="196"/>
    </row>
    <row r="27" spans="2:63" s="197" customFormat="1" ht="11.65" customHeight="1" x14ac:dyDescent="0.25">
      <c r="B27" s="219"/>
      <c r="C27" s="198"/>
      <c r="D27" s="220"/>
      <c r="E27" s="198"/>
      <c r="F27" s="198"/>
      <c r="G27" s="198"/>
      <c r="H27" s="198"/>
      <c r="I27" s="198"/>
      <c r="J27" s="198"/>
      <c r="K27" s="198"/>
      <c r="L27" s="198"/>
      <c r="M27" s="198"/>
      <c r="N27" s="198"/>
      <c r="O27" s="198"/>
      <c r="P27" s="198"/>
      <c r="Q27" s="198"/>
      <c r="R27" s="198"/>
      <c r="S27" s="198"/>
      <c r="T27" s="198"/>
      <c r="U27" s="198"/>
      <c r="V27" s="198"/>
      <c r="W27" s="198"/>
      <c r="X27" s="198"/>
      <c r="Y27" s="198"/>
      <c r="Z27" s="219"/>
      <c r="AA27" s="196"/>
      <c r="AB27" s="198"/>
      <c r="AC27" s="198"/>
      <c r="AD27" s="198"/>
      <c r="AE27" s="198"/>
      <c r="AF27" s="196"/>
      <c r="AG27" s="196"/>
      <c r="AH27" s="196"/>
      <c r="AI27" s="198"/>
      <c r="AJ27" s="198"/>
      <c r="AK27" s="198"/>
      <c r="AL27" s="196"/>
      <c r="AM27" s="196"/>
      <c r="AN27" s="196"/>
      <c r="AO27" s="196"/>
      <c r="AP27" s="198"/>
      <c r="AQ27" s="198"/>
      <c r="AR27" s="196"/>
      <c r="AS27" s="196"/>
      <c r="AT27" s="196"/>
      <c r="AY27" s="506"/>
      <c r="AZ27" s="506"/>
      <c r="BA27" s="506"/>
      <c r="BB27" s="506"/>
      <c r="BC27" s="506"/>
      <c r="BD27" s="506"/>
      <c r="BE27" s="507"/>
      <c r="BF27" s="506"/>
      <c r="BG27" s="506"/>
      <c r="BH27" s="506"/>
      <c r="BI27" s="506"/>
      <c r="BJ27" s="506"/>
      <c r="BK27" s="196"/>
    </row>
    <row r="28" spans="2:63" s="197" customFormat="1" ht="14.1" customHeight="1" x14ac:dyDescent="0.25">
      <c r="B28" s="219"/>
      <c r="C28" s="198"/>
      <c r="D28" s="220"/>
      <c r="E28" s="198"/>
      <c r="F28" s="198"/>
      <c r="G28" s="198"/>
      <c r="H28" s="198"/>
      <c r="I28" s="198"/>
      <c r="J28" s="198"/>
      <c r="K28" s="198"/>
      <c r="L28" s="198"/>
      <c r="M28" s="198"/>
      <c r="N28" s="198"/>
      <c r="O28" s="198"/>
      <c r="P28" s="198"/>
      <c r="Q28" s="198"/>
      <c r="R28" s="198"/>
      <c r="S28" s="198"/>
      <c r="T28" s="198"/>
      <c r="U28" s="198"/>
      <c r="V28" s="198"/>
      <c r="W28" s="198"/>
      <c r="X28" s="198"/>
      <c r="Y28" s="198"/>
      <c r="Z28" s="219"/>
      <c r="AA28" s="196"/>
      <c r="AB28" s="198"/>
      <c r="AC28" s="198"/>
      <c r="AD28" s="198"/>
      <c r="AE28" s="198"/>
      <c r="AF28" s="196"/>
      <c r="AG28" s="196"/>
      <c r="AH28" s="196"/>
      <c r="AI28" s="198"/>
      <c r="AJ28" s="198"/>
      <c r="AK28" s="198"/>
      <c r="AL28" s="196"/>
      <c r="AM28" s="196"/>
      <c r="AN28" s="196"/>
      <c r="AO28" s="196"/>
      <c r="AP28" s="198"/>
      <c r="AQ28" s="198"/>
      <c r="AR28" s="196"/>
      <c r="AS28" s="196"/>
      <c r="AT28" s="196"/>
      <c r="AY28" s="506"/>
      <c r="AZ28" s="506"/>
      <c r="BA28" s="506"/>
      <c r="BB28" s="506"/>
      <c r="BC28" s="506"/>
      <c r="BD28" s="506"/>
      <c r="BE28" s="507"/>
      <c r="BF28" s="506"/>
      <c r="BG28" s="506"/>
      <c r="BH28" s="506"/>
      <c r="BI28" s="506"/>
      <c r="BJ28" s="506"/>
      <c r="BK28" s="196"/>
    </row>
    <row r="29" spans="2:63" s="197" customFormat="1" ht="11.65" customHeight="1" x14ac:dyDescent="0.25">
      <c r="B29" s="219"/>
      <c r="C29"/>
      <c r="D29" s="220"/>
      <c r="E29" s="198"/>
      <c r="F29" s="198"/>
      <c r="G29" s="198"/>
      <c r="H29" s="198"/>
      <c r="I29" s="198"/>
      <c r="J29" s="198"/>
      <c r="K29" s="198"/>
      <c r="L29" s="198"/>
      <c r="M29" s="198"/>
      <c r="N29" s="198"/>
      <c r="O29" s="198"/>
      <c r="P29" s="198"/>
      <c r="Q29" s="198"/>
      <c r="R29" s="198"/>
      <c r="S29" s="198"/>
      <c r="T29" s="198"/>
      <c r="U29" s="198"/>
      <c r="V29" s="198"/>
      <c r="W29" s="198"/>
      <c r="X29" s="198"/>
      <c r="Y29" s="198"/>
      <c r="Z29" s="219"/>
      <c r="AA29" s="196"/>
      <c r="AB29" s="198"/>
      <c r="AC29" s="198"/>
      <c r="AD29" s="198"/>
      <c r="AE29" s="198"/>
      <c r="AF29" s="196"/>
      <c r="AG29" s="196"/>
      <c r="AH29" s="196"/>
      <c r="AI29" s="198"/>
      <c r="AJ29" s="198"/>
      <c r="AK29" s="198"/>
      <c r="AL29" s="196"/>
      <c r="AM29" s="196"/>
      <c r="AN29" s="196"/>
      <c r="AO29" s="196"/>
      <c r="AP29" s="198"/>
      <c r="AQ29" s="198"/>
      <c r="AR29" s="196"/>
      <c r="AS29" s="196"/>
      <c r="AT29" s="196"/>
      <c r="AY29" s="506"/>
      <c r="AZ29" s="506"/>
      <c r="BA29" s="506"/>
      <c r="BB29" s="506"/>
      <c r="BC29" s="506"/>
      <c r="BD29" s="506"/>
      <c r="BE29" s="506"/>
      <c r="BF29" s="506"/>
      <c r="BG29" s="506"/>
      <c r="BH29" s="506"/>
      <c r="BI29" s="506"/>
      <c r="BJ29" s="506"/>
      <c r="BK29" s="196"/>
    </row>
    <row r="30" spans="2:63" s="197" customFormat="1" ht="11.65" customHeight="1" x14ac:dyDescent="0.25">
      <c r="B30" s="219"/>
      <c r="C30" s="198"/>
      <c r="D30" s="220"/>
      <c r="E30" s="198"/>
      <c r="F30" s="198"/>
      <c r="G30" s="198"/>
      <c r="H30" s="198"/>
      <c r="I30" s="198"/>
      <c r="J30" s="198"/>
      <c r="K30" s="198"/>
      <c r="L30" s="198"/>
      <c r="M30" s="198"/>
      <c r="N30" s="198"/>
      <c r="O30" s="198"/>
      <c r="P30" s="198"/>
      <c r="Q30" s="198"/>
      <c r="R30" s="198"/>
      <c r="S30" s="198"/>
      <c r="T30" s="198"/>
      <c r="U30" s="198"/>
      <c r="V30" s="198"/>
      <c r="W30" s="198"/>
      <c r="X30" s="198"/>
      <c r="Y30" s="198"/>
      <c r="Z30" s="219"/>
      <c r="AA30" s="196"/>
      <c r="AB30" s="198"/>
      <c r="AC30" s="198"/>
      <c r="AD30" s="198"/>
      <c r="AE30" s="198"/>
      <c r="AF30" s="196"/>
      <c r="AG30" s="196"/>
      <c r="AH30" s="196"/>
      <c r="AI30" s="198"/>
      <c r="AJ30" s="198"/>
      <c r="AK30" s="198"/>
      <c r="AL30" s="196"/>
      <c r="AM30" s="196"/>
      <c r="AN30" s="196"/>
      <c r="AO30" s="196"/>
      <c r="AP30" s="198"/>
      <c r="AQ30" s="198"/>
      <c r="AR30" s="196"/>
      <c r="AS30" s="196"/>
      <c r="AT30" s="196"/>
      <c r="AY30" s="506"/>
      <c r="AZ30" s="506"/>
      <c r="BA30" s="506"/>
      <c r="BB30" s="506"/>
      <c r="BC30" s="506"/>
      <c r="BD30" s="506"/>
      <c r="BE30" s="506"/>
      <c r="BF30" s="506"/>
      <c r="BG30" s="506"/>
      <c r="BH30" s="506"/>
      <c r="BI30" s="506"/>
      <c r="BJ30" s="506"/>
      <c r="BK30" s="196"/>
    </row>
    <row r="31" spans="2:63" s="197" customFormat="1" ht="11.65" customHeight="1" x14ac:dyDescent="0.25">
      <c r="B31" s="219"/>
      <c r="C31" s="198"/>
      <c r="D31" s="220"/>
      <c r="E31" s="198"/>
      <c r="F31" s="198"/>
      <c r="G31" s="198"/>
      <c r="H31" s="198"/>
      <c r="I31" s="198"/>
      <c r="J31" s="198"/>
      <c r="K31" s="198"/>
      <c r="L31" s="198"/>
      <c r="M31" s="198"/>
      <c r="N31" s="198"/>
      <c r="O31" s="198"/>
      <c r="P31" s="198"/>
      <c r="Q31" s="198"/>
      <c r="R31" s="198"/>
      <c r="S31" s="198"/>
      <c r="T31" s="198"/>
      <c r="U31" s="198"/>
      <c r="V31" s="198"/>
      <c r="W31" s="198"/>
      <c r="X31" s="198"/>
      <c r="Y31" s="198"/>
      <c r="Z31" s="219"/>
      <c r="AA31" s="196"/>
      <c r="AB31" s="198"/>
      <c r="AC31" s="198"/>
      <c r="AD31" s="198"/>
      <c r="AE31" s="198"/>
      <c r="AF31" s="196"/>
      <c r="AG31" s="196"/>
      <c r="AH31" s="196"/>
      <c r="AI31" s="198"/>
      <c r="AJ31" s="198"/>
      <c r="AK31" s="198"/>
      <c r="AL31" s="196"/>
      <c r="AM31" s="196"/>
      <c r="AN31" s="196"/>
      <c r="AO31" s="196"/>
      <c r="AP31" s="198"/>
      <c r="AQ31" s="198"/>
      <c r="AR31" s="196"/>
      <c r="AS31" s="196"/>
      <c r="AT31" s="196"/>
      <c r="AY31" s="506"/>
      <c r="AZ31" s="506"/>
      <c r="BA31" s="506"/>
      <c r="BB31" s="506"/>
      <c r="BC31" s="506"/>
      <c r="BD31" s="506"/>
      <c r="BE31" s="506"/>
      <c r="BF31" s="506"/>
      <c r="BG31" s="506"/>
      <c r="BH31" s="506"/>
      <c r="BI31" s="506"/>
      <c r="BJ31" s="506"/>
      <c r="BK31" s="196"/>
    </row>
    <row r="32" spans="2:63" s="197" customFormat="1" ht="11.65" customHeight="1" x14ac:dyDescent="0.25">
      <c r="B32" s="219"/>
      <c r="C32" s="198"/>
      <c r="D32" s="220"/>
      <c r="E32" s="198"/>
      <c r="F32" s="198"/>
      <c r="G32" s="198"/>
      <c r="H32" s="198"/>
      <c r="I32" s="198"/>
      <c r="J32" s="198"/>
      <c r="K32" s="198"/>
      <c r="L32" s="198"/>
      <c r="M32" s="198"/>
      <c r="N32" s="198"/>
      <c r="O32" s="198"/>
      <c r="P32" s="198"/>
      <c r="Q32" s="198"/>
      <c r="R32" s="198"/>
      <c r="S32" s="198"/>
      <c r="T32" s="198"/>
      <c r="U32" s="198"/>
      <c r="V32" s="198"/>
      <c r="W32" s="198"/>
      <c r="X32" s="198"/>
      <c r="Y32" s="198"/>
      <c r="Z32" s="219"/>
      <c r="AA32" s="196"/>
      <c r="AB32" s="198"/>
      <c r="AC32" s="198"/>
      <c r="AD32" s="198"/>
      <c r="AE32" s="198"/>
      <c r="AF32" s="196"/>
      <c r="AG32" s="196"/>
      <c r="AH32" s="196"/>
      <c r="AI32" s="198"/>
      <c r="AJ32" s="198"/>
      <c r="AK32" s="198"/>
      <c r="AL32" s="196"/>
      <c r="AM32" s="196"/>
      <c r="AN32" s="196"/>
      <c r="AO32" s="196"/>
      <c r="AP32" s="198"/>
      <c r="AQ32" s="198"/>
      <c r="AR32" s="196"/>
      <c r="AS32" s="196"/>
      <c r="AT32" s="196"/>
      <c r="AY32" s="506"/>
      <c r="AZ32" s="506"/>
      <c r="BA32" s="506"/>
      <c r="BB32" s="506"/>
      <c r="BC32" s="506"/>
      <c r="BD32" s="506"/>
      <c r="BE32" s="506"/>
      <c r="BF32" s="506"/>
      <c r="BG32" s="506"/>
      <c r="BH32" s="506"/>
      <c r="BI32" s="506"/>
      <c r="BJ32" s="506"/>
      <c r="BK32" s="196"/>
    </row>
    <row r="33" spans="2:63" s="197" customFormat="1" ht="11.65" customHeight="1" x14ac:dyDescent="0.25">
      <c r="B33" s="219"/>
      <c r="C33" s="198"/>
      <c r="D33" s="220"/>
      <c r="E33" s="198"/>
      <c r="F33" s="198"/>
      <c r="G33" s="198"/>
      <c r="H33" s="198"/>
      <c r="I33" s="198"/>
      <c r="J33" s="198"/>
      <c r="K33" s="198"/>
      <c r="L33" s="198"/>
      <c r="M33" s="198"/>
      <c r="N33" s="198"/>
      <c r="O33" s="198"/>
      <c r="P33" s="198"/>
      <c r="Q33" s="198"/>
      <c r="R33" s="198"/>
      <c r="S33" s="198"/>
      <c r="T33" s="198"/>
      <c r="U33" s="198"/>
      <c r="V33" s="198"/>
      <c r="W33" s="198"/>
      <c r="X33" s="198"/>
      <c r="Y33" s="198"/>
      <c r="Z33" s="219"/>
      <c r="AA33" s="196"/>
      <c r="AB33" s="198"/>
      <c r="AC33" s="198"/>
      <c r="AD33" s="198"/>
      <c r="AE33" s="198"/>
      <c r="AF33" s="196"/>
      <c r="AG33" s="196"/>
      <c r="AH33" s="196"/>
      <c r="AI33" s="198"/>
      <c r="AJ33" s="198"/>
      <c r="AK33" s="198"/>
      <c r="AL33" s="196"/>
      <c r="AM33" s="196"/>
      <c r="AN33" s="196"/>
      <c r="AO33" s="196"/>
      <c r="AP33" s="198"/>
      <c r="AQ33" s="198"/>
      <c r="AR33" s="196"/>
      <c r="AS33" s="196"/>
      <c r="AT33" s="196"/>
      <c r="AY33" s="506"/>
      <c r="AZ33" s="506"/>
      <c r="BA33" s="506"/>
      <c r="BB33" s="506"/>
      <c r="BC33" s="506"/>
      <c r="BD33" s="506"/>
      <c r="BE33" s="506"/>
      <c r="BF33" s="506"/>
      <c r="BG33" s="506"/>
      <c r="BH33" s="506"/>
      <c r="BI33" s="506"/>
      <c r="BJ33" s="506"/>
      <c r="BK33" s="196"/>
    </row>
    <row r="34" spans="2:63" s="197" customFormat="1" ht="12.6" customHeight="1" x14ac:dyDescent="0.25">
      <c r="B34" s="219"/>
      <c r="C34" s="198"/>
      <c r="D34" s="220"/>
      <c r="E34" s="198"/>
      <c r="F34" s="198"/>
      <c r="G34" s="198"/>
      <c r="H34" s="198"/>
      <c r="I34" s="198"/>
      <c r="J34" s="198"/>
      <c r="K34" s="198"/>
      <c r="L34" s="198"/>
      <c r="M34" s="198"/>
      <c r="N34" s="198"/>
      <c r="O34" s="198"/>
      <c r="P34" s="198"/>
      <c r="Q34" s="198"/>
      <c r="R34" s="198"/>
      <c r="S34" s="198"/>
      <c r="T34" s="198"/>
      <c r="U34" s="198"/>
      <c r="V34" s="198"/>
      <c r="W34" s="198"/>
      <c r="X34" s="198"/>
      <c r="Y34" s="198"/>
      <c r="Z34" s="219"/>
      <c r="AA34" s="196"/>
      <c r="AB34" s="198"/>
      <c r="AC34" s="198"/>
      <c r="AD34" s="198"/>
      <c r="AE34" s="198"/>
      <c r="AF34" s="196"/>
      <c r="AG34" s="196"/>
      <c r="AH34" s="196"/>
      <c r="AI34" s="198"/>
      <c r="AJ34" s="198"/>
      <c r="AK34" s="198"/>
      <c r="AL34" s="196"/>
      <c r="AM34" s="196"/>
      <c r="AN34" s="196"/>
      <c r="AO34" s="196"/>
      <c r="AP34" s="198"/>
      <c r="AQ34" s="198"/>
      <c r="AR34" s="196"/>
      <c r="AS34" s="196"/>
      <c r="AT34" s="196"/>
      <c r="AY34" s="506"/>
      <c r="AZ34" s="506"/>
      <c r="BA34" s="506"/>
      <c r="BB34" s="506"/>
      <c r="BC34" s="506"/>
      <c r="BD34" s="506"/>
      <c r="BE34" s="506"/>
      <c r="BF34" s="506"/>
      <c r="BG34" s="506"/>
      <c r="BH34" s="506"/>
      <c r="BI34" s="506"/>
      <c r="BJ34" s="506"/>
      <c r="BK34" s="196"/>
    </row>
    <row r="35" spans="2:63" s="197" customFormat="1" ht="12.6" customHeight="1" x14ac:dyDescent="0.25">
      <c r="B35" s="219"/>
      <c r="C35" s="198"/>
      <c r="D35" s="220"/>
      <c r="E35" s="198"/>
      <c r="F35" s="198"/>
      <c r="G35" s="198"/>
      <c r="H35" s="198"/>
      <c r="I35" s="198"/>
      <c r="J35" s="198"/>
      <c r="K35" s="198"/>
      <c r="L35" s="198"/>
      <c r="M35" s="198"/>
      <c r="N35" s="198"/>
      <c r="O35" s="198"/>
      <c r="P35" s="198"/>
      <c r="Q35" s="198"/>
      <c r="R35" s="198"/>
      <c r="S35" s="198"/>
      <c r="T35" s="198"/>
      <c r="U35" s="198"/>
      <c r="V35" s="198"/>
      <c r="W35" s="198"/>
      <c r="X35" s="198"/>
      <c r="Y35" s="198"/>
      <c r="Z35" s="219"/>
      <c r="AA35" s="196"/>
      <c r="AB35" s="198"/>
      <c r="AC35" s="198"/>
      <c r="AD35" s="198"/>
      <c r="AE35" s="198"/>
      <c r="AF35" s="196"/>
      <c r="AG35" s="196"/>
      <c r="AH35" s="196"/>
      <c r="AI35" s="198"/>
      <c r="AJ35" s="198"/>
      <c r="AK35" s="198"/>
      <c r="AL35" s="196"/>
      <c r="AM35" s="196"/>
      <c r="AN35" s="196"/>
      <c r="AO35" s="196"/>
      <c r="AP35" s="198"/>
      <c r="AQ35" s="198"/>
      <c r="AR35" s="196"/>
      <c r="AS35" s="196"/>
      <c r="AT35" s="196"/>
      <c r="AY35" s="506"/>
      <c r="AZ35" s="506"/>
      <c r="BA35" s="506"/>
      <c r="BB35" s="506"/>
      <c r="BC35" s="506"/>
      <c r="BD35" s="506"/>
      <c r="BE35" s="506"/>
      <c r="BF35" s="506"/>
      <c r="BG35" s="506"/>
      <c r="BH35" s="506"/>
      <c r="BI35" s="506"/>
      <c r="BJ35" s="506"/>
      <c r="BK35" s="196"/>
    </row>
    <row r="36" spans="2:63" s="197" customFormat="1" ht="11.65" customHeight="1" x14ac:dyDescent="0.25">
      <c r="B36" s="219"/>
      <c r="C36" s="198"/>
      <c r="D36" s="220"/>
      <c r="E36" s="198"/>
      <c r="F36" s="198"/>
      <c r="G36" s="198"/>
      <c r="H36" s="198"/>
      <c r="I36" s="198"/>
      <c r="J36" s="198"/>
      <c r="K36" s="198"/>
      <c r="L36" s="198"/>
      <c r="M36" s="198"/>
      <c r="N36" s="198"/>
      <c r="O36" s="198"/>
      <c r="P36" s="198"/>
      <c r="Q36" s="198"/>
      <c r="R36" s="198"/>
      <c r="S36" s="198"/>
      <c r="T36" s="198"/>
      <c r="U36" s="198"/>
      <c r="V36" s="198"/>
      <c r="W36" s="198"/>
      <c r="X36" s="198"/>
      <c r="Y36" s="198"/>
      <c r="Z36" s="219"/>
      <c r="AA36" s="196"/>
      <c r="AB36" s="198"/>
      <c r="AC36" s="198"/>
      <c r="AD36" s="198"/>
      <c r="AE36" s="198"/>
      <c r="AF36" s="196"/>
      <c r="AG36" s="196"/>
      <c r="AH36" s="196"/>
      <c r="AI36" s="198"/>
      <c r="AJ36" s="198"/>
      <c r="AK36" s="198"/>
      <c r="AL36" s="196"/>
      <c r="AM36" s="196"/>
      <c r="AN36" s="196"/>
      <c r="AO36" s="196"/>
      <c r="AP36" s="198"/>
      <c r="AQ36" s="198"/>
      <c r="AR36" s="196"/>
      <c r="AS36" s="196"/>
      <c r="AT36" s="196"/>
      <c r="AY36" s="506"/>
      <c r="AZ36" s="506"/>
      <c r="BA36" s="506"/>
      <c r="BB36" s="506"/>
      <c r="BC36" s="506"/>
      <c r="BD36" s="506"/>
      <c r="BE36" s="506"/>
      <c r="BF36" s="506"/>
      <c r="BG36" s="506"/>
      <c r="BH36" s="506"/>
      <c r="BI36" s="506"/>
      <c r="BJ36" s="506"/>
      <c r="BK36" s="196"/>
    </row>
    <row r="37" spans="2:63" s="197" customFormat="1" ht="11.65" customHeight="1" x14ac:dyDescent="0.25">
      <c r="B37" s="219"/>
      <c r="C37" s="198"/>
      <c r="D37" s="220"/>
      <c r="E37" s="198"/>
      <c r="F37" s="198"/>
      <c r="G37" s="198"/>
      <c r="H37" s="198"/>
      <c r="I37" s="198"/>
      <c r="J37" s="198"/>
      <c r="K37" s="198"/>
      <c r="L37" s="198"/>
      <c r="M37" s="198"/>
      <c r="N37" s="198"/>
      <c r="O37" s="198"/>
      <c r="P37" s="198"/>
      <c r="Q37" s="198"/>
      <c r="R37" s="198"/>
      <c r="S37" s="198"/>
      <c r="T37" s="198"/>
      <c r="U37" s="198"/>
      <c r="V37" s="198"/>
      <c r="W37" s="198"/>
      <c r="X37" s="198"/>
      <c r="Y37" s="198"/>
      <c r="Z37" s="219"/>
      <c r="AA37" s="196"/>
      <c r="AB37" s="198"/>
      <c r="AC37" s="198"/>
      <c r="AD37" s="198"/>
      <c r="AE37" s="198"/>
      <c r="AF37" s="196"/>
      <c r="AG37" s="196"/>
      <c r="AH37" s="196"/>
      <c r="AI37" s="198"/>
      <c r="AJ37" s="198"/>
      <c r="AK37" s="198"/>
      <c r="AL37" s="196"/>
      <c r="AM37" s="196"/>
      <c r="AN37" s="196"/>
      <c r="AO37" s="196"/>
      <c r="AP37" s="198"/>
      <c r="AQ37" s="198"/>
      <c r="AR37" s="196"/>
      <c r="AS37" s="196"/>
      <c r="AT37" s="196"/>
      <c r="AY37" s="506"/>
      <c r="AZ37" s="506"/>
      <c r="BA37" s="506"/>
      <c r="BB37" s="506"/>
      <c r="BC37" s="506"/>
      <c r="BD37" s="506"/>
      <c r="BE37" s="506"/>
      <c r="BF37" s="506"/>
      <c r="BG37" s="506"/>
      <c r="BH37" s="506"/>
      <c r="BI37" s="506"/>
      <c r="BJ37" s="506"/>
      <c r="BK37" s="196"/>
    </row>
    <row r="38" spans="2:63" s="197" customFormat="1" ht="14.1" customHeight="1" x14ac:dyDescent="0.25">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219"/>
      <c r="AA38" s="196"/>
      <c r="AB38" s="198"/>
      <c r="AC38" s="198"/>
      <c r="AD38" s="198"/>
      <c r="AE38" s="198"/>
      <c r="AF38" s="196"/>
      <c r="AG38" s="196"/>
      <c r="AH38" s="196"/>
      <c r="AI38" s="198"/>
      <c r="AJ38" s="198"/>
      <c r="AK38" s="198"/>
      <c r="AL38" s="196"/>
      <c r="AM38" s="196"/>
      <c r="AN38" s="196"/>
      <c r="AO38" s="196"/>
      <c r="AP38" s="198"/>
      <c r="AQ38" s="198"/>
      <c r="AR38" s="196"/>
      <c r="AS38" s="196"/>
      <c r="AT38" s="196"/>
      <c r="AY38" s="506"/>
      <c r="AZ38" s="506"/>
      <c r="BA38" s="506"/>
      <c r="BB38" s="506"/>
      <c r="BC38" s="506"/>
      <c r="BD38" s="506"/>
      <c r="BE38" s="506"/>
      <c r="BF38" s="506"/>
      <c r="BG38" s="506"/>
      <c r="BH38" s="506"/>
      <c r="BI38" s="506"/>
      <c r="BJ38" s="506"/>
      <c r="BK38" s="196"/>
    </row>
    <row r="39" spans="2:63" s="197" customFormat="1" ht="11.65" customHeight="1" x14ac:dyDescent="0.25">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219"/>
      <c r="AA39" s="196"/>
      <c r="AB39" s="198"/>
      <c r="AC39" s="198"/>
      <c r="AD39" s="198"/>
      <c r="AE39" s="198"/>
      <c r="AF39" s="196"/>
      <c r="AG39" s="196"/>
      <c r="AH39" s="196"/>
      <c r="AI39" s="198"/>
      <c r="AJ39" s="198"/>
      <c r="AK39" s="198"/>
      <c r="AL39" s="196"/>
      <c r="AM39" s="196"/>
      <c r="AN39" s="196"/>
      <c r="AO39" s="196"/>
      <c r="AP39" s="198"/>
      <c r="AQ39" s="198"/>
      <c r="AR39" s="196"/>
      <c r="AS39" s="196"/>
      <c r="AT39" s="196"/>
      <c r="AY39" s="506"/>
      <c r="AZ39" s="506"/>
      <c r="BA39" s="506"/>
      <c r="BB39" s="506"/>
      <c r="BC39" s="506"/>
      <c r="BD39" s="506"/>
      <c r="BE39" s="506"/>
      <c r="BF39" s="506"/>
      <c r="BG39" s="506"/>
      <c r="BH39" s="506"/>
      <c r="BI39" s="506"/>
      <c r="BJ39" s="506"/>
      <c r="BK39" s="196"/>
    </row>
    <row r="40" spans="2:63" s="197" customFormat="1" ht="11.65" customHeight="1" x14ac:dyDescent="0.25">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219"/>
      <c r="AA40" s="196"/>
      <c r="AB40" s="198"/>
      <c r="AC40" s="198"/>
      <c r="AD40" s="198"/>
      <c r="AE40" s="198"/>
      <c r="AF40" s="196"/>
      <c r="AG40" s="196"/>
      <c r="AH40" s="196"/>
      <c r="AI40" s="198"/>
      <c r="AJ40" s="198"/>
      <c r="AK40" s="198"/>
      <c r="AL40" s="196"/>
      <c r="AM40" s="196"/>
      <c r="AN40" s="196"/>
      <c r="AO40" s="196"/>
      <c r="AP40" s="198"/>
      <c r="AQ40" s="198"/>
      <c r="AR40" s="196"/>
      <c r="AS40" s="196"/>
      <c r="AT40" s="196"/>
      <c r="AY40" s="506"/>
      <c r="AZ40" s="506"/>
      <c r="BA40" s="506"/>
      <c r="BB40" s="506"/>
      <c r="BC40" s="506"/>
      <c r="BD40" s="506"/>
      <c r="BE40" s="506"/>
      <c r="BF40" s="506"/>
      <c r="BG40" s="506"/>
      <c r="BH40" s="506"/>
      <c r="BI40" s="506"/>
      <c r="BJ40" s="506"/>
      <c r="BK40" s="196"/>
    </row>
    <row r="41" spans="2:63" s="197" customFormat="1" ht="11.65" customHeight="1" x14ac:dyDescent="0.2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219"/>
      <c r="AA41" s="196"/>
      <c r="AB41" s="198"/>
      <c r="AC41" s="198"/>
      <c r="AD41" s="198"/>
      <c r="AE41" s="198"/>
      <c r="AF41" s="196"/>
      <c r="AG41" s="196"/>
      <c r="AH41" s="196"/>
      <c r="AI41" s="198"/>
      <c r="AJ41" s="198"/>
      <c r="AK41" s="198"/>
      <c r="AL41" s="196"/>
      <c r="AM41" s="196"/>
      <c r="AN41" s="196"/>
      <c r="AO41" s="196"/>
      <c r="AP41" s="198"/>
      <c r="AQ41" s="198"/>
      <c r="AR41" s="196"/>
      <c r="AS41" s="196"/>
      <c r="AT41" s="196"/>
      <c r="AY41" s="506"/>
      <c r="AZ41" s="506"/>
      <c r="BA41" s="506"/>
      <c r="BB41" s="506"/>
      <c r="BC41" s="506"/>
      <c r="BD41" s="506"/>
      <c r="BE41" s="506"/>
      <c r="BF41" s="506"/>
      <c r="BG41" s="506"/>
      <c r="BH41" s="506"/>
      <c r="BI41" s="506"/>
      <c r="BJ41" s="506"/>
      <c r="BK41" s="196"/>
    </row>
    <row r="42" spans="2:63" ht="12.75" customHeight="1" x14ac:dyDescent="0.25">
      <c r="AY42" s="506"/>
      <c r="AZ42" s="506"/>
      <c r="BA42" s="506"/>
      <c r="BB42" s="506"/>
      <c r="BC42" s="506"/>
      <c r="BD42" s="506"/>
      <c r="BE42" s="506"/>
      <c r="BF42" s="506"/>
      <c r="BG42" s="506"/>
      <c r="BH42" s="506"/>
      <c r="BI42" s="506"/>
      <c r="BJ42" s="506"/>
    </row>
    <row r="43" spans="2:63" ht="12.75" customHeight="1" x14ac:dyDescent="0.25">
      <c r="AY43" s="506"/>
      <c r="AZ43" s="506"/>
      <c r="BA43" s="506"/>
      <c r="BB43" s="506"/>
      <c r="BC43" s="506"/>
      <c r="BD43" s="506"/>
      <c r="BE43" s="506"/>
      <c r="BF43" s="506"/>
      <c r="BG43" s="506"/>
      <c r="BH43" s="506"/>
      <c r="BI43" s="506"/>
      <c r="BJ43" s="506"/>
    </row>
    <row r="44" spans="2:63" ht="12.75" customHeight="1" x14ac:dyDescent="0.25">
      <c r="AY44" s="506"/>
      <c r="AZ44" s="506"/>
      <c r="BA44" s="506"/>
      <c r="BB44" s="506"/>
      <c r="BC44" s="506"/>
      <c r="BD44" s="506"/>
      <c r="BE44" s="506"/>
      <c r="BF44" s="506"/>
      <c r="BG44" s="506"/>
      <c r="BH44" s="506"/>
      <c r="BI44" s="506"/>
      <c r="BJ44" s="506"/>
    </row>
    <row r="45" spans="2:63" ht="12.75" customHeight="1" x14ac:dyDescent="0.25">
      <c r="AY45" s="506"/>
      <c r="AZ45" s="506"/>
      <c r="BA45" s="506"/>
      <c r="BB45" s="506"/>
      <c r="BC45" s="506"/>
      <c r="BD45" s="506"/>
      <c r="BE45" s="506"/>
      <c r="BF45" s="506"/>
      <c r="BG45" s="506"/>
      <c r="BH45" s="506"/>
      <c r="BI45" s="506"/>
      <c r="BJ45" s="506"/>
    </row>
    <row r="46" spans="2:63" ht="12.75" customHeight="1" x14ac:dyDescent="0.25">
      <c r="AY46" s="506"/>
      <c r="AZ46" s="506"/>
      <c r="BA46" s="506"/>
      <c r="BB46" s="506"/>
      <c r="BC46" s="506"/>
      <c r="BD46" s="506"/>
      <c r="BE46" s="506"/>
      <c r="BF46" s="506"/>
      <c r="BG46" s="506"/>
      <c r="BH46" s="506"/>
      <c r="BI46" s="506"/>
      <c r="BJ46" s="506"/>
    </row>
    <row r="47" spans="2:63" ht="12.75" customHeight="1" x14ac:dyDescent="0.25">
      <c r="AY47" s="506"/>
      <c r="AZ47" s="506"/>
      <c r="BA47" s="506"/>
      <c r="BB47" s="506"/>
      <c r="BC47" s="506"/>
      <c r="BD47" s="506"/>
      <c r="BE47" s="506"/>
      <c r="BF47" s="506"/>
      <c r="BG47" s="506"/>
      <c r="BH47" s="506"/>
      <c r="BI47" s="506"/>
      <c r="BJ47" s="506"/>
    </row>
    <row r="48" spans="2:63" ht="12.75" customHeight="1" x14ac:dyDescent="0.25">
      <c r="AY48" s="506"/>
      <c r="AZ48" s="506"/>
      <c r="BA48" s="506"/>
      <c r="BB48" s="506"/>
      <c r="BC48" s="506"/>
      <c r="BD48" s="506"/>
      <c r="BE48" s="506"/>
      <c r="BF48" s="506"/>
      <c r="BG48" s="506"/>
      <c r="BH48" s="506"/>
      <c r="BI48" s="506"/>
      <c r="BJ48" s="506"/>
    </row>
    <row r="49" spans="51:62" ht="12.75" customHeight="1" x14ac:dyDescent="0.25">
      <c r="AY49" s="506"/>
      <c r="AZ49" s="506"/>
      <c r="BA49" s="506"/>
      <c r="BB49" s="506"/>
      <c r="BC49" s="506"/>
      <c r="BD49" s="506"/>
      <c r="BE49" s="506"/>
      <c r="BF49" s="506"/>
      <c r="BG49" s="506"/>
      <c r="BH49" s="506"/>
      <c r="BI49" s="506"/>
      <c r="BJ49" s="506"/>
    </row>
    <row r="50" spans="51:62" ht="12.75" customHeight="1" x14ac:dyDescent="0.25">
      <c r="AY50" s="506"/>
      <c r="AZ50" s="506"/>
      <c r="BA50" s="506"/>
      <c r="BB50" s="506"/>
      <c r="BC50" s="506"/>
      <c r="BD50" s="506"/>
      <c r="BE50" s="506"/>
      <c r="BF50" s="506"/>
      <c r="BG50" s="506"/>
      <c r="BH50" s="506"/>
      <c r="BI50" s="506"/>
      <c r="BJ50" s="506"/>
    </row>
    <row r="51" spans="51:62" ht="12.75" customHeight="1" x14ac:dyDescent="0.25">
      <c r="AY51" s="506"/>
      <c r="AZ51" s="506"/>
      <c r="BA51" s="506"/>
      <c r="BB51" s="506"/>
      <c r="BC51" s="506"/>
      <c r="BD51" s="506"/>
      <c r="BE51" s="506"/>
      <c r="BF51" s="506"/>
      <c r="BG51" s="506"/>
      <c r="BH51" s="506"/>
      <c r="BI51" s="506"/>
      <c r="BJ51" s="506"/>
    </row>
    <row r="52" spans="51:62" ht="12.75" customHeight="1" x14ac:dyDescent="0.25">
      <c r="AY52" s="506"/>
      <c r="AZ52" s="506"/>
      <c r="BA52" s="506"/>
      <c r="BB52" s="506"/>
      <c r="BC52" s="506"/>
      <c r="BD52" s="506"/>
      <c r="BE52" s="506"/>
      <c r="BF52" s="506"/>
      <c r="BG52" s="506"/>
      <c r="BH52" s="506"/>
      <c r="BI52" s="506"/>
      <c r="BJ52" s="506"/>
    </row>
    <row r="53" spans="51:62" ht="12.75" customHeight="1" x14ac:dyDescent="0.25">
      <c r="AY53" s="506"/>
      <c r="AZ53" s="506"/>
      <c r="BA53" s="506"/>
      <c r="BB53" s="506"/>
      <c r="BC53" s="506"/>
      <c r="BD53" s="506"/>
      <c r="BE53" s="506"/>
      <c r="BF53" s="506"/>
      <c r="BG53" s="506"/>
      <c r="BH53" s="506"/>
      <c r="BI53" s="506"/>
      <c r="BJ53" s="506"/>
    </row>
    <row r="54" spans="51:62" ht="12.75" customHeight="1" x14ac:dyDescent="0.25">
      <c r="AY54" s="506"/>
      <c r="AZ54" s="506"/>
      <c r="BA54" s="506"/>
      <c r="BB54" s="506"/>
      <c r="BC54" s="506"/>
      <c r="BD54" s="506"/>
      <c r="BE54" s="506"/>
      <c r="BF54" s="506"/>
      <c r="BG54" s="506"/>
      <c r="BH54" s="506"/>
      <c r="BI54" s="506"/>
      <c r="BJ54" s="506"/>
    </row>
    <row r="55" spans="51:62" ht="12.75" customHeight="1" x14ac:dyDescent="0.25">
      <c r="AY55" s="506"/>
      <c r="AZ55" s="506"/>
      <c r="BA55" s="506"/>
      <c r="BB55" s="506"/>
      <c r="BC55" s="506"/>
      <c r="BD55" s="506"/>
      <c r="BE55" s="506"/>
      <c r="BF55" s="506"/>
      <c r="BG55" s="506"/>
      <c r="BH55" s="506"/>
      <c r="BI55" s="506"/>
      <c r="BJ55" s="506"/>
    </row>
    <row r="56" spans="51:62" ht="12.75" customHeight="1" x14ac:dyDescent="0.25">
      <c r="AY56" s="506"/>
      <c r="AZ56" s="506"/>
      <c r="BA56" s="506"/>
      <c r="BB56" s="506"/>
      <c r="BC56" s="506"/>
      <c r="BD56" s="506"/>
      <c r="BE56" s="506"/>
      <c r="BF56" s="506"/>
      <c r="BG56" s="506"/>
      <c r="BH56" s="506"/>
      <c r="BI56" s="506"/>
      <c r="BJ56" s="506"/>
    </row>
    <row r="57" spans="51:62" ht="12.75" customHeight="1" x14ac:dyDescent="0.25">
      <c r="AY57" s="506"/>
      <c r="AZ57" s="506"/>
      <c r="BA57" s="506"/>
      <c r="BB57" s="506"/>
      <c r="BC57" s="506"/>
      <c r="BD57" s="506"/>
      <c r="BE57" s="506"/>
      <c r="BF57" s="506"/>
      <c r="BG57" s="506"/>
      <c r="BH57" s="506"/>
      <c r="BI57" s="506"/>
      <c r="BJ57" s="506"/>
    </row>
    <row r="58" spans="51:62" ht="12.75" customHeight="1" x14ac:dyDescent="0.25">
      <c r="AY58" s="506"/>
      <c r="AZ58" s="506"/>
      <c r="BA58" s="506"/>
      <c r="BB58" s="506"/>
      <c r="BC58" s="506"/>
      <c r="BD58" s="506"/>
      <c r="BE58" s="506"/>
      <c r="BF58" s="506"/>
      <c r="BG58" s="506"/>
      <c r="BH58" s="506"/>
      <c r="BI58" s="506"/>
      <c r="BJ58" s="506"/>
    </row>
  </sheetData>
  <sheetProtection selectLockedCells="1" selectUnlockedCells="1"/>
  <mergeCells count="58">
    <mergeCell ref="AD11:AD12"/>
    <mergeCell ref="AE11:AE12"/>
    <mergeCell ref="X11:Y11"/>
    <mergeCell ref="Z11:Z12"/>
    <mergeCell ref="AA11:AA12"/>
    <mergeCell ref="AB11:AB12"/>
    <mergeCell ref="AC11:AC12"/>
    <mergeCell ref="BC11:BF11"/>
    <mergeCell ref="BG11:BJ11"/>
    <mergeCell ref="AF11:AH11"/>
    <mergeCell ref="AI11:AI12"/>
    <mergeCell ref="AJ11:AJ12"/>
    <mergeCell ref="AK11:AQ11"/>
    <mergeCell ref="AS11:AS12"/>
    <mergeCell ref="AT11:AT12"/>
    <mergeCell ref="AU11:AX11"/>
    <mergeCell ref="AY11:BB11"/>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U9:BJ9"/>
    <mergeCell ref="B10:D10"/>
    <mergeCell ref="E10:T10"/>
    <mergeCell ref="U10:AT10"/>
    <mergeCell ref="AU10:BJ10"/>
    <mergeCell ref="B2:B6"/>
    <mergeCell ref="AV2:BJ2"/>
    <mergeCell ref="AV3:BJ3"/>
    <mergeCell ref="AV4:BJ4"/>
    <mergeCell ref="AV5:BJ6"/>
    <mergeCell ref="C5:Q6"/>
    <mergeCell ref="R5:AI6"/>
    <mergeCell ref="AJ5:AU6"/>
    <mergeCell ref="C2:Q4"/>
    <mergeCell ref="R2:AI4"/>
    <mergeCell ref="AJ2:AU2"/>
    <mergeCell ref="AJ3:AU3"/>
    <mergeCell ref="AJ4:AU4"/>
    <mergeCell ref="AM7:AT7"/>
    <mergeCell ref="AU7:BJ8"/>
    <mergeCell ref="B7:C7"/>
    <mergeCell ref="D7:Z7"/>
    <mergeCell ref="AA7:AB7"/>
    <mergeCell ref="AC7:AJ7"/>
    <mergeCell ref="AK7:AL7"/>
  </mergeCells>
  <conditionalFormatting sqref="G13:G18">
    <cfRule type="colorScale" priority="97">
      <colorScale>
        <cfvo type="min"/>
        <cfvo type="max"/>
        <color theme="0"/>
        <color theme="0"/>
      </colorScale>
    </cfRule>
    <cfRule type="colorScale" priority="98">
      <colorScale>
        <cfvo type="min"/>
        <cfvo type="max"/>
        <color theme="0"/>
        <color rgb="FFFFEF9C"/>
      </colorScale>
    </cfRule>
    <cfRule type="cellIs" dxfId="453" priority="99" stopIfTrue="1" operator="between">
      <formula>0.9</formula>
      <formula>1.05</formula>
    </cfRule>
    <cfRule type="cellIs" dxfId="452" priority="100" stopIfTrue="1" operator="between">
      <formula>0.7</formula>
      <formula>0.8999</formula>
    </cfRule>
    <cfRule type="cellIs" dxfId="451" priority="101" stopIfTrue="1" operator="between">
      <formula>0</formula>
      <formula>0.699</formula>
    </cfRule>
    <cfRule type="cellIs" dxfId="450" priority="102" stopIfTrue="1" operator="greaterThan">
      <formula>1.05</formula>
    </cfRule>
    <cfRule type="cellIs" dxfId="449" priority="103" stopIfTrue="1" operator="between">
      <formula>0.9</formula>
      <formula>1.05</formula>
    </cfRule>
    <cfRule type="cellIs" dxfId="448" priority="104" stopIfTrue="1" operator="between">
      <formula>0.7</formula>
      <formula>0.8999</formula>
    </cfRule>
    <cfRule type="cellIs" dxfId="447" priority="105" stopIfTrue="1" operator="between">
      <formula>0</formula>
      <formula>0.699</formula>
    </cfRule>
    <cfRule type="cellIs" dxfId="446" priority="106" stopIfTrue="1" operator="greaterThan">
      <formula>1.05</formula>
    </cfRule>
  </conditionalFormatting>
  <conditionalFormatting sqref="J13:J16">
    <cfRule type="colorScale" priority="55">
      <colorScale>
        <cfvo type="min"/>
        <cfvo type="max"/>
        <color theme="0"/>
        <color theme="0"/>
      </colorScale>
    </cfRule>
    <cfRule type="colorScale" priority="56">
      <colorScale>
        <cfvo type="min"/>
        <cfvo type="max"/>
        <color theme="0"/>
        <color rgb="FFFFEF9C"/>
      </colorScale>
    </cfRule>
    <cfRule type="cellIs" dxfId="445" priority="57" stopIfTrue="1" operator="between">
      <formula>0.9</formula>
      <formula>1.05</formula>
    </cfRule>
    <cfRule type="cellIs" dxfId="444" priority="58" stopIfTrue="1" operator="between">
      <formula>0.7</formula>
      <formula>0.8999</formula>
    </cfRule>
    <cfRule type="cellIs" dxfId="443" priority="59" stopIfTrue="1" operator="between">
      <formula>0</formula>
      <formula>0.699</formula>
    </cfRule>
    <cfRule type="cellIs" dxfId="442" priority="60" stopIfTrue="1" operator="greaterThan">
      <formula>1.05</formula>
    </cfRule>
    <cfRule type="cellIs" dxfId="441" priority="61" stopIfTrue="1" operator="between">
      <formula>0.9</formula>
      <formula>1.05</formula>
    </cfRule>
    <cfRule type="cellIs" dxfId="440" priority="62" stopIfTrue="1" operator="between">
      <formula>0.7</formula>
      <formula>0.8999</formula>
    </cfRule>
    <cfRule type="cellIs" dxfId="439" priority="63" stopIfTrue="1" operator="between">
      <formula>0</formula>
      <formula>0.699</formula>
    </cfRule>
    <cfRule type="cellIs" dxfId="438" priority="64" stopIfTrue="1" operator="greaterThan">
      <formula>1.05</formula>
    </cfRule>
  </conditionalFormatting>
  <conditionalFormatting sqref="J17:J18">
    <cfRule type="colorScale" priority="75">
      <colorScale>
        <cfvo type="min"/>
        <cfvo type="max"/>
        <color theme="0"/>
        <color theme="0"/>
      </colorScale>
    </cfRule>
    <cfRule type="colorScale" priority="76">
      <colorScale>
        <cfvo type="min"/>
        <cfvo type="max"/>
        <color theme="0"/>
        <color rgb="FFFFEF9C"/>
      </colorScale>
    </cfRule>
    <cfRule type="cellIs" dxfId="437" priority="77" stopIfTrue="1" operator="between">
      <formula>0.9</formula>
      <formula>1.05</formula>
    </cfRule>
    <cfRule type="cellIs" dxfId="436" priority="78" stopIfTrue="1" operator="between">
      <formula>0.7</formula>
      <formula>0.8999</formula>
    </cfRule>
    <cfRule type="cellIs" dxfId="435" priority="79" stopIfTrue="1" operator="between">
      <formula>0</formula>
      <formula>0.699</formula>
    </cfRule>
    <cfRule type="cellIs" dxfId="434" priority="80" stopIfTrue="1" operator="greaterThan">
      <formula>1.05</formula>
    </cfRule>
    <cfRule type="cellIs" dxfId="433" priority="81" stopIfTrue="1" operator="between">
      <formula>0.9</formula>
      <formula>1.05</formula>
    </cfRule>
    <cfRule type="cellIs" dxfId="432" priority="82" stopIfTrue="1" operator="between">
      <formula>0.7</formula>
      <formula>0.8999</formula>
    </cfRule>
    <cfRule type="cellIs" dxfId="431" priority="83" stopIfTrue="1" operator="between">
      <formula>0</formula>
      <formula>0.699</formula>
    </cfRule>
    <cfRule type="cellIs" dxfId="430" priority="84" stopIfTrue="1" operator="greaterThan">
      <formula>1.05</formula>
    </cfRule>
  </conditionalFormatting>
  <conditionalFormatting sqref="M13:M18">
    <cfRule type="colorScale" priority="45">
      <colorScale>
        <cfvo type="min"/>
        <cfvo type="max"/>
        <color theme="0"/>
        <color theme="0"/>
      </colorScale>
    </cfRule>
    <cfRule type="colorScale" priority="46">
      <colorScale>
        <cfvo type="min"/>
        <cfvo type="max"/>
        <color theme="0"/>
        <color rgb="FFFFEF9C"/>
      </colorScale>
    </cfRule>
    <cfRule type="cellIs" dxfId="429" priority="47" stopIfTrue="1" operator="between">
      <formula>0.9</formula>
      <formula>1.05</formula>
    </cfRule>
    <cfRule type="cellIs" dxfId="428" priority="48" stopIfTrue="1" operator="between">
      <formula>0.7</formula>
      <formula>0.8999</formula>
    </cfRule>
    <cfRule type="cellIs" dxfId="427" priority="49" stopIfTrue="1" operator="between">
      <formula>0</formula>
      <formula>0.699</formula>
    </cfRule>
    <cfRule type="cellIs" dxfId="426" priority="50" stopIfTrue="1" operator="greaterThan">
      <formula>1.05</formula>
    </cfRule>
    <cfRule type="cellIs" dxfId="425" priority="51" stopIfTrue="1" operator="between">
      <formula>0.9</formula>
      <formula>1.05</formula>
    </cfRule>
    <cfRule type="cellIs" dxfId="424" priority="52" stopIfTrue="1" operator="between">
      <formula>0.7</formula>
      <formula>0.8999</formula>
    </cfRule>
    <cfRule type="cellIs" dxfId="423" priority="53" stopIfTrue="1" operator="between">
      <formula>0</formula>
      <formula>0.699</formula>
    </cfRule>
    <cfRule type="cellIs" dxfId="422" priority="54" stopIfTrue="1" operator="greaterThan">
      <formula>1.05</formula>
    </cfRule>
  </conditionalFormatting>
  <conditionalFormatting sqref="P13">
    <cfRule type="colorScale" priority="15">
      <colorScale>
        <cfvo type="min"/>
        <cfvo type="max"/>
        <color theme="0"/>
        <color theme="0"/>
      </colorScale>
    </cfRule>
    <cfRule type="colorScale" priority="16">
      <colorScale>
        <cfvo type="min"/>
        <cfvo type="max"/>
        <color theme="0"/>
        <color rgb="FFFFEF9C"/>
      </colorScale>
    </cfRule>
    <cfRule type="cellIs" dxfId="421" priority="17" stopIfTrue="1" operator="between">
      <formula>0.9</formula>
      <formula>1.05</formula>
    </cfRule>
    <cfRule type="cellIs" dxfId="420" priority="18" stopIfTrue="1" operator="between">
      <formula>0.7</formula>
      <formula>0.8999</formula>
    </cfRule>
    <cfRule type="cellIs" dxfId="419" priority="19" stopIfTrue="1" operator="between">
      <formula>0</formula>
      <formula>0.699</formula>
    </cfRule>
    <cfRule type="cellIs" dxfId="418" priority="20" stopIfTrue="1" operator="greaterThan">
      <formula>1.05</formula>
    </cfRule>
    <cfRule type="cellIs" dxfId="417" priority="21" stopIfTrue="1" operator="between">
      <formula>0.9</formula>
      <formula>1.05</formula>
    </cfRule>
    <cfRule type="cellIs" dxfId="416" priority="22" stopIfTrue="1" operator="between">
      <formula>0.7</formula>
      <formula>0.8999</formula>
    </cfRule>
    <cfRule type="cellIs" dxfId="415" priority="23" stopIfTrue="1" operator="between">
      <formula>0</formula>
      <formula>0.699</formula>
    </cfRule>
    <cfRule type="cellIs" dxfId="414" priority="24" stopIfTrue="1" operator="greaterThan">
      <formula>1.05</formula>
    </cfRule>
  </conditionalFormatting>
  <conditionalFormatting sqref="P16:P18 P14">
    <cfRule type="colorScale" priority="35">
      <colorScale>
        <cfvo type="min"/>
        <cfvo type="max"/>
        <color theme="0"/>
        <color theme="0"/>
      </colorScale>
    </cfRule>
    <cfRule type="colorScale" priority="36">
      <colorScale>
        <cfvo type="min"/>
        <cfvo type="max"/>
        <color theme="0"/>
        <color rgb="FFFFEF9C"/>
      </colorScale>
    </cfRule>
    <cfRule type="cellIs" dxfId="413" priority="37" stopIfTrue="1" operator="between">
      <formula>0.9</formula>
      <formula>1.05</formula>
    </cfRule>
    <cfRule type="cellIs" dxfId="412" priority="38" stopIfTrue="1" operator="between">
      <formula>0.7</formula>
      <formula>0.8999</formula>
    </cfRule>
    <cfRule type="cellIs" dxfId="411" priority="39" stopIfTrue="1" operator="between">
      <formula>0</formula>
      <formula>0.699</formula>
    </cfRule>
    <cfRule type="cellIs" dxfId="410" priority="40" stopIfTrue="1" operator="greaterThan">
      <formula>1.05</formula>
    </cfRule>
    <cfRule type="cellIs" dxfId="409" priority="41" stopIfTrue="1" operator="between">
      <formula>0.9</formula>
      <formula>1.05</formula>
    </cfRule>
    <cfRule type="cellIs" dxfId="408" priority="42" stopIfTrue="1" operator="between">
      <formula>0.7</formula>
      <formula>0.8999</formula>
    </cfRule>
    <cfRule type="cellIs" dxfId="407" priority="43" stopIfTrue="1" operator="between">
      <formula>0</formula>
      <formula>0.699</formula>
    </cfRule>
    <cfRule type="cellIs" dxfId="406" priority="44" stopIfTrue="1" operator="greaterThan">
      <formula>1.05</formula>
    </cfRule>
  </conditionalFormatting>
  <conditionalFormatting sqref="Q13:S14">
    <cfRule type="colorScale" priority="8">
      <colorScale>
        <cfvo type="min"/>
        <cfvo type="max"/>
        <color theme="0"/>
        <color theme="0"/>
      </colorScale>
    </cfRule>
  </conditionalFormatting>
  <conditionalFormatting sqref="Q15:S15">
    <cfRule type="colorScale" priority="1">
      <colorScale>
        <cfvo type="min"/>
        <cfvo type="max"/>
        <color theme="0"/>
        <color theme="0"/>
      </colorScale>
    </cfRule>
  </conditionalFormatting>
  <conditionalFormatting sqref="S13:S14">
    <cfRule type="cellIs" dxfId="405" priority="9" stopIfTrue="1" operator="between">
      <formula>0.9</formula>
      <formula>1</formula>
    </cfRule>
    <cfRule type="cellIs" dxfId="404" priority="10" stopIfTrue="1" operator="between">
      <formula>0.7</formula>
      <formula>0.8999</formula>
    </cfRule>
    <cfRule type="cellIs" dxfId="403" priority="11" stopIfTrue="1" operator="between">
      <formula>0</formula>
      <formula>0.699</formula>
    </cfRule>
    <cfRule type="cellIs" dxfId="402" priority="12" stopIfTrue="1" operator="between">
      <formula>0.9</formula>
      <formula>1</formula>
    </cfRule>
    <cfRule type="cellIs" dxfId="401" priority="13" stopIfTrue="1" operator="between">
      <formula>0.7</formula>
      <formula>0.8999</formula>
    </cfRule>
    <cfRule type="cellIs" dxfId="400" priority="14" stopIfTrue="1" operator="between">
      <formula>0</formula>
      <formula>0.699</formula>
    </cfRule>
  </conditionalFormatting>
  <conditionalFormatting sqref="S15">
    <cfRule type="cellIs" dxfId="399" priority="2" stopIfTrue="1" operator="between">
      <formula>0.9</formula>
      <formula>1</formula>
    </cfRule>
    <cfRule type="cellIs" dxfId="398" priority="3" stopIfTrue="1" operator="between">
      <formula>0.7</formula>
      <formula>0.8999</formula>
    </cfRule>
    <cfRule type="cellIs" dxfId="397" priority="4" stopIfTrue="1" operator="between">
      <formula>0</formula>
      <formula>0.699</formula>
    </cfRule>
    <cfRule type="cellIs" dxfId="396" priority="5" stopIfTrue="1" operator="between">
      <formula>0.9</formula>
      <formula>1</formula>
    </cfRule>
    <cfRule type="cellIs" dxfId="395" priority="6" stopIfTrue="1" operator="between">
      <formula>0.7</formula>
      <formula>0.8999</formula>
    </cfRule>
    <cfRule type="cellIs" dxfId="394" priority="7" stopIfTrue="1" operator="between">
      <formula>0</formula>
      <formula>0.699</formula>
    </cfRule>
  </conditionalFormatting>
  <conditionalFormatting sqref="S16:S18">
    <cfRule type="colorScale" priority="25">
      <colorScale>
        <cfvo type="min"/>
        <cfvo type="max"/>
        <color theme="0"/>
        <color theme="0"/>
      </colorScale>
    </cfRule>
    <cfRule type="colorScale" priority="26">
      <colorScale>
        <cfvo type="min"/>
        <cfvo type="max"/>
        <color theme="0"/>
        <color rgb="FFFFEF9C"/>
      </colorScale>
    </cfRule>
    <cfRule type="cellIs" dxfId="393" priority="27" stopIfTrue="1" operator="between">
      <formula>0.9</formula>
      <formula>1.05</formula>
    </cfRule>
    <cfRule type="cellIs" dxfId="392" priority="28" stopIfTrue="1" operator="between">
      <formula>0.7</formula>
      <formula>0.8999</formula>
    </cfRule>
    <cfRule type="cellIs" dxfId="391" priority="29" stopIfTrue="1" operator="between">
      <formula>0</formula>
      <formula>0.699</formula>
    </cfRule>
    <cfRule type="cellIs" dxfId="390" priority="30" stopIfTrue="1" operator="greaterThan">
      <formula>1.05</formula>
    </cfRule>
    <cfRule type="cellIs" dxfId="389" priority="31" stopIfTrue="1" operator="between">
      <formula>0.9</formula>
      <formula>1.05</formula>
    </cfRule>
    <cfRule type="cellIs" dxfId="388" priority="32" stopIfTrue="1" operator="between">
      <formula>0.7</formula>
      <formula>0.8999</formula>
    </cfRule>
    <cfRule type="cellIs" dxfId="387" priority="33" stopIfTrue="1" operator="between">
      <formula>0</formula>
      <formula>0.699</formula>
    </cfRule>
    <cfRule type="cellIs" dxfId="386" priority="34" stopIfTrue="1" operator="greaterThan">
      <formula>1.05</formula>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allowBlank="1" showInputMessage="1" showErrorMessage="1">
          <x14:formula1>
            <xm:f>'C:\Users\luis.arias\Documents\VIGENCIA 2023\PLAN DE ACCION -POA\DIRECCION TÉCNICA\[MATRIZ DOFA Dirección Técnica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TÉCNICA\[MATRIZ DOFA Dirección Técnica 2023.xlsx]datos'!#REF!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8"/>
  <sheetViews>
    <sheetView showGridLines="0" topLeftCell="AF8" zoomScale="70" zoomScaleNormal="70" workbookViewId="0">
      <selection activeCell="AW29" sqref="AW29"/>
    </sheetView>
  </sheetViews>
  <sheetFormatPr baseColWidth="10" defaultColWidth="20.5703125" defaultRowHeight="12.75" customHeight="1" x14ac:dyDescent="0.25"/>
  <cols>
    <col min="1" max="1" width="4.7109375" customWidth="1"/>
    <col min="2" max="2" width="11.42578125" style="62" customWidth="1"/>
    <col min="3" max="3" width="5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26.85546875" style="62" customWidth="1"/>
    <col min="23" max="23" width="26.28515625" style="62" customWidth="1"/>
    <col min="24" max="25" width="20.5703125" style="62" customWidth="1"/>
    <col min="26" max="36" width="20.5703125" style="63" customWidth="1"/>
    <col min="37" max="37" width="26.7109375" style="63" customWidth="1"/>
    <col min="38" max="42" width="20.5703125" style="63" customWidth="1"/>
    <col min="43" max="43" width="31.42578125" style="63" customWidth="1"/>
    <col min="44" max="44" width="59.7109375" style="63" customWidth="1"/>
    <col min="45" max="48" width="20.5703125" style="63" customWidth="1"/>
    <col min="49" max="49" width="43.42578125" style="63" customWidth="1"/>
    <col min="50" max="50" width="33.7109375" style="62" customWidth="1"/>
    <col min="51" max="52" width="20.5703125" style="62" customWidth="1"/>
    <col min="53" max="53" width="61.85546875" style="62" customWidth="1"/>
    <col min="54" max="55" width="20.570312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15" customHeight="1" thickBot="1" x14ac:dyDescent="0.4">
      <c r="B2" s="1024"/>
      <c r="C2" s="1002" t="s">
        <v>18</v>
      </c>
      <c r="D2" s="1003"/>
      <c r="E2" s="1003"/>
      <c r="F2" s="1003"/>
      <c r="G2" s="1003"/>
      <c r="H2" s="1003"/>
      <c r="I2" s="1003"/>
      <c r="J2" s="1003"/>
      <c r="K2" s="1003"/>
      <c r="L2" s="1003"/>
      <c r="M2" s="1003"/>
      <c r="N2" s="1003"/>
      <c r="O2" s="1003"/>
      <c r="P2" s="1003"/>
      <c r="Q2" s="1004"/>
      <c r="R2" s="1011" t="s">
        <v>19</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18.75" customHeight="1" thickBot="1" x14ac:dyDescent="0.4">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8" customHeight="1" thickBot="1" x14ac:dyDescent="0.4">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75"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2.5" customHeight="1" thickBot="1" x14ac:dyDescent="0.4">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9.75" customHeight="1" x14ac:dyDescent="0.25">
      <c r="B7" s="1035" t="s">
        <v>28</v>
      </c>
      <c r="C7" s="1036"/>
      <c r="D7" s="1304" t="s">
        <v>1178</v>
      </c>
      <c r="E7" s="1304"/>
      <c r="F7" s="1304"/>
      <c r="G7" s="1304"/>
      <c r="H7" s="1304"/>
      <c r="I7" s="1304"/>
      <c r="J7" s="1304"/>
      <c r="K7" s="1304"/>
      <c r="L7" s="1304"/>
      <c r="M7" s="1304"/>
      <c r="N7" s="1304"/>
      <c r="O7" s="1304"/>
      <c r="P7" s="1304"/>
      <c r="Q7" s="1304"/>
      <c r="R7" s="1304"/>
      <c r="S7" s="1304"/>
      <c r="T7" s="1304"/>
      <c r="U7" s="1304"/>
      <c r="V7" s="1304"/>
      <c r="W7" s="1304"/>
      <c r="X7" s="1304"/>
      <c r="Y7" s="1304"/>
      <c r="Z7" s="1304"/>
      <c r="AA7" s="1064" t="s">
        <v>30</v>
      </c>
      <c r="AB7" s="1064"/>
      <c r="AC7" s="1305"/>
      <c r="AD7" s="1305"/>
      <c r="AE7" s="1305"/>
      <c r="AF7" s="1305"/>
      <c r="AG7" s="1305"/>
      <c r="AH7" s="1305"/>
      <c r="AI7" s="1305"/>
      <c r="AJ7" s="1305"/>
      <c r="AK7" s="1064" t="s">
        <v>32</v>
      </c>
      <c r="AL7" s="1064"/>
      <c r="AM7" s="1255" t="s">
        <v>1067</v>
      </c>
      <c r="AN7" s="1255"/>
      <c r="AO7" s="1255"/>
      <c r="AP7" s="1255"/>
      <c r="AQ7" s="1255"/>
      <c r="AR7" s="1255"/>
      <c r="AS7" s="1255"/>
      <c r="AT7" s="1255"/>
      <c r="AU7" s="1062"/>
      <c r="AV7" s="1062"/>
      <c r="AW7" s="1062"/>
      <c r="AX7" s="1062"/>
      <c r="AY7" s="1062"/>
      <c r="AZ7" s="1062"/>
      <c r="BA7" s="1062"/>
      <c r="BB7" s="1062"/>
      <c r="BC7" s="1062"/>
      <c r="BD7" s="1062"/>
      <c r="BE7" s="1062"/>
      <c r="BF7" s="1062"/>
      <c r="BG7" s="1062"/>
      <c r="BH7" s="1062"/>
      <c r="BI7" s="1062"/>
      <c r="BJ7" s="1063"/>
    </row>
    <row r="8" spans="2:251" s="54" customFormat="1" ht="35.25" customHeight="1" x14ac:dyDescent="0.25">
      <c r="B8" s="1300" t="s">
        <v>34</v>
      </c>
      <c r="C8" s="1301"/>
      <c r="D8" s="1302" t="s">
        <v>1179</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85" t="s">
        <v>36</v>
      </c>
      <c r="AN8" s="1303">
        <v>44580</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74.2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159" t="s">
        <v>63</v>
      </c>
      <c r="AL11" s="1160"/>
      <c r="AM11" s="1160"/>
      <c r="AN11" s="1160"/>
      <c r="AO11" s="1160"/>
      <c r="AP11" s="1160"/>
      <c r="AQ11" s="1161"/>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53.2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SUM(T13:T14)</f>
        <v>0.46</v>
      </c>
      <c r="U12" s="1058"/>
      <c r="V12" s="1058"/>
      <c r="W12" s="1058"/>
      <c r="X12" s="131" t="s">
        <v>74</v>
      </c>
      <c r="Y12" s="131" t="s">
        <v>75</v>
      </c>
      <c r="Z12" s="1083"/>
      <c r="AA12" s="1058"/>
      <c r="AB12" s="1058"/>
      <c r="AC12" s="1058"/>
      <c r="AD12" s="1058"/>
      <c r="AE12" s="1058"/>
      <c r="AF12" s="130" t="s">
        <v>76</v>
      </c>
      <c r="AG12" s="130" t="s">
        <v>1180</v>
      </c>
      <c r="AH12" s="131" t="s">
        <v>78</v>
      </c>
      <c r="AI12" s="1058"/>
      <c r="AJ12" s="1058"/>
      <c r="AK12" s="134" t="s">
        <v>79</v>
      </c>
      <c r="AL12" s="134" t="s">
        <v>80</v>
      </c>
      <c r="AM12" s="134" t="s">
        <v>81</v>
      </c>
      <c r="AN12" s="134" t="s">
        <v>204</v>
      </c>
      <c r="AO12" s="134" t="s">
        <v>82</v>
      </c>
      <c r="AP12" s="134" t="s">
        <v>83</v>
      </c>
      <c r="AQ12" s="134"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43.25" customHeight="1" x14ac:dyDescent="0.25">
      <c r="B13" s="157">
        <v>1</v>
      </c>
      <c r="C13" s="298" t="s">
        <v>1181</v>
      </c>
      <c r="D13" s="48">
        <v>0.84</v>
      </c>
      <c r="E13" s="229">
        <v>0.19</v>
      </c>
      <c r="F13" s="69">
        <v>0.19</v>
      </c>
      <c r="G13" s="50">
        <f>IF(ISERROR(F13/E13),"",(F13/E13))</f>
        <v>1</v>
      </c>
      <c r="H13" s="69">
        <v>0.27</v>
      </c>
      <c r="I13" s="69">
        <v>0.27</v>
      </c>
      <c r="J13" s="50">
        <f>IF(ISERROR(I13/H13),"",(I13/H13))</f>
        <v>1</v>
      </c>
      <c r="K13" s="69">
        <v>0.27</v>
      </c>
      <c r="L13" s="69"/>
      <c r="M13" s="50">
        <f>IF(ISERROR(L13/K13),"",(L13/K13))</f>
        <v>0</v>
      </c>
      <c r="N13" s="69">
        <v>0.27</v>
      </c>
      <c r="O13" s="69"/>
      <c r="P13" s="50">
        <f>IF(ISERROR(O13/N13),"",(O13/N13))</f>
        <v>0</v>
      </c>
      <c r="Q13" s="69">
        <f>SUM(E13,H13,K13,N13)</f>
        <v>1</v>
      </c>
      <c r="R13" s="159">
        <f>SUM(F13,I13,L13,O13)</f>
        <v>0.46</v>
      </c>
      <c r="S13" s="166">
        <f>IF((IF(ISERROR(R13/Q13),0,(R13/Q13)))&gt;1,1,(IF(ISERROR(R13/Q13),0,(R13/Q13))))</f>
        <v>0.46</v>
      </c>
      <c r="T13" s="166">
        <f>S13*D13</f>
        <v>0.38640000000000002</v>
      </c>
      <c r="U13" s="47" t="s">
        <v>1182</v>
      </c>
      <c r="V13" s="47" t="s">
        <v>1183</v>
      </c>
      <c r="W13" s="46" t="s">
        <v>1184</v>
      </c>
      <c r="X13" s="51" t="s">
        <v>1185</v>
      </c>
      <c r="Y13" s="49" t="s">
        <v>1186</v>
      </c>
      <c r="Z13" s="115" t="s">
        <v>212</v>
      </c>
      <c r="AA13" s="299" t="s">
        <v>1187</v>
      </c>
      <c r="AB13" s="115" t="s">
        <v>162</v>
      </c>
      <c r="AC13" s="115" t="s">
        <v>209</v>
      </c>
      <c r="AD13" s="115" t="s">
        <v>101</v>
      </c>
      <c r="AE13" s="115" t="s">
        <v>102</v>
      </c>
      <c r="AF13" s="300">
        <v>1</v>
      </c>
      <c r="AG13" s="74">
        <v>2019</v>
      </c>
      <c r="AH13" s="74">
        <v>2022</v>
      </c>
      <c r="AI13" s="74" t="s">
        <v>103</v>
      </c>
      <c r="AJ13" s="115" t="s">
        <v>151</v>
      </c>
      <c r="AK13" s="51" t="s">
        <v>1188</v>
      </c>
      <c r="AL13" s="301"/>
      <c r="AM13" s="73"/>
      <c r="AN13" s="46"/>
      <c r="AO13" s="301"/>
      <c r="AP13" s="46" t="s">
        <v>1188</v>
      </c>
      <c r="AQ13" s="296" t="s">
        <v>1189</v>
      </c>
      <c r="AR13" s="115" t="s">
        <v>1190</v>
      </c>
      <c r="AS13" s="35"/>
      <c r="AT13" s="46" t="s">
        <v>1191</v>
      </c>
      <c r="AU13" s="467">
        <v>0.19</v>
      </c>
      <c r="AV13" s="467">
        <v>0.19</v>
      </c>
      <c r="AW13" s="825" t="s">
        <v>1192</v>
      </c>
      <c r="AX13" s="790" t="s">
        <v>1193</v>
      </c>
      <c r="AY13" s="820">
        <v>0.27</v>
      </c>
      <c r="AZ13" s="820">
        <v>0.27</v>
      </c>
      <c r="BA13" s="791" t="s">
        <v>1194</v>
      </c>
      <c r="BB13" s="790" t="s">
        <v>1193</v>
      </c>
      <c r="BC13" s="457"/>
      <c r="BD13" s="789"/>
      <c r="BE13" s="790"/>
      <c r="BF13" s="790"/>
      <c r="BG13" s="516"/>
      <c r="BH13" s="789"/>
      <c r="BI13" s="792"/>
      <c r="BJ13" s="793"/>
      <c r="BK13" s="461"/>
      <c r="BL13" s="461"/>
      <c r="BM13" s="461"/>
      <c r="BN13" s="461"/>
      <c r="BO13" s="461"/>
      <c r="BP13" s="461"/>
      <c r="BQ13" s="461"/>
      <c r="BR13" s="461"/>
      <c r="BS13" s="461"/>
      <c r="BT13" s="461"/>
      <c r="BU13" s="461"/>
      <c r="BV13" s="461"/>
      <c r="BW13" s="461"/>
      <c r="BX13" s="461"/>
      <c r="BY13" s="461"/>
      <c r="BZ13" s="461"/>
      <c r="CA13" s="461"/>
    </row>
    <row r="14" spans="2:251" s="161" customFormat="1" ht="94.5" customHeight="1" x14ac:dyDescent="0.25">
      <c r="B14" s="157">
        <v>2</v>
      </c>
      <c r="C14" s="719" t="s">
        <v>1195</v>
      </c>
      <c r="D14" s="48">
        <v>0.16</v>
      </c>
      <c r="E14" s="69">
        <v>0.19</v>
      </c>
      <c r="F14" s="69">
        <v>0.19</v>
      </c>
      <c r="G14" s="50">
        <f>IF(ISERROR(F14/E14),"",(F14/E14))</f>
        <v>1</v>
      </c>
      <c r="H14" s="69">
        <v>0.27</v>
      </c>
      <c r="I14" s="69">
        <v>0.27</v>
      </c>
      <c r="J14" s="50">
        <f>IF(ISERROR(I14/H14),"",(I14/H14))</f>
        <v>1</v>
      </c>
      <c r="K14" s="69">
        <v>0.27</v>
      </c>
      <c r="L14" s="69"/>
      <c r="M14" s="50">
        <f>IF(ISERROR(L14/K14),"",(L14/K14))</f>
        <v>0</v>
      </c>
      <c r="N14" s="69">
        <v>0.27</v>
      </c>
      <c r="O14" s="69"/>
      <c r="P14" s="50">
        <f>IF(ISERROR(O14/N14),"",(O14/N14))</f>
        <v>0</v>
      </c>
      <c r="Q14" s="69">
        <f>SUM(E14,H14,K14,N14)</f>
        <v>1</v>
      </c>
      <c r="R14" s="69">
        <f>SUM(F14,I14,L14,O14)</f>
        <v>0.46</v>
      </c>
      <c r="S14" s="166">
        <f>IF((IF(ISERROR(R14/Q14),0,(R14/Q14)))&gt;1,1,(IF(ISERROR(R14/Q14),0,(R14/Q14))))</f>
        <v>0.46</v>
      </c>
      <c r="T14" s="166">
        <f>S14*D14</f>
        <v>7.3599999999999999E-2</v>
      </c>
      <c r="U14" s="47" t="s">
        <v>1182</v>
      </c>
      <c r="V14" s="47" t="s">
        <v>1183</v>
      </c>
      <c r="W14" s="46" t="s">
        <v>1196</v>
      </c>
      <c r="X14" s="51" t="s">
        <v>1185</v>
      </c>
      <c r="Y14" s="51" t="s">
        <v>1186</v>
      </c>
      <c r="Z14" s="115" t="s">
        <v>212</v>
      </c>
      <c r="AA14" s="299" t="s">
        <v>1187</v>
      </c>
      <c r="AB14" s="115" t="s">
        <v>162</v>
      </c>
      <c r="AC14" s="115" t="s">
        <v>209</v>
      </c>
      <c r="AD14" s="115" t="s">
        <v>101</v>
      </c>
      <c r="AE14" s="115" t="s">
        <v>102</v>
      </c>
      <c r="AF14" s="300">
        <v>1</v>
      </c>
      <c r="AG14" s="71">
        <v>2019</v>
      </c>
      <c r="AH14" s="71">
        <v>2022</v>
      </c>
      <c r="AI14" s="74" t="s">
        <v>103</v>
      </c>
      <c r="AJ14" s="115" t="s">
        <v>151</v>
      </c>
      <c r="AK14" s="175"/>
      <c r="AL14" s="301"/>
      <c r="AM14" s="73"/>
      <c r="AN14" s="46"/>
      <c r="AO14" s="301"/>
      <c r="AP14" s="46" t="s">
        <v>1188</v>
      </c>
      <c r="AQ14" s="75" t="s">
        <v>110</v>
      </c>
      <c r="AR14" s="115" t="s">
        <v>1197</v>
      </c>
      <c r="AS14" s="35"/>
      <c r="AT14" s="77" t="s">
        <v>1198</v>
      </c>
      <c r="AU14" s="467">
        <v>0.19</v>
      </c>
      <c r="AV14" s="467">
        <v>0.19</v>
      </c>
      <c r="AW14" s="459" t="s">
        <v>1199</v>
      </c>
      <c r="AX14" s="459" t="s">
        <v>1193</v>
      </c>
      <c r="AY14" s="69">
        <v>0.27</v>
      </c>
      <c r="AZ14" s="69">
        <v>0.27</v>
      </c>
      <c r="BA14" s="464" t="s">
        <v>1200</v>
      </c>
      <c r="BB14" s="459" t="s">
        <v>1193</v>
      </c>
      <c r="BC14" s="457"/>
      <c r="BD14" s="457"/>
      <c r="BE14" s="459"/>
      <c r="BF14" s="459"/>
      <c r="BG14" s="516"/>
      <c r="BH14" s="457"/>
      <c r="BI14" s="465"/>
      <c r="BJ14" s="468"/>
      <c r="BK14" s="461"/>
      <c r="BL14" s="461"/>
      <c r="BM14" s="461"/>
      <c r="BN14" s="461"/>
      <c r="BO14" s="461"/>
      <c r="BP14" s="461"/>
      <c r="BQ14" s="461"/>
      <c r="BR14" s="461"/>
      <c r="BS14" s="461"/>
      <c r="BT14" s="461"/>
      <c r="BU14" s="461"/>
      <c r="BV14" s="461"/>
      <c r="BW14" s="461"/>
      <c r="BX14" s="461"/>
      <c r="BY14" s="461"/>
      <c r="BZ14" s="461"/>
      <c r="CA14" s="461"/>
    </row>
    <row r="15" spans="2:251" s="63" customFormat="1" ht="11.65" customHeight="1" x14ac:dyDescent="0.25">
      <c r="B15" s="89"/>
      <c r="C15" s="54"/>
      <c r="D15" s="297"/>
      <c r="E15" s="54"/>
      <c r="F15" s="54"/>
      <c r="G15" s="54"/>
      <c r="H15" s="54"/>
      <c r="I15" s="54"/>
      <c r="J15" s="54"/>
      <c r="K15" s="54"/>
      <c r="L15" s="54"/>
      <c r="M15" s="54"/>
      <c r="N15" s="54"/>
      <c r="O15" s="54"/>
      <c r="P15" s="54"/>
      <c r="Q15" s="54"/>
      <c r="R15" s="54"/>
      <c r="S15" s="54"/>
      <c r="T15" s="54"/>
      <c r="U15" s="54"/>
      <c r="V15" s="54"/>
      <c r="W15" s="54"/>
      <c r="X15" s="54"/>
      <c r="Y15" s="54"/>
      <c r="Z15" s="89"/>
      <c r="AA15" s="62"/>
      <c r="AB15" s="54"/>
      <c r="AC15" s="54"/>
      <c r="AD15" s="54"/>
      <c r="AE15" s="54"/>
      <c r="AF15" s="62"/>
      <c r="AG15" s="62"/>
      <c r="AH15" s="62"/>
      <c r="AI15" s="54"/>
      <c r="AJ15" s="54"/>
      <c r="AK15" s="54"/>
      <c r="AL15" s="62"/>
      <c r="AM15" s="62"/>
      <c r="AN15" s="62"/>
      <c r="AO15" s="62"/>
      <c r="AP15" s="54"/>
      <c r="AQ15" s="54"/>
      <c r="AR15" s="62"/>
      <c r="AS15" s="62"/>
      <c r="AT15" s="62"/>
      <c r="AU15" s="485"/>
      <c r="AV15" s="485"/>
      <c r="AW15" s="485"/>
      <c r="AX15" s="485"/>
      <c r="AY15" s="457"/>
      <c r="AZ15" s="485"/>
      <c r="BA15" s="485"/>
      <c r="BB15" s="485"/>
      <c r="BC15" s="485"/>
      <c r="BD15" s="485"/>
      <c r="BE15" s="486"/>
      <c r="BF15" s="485"/>
      <c r="BG15" s="485"/>
      <c r="BH15" s="485"/>
      <c r="BI15" s="485"/>
      <c r="BJ15" s="485"/>
      <c r="BK15" s="485"/>
      <c r="BL15" s="485"/>
      <c r="BM15" s="485"/>
      <c r="BN15" s="485"/>
      <c r="BO15" s="485"/>
      <c r="BP15" s="485"/>
      <c r="BQ15" s="485"/>
      <c r="BR15" s="485"/>
      <c r="BS15" s="485"/>
      <c r="BT15" s="485"/>
      <c r="BU15" s="485"/>
      <c r="BV15" s="485"/>
      <c r="BW15" s="485"/>
      <c r="BX15" s="485"/>
      <c r="BY15" s="485"/>
      <c r="BZ15" s="485"/>
      <c r="CA15" s="485"/>
    </row>
    <row r="16" spans="2:251" s="63" customFormat="1" ht="11.65" customHeight="1" x14ac:dyDescent="0.25">
      <c r="B16" s="89"/>
      <c r="C16" s="54"/>
      <c r="D16" s="91"/>
      <c r="E16" s="54"/>
      <c r="F16" s="54"/>
      <c r="G16" s="54"/>
      <c r="H16" s="54"/>
      <c r="I16" s="54"/>
      <c r="J16" s="54"/>
      <c r="K16" s="54"/>
      <c r="L16" s="54"/>
      <c r="M16" s="54"/>
      <c r="N16" s="54"/>
      <c r="O16" s="54"/>
      <c r="P16" s="54"/>
      <c r="Q16" s="54"/>
      <c r="R16" s="54"/>
      <c r="S16" s="54"/>
      <c r="T16" s="54"/>
      <c r="U16" s="54"/>
      <c r="V16" s="54"/>
      <c r="W16" s="54"/>
      <c r="X16" s="54"/>
      <c r="Y16" s="54"/>
      <c r="Z16" s="89"/>
      <c r="AA16" s="62"/>
      <c r="AB16" s="54"/>
      <c r="AC16" s="54"/>
      <c r="AD16" s="54"/>
      <c r="AE16" s="54"/>
      <c r="AF16" s="62"/>
      <c r="AG16" s="62"/>
      <c r="AH16" s="62"/>
      <c r="AI16" s="54"/>
      <c r="AJ16" s="54"/>
      <c r="AK16" s="54"/>
      <c r="AL16" s="62"/>
      <c r="AM16" s="62"/>
      <c r="AN16" s="62"/>
      <c r="AO16" s="62"/>
      <c r="AP16" s="54"/>
      <c r="AQ16" s="54"/>
      <c r="AR16" s="62"/>
      <c r="AS16" s="62"/>
      <c r="AT16" s="62"/>
      <c r="AU16" s="485"/>
      <c r="AV16" s="485"/>
      <c r="AW16" s="485"/>
      <c r="AX16" s="485"/>
      <c r="AY16" s="485"/>
      <c r="AZ16" s="485"/>
      <c r="BA16" s="485"/>
      <c r="BB16" s="485"/>
      <c r="BC16" s="485"/>
      <c r="BD16" s="485"/>
      <c r="BE16" s="486"/>
      <c r="BF16" s="485"/>
      <c r="BG16" s="485"/>
      <c r="BH16" s="485"/>
      <c r="BI16" s="485"/>
      <c r="BJ16" s="485"/>
      <c r="BK16" s="485"/>
      <c r="BL16" s="485"/>
      <c r="BM16" s="485"/>
      <c r="BN16" s="485"/>
      <c r="BO16" s="485"/>
      <c r="BP16" s="485"/>
      <c r="BQ16" s="485"/>
      <c r="BR16" s="485"/>
      <c r="BS16" s="485"/>
      <c r="BT16" s="485"/>
      <c r="BU16" s="485"/>
      <c r="BV16" s="485"/>
      <c r="BW16" s="485"/>
      <c r="BX16" s="485"/>
      <c r="BY16" s="485"/>
      <c r="BZ16" s="485"/>
      <c r="CA16" s="485"/>
    </row>
    <row r="17" spans="2:79" s="63" customFormat="1" ht="11.65" customHeight="1" x14ac:dyDescent="0.25">
      <c r="B17" s="89"/>
      <c r="C17" s="93"/>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U17" s="485"/>
      <c r="AV17" s="485"/>
      <c r="AW17" s="485"/>
      <c r="AX17" s="485"/>
      <c r="AY17" s="485"/>
      <c r="AZ17" s="485"/>
      <c r="BA17" s="485"/>
      <c r="BB17" s="485"/>
      <c r="BC17" s="485"/>
      <c r="BD17" s="485"/>
      <c r="BE17" s="486"/>
      <c r="BF17" s="485"/>
      <c r="BG17" s="485"/>
      <c r="BH17" s="485"/>
      <c r="BI17" s="485"/>
      <c r="BJ17" s="485"/>
      <c r="BK17" s="485"/>
      <c r="BL17" s="485"/>
      <c r="BM17" s="485"/>
      <c r="BN17" s="485"/>
      <c r="BO17" s="485"/>
      <c r="BP17" s="485"/>
      <c r="BQ17" s="485"/>
      <c r="BR17" s="485"/>
      <c r="BS17" s="485"/>
      <c r="BT17" s="485"/>
      <c r="BU17" s="485"/>
      <c r="BV17" s="485"/>
      <c r="BW17" s="485"/>
      <c r="BX17" s="485"/>
      <c r="BY17" s="485"/>
      <c r="BZ17" s="485"/>
      <c r="CA17" s="485"/>
    </row>
    <row r="18" spans="2:79" s="63" customFormat="1" ht="11.6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485"/>
      <c r="AV18" s="485"/>
      <c r="AW18" s="485"/>
      <c r="AX18" s="485"/>
      <c r="AY18" s="485"/>
      <c r="AZ18" s="485"/>
      <c r="BA18" s="485"/>
      <c r="BB18" s="485"/>
      <c r="BC18" s="485"/>
      <c r="BD18" s="485"/>
      <c r="BE18" s="487"/>
      <c r="BF18" s="485"/>
      <c r="BG18" s="485"/>
      <c r="BH18" s="485"/>
      <c r="BI18" s="485"/>
      <c r="BJ18" s="485"/>
      <c r="BK18" s="485"/>
      <c r="BL18" s="485"/>
      <c r="BM18" s="485"/>
      <c r="BN18" s="485"/>
      <c r="BO18" s="485"/>
      <c r="BP18" s="485"/>
      <c r="BQ18" s="485"/>
      <c r="BR18" s="485"/>
      <c r="BS18" s="485"/>
      <c r="BT18" s="485"/>
      <c r="BU18" s="485"/>
      <c r="BV18" s="485"/>
      <c r="BW18" s="485"/>
      <c r="BX18" s="485"/>
      <c r="BY18" s="485"/>
      <c r="BZ18" s="485"/>
      <c r="CA18" s="485"/>
    </row>
    <row r="19" spans="2:79" s="63" customFormat="1" ht="11.6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85"/>
      <c r="AV19" s="485"/>
      <c r="AW19" s="485"/>
      <c r="AX19" s="485"/>
      <c r="AY19" s="485"/>
      <c r="AZ19" s="485"/>
      <c r="BA19" s="485"/>
      <c r="BB19" s="485"/>
      <c r="BC19" s="485"/>
      <c r="BD19" s="485"/>
      <c r="BE19" s="486"/>
      <c r="BF19" s="485"/>
      <c r="BG19" s="485"/>
      <c r="BH19" s="485"/>
      <c r="BI19" s="485"/>
      <c r="BJ19" s="485"/>
      <c r="BK19" s="485"/>
      <c r="BL19" s="485"/>
      <c r="BM19" s="485"/>
      <c r="BN19" s="485"/>
      <c r="BO19" s="485"/>
      <c r="BP19" s="485"/>
      <c r="BQ19" s="485"/>
      <c r="BR19" s="485"/>
      <c r="BS19" s="485"/>
      <c r="BT19" s="485"/>
      <c r="BU19" s="485"/>
      <c r="BV19" s="485"/>
      <c r="BW19" s="485"/>
      <c r="BX19" s="485"/>
      <c r="BY19" s="485"/>
      <c r="BZ19" s="485"/>
      <c r="CA19" s="485"/>
    </row>
    <row r="20" spans="2:79" s="63" customFormat="1" ht="11.6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85"/>
      <c r="AV20" s="485"/>
      <c r="AW20" s="485"/>
      <c r="AX20" s="485"/>
      <c r="AY20" s="485"/>
      <c r="AZ20" s="485"/>
      <c r="BA20" s="485"/>
      <c r="BB20" s="485"/>
      <c r="BC20" s="485"/>
      <c r="BD20" s="485"/>
      <c r="BE20" s="486"/>
      <c r="BF20" s="485"/>
      <c r="BG20" s="485"/>
      <c r="BH20" s="485"/>
      <c r="BI20" s="485"/>
      <c r="BJ20" s="485"/>
      <c r="BK20" s="485"/>
      <c r="BL20" s="485"/>
      <c r="BM20" s="485"/>
      <c r="BN20" s="485"/>
      <c r="BO20" s="485"/>
      <c r="BP20" s="485"/>
      <c r="BQ20" s="485"/>
      <c r="BR20" s="485"/>
      <c r="BS20" s="485"/>
      <c r="BT20" s="485"/>
      <c r="BU20" s="485"/>
      <c r="BV20" s="485"/>
      <c r="BW20" s="485"/>
      <c r="BX20" s="485"/>
      <c r="BY20" s="485"/>
      <c r="BZ20" s="485"/>
      <c r="CA20" s="485"/>
    </row>
    <row r="21" spans="2:79"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85"/>
      <c r="AV21" s="485"/>
      <c r="AW21" s="485"/>
      <c r="AX21" s="485"/>
      <c r="AY21" s="485"/>
      <c r="AZ21" s="485"/>
      <c r="BA21" s="485"/>
      <c r="BB21" s="485"/>
      <c r="BC21" s="485"/>
      <c r="BD21" s="485"/>
      <c r="BE21" s="486"/>
      <c r="BF21" s="485"/>
      <c r="BG21" s="485"/>
      <c r="BH21" s="485"/>
      <c r="BI21" s="485"/>
      <c r="BJ21" s="485"/>
      <c r="BK21" s="485"/>
      <c r="BL21" s="485"/>
      <c r="BM21" s="485"/>
      <c r="BN21" s="485"/>
      <c r="BO21" s="485"/>
      <c r="BP21" s="485"/>
      <c r="BQ21" s="485"/>
      <c r="BR21" s="485"/>
      <c r="BS21" s="485"/>
      <c r="BT21" s="485"/>
      <c r="BU21" s="485"/>
      <c r="BV21" s="485"/>
      <c r="BW21" s="485"/>
      <c r="BX21" s="485"/>
      <c r="BY21" s="485"/>
      <c r="BZ21" s="485"/>
      <c r="CA21" s="485"/>
    </row>
    <row r="22" spans="2:79"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85"/>
      <c r="AV22" s="485"/>
      <c r="AW22" s="485"/>
      <c r="AX22" s="485"/>
      <c r="AY22" s="485"/>
      <c r="AZ22" s="485"/>
      <c r="BA22" s="485"/>
      <c r="BB22" s="485"/>
      <c r="BC22" s="485"/>
      <c r="BD22" s="485"/>
      <c r="BE22" s="486"/>
      <c r="BF22" s="485"/>
      <c r="BG22" s="485"/>
      <c r="BH22" s="485"/>
      <c r="BI22" s="485"/>
      <c r="BJ22" s="485"/>
      <c r="BK22" s="485"/>
      <c r="BL22" s="485"/>
      <c r="BM22" s="485"/>
      <c r="BN22" s="485"/>
      <c r="BO22" s="485"/>
      <c r="BP22" s="485"/>
      <c r="BQ22" s="485"/>
      <c r="BR22" s="485"/>
      <c r="BS22" s="485"/>
      <c r="BT22" s="485"/>
      <c r="BU22" s="485"/>
      <c r="BV22" s="485"/>
      <c r="BW22" s="485"/>
      <c r="BX22" s="485"/>
      <c r="BY22" s="485"/>
      <c r="BZ22" s="485"/>
      <c r="CA22" s="485"/>
    </row>
    <row r="23" spans="2:79"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85"/>
      <c r="AV23" s="485"/>
      <c r="AW23" s="485"/>
      <c r="AX23" s="485"/>
      <c r="AY23" s="485"/>
      <c r="AZ23" s="485"/>
      <c r="BA23" s="485"/>
      <c r="BB23" s="485"/>
      <c r="BC23" s="485"/>
      <c r="BD23" s="485"/>
      <c r="BE23" s="486"/>
      <c r="BF23" s="485"/>
      <c r="BG23" s="485"/>
      <c r="BH23" s="485"/>
      <c r="BI23" s="485"/>
      <c r="BJ23" s="485"/>
      <c r="BK23" s="485"/>
      <c r="BL23" s="485"/>
      <c r="BM23" s="485"/>
      <c r="BN23" s="485"/>
      <c r="BO23" s="485"/>
      <c r="BP23" s="485"/>
      <c r="BQ23" s="485"/>
      <c r="BR23" s="485"/>
      <c r="BS23" s="485"/>
      <c r="BT23" s="485"/>
      <c r="BU23" s="485"/>
      <c r="BV23" s="485"/>
      <c r="BW23" s="485"/>
      <c r="BX23" s="485"/>
      <c r="BY23" s="485"/>
      <c r="BZ23" s="485"/>
      <c r="CA23" s="485"/>
    </row>
    <row r="24" spans="2:79" s="63" customFormat="1" ht="14.1"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85"/>
      <c r="AV24" s="485"/>
      <c r="AW24" s="485"/>
      <c r="AX24" s="485"/>
      <c r="AY24" s="485"/>
      <c r="AZ24" s="485"/>
      <c r="BA24" s="485"/>
      <c r="BB24" s="485"/>
      <c r="BC24" s="485"/>
      <c r="BD24" s="485"/>
      <c r="BE24" s="486"/>
      <c r="BF24" s="485"/>
      <c r="BG24" s="485"/>
      <c r="BH24" s="485"/>
      <c r="BI24" s="485"/>
      <c r="BJ24" s="485"/>
      <c r="BK24" s="485"/>
      <c r="BL24" s="485"/>
      <c r="BM24" s="485"/>
      <c r="BN24" s="485"/>
      <c r="BO24" s="485"/>
      <c r="BP24" s="485"/>
      <c r="BQ24" s="485"/>
      <c r="BR24" s="485"/>
      <c r="BS24" s="485"/>
      <c r="BT24" s="485"/>
      <c r="BU24" s="485"/>
      <c r="BV24" s="485"/>
      <c r="BW24" s="485"/>
      <c r="BX24" s="485"/>
      <c r="BY24" s="485"/>
      <c r="BZ24" s="485"/>
      <c r="CA24" s="485"/>
    </row>
    <row r="25" spans="2:79" s="63" customFormat="1" ht="11.65" customHeight="1" x14ac:dyDescent="0.25">
      <c r="B25" s="89"/>
      <c r="C25"/>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85"/>
      <c r="AV25" s="485"/>
      <c r="AW25" s="485"/>
      <c r="AX25" s="485"/>
      <c r="AY25" s="485"/>
      <c r="AZ25" s="485"/>
      <c r="BA25" s="485"/>
      <c r="BB25" s="485"/>
      <c r="BC25" s="485"/>
      <c r="BD25" s="485"/>
      <c r="BE25" s="485"/>
      <c r="BF25" s="485"/>
      <c r="BG25" s="485"/>
      <c r="BH25" s="485"/>
      <c r="BI25" s="485"/>
      <c r="BJ25" s="485"/>
      <c r="BK25" s="485"/>
      <c r="BL25" s="485"/>
      <c r="BM25" s="485"/>
      <c r="BN25" s="485"/>
      <c r="BO25" s="485"/>
      <c r="BP25" s="485"/>
      <c r="BQ25" s="485"/>
      <c r="BR25" s="485"/>
      <c r="BS25" s="485"/>
      <c r="BT25" s="485"/>
      <c r="BU25" s="485"/>
      <c r="BV25" s="485"/>
      <c r="BW25" s="485"/>
      <c r="BX25" s="485"/>
      <c r="BY25" s="485"/>
      <c r="BZ25" s="485"/>
      <c r="CA25" s="485"/>
    </row>
    <row r="26" spans="2:79"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85"/>
      <c r="AV26" s="485"/>
      <c r="AW26" s="485"/>
      <c r="AX26" s="485"/>
      <c r="AY26" s="485"/>
      <c r="AZ26" s="485"/>
      <c r="BA26" s="485"/>
      <c r="BB26" s="485"/>
      <c r="BC26" s="485"/>
      <c r="BD26" s="485"/>
      <c r="BE26" s="485"/>
      <c r="BF26" s="485"/>
      <c r="BG26" s="485"/>
      <c r="BH26" s="485"/>
      <c r="BI26" s="485"/>
      <c r="BJ26" s="485"/>
      <c r="BK26" s="485"/>
      <c r="BL26" s="485"/>
      <c r="BM26" s="485"/>
      <c r="BN26" s="485"/>
      <c r="BO26" s="485"/>
      <c r="BP26" s="485"/>
      <c r="BQ26" s="485"/>
      <c r="BR26" s="485"/>
      <c r="BS26" s="485"/>
      <c r="BT26" s="485"/>
      <c r="BU26" s="485"/>
      <c r="BV26" s="485"/>
      <c r="BW26" s="485"/>
      <c r="BX26" s="485"/>
      <c r="BY26" s="485"/>
      <c r="BZ26" s="485"/>
      <c r="CA26" s="485"/>
    </row>
    <row r="27" spans="2:79"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85"/>
      <c r="AV27" s="485"/>
      <c r="AW27" s="485"/>
      <c r="AX27" s="485"/>
      <c r="AY27" s="485"/>
      <c r="AZ27" s="485"/>
      <c r="BA27" s="485"/>
      <c r="BB27" s="485"/>
      <c r="BC27" s="485"/>
      <c r="BD27" s="485"/>
      <c r="BE27" s="485"/>
      <c r="BF27" s="485"/>
      <c r="BG27" s="485"/>
      <c r="BH27" s="485"/>
      <c r="BI27" s="485"/>
      <c r="BJ27" s="485"/>
      <c r="BK27" s="485"/>
      <c r="BL27" s="485"/>
      <c r="BM27" s="485"/>
      <c r="BN27" s="485"/>
      <c r="BO27" s="485"/>
      <c r="BP27" s="485"/>
      <c r="BQ27" s="485"/>
      <c r="BR27" s="485"/>
      <c r="BS27" s="485"/>
      <c r="BT27" s="485"/>
      <c r="BU27" s="485"/>
      <c r="BV27" s="485"/>
      <c r="BW27" s="485"/>
      <c r="BX27" s="485"/>
      <c r="BY27" s="485"/>
      <c r="BZ27" s="485"/>
      <c r="CA27" s="485"/>
    </row>
    <row r="28" spans="2:79"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85"/>
      <c r="AV28" s="485"/>
      <c r="AW28" s="485"/>
      <c r="AX28" s="485"/>
      <c r="AY28" s="485"/>
      <c r="AZ28" s="485"/>
      <c r="BA28" s="485"/>
      <c r="BB28" s="485"/>
      <c r="BC28" s="485"/>
      <c r="BD28" s="485"/>
      <c r="BE28" s="485"/>
      <c r="BF28" s="485"/>
      <c r="BG28" s="485"/>
      <c r="BH28" s="485"/>
      <c r="BI28" s="485"/>
      <c r="BJ28" s="485"/>
      <c r="BK28" s="485"/>
      <c r="BL28" s="485"/>
      <c r="BM28" s="485"/>
      <c r="BN28" s="485"/>
      <c r="BO28" s="485"/>
      <c r="BP28" s="485"/>
      <c r="BQ28" s="485"/>
      <c r="BR28" s="485"/>
      <c r="BS28" s="485"/>
      <c r="BT28" s="485"/>
      <c r="BU28" s="485"/>
      <c r="BV28" s="485"/>
      <c r="BW28" s="485"/>
      <c r="BX28" s="485"/>
      <c r="BY28" s="485"/>
      <c r="BZ28" s="485"/>
      <c r="CA28" s="485"/>
    </row>
    <row r="29" spans="2:79"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85"/>
      <c r="AV29" s="485"/>
      <c r="AW29" s="485"/>
      <c r="AX29" s="485"/>
      <c r="AY29" s="485"/>
      <c r="AZ29" s="485"/>
      <c r="BA29" s="485"/>
      <c r="BB29" s="485"/>
      <c r="BC29" s="485"/>
      <c r="BD29" s="485"/>
      <c r="BE29" s="485"/>
      <c r="BF29" s="485"/>
      <c r="BG29" s="485"/>
      <c r="BH29" s="485"/>
      <c r="BI29" s="485"/>
      <c r="BJ29" s="485"/>
      <c r="BK29" s="485"/>
      <c r="BL29" s="485"/>
      <c r="BM29" s="485"/>
      <c r="BN29" s="485"/>
      <c r="BO29" s="485"/>
      <c r="BP29" s="485"/>
      <c r="BQ29" s="485"/>
      <c r="BR29" s="485"/>
      <c r="BS29" s="485"/>
      <c r="BT29" s="485"/>
      <c r="BU29" s="485"/>
      <c r="BV29" s="485"/>
      <c r="BW29" s="485"/>
      <c r="BX29" s="485"/>
      <c r="BY29" s="485"/>
      <c r="BZ29" s="485"/>
      <c r="CA29" s="485"/>
    </row>
    <row r="30" spans="2:79" s="63" customFormat="1" ht="12.6"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85"/>
      <c r="AV30" s="485"/>
      <c r="AW30" s="485"/>
      <c r="AX30" s="485"/>
      <c r="AY30" s="485"/>
      <c r="AZ30" s="485"/>
      <c r="BA30" s="485"/>
      <c r="BB30" s="485"/>
      <c r="BC30" s="485"/>
      <c r="BD30" s="485"/>
      <c r="BE30" s="485"/>
      <c r="BF30" s="485"/>
      <c r="BG30" s="485"/>
      <c r="BH30" s="485"/>
      <c r="BI30" s="485"/>
      <c r="BJ30" s="485"/>
      <c r="BK30" s="485"/>
      <c r="BL30" s="485"/>
      <c r="BM30" s="485"/>
      <c r="BN30" s="485"/>
      <c r="BO30" s="485"/>
      <c r="BP30" s="485"/>
      <c r="BQ30" s="485"/>
      <c r="BR30" s="485"/>
      <c r="BS30" s="485"/>
      <c r="BT30" s="485"/>
      <c r="BU30" s="485"/>
      <c r="BV30" s="485"/>
      <c r="BW30" s="485"/>
      <c r="BX30" s="485"/>
      <c r="BY30" s="485"/>
      <c r="BZ30" s="485"/>
      <c r="CA30" s="485"/>
    </row>
    <row r="31" spans="2:79" s="63" customFormat="1" ht="12.6"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85"/>
      <c r="AV31" s="485"/>
      <c r="AW31" s="485"/>
      <c r="AX31" s="485"/>
      <c r="AY31" s="485"/>
      <c r="AZ31" s="485"/>
      <c r="BA31" s="485"/>
      <c r="BB31" s="485"/>
      <c r="BC31" s="485"/>
      <c r="BD31" s="485"/>
      <c r="BE31" s="485"/>
      <c r="BF31" s="485"/>
      <c r="BG31" s="485"/>
      <c r="BH31" s="485"/>
      <c r="BI31" s="485"/>
      <c r="BJ31" s="485"/>
      <c r="BK31" s="485"/>
      <c r="BL31" s="485"/>
      <c r="BM31" s="485"/>
      <c r="BN31" s="485"/>
      <c r="BO31" s="485"/>
      <c r="BP31" s="485"/>
      <c r="BQ31" s="485"/>
      <c r="BR31" s="485"/>
      <c r="BS31" s="485"/>
      <c r="BT31" s="485"/>
      <c r="BU31" s="485"/>
      <c r="BV31" s="485"/>
      <c r="BW31" s="485"/>
      <c r="BX31" s="485"/>
      <c r="BY31" s="485"/>
      <c r="BZ31" s="485"/>
      <c r="CA31" s="485"/>
    </row>
    <row r="32" spans="2:79"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85"/>
      <c r="AV32" s="485"/>
      <c r="AW32" s="485"/>
      <c r="AX32" s="485"/>
      <c r="AY32" s="485"/>
      <c r="AZ32" s="485"/>
      <c r="BA32" s="485"/>
      <c r="BB32" s="485"/>
      <c r="BC32" s="485"/>
      <c r="BD32" s="485"/>
      <c r="BE32" s="485"/>
      <c r="BF32" s="485"/>
      <c r="BG32" s="485"/>
      <c r="BH32" s="485"/>
      <c r="BI32" s="485"/>
      <c r="BJ32" s="485"/>
      <c r="BK32" s="485"/>
      <c r="BL32" s="485"/>
      <c r="BM32" s="485"/>
      <c r="BN32" s="485"/>
      <c r="BO32" s="485"/>
      <c r="BP32" s="485"/>
      <c r="BQ32" s="485"/>
      <c r="BR32" s="485"/>
      <c r="BS32" s="485"/>
      <c r="BT32" s="485"/>
      <c r="BU32" s="485"/>
      <c r="BV32" s="485"/>
      <c r="BW32" s="485"/>
      <c r="BX32" s="485"/>
      <c r="BY32" s="485"/>
      <c r="BZ32" s="485"/>
      <c r="CA32" s="485"/>
    </row>
    <row r="33" spans="2:79"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85"/>
      <c r="AV33" s="485"/>
      <c r="AW33" s="485"/>
      <c r="AX33" s="485"/>
      <c r="AY33" s="485"/>
      <c r="AZ33" s="485"/>
      <c r="BA33" s="485"/>
      <c r="BB33" s="485"/>
      <c r="BC33" s="485"/>
      <c r="BD33" s="485"/>
      <c r="BE33" s="485"/>
      <c r="BF33" s="485"/>
      <c r="BG33" s="485"/>
      <c r="BH33" s="485"/>
      <c r="BI33" s="485"/>
      <c r="BJ33" s="485"/>
      <c r="BK33" s="485"/>
      <c r="BL33" s="485"/>
      <c r="BM33" s="485"/>
      <c r="BN33" s="485"/>
      <c r="BO33" s="485"/>
      <c r="BP33" s="485"/>
      <c r="BQ33" s="485"/>
      <c r="BR33" s="485"/>
      <c r="BS33" s="485"/>
      <c r="BT33" s="485"/>
      <c r="BU33" s="485"/>
      <c r="BV33" s="485"/>
      <c r="BW33" s="485"/>
      <c r="BX33" s="485"/>
      <c r="BY33" s="485"/>
      <c r="BZ33" s="485"/>
      <c r="CA33" s="485"/>
    </row>
    <row r="34" spans="2:79" s="63" customFormat="1" ht="14.1" customHeight="1" x14ac:dyDescent="0.25">
      <c r="C34" s="62"/>
      <c r="D34" s="62"/>
      <c r="E34" s="62"/>
      <c r="F34" s="62"/>
      <c r="G34" s="62"/>
      <c r="H34" s="62"/>
      <c r="I34" s="62"/>
      <c r="J34" s="62"/>
      <c r="K34" s="62"/>
      <c r="L34" s="62"/>
      <c r="M34" s="62"/>
      <c r="N34" s="62"/>
      <c r="O34" s="62"/>
      <c r="P34" s="62"/>
      <c r="Q34" s="62"/>
      <c r="R34" s="62"/>
      <c r="S34" s="62"/>
      <c r="T34" s="62"/>
      <c r="U34" s="62"/>
      <c r="V34" s="62"/>
      <c r="W34" s="62"/>
      <c r="X34" s="62"/>
      <c r="Y34" s="62"/>
      <c r="Z34" s="89"/>
      <c r="AA34" s="62"/>
      <c r="AB34" s="54"/>
      <c r="AC34" s="54"/>
      <c r="AD34" s="54"/>
      <c r="AE34" s="54"/>
      <c r="AF34" s="62"/>
      <c r="AG34" s="62"/>
      <c r="AH34" s="62"/>
      <c r="AI34" s="54"/>
      <c r="AJ34" s="54"/>
      <c r="AK34" s="54"/>
      <c r="AL34" s="62"/>
      <c r="AM34" s="62"/>
      <c r="AN34" s="62"/>
      <c r="AO34" s="62"/>
      <c r="AP34" s="54"/>
      <c r="AQ34" s="54"/>
      <c r="AR34" s="62"/>
      <c r="AS34" s="62"/>
      <c r="AT34" s="62"/>
      <c r="AU34" s="485"/>
      <c r="AV34" s="485"/>
      <c r="AW34" s="485"/>
      <c r="AX34" s="485"/>
      <c r="AY34" s="485"/>
      <c r="AZ34" s="485"/>
      <c r="BA34" s="485"/>
      <c r="BB34" s="485"/>
      <c r="BC34" s="485"/>
      <c r="BD34" s="485"/>
      <c r="BE34" s="485"/>
      <c r="BF34" s="485"/>
      <c r="BG34" s="485"/>
      <c r="BH34" s="485"/>
      <c r="BI34" s="485"/>
      <c r="BJ34" s="485"/>
      <c r="BK34" s="485"/>
      <c r="BL34" s="485"/>
      <c r="BM34" s="485"/>
      <c r="BN34" s="485"/>
      <c r="BO34" s="485"/>
      <c r="BP34" s="485"/>
      <c r="BQ34" s="485"/>
      <c r="BR34" s="485"/>
      <c r="BS34" s="485"/>
      <c r="BT34" s="485"/>
      <c r="BU34" s="485"/>
      <c r="BV34" s="485"/>
      <c r="BW34" s="485"/>
      <c r="BX34" s="485"/>
      <c r="BY34" s="485"/>
      <c r="BZ34" s="485"/>
      <c r="CA34" s="485"/>
    </row>
    <row r="35" spans="2:79" s="63" customFormat="1" ht="11.65"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AU35" s="485"/>
      <c r="AV35" s="485"/>
      <c r="AW35" s="485"/>
      <c r="AX35" s="485"/>
      <c r="AY35" s="485"/>
      <c r="AZ35" s="485"/>
      <c r="BA35" s="485"/>
      <c r="BB35" s="485"/>
      <c r="BC35" s="485"/>
      <c r="BD35" s="485"/>
      <c r="BE35" s="485"/>
      <c r="BF35" s="485"/>
      <c r="BG35" s="485"/>
      <c r="BH35" s="485"/>
      <c r="BI35" s="485"/>
      <c r="BJ35" s="485"/>
      <c r="BK35" s="485"/>
      <c r="BL35" s="485"/>
      <c r="BM35" s="485"/>
      <c r="BN35" s="485"/>
      <c r="BO35" s="485"/>
      <c r="BP35" s="485"/>
      <c r="BQ35" s="485"/>
      <c r="BR35" s="485"/>
      <c r="BS35" s="485"/>
      <c r="BT35" s="485"/>
      <c r="BU35" s="485"/>
      <c r="BV35" s="485"/>
      <c r="BW35" s="485"/>
      <c r="BX35" s="485"/>
      <c r="BY35" s="485"/>
      <c r="BZ35" s="485"/>
      <c r="CA35" s="485"/>
    </row>
    <row r="36" spans="2:79" s="63" customFormat="1" ht="11.6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AU36" s="485"/>
      <c r="AV36" s="485"/>
      <c r="AW36" s="485"/>
      <c r="AX36" s="485"/>
      <c r="AY36" s="485"/>
      <c r="AZ36" s="485"/>
      <c r="BA36" s="485"/>
      <c r="BB36" s="485"/>
      <c r="BC36" s="485"/>
      <c r="BD36" s="485"/>
      <c r="BE36" s="485"/>
      <c r="BF36" s="485"/>
      <c r="BG36" s="485"/>
      <c r="BH36" s="485"/>
      <c r="BI36" s="485"/>
      <c r="BJ36" s="485"/>
      <c r="BK36" s="485"/>
      <c r="BL36" s="485"/>
      <c r="BM36" s="485"/>
      <c r="BN36" s="485"/>
      <c r="BO36" s="485"/>
      <c r="BP36" s="485"/>
      <c r="BQ36" s="485"/>
      <c r="BR36" s="485"/>
      <c r="BS36" s="485"/>
      <c r="BT36" s="485"/>
      <c r="BU36" s="485"/>
      <c r="BV36" s="485"/>
      <c r="BW36" s="485"/>
      <c r="BX36" s="485"/>
      <c r="BY36" s="485"/>
      <c r="BZ36" s="485"/>
      <c r="CA36" s="485"/>
    </row>
    <row r="37" spans="2:79" s="63" customFormat="1" ht="11.6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AU37" s="485"/>
      <c r="AV37" s="485"/>
      <c r="AW37" s="485"/>
      <c r="AX37" s="485"/>
      <c r="AY37" s="485"/>
      <c r="AZ37" s="485"/>
      <c r="BA37" s="485"/>
      <c r="BB37" s="485"/>
      <c r="BC37" s="485"/>
      <c r="BD37" s="485"/>
      <c r="BE37" s="485"/>
      <c r="BF37" s="485"/>
      <c r="BG37" s="485"/>
      <c r="BH37" s="485"/>
      <c r="BI37" s="485"/>
      <c r="BJ37" s="485"/>
      <c r="BK37" s="485"/>
      <c r="BL37" s="485"/>
      <c r="BM37" s="485"/>
      <c r="BN37" s="485"/>
      <c r="BO37" s="485"/>
      <c r="BP37" s="485"/>
      <c r="BQ37" s="485"/>
      <c r="BR37" s="485"/>
      <c r="BS37" s="485"/>
      <c r="BT37" s="485"/>
      <c r="BU37" s="485"/>
      <c r="BV37" s="485"/>
      <c r="BW37" s="485"/>
      <c r="BX37" s="485"/>
      <c r="BY37" s="485"/>
      <c r="BZ37" s="485"/>
      <c r="CA37" s="485"/>
    </row>
    <row r="38" spans="2:79" ht="12.75" customHeight="1" x14ac:dyDescent="0.25">
      <c r="AU38" s="485"/>
      <c r="AV38" s="485"/>
      <c r="AW38" s="485"/>
      <c r="AX38" s="485"/>
      <c r="AY38" s="485"/>
      <c r="AZ38" s="485"/>
      <c r="BA38" s="485"/>
      <c r="BB38" s="485"/>
      <c r="BC38" s="485"/>
      <c r="BD38" s="485"/>
      <c r="BE38" s="485"/>
      <c r="BF38" s="485"/>
      <c r="BG38" s="485"/>
      <c r="BH38" s="485"/>
      <c r="BI38" s="485"/>
      <c r="BJ38" s="485"/>
      <c r="BK38" s="485"/>
      <c r="BL38" s="485"/>
      <c r="BM38" s="485"/>
      <c r="BN38" s="485"/>
      <c r="BO38" s="485"/>
      <c r="BP38" s="485"/>
      <c r="BQ38" s="485"/>
      <c r="BR38" s="485"/>
      <c r="BS38" s="485"/>
      <c r="BT38" s="485"/>
      <c r="BU38" s="485"/>
      <c r="BV38" s="485"/>
      <c r="BW38" s="485"/>
      <c r="BX38" s="485"/>
      <c r="BY38" s="485"/>
      <c r="BZ38" s="485"/>
      <c r="CA38" s="485"/>
    </row>
  </sheetData>
  <sheetProtection selectLockedCells="1" selectUnlockedCells="1"/>
  <mergeCells count="58">
    <mergeCell ref="AJ11:AJ12"/>
    <mergeCell ref="AK11:AQ11"/>
    <mergeCell ref="AR11:AR12"/>
    <mergeCell ref="B2:B6"/>
    <mergeCell ref="AV2:BJ2"/>
    <mergeCell ref="AV3:BJ3"/>
    <mergeCell ref="AV4:BJ4"/>
    <mergeCell ref="AV5:BJ6"/>
    <mergeCell ref="C2:Q4"/>
    <mergeCell ref="C5:Q6"/>
    <mergeCell ref="R2:AI4"/>
    <mergeCell ref="AJ2:AU2"/>
    <mergeCell ref="AJ3:AU3"/>
    <mergeCell ref="AJ4:AU4"/>
    <mergeCell ref="R5:AI6"/>
    <mergeCell ref="AJ5:AU6"/>
    <mergeCell ref="B9:AT9"/>
    <mergeCell ref="AU9:BJ9"/>
    <mergeCell ref="N11:P11"/>
    <mergeCell ref="Q11:S11"/>
    <mergeCell ref="U11:U12"/>
    <mergeCell ref="V11:V12"/>
    <mergeCell ref="W11:W12"/>
    <mergeCell ref="AT11:AT12"/>
    <mergeCell ref="AU11:AX11"/>
    <mergeCell ref="AY11:BB11"/>
    <mergeCell ref="BG11:BJ11"/>
    <mergeCell ref="BC11:BF11"/>
    <mergeCell ref="B10:D10"/>
    <mergeCell ref="E10:T10"/>
    <mergeCell ref="U10:AT10"/>
    <mergeCell ref="AS11:AS12"/>
    <mergeCell ref="AU10:BJ10"/>
    <mergeCell ref="B11:B12"/>
    <mergeCell ref="C11:C12"/>
    <mergeCell ref="D11:D12"/>
    <mergeCell ref="E11:G11"/>
    <mergeCell ref="H11:J11"/>
    <mergeCell ref="K11:M11"/>
    <mergeCell ref="X11:Y11"/>
    <mergeCell ref="Z11:Z12"/>
    <mergeCell ref="AA11:AA12"/>
    <mergeCell ref="AB11:AB12"/>
    <mergeCell ref="AC11:AC12"/>
    <mergeCell ref="AD11:AD12"/>
    <mergeCell ref="AE11:AE12"/>
    <mergeCell ref="AF11:AH11"/>
    <mergeCell ref="AI11:AI12"/>
    <mergeCell ref="AM7:AT7"/>
    <mergeCell ref="AU7:BJ8"/>
    <mergeCell ref="B8:C8"/>
    <mergeCell ref="D8:AL8"/>
    <mergeCell ref="AN8:AT8"/>
    <mergeCell ref="B7:C7"/>
    <mergeCell ref="D7:Z7"/>
    <mergeCell ref="AA7:AB7"/>
    <mergeCell ref="AC7:AJ7"/>
    <mergeCell ref="AK7:AL7"/>
  </mergeCells>
  <conditionalFormatting sqref="G13:G14">
    <cfRule type="cellIs" dxfId="385" priority="6" stopIfTrue="1" operator="between">
      <formula>0.9</formula>
      <formula>1.05</formula>
    </cfRule>
    <cfRule type="cellIs" dxfId="384" priority="7" stopIfTrue="1" operator="between">
      <formula>0.7</formula>
      <formula>0.8999</formula>
    </cfRule>
    <cfRule type="cellIs" dxfId="383" priority="8" stopIfTrue="1" operator="between">
      <formula>0</formula>
      <formula>0.699</formula>
    </cfRule>
    <cfRule type="cellIs" dxfId="382" priority="9" stopIfTrue="1" operator="greaterThan">
      <formula>1.05</formula>
    </cfRule>
    <cfRule type="cellIs" dxfId="381" priority="25" stopIfTrue="1" operator="between">
      <formula>0.9</formula>
      <formula>1.05</formula>
    </cfRule>
    <cfRule type="cellIs" dxfId="380" priority="26" stopIfTrue="1" operator="between">
      <formula>0.7</formula>
      <formula>0.8999</formula>
    </cfRule>
    <cfRule type="cellIs" dxfId="379" priority="27" stopIfTrue="1" operator="between">
      <formula>0</formula>
      <formula>0.699</formula>
    </cfRule>
    <cfRule type="cellIs" dxfId="378" priority="28" stopIfTrue="1" operator="greaterThan">
      <formula>1.05</formula>
    </cfRule>
  </conditionalFormatting>
  <conditionalFormatting sqref="G13:S14">
    <cfRule type="colorScale" priority="2">
      <colorScale>
        <cfvo type="min"/>
        <cfvo type="max"/>
        <color theme="0"/>
        <color theme="0"/>
      </colorScale>
    </cfRule>
  </conditionalFormatting>
  <conditionalFormatting sqref="J13:J14">
    <cfRule type="cellIs" dxfId="377" priority="10" stopIfTrue="1" operator="between">
      <formula>0.9</formula>
      <formula>1.05</formula>
    </cfRule>
    <cfRule type="cellIs" dxfId="376" priority="11" stopIfTrue="1" operator="between">
      <formula>0.7</formula>
      <formula>0.8999</formula>
    </cfRule>
    <cfRule type="cellIs" dxfId="375" priority="12" stopIfTrue="1" operator="between">
      <formula>0</formula>
      <formula>0.699</formula>
    </cfRule>
    <cfRule type="cellIs" dxfId="374" priority="13" stopIfTrue="1" operator="greaterThan">
      <formula>1.05</formula>
    </cfRule>
    <cfRule type="cellIs" dxfId="373" priority="29" stopIfTrue="1" operator="between">
      <formula>0.9</formula>
      <formula>1.05</formula>
    </cfRule>
    <cfRule type="cellIs" dxfId="372" priority="30" stopIfTrue="1" operator="between">
      <formula>0.7</formula>
      <formula>0.8999</formula>
    </cfRule>
    <cfRule type="cellIs" dxfId="371" priority="31" stopIfTrue="1" operator="between">
      <formula>0</formula>
      <formula>0.699</formula>
    </cfRule>
    <cfRule type="cellIs" dxfId="370" priority="32" stopIfTrue="1" operator="greaterThan">
      <formula>1.05</formula>
    </cfRule>
  </conditionalFormatting>
  <conditionalFormatting sqref="M13:M14">
    <cfRule type="cellIs" dxfId="369" priority="14" stopIfTrue="1" operator="between">
      <formula>0.9</formula>
      <formula>1.05</formula>
    </cfRule>
    <cfRule type="cellIs" dxfId="368" priority="15" stopIfTrue="1" operator="between">
      <formula>0.7</formula>
      <formula>0.8999</formula>
    </cfRule>
    <cfRule type="cellIs" dxfId="367" priority="16" stopIfTrue="1" operator="between">
      <formula>0</formula>
      <formula>0.699</formula>
    </cfRule>
    <cfRule type="cellIs" dxfId="366" priority="17" stopIfTrue="1" operator="greaterThan">
      <formula>1.05</formula>
    </cfRule>
    <cfRule type="cellIs" dxfId="365" priority="33" stopIfTrue="1" operator="between">
      <formula>0.9</formula>
      <formula>1.05</formula>
    </cfRule>
    <cfRule type="cellIs" dxfId="364" priority="34" stopIfTrue="1" operator="between">
      <formula>0.7</formula>
      <formula>0.8999</formula>
    </cfRule>
    <cfRule type="cellIs" dxfId="363" priority="35" stopIfTrue="1" operator="between">
      <formula>0</formula>
      <formula>0.699</formula>
    </cfRule>
    <cfRule type="cellIs" dxfId="362" priority="36" stopIfTrue="1" operator="greaterThan">
      <formula>1.05</formula>
    </cfRule>
  </conditionalFormatting>
  <conditionalFormatting sqref="P13:P14">
    <cfRule type="cellIs" dxfId="361" priority="18" stopIfTrue="1" operator="between">
      <formula>0.9</formula>
      <formula>1.05</formula>
    </cfRule>
    <cfRule type="cellIs" dxfId="360" priority="19" stopIfTrue="1" operator="between">
      <formula>0.7</formula>
      <formula>0.8999</formula>
    </cfRule>
    <cfRule type="cellIs" dxfId="359" priority="20" stopIfTrue="1" operator="between">
      <formula>0</formula>
      <formula>0.699</formula>
    </cfRule>
    <cfRule type="cellIs" dxfId="358" priority="21" stopIfTrue="1" operator="greaterThan">
      <formula>1.05</formula>
    </cfRule>
    <cfRule type="cellIs" dxfId="357" priority="37" stopIfTrue="1" operator="between">
      <formula>0.9</formula>
      <formula>1.05</formula>
    </cfRule>
    <cfRule type="cellIs" dxfId="356" priority="38" stopIfTrue="1" operator="between">
      <formula>0.7</formula>
      <formula>0.8999</formula>
    </cfRule>
    <cfRule type="cellIs" dxfId="355" priority="39" stopIfTrue="1" operator="between">
      <formula>0</formula>
      <formula>0.699</formula>
    </cfRule>
    <cfRule type="cellIs" dxfId="354" priority="40" stopIfTrue="1" operator="greaterThan">
      <formula>1.05</formula>
    </cfRule>
  </conditionalFormatting>
  <conditionalFormatting sqref="S13:S14">
    <cfRule type="cellIs" dxfId="353" priority="3" stopIfTrue="1" operator="between">
      <formula>0.9</formula>
      <formula>1</formula>
    </cfRule>
    <cfRule type="cellIs" dxfId="352" priority="4" stopIfTrue="1" operator="between">
      <formula>0.7</formula>
      <formula>0.8999</formula>
    </cfRule>
    <cfRule type="cellIs" dxfId="351" priority="5" stopIfTrue="1" operator="between">
      <formula>0</formula>
      <formula>0.699</formula>
    </cfRule>
    <cfRule type="cellIs" dxfId="350" priority="22" stopIfTrue="1" operator="between">
      <formula>0.9</formula>
      <formula>1</formula>
    </cfRule>
    <cfRule type="cellIs" dxfId="349" priority="23" stopIfTrue="1" operator="between">
      <formula>0.7</formula>
      <formula>0.8999</formula>
    </cfRule>
    <cfRule type="cellIs" dxfId="348" priority="24" stopIfTrue="1" operator="between">
      <formula>0</formula>
      <formula>0.699</formula>
    </cfRule>
  </conditionalFormatting>
  <conditionalFormatting sqref="AY14:AZ14">
    <cfRule type="colorScale" priority="1">
      <colorScale>
        <cfvo type="min"/>
        <cfvo type="max"/>
        <color theme="0"/>
        <color theme="0"/>
      </colorScale>
    </cfRule>
  </conditionalFormatting>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37">
      <formula1>"Eficacia,Eficiencia,Efectividad,"</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GESTION HUMANA\[Matriz POA DGH - 2023.xlsx]datos'!#REF!</xm:f>
          </x14:formula1>
          <xm:sqref>AM7:AT7</xm:sqref>
        </x14:dataValidation>
        <x14:dataValidation type="list" operator="equal" allowBlank="1" showErrorMessage="1">
          <x14:formula1>
            <xm:f>'C:\Users\luis.arias\Documents\VIGENCIA 2023\PLAN DE ACCION -POA\DIRECCION GESTION HUMANA\[Matriz POA DGH - 2023.xlsx]datos'!#REF!</xm:f>
          </x14:formula1>
          <xm:sqref>AQ14</xm:sqref>
        </x14:dataValidation>
        <x14:dataValidation type="list" errorStyle="information" operator="equal" showInputMessage="1" showErrorMessage="1" prompt="Escoja el Proceso del Menú desplegable">
          <x14:formula1>
            <xm:f>'C:\Users\luis.arias\Documents\VIGENCIA 2023\PLAN DE ACCION -POA\DIRECCION GESTION HUMANA\[Matriz POA DGH - 2023.xlsx]datos'!#REF!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D7" zoomScale="63" zoomScaleNormal="63" workbookViewId="0">
      <selection activeCell="AP20" sqref="AP20"/>
    </sheetView>
  </sheetViews>
  <sheetFormatPr baseColWidth="10" defaultColWidth="20.5703125" defaultRowHeight="12.75" customHeight="1" x14ac:dyDescent="0.25"/>
  <cols>
    <col min="1" max="1" width="4.7109375" customWidth="1"/>
    <col min="2" max="2" width="11" style="16" customWidth="1"/>
    <col min="3" max="3" width="43.28515625" style="16" customWidth="1"/>
    <col min="4" max="4" width="9.140625" style="16" customWidth="1"/>
    <col min="5" max="5" width="8.42578125" style="16" customWidth="1"/>
    <col min="6" max="6" width="9.5703125" style="16" customWidth="1"/>
    <col min="7" max="7" width="13.28515625" style="16" customWidth="1"/>
    <col min="8" max="8" width="9.5703125" style="16" customWidth="1"/>
    <col min="9" max="9" width="9" style="16" customWidth="1"/>
    <col min="10" max="10" width="11.85546875" style="16" customWidth="1"/>
    <col min="11" max="11" width="11" style="16" customWidth="1"/>
    <col min="12" max="13" width="12" style="16" customWidth="1"/>
    <col min="14" max="14" width="10.140625" style="16" customWidth="1"/>
    <col min="15" max="15" width="10.7109375" style="16" customWidth="1"/>
    <col min="16" max="16" width="10.85546875" style="16" customWidth="1"/>
    <col min="17" max="17" width="11" style="16" customWidth="1"/>
    <col min="18" max="18" width="13" style="16" customWidth="1"/>
    <col min="19" max="19" width="11.5703125" style="16" customWidth="1"/>
    <col min="20" max="20" width="12.5703125" style="16" customWidth="1"/>
    <col min="21" max="21" width="22.28515625" style="16" customWidth="1"/>
    <col min="22" max="22" width="32" style="16" customWidth="1"/>
    <col min="23" max="23" width="33.5703125" style="16" customWidth="1"/>
    <col min="24" max="25" width="20.5703125" style="16" customWidth="1"/>
    <col min="26" max="36" width="20.5703125" style="17" customWidth="1"/>
    <col min="37" max="37" width="26.7109375" style="17" customWidth="1"/>
    <col min="38" max="42" width="20.5703125" style="17" customWidth="1"/>
    <col min="43" max="43" width="20" style="17" customWidth="1"/>
    <col min="44" max="44" width="35.42578125" style="17" customWidth="1"/>
    <col min="45" max="45" width="20.5703125" style="17" customWidth="1"/>
    <col min="46" max="46" width="23.85546875" style="17" customWidth="1"/>
    <col min="47" max="48" width="20.5703125" style="17" customWidth="1"/>
    <col min="49" max="49" width="43.42578125" style="17" customWidth="1"/>
    <col min="50" max="50" width="33.7109375" style="16" customWidth="1"/>
    <col min="51" max="52" width="20.5703125" style="16" customWidth="1"/>
    <col min="53" max="53" width="40" style="16" customWidth="1"/>
    <col min="54" max="54" width="30.5703125" style="16" customWidth="1"/>
    <col min="55" max="55" width="13.140625" style="16" customWidth="1"/>
    <col min="56" max="56" width="14.42578125" style="16" customWidth="1"/>
    <col min="57" max="57" width="39" style="16" customWidth="1"/>
    <col min="58" max="58" width="32.140625" style="16" customWidth="1"/>
    <col min="59" max="59" width="17" style="16" customWidth="1"/>
    <col min="60" max="60" width="16" style="16" customWidth="1"/>
    <col min="61" max="61" width="51.5703125" style="16" customWidth="1"/>
    <col min="62" max="62" width="36" style="16" customWidth="1"/>
    <col min="63" max="251" width="20.5703125" style="16" customWidth="1"/>
  </cols>
  <sheetData>
    <row r="1" spans="2:251" ht="12.75" customHeight="1" thickBot="1" x14ac:dyDescent="0.3"/>
    <row r="2" spans="2:251" ht="30.75" customHeight="1" thickBot="1" x14ac:dyDescent="0.3">
      <c r="B2" s="1515"/>
      <c r="C2" s="1490" t="s">
        <v>18</v>
      </c>
      <c r="D2" s="1491"/>
      <c r="E2" s="1491"/>
      <c r="F2" s="1491"/>
      <c r="G2" s="1491"/>
      <c r="H2" s="1491"/>
      <c r="I2" s="1491"/>
      <c r="J2" s="1491"/>
      <c r="K2" s="1491"/>
      <c r="L2" s="1491"/>
      <c r="M2" s="1491"/>
      <c r="N2" s="1491"/>
      <c r="O2" s="1491"/>
      <c r="P2" s="1491"/>
      <c r="Q2" s="1492"/>
      <c r="R2" s="1496" t="s">
        <v>19</v>
      </c>
      <c r="S2" s="1497"/>
      <c r="T2" s="1497"/>
      <c r="U2" s="1497"/>
      <c r="V2" s="1497"/>
      <c r="W2" s="1497"/>
      <c r="X2" s="1497"/>
      <c r="Y2" s="1497"/>
      <c r="Z2" s="1497"/>
      <c r="AA2" s="1497"/>
      <c r="AB2" s="1497"/>
      <c r="AC2" s="1497"/>
      <c r="AD2" s="1497"/>
      <c r="AE2" s="1497"/>
      <c r="AF2" s="1497"/>
      <c r="AG2" s="1497"/>
      <c r="AH2" s="1497"/>
      <c r="AI2" s="1498"/>
      <c r="AJ2" s="1487" t="s">
        <v>20</v>
      </c>
      <c r="AK2" s="1488"/>
      <c r="AL2" s="1488"/>
      <c r="AM2" s="1488"/>
      <c r="AN2" s="1488"/>
      <c r="AO2" s="1488"/>
      <c r="AP2" s="1488"/>
      <c r="AQ2" s="1488"/>
      <c r="AR2" s="1488"/>
      <c r="AS2" s="1488"/>
      <c r="AT2" s="1488"/>
      <c r="AU2" s="1489"/>
      <c r="AV2" s="1518" t="s">
        <v>21</v>
      </c>
      <c r="AW2" s="1519"/>
      <c r="AX2" s="1519"/>
      <c r="AY2" s="1519"/>
      <c r="AZ2" s="1519"/>
      <c r="BA2" s="1519"/>
      <c r="BB2" s="1519"/>
      <c r="BC2" s="1519"/>
      <c r="BD2" s="1519"/>
      <c r="BE2" s="1519"/>
      <c r="BF2" s="1519"/>
      <c r="BG2" s="1519"/>
      <c r="BH2" s="1519"/>
      <c r="BI2" s="1519"/>
      <c r="BJ2" s="1520"/>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2"/>
      <c r="DT2" s="312"/>
      <c r="DU2" s="312"/>
      <c r="DV2" s="312"/>
      <c r="DW2" s="312"/>
      <c r="DX2" s="312"/>
      <c r="DY2" s="312"/>
      <c r="DZ2" s="312"/>
      <c r="EA2" s="312"/>
      <c r="EB2" s="312"/>
      <c r="EC2" s="312"/>
      <c r="ED2" s="312"/>
      <c r="EE2" s="312"/>
      <c r="EF2" s="312"/>
      <c r="EG2" s="312"/>
      <c r="EH2" s="312"/>
      <c r="EI2" s="312"/>
      <c r="EJ2" s="312"/>
      <c r="EK2" s="312"/>
      <c r="EL2" s="312"/>
      <c r="EM2" s="312"/>
      <c r="EN2" s="312"/>
      <c r="EO2" s="312"/>
      <c r="EP2" s="312"/>
      <c r="EQ2" s="312"/>
      <c r="ER2" s="312"/>
      <c r="ES2" s="312"/>
      <c r="ET2" s="312"/>
      <c r="EU2" s="312"/>
      <c r="EV2" s="312"/>
      <c r="EW2" s="312"/>
      <c r="EX2" s="312"/>
      <c r="EY2" s="312"/>
      <c r="EZ2" s="312"/>
      <c r="FA2" s="312"/>
      <c r="FB2" s="312"/>
      <c r="FC2" s="312"/>
      <c r="FD2" s="312"/>
      <c r="FE2" s="312"/>
      <c r="FF2" s="312"/>
      <c r="FG2" s="312"/>
      <c r="FH2" s="312"/>
      <c r="FI2" s="312"/>
      <c r="FJ2" s="312"/>
      <c r="FK2" s="312"/>
      <c r="FL2" s="312"/>
      <c r="FM2" s="312"/>
      <c r="FN2" s="312"/>
      <c r="FO2" s="312"/>
      <c r="FP2" s="312"/>
      <c r="FQ2" s="312"/>
      <c r="FR2" s="312"/>
      <c r="FS2" s="312"/>
      <c r="FT2" s="312"/>
      <c r="FU2" s="312"/>
      <c r="FV2" s="312"/>
      <c r="FW2" s="312"/>
      <c r="FX2" s="312"/>
      <c r="FY2" s="312"/>
      <c r="FZ2" s="312"/>
      <c r="GA2" s="312"/>
      <c r="GB2" s="312"/>
      <c r="GC2" s="312"/>
      <c r="GD2" s="312"/>
      <c r="GE2" s="312"/>
      <c r="GF2" s="312"/>
      <c r="GG2" s="312"/>
      <c r="GH2" s="312"/>
      <c r="GI2" s="312"/>
      <c r="GJ2" s="312"/>
      <c r="GK2" s="312"/>
      <c r="GL2" s="312"/>
      <c r="GM2" s="312"/>
      <c r="GN2" s="312"/>
      <c r="GO2" s="312"/>
      <c r="GP2" s="312"/>
      <c r="GQ2" s="312"/>
      <c r="GR2" s="312"/>
      <c r="GS2" s="312"/>
      <c r="GT2" s="312"/>
      <c r="GU2" s="312"/>
      <c r="GV2" s="312"/>
      <c r="GW2" s="312"/>
      <c r="GX2" s="312"/>
      <c r="GY2" s="312"/>
      <c r="GZ2" s="312"/>
      <c r="HA2" s="312"/>
      <c r="HB2" s="312"/>
      <c r="HC2" s="312"/>
      <c r="HD2" s="312"/>
      <c r="HE2" s="312"/>
      <c r="HF2" s="312"/>
      <c r="HG2" s="312"/>
      <c r="HH2" s="312"/>
      <c r="HI2" s="312"/>
      <c r="HJ2" s="312"/>
      <c r="HK2" s="312"/>
      <c r="HL2" s="312"/>
      <c r="HM2" s="312"/>
      <c r="HN2" s="312"/>
      <c r="HO2" s="312"/>
      <c r="HP2" s="312"/>
      <c r="HQ2" s="312"/>
      <c r="HR2" s="312"/>
      <c r="HS2" s="312"/>
      <c r="HT2" s="312"/>
      <c r="HU2" s="312"/>
      <c r="HV2" s="312"/>
      <c r="HW2" s="312"/>
      <c r="HX2" s="312"/>
      <c r="HY2" s="312"/>
      <c r="HZ2" s="312"/>
      <c r="IA2" s="312"/>
      <c r="IB2" s="312"/>
      <c r="IC2" s="312"/>
      <c r="ID2" s="312"/>
      <c r="IE2" s="312"/>
      <c r="IF2" s="312"/>
      <c r="IG2" s="312"/>
      <c r="IH2" s="312"/>
      <c r="II2" s="312"/>
      <c r="IJ2" s="312"/>
      <c r="IK2" s="312"/>
      <c r="IL2" s="312"/>
      <c r="IM2" s="312"/>
      <c r="IN2" s="312"/>
      <c r="IO2" s="312"/>
      <c r="IP2" s="312"/>
      <c r="IQ2" s="312"/>
    </row>
    <row r="3" spans="2:251" ht="16.5" customHeight="1" thickBot="1" x14ac:dyDescent="0.3">
      <c r="B3" s="1516"/>
      <c r="C3" s="1533"/>
      <c r="D3" s="1534"/>
      <c r="E3" s="1534"/>
      <c r="F3" s="1534"/>
      <c r="G3" s="1534"/>
      <c r="H3" s="1534"/>
      <c r="I3" s="1534"/>
      <c r="J3" s="1534"/>
      <c r="K3" s="1534"/>
      <c r="L3" s="1534"/>
      <c r="M3" s="1534"/>
      <c r="N3" s="1534"/>
      <c r="O3" s="1534"/>
      <c r="P3" s="1534"/>
      <c r="Q3" s="1535"/>
      <c r="R3" s="1536"/>
      <c r="S3" s="1537"/>
      <c r="T3" s="1537"/>
      <c r="U3" s="1537"/>
      <c r="V3" s="1537"/>
      <c r="W3" s="1537"/>
      <c r="X3" s="1537"/>
      <c r="Y3" s="1537"/>
      <c r="Z3" s="1537"/>
      <c r="AA3" s="1537"/>
      <c r="AB3" s="1537"/>
      <c r="AC3" s="1537"/>
      <c r="AD3" s="1537"/>
      <c r="AE3" s="1537"/>
      <c r="AF3" s="1537"/>
      <c r="AG3" s="1537"/>
      <c r="AH3" s="1537"/>
      <c r="AI3" s="1538"/>
      <c r="AJ3" s="1487" t="s">
        <v>22</v>
      </c>
      <c r="AK3" s="1488"/>
      <c r="AL3" s="1488"/>
      <c r="AM3" s="1488"/>
      <c r="AN3" s="1488"/>
      <c r="AO3" s="1488"/>
      <c r="AP3" s="1488"/>
      <c r="AQ3" s="1488"/>
      <c r="AR3" s="1488"/>
      <c r="AS3" s="1488"/>
      <c r="AT3" s="1488"/>
      <c r="AU3" s="1489"/>
      <c r="AV3" s="1521">
        <v>3</v>
      </c>
      <c r="AW3" s="1522"/>
      <c r="AX3" s="1522"/>
      <c r="AY3" s="1522"/>
      <c r="AZ3" s="1522"/>
      <c r="BA3" s="1522"/>
      <c r="BB3" s="1522"/>
      <c r="BC3" s="1522"/>
      <c r="BD3" s="1522"/>
      <c r="BE3" s="1522"/>
      <c r="BF3" s="1522"/>
      <c r="BG3" s="1522"/>
      <c r="BH3" s="1522"/>
      <c r="BI3" s="1522"/>
      <c r="BJ3" s="1523"/>
      <c r="BK3" s="312"/>
      <c r="BL3" s="312"/>
      <c r="BM3" s="312"/>
      <c r="BN3" s="312"/>
      <c r="BO3" s="312"/>
      <c r="BP3" s="312"/>
      <c r="BQ3" s="312"/>
      <c r="BR3" s="312"/>
      <c r="BS3" s="312"/>
      <c r="BT3" s="312"/>
      <c r="BU3" s="312"/>
      <c r="BV3" s="312"/>
      <c r="BW3" s="312"/>
      <c r="BX3" s="312"/>
      <c r="BY3" s="312"/>
      <c r="BZ3" s="312"/>
      <c r="CA3" s="312"/>
      <c r="CB3" s="312"/>
      <c r="CC3" s="312"/>
      <c r="CD3" s="312"/>
      <c r="CE3" s="312"/>
      <c r="CF3" s="312"/>
      <c r="CG3" s="312"/>
      <c r="CH3" s="312"/>
      <c r="CI3" s="312"/>
      <c r="CJ3" s="312"/>
      <c r="CK3" s="312"/>
      <c r="CL3" s="312"/>
      <c r="CM3" s="312"/>
      <c r="CN3" s="312"/>
      <c r="CO3" s="312"/>
      <c r="CP3" s="312"/>
      <c r="CQ3" s="312"/>
      <c r="CR3" s="312"/>
      <c r="CS3" s="312"/>
      <c r="CT3" s="312"/>
      <c r="CU3" s="312"/>
      <c r="CV3" s="312"/>
      <c r="CW3" s="312"/>
      <c r="CX3" s="312"/>
      <c r="CY3" s="312"/>
      <c r="CZ3" s="312"/>
      <c r="DA3" s="312"/>
      <c r="DB3" s="312"/>
      <c r="DC3" s="312"/>
      <c r="DD3" s="312"/>
      <c r="DE3" s="312"/>
      <c r="DF3" s="312"/>
      <c r="DG3" s="312"/>
      <c r="DH3" s="312"/>
      <c r="DI3" s="312"/>
      <c r="DJ3" s="312"/>
      <c r="DK3" s="312"/>
      <c r="DL3" s="312"/>
      <c r="DM3" s="312"/>
      <c r="DN3" s="312"/>
      <c r="DO3" s="312"/>
      <c r="DP3" s="312"/>
      <c r="DQ3" s="312"/>
      <c r="DR3" s="312"/>
      <c r="DS3" s="312"/>
      <c r="DT3" s="312"/>
      <c r="DU3" s="312"/>
      <c r="DV3" s="312"/>
      <c r="DW3" s="312"/>
      <c r="DX3" s="312"/>
      <c r="DY3" s="312"/>
      <c r="DZ3" s="312"/>
      <c r="EA3" s="312"/>
      <c r="EB3" s="312"/>
      <c r="EC3" s="312"/>
      <c r="ED3" s="312"/>
      <c r="EE3" s="312"/>
      <c r="EF3" s="312"/>
      <c r="EG3" s="312"/>
      <c r="EH3" s="312"/>
      <c r="EI3" s="312"/>
      <c r="EJ3" s="312"/>
      <c r="EK3" s="312"/>
      <c r="EL3" s="312"/>
      <c r="EM3" s="312"/>
      <c r="EN3" s="312"/>
      <c r="EO3" s="312"/>
      <c r="EP3" s="312"/>
      <c r="EQ3" s="312"/>
      <c r="ER3" s="312"/>
      <c r="ES3" s="312"/>
      <c r="ET3" s="312"/>
      <c r="EU3" s="312"/>
      <c r="EV3" s="312"/>
      <c r="EW3" s="312"/>
      <c r="EX3" s="312"/>
      <c r="EY3" s="312"/>
      <c r="EZ3" s="312"/>
      <c r="FA3" s="312"/>
      <c r="FB3" s="312"/>
      <c r="FC3" s="312"/>
      <c r="FD3" s="312"/>
      <c r="FE3" s="312"/>
      <c r="FF3" s="312"/>
      <c r="FG3" s="312"/>
      <c r="FH3" s="312"/>
      <c r="FI3" s="312"/>
      <c r="FJ3" s="312"/>
      <c r="FK3" s="312"/>
      <c r="FL3" s="312"/>
      <c r="FM3" s="312"/>
      <c r="FN3" s="312"/>
      <c r="FO3" s="312"/>
      <c r="FP3" s="312"/>
      <c r="FQ3" s="312"/>
      <c r="FR3" s="312"/>
      <c r="FS3" s="312"/>
      <c r="FT3" s="312"/>
      <c r="FU3" s="312"/>
      <c r="FV3" s="312"/>
      <c r="FW3" s="312"/>
      <c r="FX3" s="312"/>
      <c r="FY3" s="312"/>
      <c r="FZ3" s="312"/>
      <c r="GA3" s="312"/>
      <c r="GB3" s="312"/>
      <c r="GC3" s="312"/>
      <c r="GD3" s="312"/>
      <c r="GE3" s="312"/>
      <c r="GF3" s="312"/>
      <c r="GG3" s="312"/>
      <c r="GH3" s="312"/>
      <c r="GI3" s="312"/>
      <c r="GJ3" s="312"/>
      <c r="GK3" s="312"/>
      <c r="GL3" s="312"/>
      <c r="GM3" s="312"/>
      <c r="GN3" s="312"/>
      <c r="GO3" s="312"/>
      <c r="GP3" s="312"/>
      <c r="GQ3" s="312"/>
      <c r="GR3" s="312"/>
      <c r="GS3" s="312"/>
      <c r="GT3" s="312"/>
      <c r="GU3" s="312"/>
      <c r="GV3" s="312"/>
      <c r="GW3" s="312"/>
      <c r="GX3" s="312"/>
      <c r="GY3" s="312"/>
      <c r="GZ3" s="312"/>
      <c r="HA3" s="312"/>
      <c r="HB3" s="312"/>
      <c r="HC3" s="312"/>
      <c r="HD3" s="312"/>
      <c r="HE3" s="312"/>
      <c r="HF3" s="312"/>
      <c r="HG3" s="312"/>
      <c r="HH3" s="312"/>
      <c r="HI3" s="312"/>
      <c r="HJ3" s="312"/>
      <c r="HK3" s="312"/>
      <c r="HL3" s="312"/>
      <c r="HM3" s="312"/>
      <c r="HN3" s="312"/>
      <c r="HO3" s="312"/>
      <c r="HP3" s="312"/>
      <c r="HQ3" s="312"/>
      <c r="HR3" s="312"/>
      <c r="HS3" s="312"/>
      <c r="HT3" s="312"/>
      <c r="HU3" s="312"/>
      <c r="HV3" s="312"/>
      <c r="HW3" s="312"/>
      <c r="HX3" s="312"/>
      <c r="HY3" s="312"/>
      <c r="HZ3" s="312"/>
      <c r="IA3" s="312"/>
      <c r="IB3" s="312"/>
      <c r="IC3" s="312"/>
      <c r="ID3" s="312"/>
      <c r="IE3" s="312"/>
      <c r="IF3" s="312"/>
      <c r="IG3" s="312"/>
      <c r="IH3" s="312"/>
      <c r="II3" s="312"/>
      <c r="IJ3" s="312"/>
      <c r="IK3" s="312"/>
      <c r="IL3" s="312"/>
      <c r="IM3" s="312"/>
      <c r="IN3" s="312"/>
      <c r="IO3" s="312"/>
      <c r="IP3" s="312"/>
      <c r="IQ3" s="312"/>
    </row>
    <row r="4" spans="2:251" ht="13.5" customHeight="1" thickBot="1" x14ac:dyDescent="0.3">
      <c r="B4" s="1516"/>
      <c r="C4" s="1493"/>
      <c r="D4" s="1494"/>
      <c r="E4" s="1494"/>
      <c r="F4" s="1494"/>
      <c r="G4" s="1494"/>
      <c r="H4" s="1494"/>
      <c r="I4" s="1494"/>
      <c r="J4" s="1494"/>
      <c r="K4" s="1494"/>
      <c r="L4" s="1494"/>
      <c r="M4" s="1494"/>
      <c r="N4" s="1494"/>
      <c r="O4" s="1494"/>
      <c r="P4" s="1494"/>
      <c r="Q4" s="1495"/>
      <c r="R4" s="1499"/>
      <c r="S4" s="1500"/>
      <c r="T4" s="1500"/>
      <c r="U4" s="1500"/>
      <c r="V4" s="1500"/>
      <c r="W4" s="1500"/>
      <c r="X4" s="1500"/>
      <c r="Y4" s="1500"/>
      <c r="Z4" s="1500"/>
      <c r="AA4" s="1500"/>
      <c r="AB4" s="1500"/>
      <c r="AC4" s="1500"/>
      <c r="AD4" s="1500"/>
      <c r="AE4" s="1500"/>
      <c r="AF4" s="1500"/>
      <c r="AG4" s="1500"/>
      <c r="AH4" s="1500"/>
      <c r="AI4" s="1501"/>
      <c r="AJ4" s="1487" t="s">
        <v>23</v>
      </c>
      <c r="AK4" s="1488"/>
      <c r="AL4" s="1488"/>
      <c r="AM4" s="1488"/>
      <c r="AN4" s="1488"/>
      <c r="AO4" s="1488"/>
      <c r="AP4" s="1488"/>
      <c r="AQ4" s="1488"/>
      <c r="AR4" s="1488"/>
      <c r="AS4" s="1488"/>
      <c r="AT4" s="1488"/>
      <c r="AU4" s="1489"/>
      <c r="AV4" s="1524">
        <v>42741</v>
      </c>
      <c r="AW4" s="1525"/>
      <c r="AX4" s="1525"/>
      <c r="AY4" s="1525"/>
      <c r="AZ4" s="1525"/>
      <c r="BA4" s="1525"/>
      <c r="BB4" s="1525"/>
      <c r="BC4" s="1525"/>
      <c r="BD4" s="1525"/>
      <c r="BE4" s="1525"/>
      <c r="BF4" s="1525"/>
      <c r="BG4" s="1525"/>
      <c r="BH4" s="1525"/>
      <c r="BI4" s="1525"/>
      <c r="BJ4" s="1526"/>
      <c r="BK4" s="312"/>
      <c r="BL4" s="312"/>
      <c r="BM4" s="312"/>
      <c r="BN4" s="312"/>
      <c r="BO4" s="312"/>
      <c r="BP4" s="312"/>
      <c r="BQ4" s="312"/>
      <c r="BR4" s="312"/>
      <c r="BS4" s="312"/>
      <c r="BT4" s="312"/>
      <c r="BU4" s="312"/>
      <c r="BV4" s="312"/>
      <c r="BW4" s="312"/>
      <c r="BX4" s="312"/>
      <c r="BY4" s="312"/>
      <c r="BZ4" s="312"/>
      <c r="CA4" s="312"/>
      <c r="CB4" s="312"/>
      <c r="CC4" s="312"/>
      <c r="CD4" s="312"/>
      <c r="CE4" s="312"/>
      <c r="CF4" s="312"/>
      <c r="CG4" s="312"/>
      <c r="CH4" s="312"/>
      <c r="CI4" s="312"/>
      <c r="CJ4" s="312"/>
      <c r="CK4" s="312"/>
      <c r="CL4" s="312"/>
      <c r="CM4" s="312"/>
      <c r="CN4" s="312"/>
      <c r="CO4" s="312"/>
      <c r="CP4" s="312"/>
      <c r="CQ4" s="312"/>
      <c r="CR4" s="312"/>
      <c r="CS4" s="312"/>
      <c r="CT4" s="312"/>
      <c r="CU4" s="312"/>
      <c r="CV4" s="312"/>
      <c r="CW4" s="312"/>
      <c r="CX4" s="312"/>
      <c r="CY4" s="312"/>
      <c r="CZ4" s="312"/>
      <c r="DA4" s="312"/>
      <c r="DB4" s="312"/>
      <c r="DC4" s="312"/>
      <c r="DD4" s="312"/>
      <c r="DE4" s="312"/>
      <c r="DF4" s="312"/>
      <c r="DG4" s="312"/>
      <c r="DH4" s="312"/>
      <c r="DI4" s="312"/>
      <c r="DJ4" s="312"/>
      <c r="DK4" s="312"/>
      <c r="DL4" s="312"/>
      <c r="DM4" s="312"/>
      <c r="DN4" s="312"/>
      <c r="DO4" s="312"/>
      <c r="DP4" s="312"/>
      <c r="DQ4" s="312"/>
      <c r="DR4" s="312"/>
      <c r="DS4" s="312"/>
      <c r="DT4" s="312"/>
      <c r="DU4" s="312"/>
      <c r="DV4" s="312"/>
      <c r="DW4" s="312"/>
      <c r="DX4" s="312"/>
      <c r="DY4" s="312"/>
      <c r="DZ4" s="312"/>
      <c r="EA4" s="312"/>
      <c r="EB4" s="312"/>
      <c r="EC4" s="312"/>
      <c r="ED4" s="312"/>
      <c r="EE4" s="312"/>
      <c r="EF4" s="312"/>
      <c r="EG4" s="312"/>
      <c r="EH4" s="312"/>
      <c r="EI4" s="312"/>
      <c r="EJ4" s="312"/>
      <c r="EK4" s="312"/>
      <c r="EL4" s="312"/>
      <c r="EM4" s="312"/>
      <c r="EN4" s="312"/>
      <c r="EO4" s="312"/>
      <c r="EP4" s="312"/>
      <c r="EQ4" s="312"/>
      <c r="ER4" s="312"/>
      <c r="ES4" s="312"/>
      <c r="ET4" s="312"/>
      <c r="EU4" s="312"/>
      <c r="EV4" s="312"/>
      <c r="EW4" s="312"/>
      <c r="EX4" s="312"/>
      <c r="EY4" s="312"/>
      <c r="EZ4" s="312"/>
      <c r="FA4" s="312"/>
      <c r="FB4" s="312"/>
      <c r="FC4" s="312"/>
      <c r="FD4" s="312"/>
      <c r="FE4" s="312"/>
      <c r="FF4" s="312"/>
      <c r="FG4" s="312"/>
      <c r="FH4" s="312"/>
      <c r="FI4" s="312"/>
      <c r="FJ4" s="312"/>
      <c r="FK4" s="312"/>
      <c r="FL4" s="312"/>
      <c r="FM4" s="312"/>
      <c r="FN4" s="312"/>
      <c r="FO4" s="312"/>
      <c r="FP4" s="312"/>
      <c r="FQ4" s="312"/>
      <c r="FR4" s="312"/>
      <c r="FS4" s="312"/>
      <c r="FT4" s="312"/>
      <c r="FU4" s="312"/>
      <c r="FV4" s="312"/>
      <c r="FW4" s="312"/>
      <c r="FX4" s="312"/>
      <c r="FY4" s="312"/>
      <c r="FZ4" s="312"/>
      <c r="GA4" s="312"/>
      <c r="GB4" s="312"/>
      <c r="GC4" s="312"/>
      <c r="GD4" s="312"/>
      <c r="GE4" s="312"/>
      <c r="GF4" s="312"/>
      <c r="GG4" s="312"/>
      <c r="GH4" s="312"/>
      <c r="GI4" s="312"/>
      <c r="GJ4" s="312"/>
      <c r="GK4" s="312"/>
      <c r="GL4" s="312"/>
      <c r="GM4" s="312"/>
      <c r="GN4" s="312"/>
      <c r="GO4" s="312"/>
      <c r="GP4" s="312"/>
      <c r="GQ4" s="312"/>
      <c r="GR4" s="312"/>
      <c r="GS4" s="312"/>
      <c r="GT4" s="312"/>
      <c r="GU4" s="312"/>
      <c r="GV4" s="312"/>
      <c r="GW4" s="312"/>
      <c r="GX4" s="312"/>
      <c r="GY4" s="312"/>
      <c r="GZ4" s="312"/>
      <c r="HA4" s="312"/>
      <c r="HB4" s="312"/>
      <c r="HC4" s="312"/>
      <c r="HD4" s="312"/>
      <c r="HE4" s="312"/>
      <c r="HF4" s="312"/>
      <c r="HG4" s="312"/>
      <c r="HH4" s="312"/>
      <c r="HI4" s="312"/>
      <c r="HJ4" s="312"/>
      <c r="HK4" s="312"/>
      <c r="HL4" s="312"/>
      <c r="HM4" s="312"/>
      <c r="HN4" s="312"/>
      <c r="HO4" s="312"/>
      <c r="HP4" s="312"/>
      <c r="HQ4" s="312"/>
      <c r="HR4" s="312"/>
      <c r="HS4" s="312"/>
      <c r="HT4" s="312"/>
      <c r="HU4" s="312"/>
      <c r="HV4" s="312"/>
      <c r="HW4" s="312"/>
      <c r="HX4" s="312"/>
      <c r="HY4" s="312"/>
      <c r="HZ4" s="312"/>
      <c r="IA4" s="312"/>
      <c r="IB4" s="312"/>
      <c r="IC4" s="312"/>
      <c r="ID4" s="312"/>
      <c r="IE4" s="312"/>
      <c r="IF4" s="312"/>
      <c r="IG4" s="312"/>
      <c r="IH4" s="312"/>
      <c r="II4" s="312"/>
      <c r="IJ4" s="312"/>
      <c r="IK4" s="312"/>
      <c r="IL4" s="312"/>
      <c r="IM4" s="312"/>
      <c r="IN4" s="312"/>
      <c r="IO4" s="312"/>
      <c r="IP4" s="312"/>
      <c r="IQ4" s="312"/>
    </row>
    <row r="5" spans="2:251" ht="30.75" customHeight="1" x14ac:dyDescent="0.25">
      <c r="B5" s="1516"/>
      <c r="C5" s="1490" t="s">
        <v>24</v>
      </c>
      <c r="D5" s="1491"/>
      <c r="E5" s="1491"/>
      <c r="F5" s="1491"/>
      <c r="G5" s="1491"/>
      <c r="H5" s="1491"/>
      <c r="I5" s="1491"/>
      <c r="J5" s="1491"/>
      <c r="K5" s="1491"/>
      <c r="L5" s="1491"/>
      <c r="M5" s="1491"/>
      <c r="N5" s="1491"/>
      <c r="O5" s="1491"/>
      <c r="P5" s="1491"/>
      <c r="Q5" s="1492"/>
      <c r="R5" s="1496" t="s">
        <v>25</v>
      </c>
      <c r="S5" s="1497"/>
      <c r="T5" s="1497"/>
      <c r="U5" s="1497"/>
      <c r="V5" s="1497"/>
      <c r="W5" s="1497"/>
      <c r="X5" s="1497"/>
      <c r="Y5" s="1497"/>
      <c r="Z5" s="1497"/>
      <c r="AA5" s="1497"/>
      <c r="AB5" s="1497"/>
      <c r="AC5" s="1497"/>
      <c r="AD5" s="1497"/>
      <c r="AE5" s="1497"/>
      <c r="AF5" s="1497"/>
      <c r="AG5" s="1497"/>
      <c r="AH5" s="1497"/>
      <c r="AI5" s="1498"/>
      <c r="AJ5" s="1490" t="s">
        <v>26</v>
      </c>
      <c r="AK5" s="1491"/>
      <c r="AL5" s="1491"/>
      <c r="AM5" s="1491"/>
      <c r="AN5" s="1491"/>
      <c r="AO5" s="1491"/>
      <c r="AP5" s="1491"/>
      <c r="AQ5" s="1491"/>
      <c r="AR5" s="1491"/>
      <c r="AS5" s="1491"/>
      <c r="AT5" s="1491"/>
      <c r="AU5" s="1492"/>
      <c r="AV5" s="1527" t="s">
        <v>27</v>
      </c>
      <c r="AW5" s="1528"/>
      <c r="AX5" s="1528"/>
      <c r="AY5" s="1528"/>
      <c r="AZ5" s="1528"/>
      <c r="BA5" s="1528"/>
      <c r="BB5" s="1528"/>
      <c r="BC5" s="1528"/>
      <c r="BD5" s="1528"/>
      <c r="BE5" s="1528"/>
      <c r="BF5" s="1528"/>
      <c r="BG5" s="1528"/>
      <c r="BH5" s="1528"/>
      <c r="BI5" s="1528"/>
      <c r="BJ5" s="1529"/>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2"/>
      <c r="FK5" s="312"/>
      <c r="FL5" s="312"/>
      <c r="FM5" s="312"/>
      <c r="FN5" s="312"/>
      <c r="FO5" s="312"/>
      <c r="FP5" s="312"/>
      <c r="FQ5" s="312"/>
      <c r="FR5" s="312"/>
      <c r="FS5" s="312"/>
      <c r="FT5" s="312"/>
      <c r="FU5" s="312"/>
      <c r="FV5" s="312"/>
      <c r="FW5" s="312"/>
      <c r="FX5" s="312"/>
      <c r="FY5" s="312"/>
      <c r="FZ5" s="312"/>
      <c r="GA5" s="312"/>
      <c r="GB5" s="312"/>
      <c r="GC5" s="312"/>
      <c r="GD5" s="312"/>
      <c r="GE5" s="312"/>
      <c r="GF5" s="312"/>
      <c r="GG5" s="312"/>
      <c r="GH5" s="312"/>
      <c r="GI5" s="312"/>
      <c r="GJ5" s="312"/>
      <c r="GK5" s="312"/>
      <c r="GL5" s="312"/>
      <c r="GM5" s="312"/>
      <c r="GN5" s="312"/>
      <c r="GO5" s="312"/>
      <c r="GP5" s="312"/>
      <c r="GQ5" s="312"/>
      <c r="GR5" s="312"/>
      <c r="GS5" s="312"/>
      <c r="GT5" s="312"/>
      <c r="GU5" s="312"/>
      <c r="GV5" s="312"/>
      <c r="GW5" s="312"/>
      <c r="GX5" s="312"/>
      <c r="GY5" s="312"/>
      <c r="GZ5" s="312"/>
      <c r="HA5" s="312"/>
      <c r="HB5" s="312"/>
      <c r="HC5" s="312"/>
      <c r="HD5" s="312"/>
      <c r="HE5" s="312"/>
      <c r="HF5" s="312"/>
      <c r="HG5" s="312"/>
      <c r="HH5" s="312"/>
      <c r="HI5" s="312"/>
      <c r="HJ5" s="312"/>
      <c r="HK5" s="312"/>
      <c r="HL5" s="312"/>
      <c r="HM5" s="312"/>
      <c r="HN5" s="312"/>
      <c r="HO5" s="312"/>
      <c r="HP5" s="312"/>
      <c r="HQ5" s="312"/>
      <c r="HR5" s="312"/>
      <c r="HS5" s="312"/>
      <c r="HT5" s="312"/>
      <c r="HU5" s="312"/>
      <c r="HV5" s="312"/>
      <c r="HW5" s="312"/>
      <c r="HX5" s="312"/>
      <c r="HY5" s="312"/>
      <c r="HZ5" s="312"/>
      <c r="IA5" s="312"/>
      <c r="IB5" s="312"/>
      <c r="IC5" s="312"/>
      <c r="ID5" s="312"/>
      <c r="IE5" s="312"/>
      <c r="IF5" s="312"/>
      <c r="IG5" s="312"/>
      <c r="IH5" s="312"/>
      <c r="II5" s="312"/>
      <c r="IJ5" s="312"/>
      <c r="IK5" s="312"/>
      <c r="IL5" s="312"/>
      <c r="IM5" s="312"/>
      <c r="IN5" s="312"/>
      <c r="IO5" s="312"/>
      <c r="IP5" s="312"/>
      <c r="IQ5" s="312"/>
    </row>
    <row r="6" spans="2:251" ht="27.75" customHeight="1" thickBot="1" x14ac:dyDescent="0.3">
      <c r="B6" s="1517"/>
      <c r="C6" s="1493"/>
      <c r="D6" s="1494"/>
      <c r="E6" s="1494"/>
      <c r="F6" s="1494"/>
      <c r="G6" s="1494"/>
      <c r="H6" s="1494"/>
      <c r="I6" s="1494"/>
      <c r="J6" s="1494"/>
      <c r="K6" s="1494"/>
      <c r="L6" s="1494"/>
      <c r="M6" s="1494"/>
      <c r="N6" s="1494"/>
      <c r="O6" s="1494"/>
      <c r="P6" s="1494"/>
      <c r="Q6" s="1495"/>
      <c r="R6" s="1499"/>
      <c r="S6" s="1500"/>
      <c r="T6" s="1500"/>
      <c r="U6" s="1500"/>
      <c r="V6" s="1500"/>
      <c r="W6" s="1500"/>
      <c r="X6" s="1500"/>
      <c r="Y6" s="1500"/>
      <c r="Z6" s="1500"/>
      <c r="AA6" s="1500"/>
      <c r="AB6" s="1500"/>
      <c r="AC6" s="1500"/>
      <c r="AD6" s="1500"/>
      <c r="AE6" s="1500"/>
      <c r="AF6" s="1500"/>
      <c r="AG6" s="1500"/>
      <c r="AH6" s="1500"/>
      <c r="AI6" s="1501"/>
      <c r="AJ6" s="1493"/>
      <c r="AK6" s="1494"/>
      <c r="AL6" s="1494"/>
      <c r="AM6" s="1494"/>
      <c r="AN6" s="1494"/>
      <c r="AO6" s="1494"/>
      <c r="AP6" s="1494"/>
      <c r="AQ6" s="1494"/>
      <c r="AR6" s="1494"/>
      <c r="AS6" s="1494"/>
      <c r="AT6" s="1494"/>
      <c r="AU6" s="1495"/>
      <c r="AV6" s="1530"/>
      <c r="AW6" s="1531"/>
      <c r="AX6" s="1531"/>
      <c r="AY6" s="1531"/>
      <c r="AZ6" s="1531"/>
      <c r="BA6" s="1531"/>
      <c r="BB6" s="1531"/>
      <c r="BC6" s="1531"/>
      <c r="BD6" s="1531"/>
      <c r="BE6" s="1531"/>
      <c r="BF6" s="1531"/>
      <c r="BG6" s="1531"/>
      <c r="BH6" s="1531"/>
      <c r="BI6" s="1531"/>
      <c r="BJ6" s="1532"/>
      <c r="BK6" s="312"/>
      <c r="BL6" s="312"/>
      <c r="BM6" s="312"/>
      <c r="BN6" s="312"/>
      <c r="BO6" s="312"/>
      <c r="BP6" s="312"/>
      <c r="BQ6" s="312"/>
      <c r="BR6" s="312"/>
      <c r="BS6" s="312"/>
      <c r="BT6" s="312"/>
      <c r="BU6" s="312"/>
      <c r="BV6" s="312"/>
      <c r="BW6" s="312"/>
      <c r="BX6" s="312"/>
      <c r="BY6" s="312"/>
      <c r="BZ6" s="312"/>
      <c r="CA6" s="312"/>
      <c r="CB6" s="312"/>
      <c r="CC6" s="312"/>
      <c r="CD6" s="312"/>
      <c r="CE6" s="312"/>
      <c r="CF6" s="312"/>
      <c r="CG6" s="312"/>
      <c r="CH6" s="312"/>
      <c r="CI6" s="312"/>
      <c r="CJ6" s="312"/>
      <c r="CK6" s="312"/>
      <c r="CL6" s="312"/>
      <c r="CM6" s="312"/>
      <c r="CN6" s="312"/>
      <c r="CO6" s="312"/>
      <c r="CP6" s="312"/>
      <c r="CQ6" s="312"/>
      <c r="CR6" s="312"/>
      <c r="CS6" s="312"/>
      <c r="CT6" s="312"/>
      <c r="CU6" s="312"/>
      <c r="CV6" s="312"/>
      <c r="CW6" s="312"/>
      <c r="CX6" s="312"/>
      <c r="CY6" s="312"/>
      <c r="CZ6" s="312"/>
      <c r="DA6" s="312"/>
      <c r="DB6" s="312"/>
      <c r="DC6" s="312"/>
      <c r="DD6" s="312"/>
      <c r="DE6" s="312"/>
      <c r="DF6" s="312"/>
      <c r="DG6" s="312"/>
      <c r="DH6" s="312"/>
      <c r="DI6" s="312"/>
      <c r="DJ6" s="312"/>
      <c r="DK6" s="312"/>
      <c r="DL6" s="312"/>
      <c r="DM6" s="312"/>
      <c r="DN6" s="312"/>
      <c r="DO6" s="312"/>
      <c r="DP6" s="312"/>
      <c r="DQ6" s="312"/>
      <c r="DR6" s="312"/>
      <c r="DS6" s="312"/>
      <c r="DT6" s="312"/>
      <c r="DU6" s="312"/>
      <c r="DV6" s="312"/>
      <c r="DW6" s="312"/>
      <c r="DX6" s="312"/>
      <c r="DY6" s="312"/>
      <c r="DZ6" s="312"/>
      <c r="EA6" s="312"/>
      <c r="EB6" s="312"/>
      <c r="EC6" s="312"/>
      <c r="ED6" s="312"/>
      <c r="EE6" s="312"/>
      <c r="EF6" s="312"/>
      <c r="EG6" s="312"/>
      <c r="EH6" s="312"/>
      <c r="EI6" s="312"/>
      <c r="EJ6" s="312"/>
      <c r="EK6" s="312"/>
      <c r="EL6" s="312"/>
      <c r="EM6" s="312"/>
      <c r="EN6" s="312"/>
      <c r="EO6" s="312"/>
      <c r="EP6" s="312"/>
      <c r="EQ6" s="312"/>
      <c r="ER6" s="312"/>
      <c r="ES6" s="312"/>
      <c r="ET6" s="312"/>
      <c r="EU6" s="312"/>
      <c r="EV6" s="312"/>
      <c r="EW6" s="312"/>
      <c r="EX6" s="312"/>
      <c r="EY6" s="312"/>
      <c r="EZ6" s="312"/>
      <c r="FA6" s="312"/>
      <c r="FB6" s="312"/>
      <c r="FC6" s="312"/>
      <c r="FD6" s="312"/>
      <c r="FE6" s="312"/>
      <c r="FF6" s="312"/>
      <c r="FG6" s="312"/>
      <c r="FH6" s="312"/>
      <c r="FI6" s="312"/>
      <c r="FJ6" s="312"/>
      <c r="FK6" s="312"/>
      <c r="FL6" s="312"/>
      <c r="FM6" s="312"/>
      <c r="FN6" s="312"/>
      <c r="FO6" s="312"/>
      <c r="FP6" s="312"/>
      <c r="FQ6" s="312"/>
      <c r="FR6" s="312"/>
      <c r="FS6" s="312"/>
      <c r="FT6" s="312"/>
      <c r="FU6" s="312"/>
      <c r="FV6" s="312"/>
      <c r="FW6" s="312"/>
      <c r="FX6" s="312"/>
      <c r="FY6" s="312"/>
      <c r="FZ6" s="312"/>
      <c r="GA6" s="312"/>
      <c r="GB6" s="312"/>
      <c r="GC6" s="312"/>
      <c r="GD6" s="312"/>
      <c r="GE6" s="312"/>
      <c r="GF6" s="312"/>
      <c r="GG6" s="312"/>
      <c r="GH6" s="312"/>
      <c r="GI6" s="312"/>
      <c r="GJ6" s="312"/>
      <c r="GK6" s="312"/>
      <c r="GL6" s="312"/>
      <c r="GM6" s="312"/>
      <c r="GN6" s="312"/>
      <c r="GO6" s="312"/>
      <c r="GP6" s="312"/>
      <c r="GQ6" s="312"/>
      <c r="GR6" s="312"/>
      <c r="GS6" s="312"/>
      <c r="GT6" s="312"/>
      <c r="GU6" s="312"/>
      <c r="GV6" s="312"/>
      <c r="GW6" s="312"/>
      <c r="GX6" s="312"/>
      <c r="GY6" s="312"/>
      <c r="GZ6" s="312"/>
      <c r="HA6" s="312"/>
      <c r="HB6" s="312"/>
      <c r="HC6" s="312"/>
      <c r="HD6" s="312"/>
      <c r="HE6" s="312"/>
      <c r="HF6" s="312"/>
      <c r="HG6" s="312"/>
      <c r="HH6" s="312"/>
      <c r="HI6" s="312"/>
      <c r="HJ6" s="312"/>
      <c r="HK6" s="312"/>
      <c r="HL6" s="312"/>
      <c r="HM6" s="312"/>
      <c r="HN6" s="312"/>
      <c r="HO6" s="312"/>
      <c r="HP6" s="312"/>
      <c r="HQ6" s="312"/>
      <c r="HR6" s="312"/>
      <c r="HS6" s="312"/>
      <c r="HT6" s="312"/>
      <c r="HU6" s="312"/>
      <c r="HV6" s="312"/>
      <c r="HW6" s="312"/>
      <c r="HX6" s="312"/>
      <c r="HY6" s="312"/>
      <c r="HZ6" s="312"/>
      <c r="IA6" s="312"/>
      <c r="IB6" s="312"/>
      <c r="IC6" s="312"/>
      <c r="ID6" s="312"/>
      <c r="IE6" s="312"/>
      <c r="IF6" s="312"/>
      <c r="IG6" s="312"/>
      <c r="IH6" s="312"/>
      <c r="II6" s="312"/>
      <c r="IJ6" s="312"/>
      <c r="IK6" s="312"/>
      <c r="IL6" s="312"/>
      <c r="IM6" s="312"/>
      <c r="IN6" s="312"/>
      <c r="IO6" s="312"/>
      <c r="IP6" s="312"/>
      <c r="IQ6" s="312"/>
    </row>
    <row r="7" spans="2:251" s="15" customFormat="1" ht="50.25" customHeight="1" x14ac:dyDescent="0.25">
      <c r="B7" s="1262" t="s">
        <v>28</v>
      </c>
      <c r="C7" s="1263"/>
      <c r="D7" s="1264" t="s">
        <v>1201</v>
      </c>
      <c r="E7" s="1264"/>
      <c r="F7" s="1264"/>
      <c r="G7" s="1264"/>
      <c r="H7" s="1264"/>
      <c r="I7" s="1264"/>
      <c r="J7" s="1264"/>
      <c r="K7" s="1264"/>
      <c r="L7" s="1264"/>
      <c r="M7" s="1264"/>
      <c r="N7" s="1264"/>
      <c r="O7" s="1264"/>
      <c r="P7" s="1264"/>
      <c r="Q7" s="1264"/>
      <c r="R7" s="1264"/>
      <c r="S7" s="1264"/>
      <c r="T7" s="1264"/>
      <c r="U7" s="1264"/>
      <c r="V7" s="1264"/>
      <c r="W7" s="1264"/>
      <c r="X7" s="1264"/>
      <c r="Y7" s="1264"/>
      <c r="Z7" s="1264"/>
      <c r="AA7" s="1265" t="s">
        <v>30</v>
      </c>
      <c r="AB7" s="1265"/>
      <c r="AC7" s="1266" t="s">
        <v>1202</v>
      </c>
      <c r="AD7" s="1266"/>
      <c r="AE7" s="1266"/>
      <c r="AF7" s="1266"/>
      <c r="AG7" s="1266"/>
      <c r="AH7" s="1266"/>
      <c r="AI7" s="1266"/>
      <c r="AJ7" s="1266"/>
      <c r="AK7" s="1265" t="s">
        <v>32</v>
      </c>
      <c r="AL7" s="1265"/>
      <c r="AM7" s="1255" t="s">
        <v>1067</v>
      </c>
      <c r="AN7" s="1255"/>
      <c r="AO7" s="1255"/>
      <c r="AP7" s="1255"/>
      <c r="AQ7" s="1255"/>
      <c r="AR7" s="1255"/>
      <c r="AS7" s="1255"/>
      <c r="AT7" s="1255"/>
      <c r="AU7" s="1256"/>
      <c r="AV7" s="1256"/>
      <c r="AW7" s="1256"/>
      <c r="AX7" s="1256"/>
      <c r="AY7" s="1256"/>
      <c r="AZ7" s="1256"/>
      <c r="BA7" s="1256"/>
      <c r="BB7" s="1256"/>
      <c r="BC7" s="1256"/>
      <c r="BD7" s="1256"/>
      <c r="BE7" s="1256"/>
      <c r="BF7" s="1256"/>
      <c r="BG7" s="1256"/>
      <c r="BH7" s="1256"/>
      <c r="BI7" s="1256"/>
      <c r="BJ7" s="1257"/>
    </row>
    <row r="8" spans="2:251" s="15" customFormat="1" ht="49.15" customHeight="1" thickBot="1" x14ac:dyDescent="0.3">
      <c r="B8" s="1505" t="s">
        <v>34</v>
      </c>
      <c r="C8" s="1506"/>
      <c r="D8" s="1507"/>
      <c r="E8" s="1508"/>
      <c r="F8" s="1508"/>
      <c r="G8" s="1508"/>
      <c r="H8" s="1508"/>
      <c r="I8" s="1508"/>
      <c r="J8" s="1508"/>
      <c r="K8" s="1508"/>
      <c r="L8" s="1508"/>
      <c r="M8" s="1508"/>
      <c r="N8" s="1508"/>
      <c r="O8" s="1508"/>
      <c r="P8" s="1508"/>
      <c r="Q8" s="1508"/>
      <c r="R8" s="1508"/>
      <c r="S8" s="1508"/>
      <c r="T8" s="1508"/>
      <c r="U8" s="1508"/>
      <c r="V8" s="1508"/>
      <c r="W8" s="1508"/>
      <c r="X8" s="1508"/>
      <c r="Y8" s="1508"/>
      <c r="Z8" s="1508"/>
      <c r="AA8" s="1508"/>
      <c r="AB8" s="1508"/>
      <c r="AC8" s="1508"/>
      <c r="AD8" s="1508"/>
      <c r="AE8" s="1508"/>
      <c r="AF8" s="1508"/>
      <c r="AG8" s="1508"/>
      <c r="AH8" s="1508"/>
      <c r="AI8" s="1508"/>
      <c r="AJ8" s="1508"/>
      <c r="AK8" s="1508"/>
      <c r="AL8" s="1509"/>
      <c r="AM8" s="888" t="s">
        <v>36</v>
      </c>
      <c r="AN8" s="1510"/>
      <c r="AO8" s="1511"/>
      <c r="AP8" s="1511"/>
      <c r="AQ8" s="1511"/>
      <c r="AR8" s="1511"/>
      <c r="AS8" s="1511"/>
      <c r="AT8" s="1511"/>
      <c r="AU8" s="1256"/>
      <c r="AV8" s="1256"/>
      <c r="AW8" s="1256"/>
      <c r="AX8" s="1256"/>
      <c r="AY8" s="1256"/>
      <c r="AZ8" s="1256"/>
      <c r="BA8" s="1256"/>
      <c r="BB8" s="1256"/>
      <c r="BC8" s="1256"/>
      <c r="BD8" s="1256"/>
      <c r="BE8" s="1256"/>
      <c r="BF8" s="1256"/>
      <c r="BG8" s="1256"/>
      <c r="BH8" s="1256"/>
      <c r="BI8" s="1256"/>
      <c r="BJ8" s="1257"/>
    </row>
    <row r="9" spans="2:251" s="15" customFormat="1" ht="27.75" customHeight="1" x14ac:dyDescent="0.25">
      <c r="B9" s="1502" t="s">
        <v>37</v>
      </c>
      <c r="C9" s="1503"/>
      <c r="D9" s="1503"/>
      <c r="E9" s="1503"/>
      <c r="F9" s="1503"/>
      <c r="G9" s="1503"/>
      <c r="H9" s="1503"/>
      <c r="I9" s="1503"/>
      <c r="J9" s="1503"/>
      <c r="K9" s="1503"/>
      <c r="L9" s="1503"/>
      <c r="M9" s="1503"/>
      <c r="N9" s="1503"/>
      <c r="O9" s="1503"/>
      <c r="P9" s="1503"/>
      <c r="Q9" s="1503"/>
      <c r="R9" s="1503"/>
      <c r="S9" s="1503"/>
      <c r="T9" s="1503"/>
      <c r="U9" s="1503"/>
      <c r="V9" s="1503"/>
      <c r="W9" s="1503"/>
      <c r="X9" s="1503"/>
      <c r="Y9" s="1503"/>
      <c r="Z9" s="1503"/>
      <c r="AA9" s="1503"/>
      <c r="AB9" s="1503"/>
      <c r="AC9" s="1503"/>
      <c r="AD9" s="1503"/>
      <c r="AE9" s="1503"/>
      <c r="AF9" s="1503"/>
      <c r="AG9" s="1503"/>
      <c r="AH9" s="1503"/>
      <c r="AI9" s="1503"/>
      <c r="AJ9" s="1503"/>
      <c r="AK9" s="1503"/>
      <c r="AL9" s="1503"/>
      <c r="AM9" s="1503"/>
      <c r="AN9" s="1503"/>
      <c r="AO9" s="1503"/>
      <c r="AP9" s="1503"/>
      <c r="AQ9" s="1503"/>
      <c r="AR9" s="1503"/>
      <c r="AS9" s="1503"/>
      <c r="AT9" s="1504"/>
      <c r="AU9" s="1274" t="s">
        <v>38</v>
      </c>
      <c r="AV9" s="1275"/>
      <c r="AW9" s="1275"/>
      <c r="AX9" s="1275"/>
      <c r="AY9" s="1275"/>
      <c r="AZ9" s="1275"/>
      <c r="BA9" s="1275"/>
      <c r="BB9" s="1275"/>
      <c r="BC9" s="1275"/>
      <c r="BD9" s="1275"/>
      <c r="BE9" s="1275"/>
      <c r="BF9" s="1275"/>
      <c r="BG9" s="1275"/>
      <c r="BH9" s="1275"/>
      <c r="BI9" s="1275"/>
      <c r="BJ9" s="1276"/>
    </row>
    <row r="10" spans="2:251" s="15" customFormat="1" ht="25.5" customHeight="1" x14ac:dyDescent="0.25">
      <c r="B10" s="1270"/>
      <c r="C10" s="1271"/>
      <c r="D10" s="1271"/>
      <c r="E10" s="1271" t="s">
        <v>39</v>
      </c>
      <c r="F10" s="1271"/>
      <c r="G10" s="1271"/>
      <c r="H10" s="1271"/>
      <c r="I10" s="1271"/>
      <c r="J10" s="1271"/>
      <c r="K10" s="1271"/>
      <c r="L10" s="1271"/>
      <c r="M10" s="1271"/>
      <c r="N10" s="1271"/>
      <c r="O10" s="1271"/>
      <c r="P10" s="1271"/>
      <c r="Q10" s="1271"/>
      <c r="R10" s="1271"/>
      <c r="S10" s="1271"/>
      <c r="T10" s="1271"/>
      <c r="U10" s="1271" t="s">
        <v>40</v>
      </c>
      <c r="V10" s="1271"/>
      <c r="W10" s="1271"/>
      <c r="X10" s="1271"/>
      <c r="Y10" s="1271"/>
      <c r="Z10" s="1271"/>
      <c r="AA10" s="1271"/>
      <c r="AB10" s="1271"/>
      <c r="AC10" s="1271"/>
      <c r="AD10" s="1271"/>
      <c r="AE10" s="1271"/>
      <c r="AF10" s="1271"/>
      <c r="AG10" s="1271"/>
      <c r="AH10" s="1271"/>
      <c r="AI10" s="1271"/>
      <c r="AJ10" s="1271"/>
      <c r="AK10" s="1271"/>
      <c r="AL10" s="1271"/>
      <c r="AM10" s="1271"/>
      <c r="AN10" s="1271"/>
      <c r="AO10" s="1271"/>
      <c r="AP10" s="1271"/>
      <c r="AQ10" s="1271"/>
      <c r="AR10" s="1271"/>
      <c r="AS10" s="1271"/>
      <c r="AT10" s="1512"/>
      <c r="AU10" s="1268"/>
      <c r="AV10" s="1268"/>
      <c r="AW10" s="1268"/>
      <c r="AX10" s="1268"/>
      <c r="AY10" s="1268"/>
      <c r="AZ10" s="1268"/>
      <c r="BA10" s="1268"/>
      <c r="BB10" s="1268"/>
      <c r="BC10" s="1268"/>
      <c r="BD10" s="1268"/>
      <c r="BE10" s="1268"/>
      <c r="BF10" s="1268"/>
      <c r="BG10" s="1268"/>
      <c r="BH10" s="1268"/>
      <c r="BI10" s="1268"/>
      <c r="BJ10" s="1269"/>
    </row>
    <row r="11" spans="2:251" s="129" customFormat="1" ht="36.7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513"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55.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SUM(T13:T17)</f>
        <v>0.47</v>
      </c>
      <c r="U12" s="1058"/>
      <c r="V12" s="1058"/>
      <c r="W12" s="1058"/>
      <c r="X12" s="131" t="s">
        <v>74</v>
      </c>
      <c r="Y12" s="131" t="s">
        <v>75</v>
      </c>
      <c r="Z12" s="1083"/>
      <c r="AA12" s="1058"/>
      <c r="AB12" s="1058"/>
      <c r="AC12" s="1058"/>
      <c r="AD12" s="1058"/>
      <c r="AE12" s="1057"/>
      <c r="AF12" s="132" t="s">
        <v>76</v>
      </c>
      <c r="AG12" s="132" t="s">
        <v>77</v>
      </c>
      <c r="AH12" s="133" t="s">
        <v>78</v>
      </c>
      <c r="AI12" s="1057"/>
      <c r="AJ12" s="1058"/>
      <c r="AK12" s="146" t="s">
        <v>79</v>
      </c>
      <c r="AL12" s="146" t="s">
        <v>80</v>
      </c>
      <c r="AM12" s="146" t="s">
        <v>81</v>
      </c>
      <c r="AN12" s="146" t="s">
        <v>204</v>
      </c>
      <c r="AO12" s="146" t="s">
        <v>82</v>
      </c>
      <c r="AP12" s="146" t="s">
        <v>83</v>
      </c>
      <c r="AQ12" s="146" t="s">
        <v>84</v>
      </c>
      <c r="AR12" s="1067"/>
      <c r="AS12" s="1058"/>
      <c r="AT12" s="1514"/>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93" customHeight="1" x14ac:dyDescent="0.2">
      <c r="B13" s="889">
        <v>1</v>
      </c>
      <c r="C13" s="304" t="s">
        <v>1203</v>
      </c>
      <c r="D13" s="305">
        <v>0.3</v>
      </c>
      <c r="E13" s="305">
        <v>0.25</v>
      </c>
      <c r="F13" s="305">
        <v>0.25</v>
      </c>
      <c r="G13" s="18">
        <f t="shared" ref="G13:G17" si="0">IF(ISERROR(F13/E13),"",(F13/E13))</f>
        <v>1</v>
      </c>
      <c r="H13" s="58">
        <v>0.25</v>
      </c>
      <c r="I13" s="306">
        <v>0.25</v>
      </c>
      <c r="J13" s="18">
        <f t="shared" ref="J13:J14" si="1">IF(ISERROR(I13/H13),"",(I13/H13))</f>
        <v>1</v>
      </c>
      <c r="K13" s="58">
        <v>0.25</v>
      </c>
      <c r="L13" s="58"/>
      <c r="M13" s="165"/>
      <c r="N13" s="58">
        <v>0.25</v>
      </c>
      <c r="O13" s="307" t="s">
        <v>425</v>
      </c>
      <c r="P13" s="165"/>
      <c r="Q13" s="69">
        <f t="shared" ref="Q13:R17" si="2">SUM(E13,H13,K13,N13)</f>
        <v>1</v>
      </c>
      <c r="R13" s="69">
        <f t="shared" si="2"/>
        <v>0.5</v>
      </c>
      <c r="S13" s="50">
        <f>IF((IF(ISERROR(R13/Q13),0,(R13/Q13)))&gt;1,1,(IF(ISERROR(R13/Q13),0,(R13/Q13))))</f>
        <v>0.5</v>
      </c>
      <c r="T13" s="166">
        <f>S13*D13</f>
        <v>0.15</v>
      </c>
      <c r="U13" s="304" t="s">
        <v>1204</v>
      </c>
      <c r="V13" s="304" t="s">
        <v>1205</v>
      </c>
      <c r="W13" s="304" t="s">
        <v>1206</v>
      </c>
      <c r="X13" s="304" t="s">
        <v>1207</v>
      </c>
      <c r="Y13" s="304" t="s">
        <v>1208</v>
      </c>
      <c r="Z13" s="304" t="s">
        <v>212</v>
      </c>
      <c r="AA13" s="304" t="s">
        <v>434</v>
      </c>
      <c r="AB13" s="304" t="s">
        <v>162</v>
      </c>
      <c r="AC13" s="304" t="s">
        <v>1209</v>
      </c>
      <c r="AD13" s="304" t="s">
        <v>344</v>
      </c>
      <c r="AE13" s="304" t="s">
        <v>274</v>
      </c>
      <c r="AF13" s="308" t="s">
        <v>345</v>
      </c>
      <c r="AG13" s="308">
        <v>2023</v>
      </c>
      <c r="AH13" s="308" t="s">
        <v>345</v>
      </c>
      <c r="AI13" s="309" t="s">
        <v>103</v>
      </c>
      <c r="AJ13" s="309" t="s">
        <v>151</v>
      </c>
      <c r="AK13" s="309" t="s">
        <v>1210</v>
      </c>
      <c r="AL13" s="309" t="s">
        <v>425</v>
      </c>
      <c r="AM13" s="309" t="s">
        <v>425</v>
      </c>
      <c r="AN13" s="309" t="s">
        <v>425</v>
      </c>
      <c r="AO13" s="309" t="s">
        <v>425</v>
      </c>
      <c r="AP13" s="309" t="s">
        <v>425</v>
      </c>
      <c r="AQ13" s="309" t="s">
        <v>425</v>
      </c>
      <c r="AR13" s="304" t="s">
        <v>1211</v>
      </c>
      <c r="AS13" s="309" t="s">
        <v>425</v>
      </c>
      <c r="AT13" s="310" t="s">
        <v>1212</v>
      </c>
      <c r="AU13" s="311">
        <v>0.25</v>
      </c>
      <c r="AV13" s="304">
        <v>25</v>
      </c>
      <c r="AW13" s="309" t="s">
        <v>1213</v>
      </c>
      <c r="AX13" s="309" t="s">
        <v>1214</v>
      </c>
      <c r="AY13" s="757">
        <v>0.25</v>
      </c>
      <c r="AZ13" s="757">
        <v>0.25</v>
      </c>
      <c r="BA13" s="309" t="s">
        <v>1215</v>
      </c>
      <c r="BB13" s="309" t="s">
        <v>1214</v>
      </c>
      <c r="BC13" s="302"/>
      <c r="BD13" s="302"/>
      <c r="BE13" s="309"/>
      <c r="BF13" s="309"/>
      <c r="BG13" s="303"/>
      <c r="BH13" s="303"/>
      <c r="BI13" s="309"/>
      <c r="BJ13" s="310"/>
    </row>
    <row r="14" spans="2:251" s="161" customFormat="1" ht="141" customHeight="1" x14ac:dyDescent="0.2">
      <c r="B14" s="889">
        <v>2</v>
      </c>
      <c r="C14" s="304" t="s">
        <v>1216</v>
      </c>
      <c r="D14" s="305">
        <v>0.1</v>
      </c>
      <c r="E14" s="305">
        <v>0.1</v>
      </c>
      <c r="F14" s="305">
        <v>0.1</v>
      </c>
      <c r="G14" s="18">
        <f t="shared" si="0"/>
        <v>1</v>
      </c>
      <c r="H14" s="58">
        <v>0.1</v>
      </c>
      <c r="I14" s="306">
        <v>0.1</v>
      </c>
      <c r="J14" s="18">
        <f t="shared" si="1"/>
        <v>1</v>
      </c>
      <c r="K14" s="58">
        <v>0.1</v>
      </c>
      <c r="L14" s="58"/>
      <c r="M14" s="165"/>
      <c r="N14" s="58">
        <v>0.7</v>
      </c>
      <c r="O14" s="307"/>
      <c r="P14" s="165"/>
      <c r="Q14" s="69">
        <f t="shared" si="2"/>
        <v>1</v>
      </c>
      <c r="R14" s="69">
        <f t="shared" si="2"/>
        <v>0.2</v>
      </c>
      <c r="S14" s="50">
        <f>IF((IF(ISERROR(R14/Q14),0,(R14/Q14)))&gt;1,1,(IF(ISERROR(R14/Q14),0,(R14/Q14))))</f>
        <v>0.2</v>
      </c>
      <c r="T14" s="166">
        <f>S14*D14</f>
        <v>2.0000000000000004E-2</v>
      </c>
      <c r="U14" s="304" t="s">
        <v>1217</v>
      </c>
      <c r="V14" s="304" t="s">
        <v>1218</v>
      </c>
      <c r="W14" s="304" t="s">
        <v>1219</v>
      </c>
      <c r="X14" s="304" t="s">
        <v>1220</v>
      </c>
      <c r="Y14" s="304" t="s">
        <v>1221</v>
      </c>
      <c r="Z14" s="304" t="s">
        <v>212</v>
      </c>
      <c r="AA14" s="304" t="s">
        <v>434</v>
      </c>
      <c r="AB14" s="304" t="s">
        <v>162</v>
      </c>
      <c r="AC14" s="304" t="s">
        <v>1209</v>
      </c>
      <c r="AD14" s="304" t="s">
        <v>101</v>
      </c>
      <c r="AE14" s="304" t="s">
        <v>102</v>
      </c>
      <c r="AF14" s="308" t="s">
        <v>345</v>
      </c>
      <c r="AG14" s="308">
        <v>2023</v>
      </c>
      <c r="AH14" s="308" t="s">
        <v>345</v>
      </c>
      <c r="AI14" s="309" t="s">
        <v>103</v>
      </c>
      <c r="AJ14" s="309" t="s">
        <v>151</v>
      </c>
      <c r="AK14" s="309" t="s">
        <v>1210</v>
      </c>
      <c r="AL14" s="309" t="s">
        <v>425</v>
      </c>
      <c r="AM14" s="309" t="s">
        <v>425</v>
      </c>
      <c r="AN14" s="309" t="s">
        <v>425</v>
      </c>
      <c r="AO14" s="309" t="s">
        <v>425</v>
      </c>
      <c r="AP14" s="309" t="s">
        <v>425</v>
      </c>
      <c r="AQ14" s="309" t="s">
        <v>425</v>
      </c>
      <c r="AR14" s="304" t="s">
        <v>1222</v>
      </c>
      <c r="AS14" s="309" t="s">
        <v>425</v>
      </c>
      <c r="AT14" s="310" t="s">
        <v>1223</v>
      </c>
      <c r="AU14" s="311">
        <v>0.1</v>
      </c>
      <c r="AV14" s="304">
        <v>10</v>
      </c>
      <c r="AW14" s="309" t="s">
        <v>1224</v>
      </c>
      <c r="AX14" s="309" t="s">
        <v>1225</v>
      </c>
      <c r="AY14" s="757" t="s">
        <v>1226</v>
      </c>
      <c r="AZ14" s="757">
        <v>0.1</v>
      </c>
      <c r="BA14" s="309" t="s">
        <v>1227</v>
      </c>
      <c r="BB14" s="309" t="s">
        <v>1228</v>
      </c>
      <c r="BC14" s="302"/>
      <c r="BD14" s="302"/>
      <c r="BE14" s="309"/>
      <c r="BF14" s="309"/>
      <c r="BG14" s="303"/>
      <c r="BH14" s="303"/>
      <c r="BI14" s="309"/>
      <c r="BJ14" s="310"/>
    </row>
    <row r="15" spans="2:251" s="161" customFormat="1" ht="126" customHeight="1" x14ac:dyDescent="0.2">
      <c r="B15" s="889">
        <v>3</v>
      </c>
      <c r="C15" s="304" t="s">
        <v>1229</v>
      </c>
      <c r="D15" s="305">
        <v>0.15</v>
      </c>
      <c r="E15" s="305">
        <v>0.25</v>
      </c>
      <c r="F15" s="305">
        <v>0.25</v>
      </c>
      <c r="G15" s="18">
        <f t="shared" si="0"/>
        <v>1</v>
      </c>
      <c r="H15" s="58">
        <v>0.25</v>
      </c>
      <c r="I15" s="306">
        <v>0.25</v>
      </c>
      <c r="J15" s="18">
        <f t="shared" ref="J15" si="3">IF(ISERROR(I15/H15),"",(I15/H15))</f>
        <v>1</v>
      </c>
      <c r="K15" s="58">
        <v>0.25</v>
      </c>
      <c r="L15" s="58"/>
      <c r="M15" s="165"/>
      <c r="N15" s="58">
        <v>0.25</v>
      </c>
      <c r="O15" s="307"/>
      <c r="P15" s="165"/>
      <c r="Q15" s="69">
        <f t="shared" si="2"/>
        <v>1</v>
      </c>
      <c r="R15" s="69">
        <f t="shared" si="2"/>
        <v>0.5</v>
      </c>
      <c r="S15" s="50">
        <f>IF((IF(ISERROR(R15/Q15),0,(R15/Q15)))&gt;1,1,(IF(ISERROR(R15/Q15),0,(R15/Q15))))</f>
        <v>0.5</v>
      </c>
      <c r="T15" s="166">
        <f>S15*D15</f>
        <v>7.4999999999999997E-2</v>
      </c>
      <c r="U15" s="304" t="s">
        <v>1230</v>
      </c>
      <c r="V15" s="304" t="s">
        <v>1231</v>
      </c>
      <c r="W15" s="304" t="s">
        <v>1232</v>
      </c>
      <c r="X15" s="304" t="s">
        <v>1233</v>
      </c>
      <c r="Y15" s="304" t="s">
        <v>1234</v>
      </c>
      <c r="Z15" s="304" t="s">
        <v>212</v>
      </c>
      <c r="AA15" s="304" t="s">
        <v>434</v>
      </c>
      <c r="AB15" s="304" t="s">
        <v>162</v>
      </c>
      <c r="AC15" s="304" t="s">
        <v>1209</v>
      </c>
      <c r="AD15" s="304" t="s">
        <v>101</v>
      </c>
      <c r="AE15" s="304" t="s">
        <v>102</v>
      </c>
      <c r="AF15" s="308" t="s">
        <v>345</v>
      </c>
      <c r="AG15" s="308">
        <v>2023</v>
      </c>
      <c r="AH15" s="308" t="s">
        <v>345</v>
      </c>
      <c r="AI15" s="309" t="s">
        <v>103</v>
      </c>
      <c r="AJ15" s="309" t="s">
        <v>151</v>
      </c>
      <c r="AK15" s="309" t="s">
        <v>105</v>
      </c>
      <c r="AL15" s="309"/>
      <c r="AM15" s="309"/>
      <c r="AN15" s="309"/>
      <c r="AO15" s="309"/>
      <c r="AP15" s="309"/>
      <c r="AQ15" s="309"/>
      <c r="AR15" s="304" t="s">
        <v>1235</v>
      </c>
      <c r="AS15" s="309"/>
      <c r="AT15" s="310" t="s">
        <v>1236</v>
      </c>
      <c r="AU15" s="311">
        <v>0.25</v>
      </c>
      <c r="AV15" s="304">
        <v>25</v>
      </c>
      <c r="AW15" s="435" t="s">
        <v>1237</v>
      </c>
      <c r="AX15" s="435" t="s">
        <v>1238</v>
      </c>
      <c r="AY15" s="757">
        <v>0.25</v>
      </c>
      <c r="AZ15" s="757">
        <v>0.25</v>
      </c>
      <c r="BA15" s="435" t="s">
        <v>1239</v>
      </c>
      <c r="BB15" s="435" t="s">
        <v>1238</v>
      </c>
      <c r="BC15" s="302"/>
      <c r="BD15" s="302"/>
      <c r="BE15" s="309"/>
      <c r="BF15" s="309"/>
      <c r="BG15" s="303"/>
      <c r="BH15" s="303"/>
      <c r="BI15" s="309"/>
      <c r="BJ15" s="310"/>
    </row>
    <row r="16" spans="2:251" s="161" customFormat="1" ht="126" customHeight="1" x14ac:dyDescent="0.2">
      <c r="B16" s="889">
        <v>4</v>
      </c>
      <c r="C16" s="304" t="s">
        <v>1240</v>
      </c>
      <c r="D16" s="305">
        <v>0.15</v>
      </c>
      <c r="E16" s="305">
        <v>0.25</v>
      </c>
      <c r="F16" s="305">
        <v>0.25</v>
      </c>
      <c r="G16" s="18">
        <f t="shared" si="0"/>
        <v>1</v>
      </c>
      <c r="H16" s="58">
        <v>0.25</v>
      </c>
      <c r="I16" s="306">
        <v>0.25</v>
      </c>
      <c r="J16" s="18">
        <f t="shared" ref="J16:J17" si="4">IF(ISERROR(I16/H16),"",(I16/H16))</f>
        <v>1</v>
      </c>
      <c r="K16" s="58">
        <v>0.25</v>
      </c>
      <c r="L16" s="58"/>
      <c r="M16" s="165"/>
      <c r="N16" s="58">
        <v>0.25</v>
      </c>
      <c r="O16" s="307"/>
      <c r="P16" s="165"/>
      <c r="Q16" s="69">
        <f t="shared" si="2"/>
        <v>1</v>
      </c>
      <c r="R16" s="69">
        <f t="shared" si="2"/>
        <v>0.5</v>
      </c>
      <c r="S16" s="50">
        <f>IF((IF(ISERROR(R16/Q16),0,(R16/Q16)))&gt;1,1,(IF(ISERROR(R16/Q16),0,(R16/Q16))))</f>
        <v>0.5</v>
      </c>
      <c r="T16" s="166">
        <f>S16*D16</f>
        <v>7.4999999999999997E-2</v>
      </c>
      <c r="U16" s="304" t="s">
        <v>1241</v>
      </c>
      <c r="V16" s="304" t="s">
        <v>1242</v>
      </c>
      <c r="W16" s="304" t="s">
        <v>1243</v>
      </c>
      <c r="X16" s="304" t="s">
        <v>1244</v>
      </c>
      <c r="Y16" s="304" t="s">
        <v>1245</v>
      </c>
      <c r="Z16" s="304" t="s">
        <v>212</v>
      </c>
      <c r="AA16" s="304" t="s">
        <v>434</v>
      </c>
      <c r="AB16" s="304" t="s">
        <v>162</v>
      </c>
      <c r="AC16" s="304" t="s">
        <v>209</v>
      </c>
      <c r="AD16" s="304" t="s">
        <v>1246</v>
      </c>
      <c r="AE16" s="304" t="s">
        <v>102</v>
      </c>
      <c r="AF16" s="308" t="s">
        <v>345</v>
      </c>
      <c r="AG16" s="308">
        <v>2023</v>
      </c>
      <c r="AH16" s="308" t="s">
        <v>345</v>
      </c>
      <c r="AI16" s="309" t="s">
        <v>103</v>
      </c>
      <c r="AJ16" s="309" t="s">
        <v>151</v>
      </c>
      <c r="AK16" s="309" t="s">
        <v>1210</v>
      </c>
      <c r="AL16" s="309"/>
      <c r="AM16" s="309"/>
      <c r="AN16" s="309"/>
      <c r="AO16" s="309"/>
      <c r="AP16" s="309"/>
      <c r="AQ16" s="309"/>
      <c r="AR16" s="304" t="s">
        <v>1247</v>
      </c>
      <c r="AS16" s="309"/>
      <c r="AT16" s="310" t="s">
        <v>1248</v>
      </c>
      <c r="AU16" s="311">
        <v>0.25</v>
      </c>
      <c r="AV16" s="434">
        <v>25</v>
      </c>
      <c r="AW16" s="432" t="s">
        <v>1249</v>
      </c>
      <c r="AX16" s="432" t="s">
        <v>1250</v>
      </c>
      <c r="AY16" s="757">
        <v>0.25</v>
      </c>
      <c r="AZ16" s="757">
        <v>0.25</v>
      </c>
      <c r="BA16" s="598" t="s">
        <v>1251</v>
      </c>
      <c r="BB16" s="598" t="s">
        <v>1250</v>
      </c>
      <c r="BC16" s="302"/>
      <c r="BD16" s="302"/>
      <c r="BE16" s="309"/>
      <c r="BF16" s="309"/>
      <c r="BG16" s="303"/>
      <c r="BH16" s="303"/>
      <c r="BI16" s="309"/>
      <c r="BJ16" s="310"/>
    </row>
    <row r="17" spans="2:63" s="161" customFormat="1" ht="136.5" customHeight="1" x14ac:dyDescent="0.2">
      <c r="B17" s="889">
        <v>5</v>
      </c>
      <c r="C17" s="304" t="s">
        <v>1252</v>
      </c>
      <c r="D17" s="305">
        <v>0.3</v>
      </c>
      <c r="E17" s="305">
        <v>0.25</v>
      </c>
      <c r="F17" s="305">
        <v>0.25</v>
      </c>
      <c r="G17" s="18">
        <f t="shared" si="0"/>
        <v>1</v>
      </c>
      <c r="H17" s="58">
        <v>0.25</v>
      </c>
      <c r="I17" s="306">
        <v>0.25</v>
      </c>
      <c r="J17" s="18">
        <f t="shared" si="4"/>
        <v>1</v>
      </c>
      <c r="K17" s="58">
        <v>0.15</v>
      </c>
      <c r="L17" s="58"/>
      <c r="M17" s="165"/>
      <c r="N17" s="58">
        <v>0.35</v>
      </c>
      <c r="O17" s="307" t="s">
        <v>425</v>
      </c>
      <c r="P17" s="165"/>
      <c r="Q17" s="69">
        <f t="shared" si="2"/>
        <v>1</v>
      </c>
      <c r="R17" s="69">
        <f t="shared" si="2"/>
        <v>0.5</v>
      </c>
      <c r="S17" s="50">
        <f>IF((IF(ISERROR(R17/Q17),0,(R17/Q17)))&gt;1,1,(IF(ISERROR(R17/Q17),0,(R17/Q17))))</f>
        <v>0.5</v>
      </c>
      <c r="T17" s="166">
        <f>S17*D17</f>
        <v>0.15</v>
      </c>
      <c r="U17" s="304" t="s">
        <v>1253</v>
      </c>
      <c r="V17" s="304" t="s">
        <v>1254</v>
      </c>
      <c r="W17" s="304" t="s">
        <v>1255</v>
      </c>
      <c r="X17" s="304" t="s">
        <v>1256</v>
      </c>
      <c r="Y17" s="304" t="s">
        <v>1257</v>
      </c>
      <c r="Z17" s="304" t="s">
        <v>212</v>
      </c>
      <c r="AA17" s="304" t="s">
        <v>434</v>
      </c>
      <c r="AB17" s="304" t="s">
        <v>162</v>
      </c>
      <c r="AC17" s="304" t="s">
        <v>1209</v>
      </c>
      <c r="AD17" s="304" t="s">
        <v>101</v>
      </c>
      <c r="AE17" s="304" t="s">
        <v>102</v>
      </c>
      <c r="AF17" s="308" t="s">
        <v>345</v>
      </c>
      <c r="AG17" s="308">
        <v>2022</v>
      </c>
      <c r="AH17" s="308" t="s">
        <v>345</v>
      </c>
      <c r="AI17" s="309" t="s">
        <v>103</v>
      </c>
      <c r="AJ17" s="309" t="s">
        <v>151</v>
      </c>
      <c r="AK17" s="309" t="s">
        <v>1210</v>
      </c>
      <c r="AL17" s="309" t="s">
        <v>425</v>
      </c>
      <c r="AM17" s="309" t="s">
        <v>425</v>
      </c>
      <c r="AN17" s="309" t="s">
        <v>425</v>
      </c>
      <c r="AO17" s="309" t="s">
        <v>425</v>
      </c>
      <c r="AP17" s="309" t="s">
        <v>425</v>
      </c>
      <c r="AQ17" s="309" t="s">
        <v>425</v>
      </c>
      <c r="AR17" s="304" t="s">
        <v>1258</v>
      </c>
      <c r="AS17" s="309" t="s">
        <v>425</v>
      </c>
      <c r="AT17" s="310" t="s">
        <v>1202</v>
      </c>
      <c r="AU17" s="311">
        <v>0.25</v>
      </c>
      <c r="AV17" s="434">
        <v>25</v>
      </c>
      <c r="AW17" s="433" t="s">
        <v>1259</v>
      </c>
      <c r="AX17" s="433" t="s">
        <v>1260</v>
      </c>
      <c r="AY17" s="757">
        <v>0.25</v>
      </c>
      <c r="AZ17" s="757">
        <v>0.25</v>
      </c>
      <c r="BA17" s="309" t="s">
        <v>1261</v>
      </c>
      <c r="BB17" s="309" t="s">
        <v>1262</v>
      </c>
      <c r="BC17" s="302"/>
      <c r="BD17" s="302"/>
      <c r="BE17" s="309"/>
      <c r="BF17" s="309"/>
      <c r="BG17" s="303"/>
      <c r="BH17" s="303"/>
      <c r="BI17" s="309"/>
      <c r="BJ17" s="310"/>
    </row>
    <row r="18" spans="2:63" s="17" customFormat="1" ht="11.65" customHeight="1" x14ac:dyDescent="0.25">
      <c r="B18" s="19"/>
      <c r="C18" s="15"/>
      <c r="D18" s="20"/>
      <c r="E18" s="15"/>
      <c r="F18" s="15"/>
      <c r="G18" s="15"/>
      <c r="H18" s="15"/>
      <c r="I18" s="15"/>
      <c r="J18" s="15"/>
      <c r="K18" s="15"/>
      <c r="L18" s="15"/>
      <c r="M18" s="15"/>
      <c r="N18" s="15"/>
      <c r="O18" s="15"/>
      <c r="P18" s="15"/>
      <c r="Q18" s="15"/>
      <c r="R18" s="15"/>
      <c r="S18" s="15"/>
      <c r="T18" s="20"/>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AY18" s="758"/>
      <c r="AZ18" s="758"/>
      <c r="BE18" s="21"/>
      <c r="BF18" s="17">
        <f>12+4+2+6+6+11+4+1+5+2+5+5+8+5</f>
        <v>76</v>
      </c>
      <c r="BK18" s="16"/>
    </row>
    <row r="19" spans="2:63" s="17" customFormat="1" ht="11.65" customHeight="1" x14ac:dyDescent="0.2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AY19" s="758"/>
      <c r="AZ19" s="758"/>
      <c r="BE19" s="21"/>
      <c r="BK19" s="16"/>
    </row>
    <row r="20" spans="2:63" s="17" customFormat="1" ht="11.65" customHeight="1" x14ac:dyDescent="0.25">
      <c r="B20" s="19"/>
      <c r="C20" s="22"/>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AY20" s="758"/>
      <c r="AZ20" s="758"/>
      <c r="BE20" s="21"/>
      <c r="BK20" s="16"/>
    </row>
    <row r="21" spans="2:63" s="17" customFormat="1" ht="11.65" customHeight="1" x14ac:dyDescent="0.2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AY21" s="758"/>
      <c r="AZ21" s="758"/>
      <c r="BE21" s="23"/>
      <c r="BK21" s="16"/>
    </row>
    <row r="22" spans="2:63" s="17" customFormat="1" ht="11.65" customHeight="1" x14ac:dyDescent="0.2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AY22" s="758"/>
      <c r="AZ22" s="758"/>
      <c r="BE22" s="21"/>
      <c r="BK22" s="16"/>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AY23" s="758"/>
      <c r="AZ23" s="758"/>
      <c r="BE23" s="21"/>
      <c r="BK23" s="16"/>
    </row>
    <row r="24" spans="2:63" s="17" customFormat="1" ht="11.65"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AY24" s="758"/>
      <c r="AZ24" s="758"/>
      <c r="BE24" s="21"/>
      <c r="BK24" s="16"/>
    </row>
    <row r="25" spans="2:63" s="17" customFormat="1" ht="11.65" customHeight="1" x14ac:dyDescent="0.2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AY25" s="758"/>
      <c r="AZ25" s="758"/>
      <c r="BE25" s="21"/>
      <c r="BK25" s="16"/>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AY26" s="758"/>
      <c r="AZ26" s="758"/>
      <c r="BE26" s="21"/>
      <c r="BK26" s="16"/>
    </row>
    <row r="27" spans="2:63" s="17" customFormat="1" ht="14.1"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AY27" s="758"/>
      <c r="AZ27" s="758"/>
      <c r="BE27" s="21"/>
      <c r="BK27" s="16"/>
    </row>
    <row r="28" spans="2:63" s="17" customFormat="1" ht="11.65" customHeight="1" x14ac:dyDescent="0.2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AY28" s="758"/>
      <c r="AZ28" s="758"/>
      <c r="BK28" s="16"/>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AY29" s="758"/>
      <c r="AZ29" s="758"/>
      <c r="BK29" s="16"/>
    </row>
    <row r="30" spans="2:63" s="17" customFormat="1" ht="11.65"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AY30" s="758"/>
      <c r="AZ30" s="758"/>
      <c r="BK30" s="16"/>
    </row>
    <row r="31" spans="2:63" s="17" customFormat="1" ht="11.65"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AY31" s="758"/>
      <c r="AZ31" s="758"/>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AY32" s="758"/>
      <c r="AZ32" s="758"/>
      <c r="BK32" s="16"/>
    </row>
    <row r="33" spans="2:63" s="17" customFormat="1" ht="12.6"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AY33" s="758"/>
      <c r="AZ33" s="758"/>
      <c r="BK33" s="16"/>
    </row>
    <row r="34" spans="2:63" s="17" customFormat="1" ht="12.6" customHeight="1" x14ac:dyDescent="0.2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AY34" s="758"/>
      <c r="AZ34" s="758"/>
      <c r="BK34" s="16"/>
    </row>
    <row r="35" spans="2:63" s="17" customFormat="1" ht="11.65" customHeight="1" x14ac:dyDescent="0.2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AY35" s="758"/>
      <c r="AZ35" s="758"/>
      <c r="BK35" s="16"/>
    </row>
    <row r="36" spans="2:63" s="17" customFormat="1" ht="11.65" customHeight="1" x14ac:dyDescent="0.2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AY36" s="758"/>
      <c r="AZ36" s="758"/>
      <c r="BK36" s="16"/>
    </row>
    <row r="37" spans="2:63" s="17" customFormat="1" ht="14.1"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AY37" s="758"/>
      <c r="AZ37" s="758"/>
      <c r="BK37" s="16"/>
    </row>
    <row r="38" spans="2:63" s="17" customFormat="1" ht="11.65" customHeight="1" x14ac:dyDescent="0.2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2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2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B2:B6"/>
    <mergeCell ref="AV2:BJ2"/>
    <mergeCell ref="AV3:BJ3"/>
    <mergeCell ref="AV4:BJ4"/>
    <mergeCell ref="AV5:BJ6"/>
    <mergeCell ref="C2:Q4"/>
    <mergeCell ref="R2:AI4"/>
    <mergeCell ref="AJ11:AJ12"/>
    <mergeCell ref="AK11:AQ11"/>
    <mergeCell ref="BC11:BF11"/>
    <mergeCell ref="BG11:BJ11"/>
    <mergeCell ref="AR11:AR12"/>
    <mergeCell ref="AS11:AS12"/>
    <mergeCell ref="AT11:AT12"/>
    <mergeCell ref="AU11:AX11"/>
    <mergeCell ref="AY11:BB11"/>
    <mergeCell ref="AC11:AC12"/>
    <mergeCell ref="AD11:AD12"/>
    <mergeCell ref="AE11:AE12"/>
    <mergeCell ref="AF11:AH11"/>
    <mergeCell ref="AI11:AI12"/>
    <mergeCell ref="AU10:BJ10"/>
    <mergeCell ref="B11:B12"/>
    <mergeCell ref="C11:C12"/>
    <mergeCell ref="D11:D12"/>
    <mergeCell ref="E11:G11"/>
    <mergeCell ref="H11:J11"/>
    <mergeCell ref="K11:M11"/>
    <mergeCell ref="N11:P11"/>
    <mergeCell ref="Q11:S11"/>
    <mergeCell ref="U11:U12"/>
    <mergeCell ref="V11:V12"/>
    <mergeCell ref="W11:W12"/>
    <mergeCell ref="X11:Y11"/>
    <mergeCell ref="Z11:Z12"/>
    <mergeCell ref="AA11:AA12"/>
    <mergeCell ref="AB11:AB12"/>
    <mergeCell ref="AC7:AJ7"/>
    <mergeCell ref="AK7:AL7"/>
    <mergeCell ref="U10:AT10"/>
    <mergeCell ref="B10:D10"/>
    <mergeCell ref="E10:T10"/>
    <mergeCell ref="AU9:BJ9"/>
    <mergeCell ref="AJ2:AU2"/>
    <mergeCell ref="AJ3:AU3"/>
    <mergeCell ref="AJ4:AU4"/>
    <mergeCell ref="C5:Q6"/>
    <mergeCell ref="R5:AI6"/>
    <mergeCell ref="AJ5:AU6"/>
    <mergeCell ref="AU7:BJ8"/>
    <mergeCell ref="B9:AT9"/>
    <mergeCell ref="AM7:AT7"/>
    <mergeCell ref="B8:C8"/>
    <mergeCell ref="D8:AL8"/>
    <mergeCell ref="AN8:AT8"/>
    <mergeCell ref="B7:C7"/>
    <mergeCell ref="D7:Z7"/>
    <mergeCell ref="AA7:AB7"/>
  </mergeCells>
  <conditionalFormatting sqref="G13:G17">
    <cfRule type="colorScale" priority="101">
      <colorScale>
        <cfvo type="min"/>
        <cfvo type="max"/>
        <color theme="0"/>
        <color theme="0"/>
      </colorScale>
    </cfRule>
    <cfRule type="colorScale" priority="102">
      <colorScale>
        <cfvo type="min"/>
        <cfvo type="max"/>
        <color theme="0"/>
        <color rgb="FFFFEF9C"/>
      </colorScale>
    </cfRule>
    <cfRule type="cellIs" dxfId="347" priority="103" stopIfTrue="1" operator="between">
      <formula>0.9</formula>
      <formula>1.05</formula>
    </cfRule>
    <cfRule type="cellIs" dxfId="346" priority="104" stopIfTrue="1" operator="between">
      <formula>0.7</formula>
      <formula>0.8999</formula>
    </cfRule>
    <cfRule type="cellIs" dxfId="345" priority="105" stopIfTrue="1" operator="between">
      <formula>0</formula>
      <formula>0.699</formula>
    </cfRule>
    <cfRule type="cellIs" dxfId="344" priority="106" stopIfTrue="1" operator="greaterThan">
      <formula>1.05</formula>
    </cfRule>
    <cfRule type="cellIs" dxfId="343" priority="107" stopIfTrue="1" operator="between">
      <formula>0.9</formula>
      <formula>1.05</formula>
    </cfRule>
    <cfRule type="cellIs" dxfId="342" priority="108" stopIfTrue="1" operator="between">
      <formula>0.7</formula>
      <formula>0.8999</formula>
    </cfRule>
    <cfRule type="cellIs" dxfId="341" priority="109" stopIfTrue="1" operator="between">
      <formula>0</formula>
      <formula>0.699</formula>
    </cfRule>
    <cfRule type="cellIs" dxfId="340" priority="110" stopIfTrue="1" operator="greaterThan">
      <formula>1.05</formula>
    </cfRule>
  </conditionalFormatting>
  <conditionalFormatting sqref="H13:I17 K13:L17 N13:O17">
    <cfRule type="colorScale" priority="120">
      <colorScale>
        <cfvo type="min"/>
        <cfvo type="max"/>
        <color theme="0"/>
        <color theme="0" tint="-4.9989318521683403E-2"/>
      </colorScale>
    </cfRule>
  </conditionalFormatting>
  <conditionalFormatting sqref="S13">
    <cfRule type="colorScale" priority="71">
      <colorScale>
        <cfvo type="min"/>
        <cfvo type="max"/>
        <color theme="0"/>
        <color theme="0"/>
      </colorScale>
    </cfRule>
    <cfRule type="cellIs" dxfId="339" priority="72" stopIfTrue="1" operator="between">
      <formula>0.9</formula>
      <formula>1.05</formula>
    </cfRule>
    <cfRule type="cellIs" dxfId="338" priority="73" stopIfTrue="1" operator="between">
      <formula>0.7</formula>
      <formula>0.8999</formula>
    </cfRule>
    <cfRule type="cellIs" dxfId="337" priority="74" stopIfTrue="1" operator="between">
      <formula>0</formula>
      <formula>0.699</formula>
    </cfRule>
    <cfRule type="cellIs" dxfId="336" priority="75" stopIfTrue="1" operator="greaterThan">
      <formula>1.05</formula>
    </cfRule>
    <cfRule type="cellIs" dxfId="335" priority="76" stopIfTrue="1" operator="between">
      <formula>0.9</formula>
      <formula>1.05</formula>
    </cfRule>
    <cfRule type="cellIs" dxfId="334" priority="77" stopIfTrue="1" operator="between">
      <formula>0.7</formula>
      <formula>0.8999</formula>
    </cfRule>
    <cfRule type="cellIs" dxfId="333" priority="78" stopIfTrue="1" operator="between">
      <formula>0</formula>
      <formula>0.699</formula>
    </cfRule>
    <cfRule type="cellIs" dxfId="332" priority="79" stopIfTrue="1" operator="greaterThan">
      <formula>1.05</formula>
    </cfRule>
    <cfRule type="colorScale" priority="80">
      <colorScale>
        <cfvo type="min"/>
        <cfvo type="max"/>
        <color theme="0"/>
        <color theme="0" tint="-4.9989318521683403E-2"/>
      </colorScale>
    </cfRule>
  </conditionalFormatting>
  <conditionalFormatting sqref="S14:S17">
    <cfRule type="colorScale" priority="61">
      <colorScale>
        <cfvo type="min"/>
        <cfvo type="max"/>
        <color theme="0"/>
        <color theme="0"/>
      </colorScale>
    </cfRule>
    <cfRule type="cellIs" dxfId="331" priority="62" stopIfTrue="1" operator="between">
      <formula>0.9</formula>
      <formula>1.05</formula>
    </cfRule>
    <cfRule type="cellIs" dxfId="330" priority="63" stopIfTrue="1" operator="between">
      <formula>0.7</formula>
      <formula>0.8999</formula>
    </cfRule>
    <cfRule type="cellIs" dxfId="329" priority="64" stopIfTrue="1" operator="between">
      <formula>0</formula>
      <formula>0.699</formula>
    </cfRule>
    <cfRule type="cellIs" dxfId="328" priority="65" stopIfTrue="1" operator="greaterThan">
      <formula>1.05</formula>
    </cfRule>
    <cfRule type="cellIs" dxfId="327" priority="66" stopIfTrue="1" operator="between">
      <formula>0.9</formula>
      <formula>1.05</formula>
    </cfRule>
    <cfRule type="cellIs" dxfId="326" priority="67" stopIfTrue="1" operator="between">
      <formula>0.7</formula>
      <formula>0.8999</formula>
    </cfRule>
    <cfRule type="cellIs" dxfId="325" priority="68" stopIfTrue="1" operator="between">
      <formula>0</formula>
      <formula>0.699</formula>
    </cfRule>
    <cfRule type="cellIs" dxfId="324" priority="69" stopIfTrue="1" operator="greaterThan">
      <formula>1.05</formula>
    </cfRule>
    <cfRule type="colorScale" priority="70">
      <colorScale>
        <cfvo type="min"/>
        <cfvo type="max"/>
        <color theme="0"/>
        <color theme="0" tint="-4.9989318521683403E-2"/>
      </colorScale>
    </cfRule>
  </conditionalFormatting>
  <conditionalFormatting sqref="J13">
    <cfRule type="colorScale" priority="51">
      <colorScale>
        <cfvo type="min"/>
        <cfvo type="max"/>
        <color theme="0"/>
        <color theme="0"/>
      </colorScale>
    </cfRule>
    <cfRule type="colorScale" priority="52">
      <colorScale>
        <cfvo type="min"/>
        <cfvo type="max"/>
        <color theme="0"/>
        <color rgb="FFFFEF9C"/>
      </colorScale>
    </cfRule>
    <cfRule type="cellIs" dxfId="323" priority="53" stopIfTrue="1" operator="between">
      <formula>0.9</formula>
      <formula>1.05</formula>
    </cfRule>
    <cfRule type="cellIs" dxfId="322" priority="54" stopIfTrue="1" operator="between">
      <formula>0.7</formula>
      <formula>0.8999</formula>
    </cfRule>
    <cfRule type="cellIs" dxfId="321" priority="55" stopIfTrue="1" operator="between">
      <formula>0</formula>
      <formula>0.699</formula>
    </cfRule>
    <cfRule type="cellIs" dxfId="320" priority="56" stopIfTrue="1" operator="greaterThan">
      <formula>1.05</formula>
    </cfRule>
    <cfRule type="cellIs" dxfId="319" priority="57" stopIfTrue="1" operator="between">
      <formula>0.9</formula>
      <formula>1.05</formula>
    </cfRule>
    <cfRule type="cellIs" dxfId="318" priority="58" stopIfTrue="1" operator="between">
      <formula>0.7</formula>
      <formula>0.8999</formula>
    </cfRule>
    <cfRule type="cellIs" dxfId="317" priority="59" stopIfTrue="1" operator="between">
      <formula>0</formula>
      <formula>0.699</formula>
    </cfRule>
    <cfRule type="cellIs" dxfId="316" priority="60" stopIfTrue="1" operator="greaterThan">
      <formula>1.05</formula>
    </cfRule>
  </conditionalFormatting>
  <conditionalFormatting sqref="J16:J17">
    <cfRule type="colorScale" priority="41">
      <colorScale>
        <cfvo type="min"/>
        <cfvo type="max"/>
        <color theme="0"/>
        <color theme="0"/>
      </colorScale>
    </cfRule>
    <cfRule type="colorScale" priority="42">
      <colorScale>
        <cfvo type="min"/>
        <cfvo type="max"/>
        <color theme="0"/>
        <color rgb="FFFFEF9C"/>
      </colorScale>
    </cfRule>
    <cfRule type="cellIs" dxfId="315" priority="43" stopIfTrue="1" operator="between">
      <formula>0.9</formula>
      <formula>1.05</formula>
    </cfRule>
    <cfRule type="cellIs" dxfId="314" priority="44" stopIfTrue="1" operator="between">
      <formula>0.7</formula>
      <formula>0.8999</formula>
    </cfRule>
    <cfRule type="cellIs" dxfId="313" priority="45" stopIfTrue="1" operator="between">
      <formula>0</formula>
      <formula>0.699</formula>
    </cfRule>
    <cfRule type="cellIs" dxfId="312" priority="46" stopIfTrue="1" operator="greaterThan">
      <formula>1.05</formula>
    </cfRule>
    <cfRule type="cellIs" dxfId="311" priority="47" stopIfTrue="1" operator="between">
      <formula>0.9</formula>
      <formula>1.05</formula>
    </cfRule>
    <cfRule type="cellIs" dxfId="310" priority="48" stopIfTrue="1" operator="between">
      <formula>0.7</formula>
      <formula>0.8999</formula>
    </cfRule>
    <cfRule type="cellIs" dxfId="309" priority="49" stopIfTrue="1" operator="between">
      <formula>0</formula>
      <formula>0.699</formula>
    </cfRule>
    <cfRule type="cellIs" dxfId="308" priority="50" stopIfTrue="1" operator="greaterThan">
      <formula>1.05</formula>
    </cfRule>
  </conditionalFormatting>
  <conditionalFormatting sqref="J15">
    <cfRule type="colorScale" priority="31">
      <colorScale>
        <cfvo type="min"/>
        <cfvo type="max"/>
        <color theme="0"/>
        <color theme="0"/>
      </colorScale>
    </cfRule>
    <cfRule type="colorScale" priority="32">
      <colorScale>
        <cfvo type="min"/>
        <cfvo type="max"/>
        <color theme="0"/>
        <color rgb="FFFFEF9C"/>
      </colorScale>
    </cfRule>
    <cfRule type="cellIs" dxfId="307" priority="33" stopIfTrue="1" operator="between">
      <formula>0.9</formula>
      <formula>1.05</formula>
    </cfRule>
    <cfRule type="cellIs" dxfId="306" priority="34" stopIfTrue="1" operator="between">
      <formula>0.7</formula>
      <formula>0.8999</formula>
    </cfRule>
    <cfRule type="cellIs" dxfId="305" priority="35" stopIfTrue="1" operator="between">
      <formula>0</formula>
      <formula>0.699</formula>
    </cfRule>
    <cfRule type="cellIs" dxfId="304" priority="36" stopIfTrue="1" operator="greaterThan">
      <formula>1.05</formula>
    </cfRule>
    <cfRule type="cellIs" dxfId="303" priority="37" stopIfTrue="1" operator="between">
      <formula>0.9</formula>
      <formula>1.05</formula>
    </cfRule>
    <cfRule type="cellIs" dxfId="302" priority="38" stopIfTrue="1" operator="between">
      <formula>0.7</formula>
      <formula>0.8999</formula>
    </cfRule>
    <cfRule type="cellIs" dxfId="301" priority="39" stopIfTrue="1" operator="between">
      <formula>0</formula>
      <formula>0.699</formula>
    </cfRule>
    <cfRule type="cellIs" dxfId="300" priority="40" stopIfTrue="1" operator="greaterThan">
      <formula>1.05</formula>
    </cfRule>
  </conditionalFormatting>
  <conditionalFormatting sqref="J14">
    <cfRule type="colorScale" priority="1">
      <colorScale>
        <cfvo type="min"/>
        <cfvo type="max"/>
        <color theme="0"/>
        <color theme="0"/>
      </colorScale>
    </cfRule>
    <cfRule type="colorScale" priority="2">
      <colorScale>
        <cfvo type="min"/>
        <cfvo type="max"/>
        <color theme="0"/>
        <color rgb="FFFFEF9C"/>
      </colorScale>
    </cfRule>
    <cfRule type="cellIs" dxfId="299" priority="3" stopIfTrue="1" operator="between">
      <formula>0.9</formula>
      <formula>1.05</formula>
    </cfRule>
    <cfRule type="cellIs" dxfId="298" priority="4" stopIfTrue="1" operator="between">
      <formula>0.7</formula>
      <formula>0.8999</formula>
    </cfRule>
    <cfRule type="cellIs" dxfId="297" priority="5" stopIfTrue="1" operator="between">
      <formula>0</formula>
      <formula>0.699</formula>
    </cfRule>
    <cfRule type="cellIs" dxfId="296" priority="6" stopIfTrue="1" operator="greaterThan">
      <formula>1.05</formula>
    </cfRule>
    <cfRule type="cellIs" dxfId="295" priority="7" stopIfTrue="1" operator="between">
      <formula>0.9</formula>
      <formula>1.05</formula>
    </cfRule>
    <cfRule type="cellIs" dxfId="294" priority="8" stopIfTrue="1" operator="between">
      <formula>0.7</formula>
      <formula>0.8999</formula>
    </cfRule>
    <cfRule type="cellIs" dxfId="293" priority="9" stopIfTrue="1" operator="between">
      <formula>0</formula>
      <formula>0.699</formula>
    </cfRule>
    <cfRule type="cellIs" dxfId="292" priority="10" stopIfTrue="1" operator="greaterThan">
      <formula>1.05</formula>
    </cfRule>
  </conditionalFormatting>
  <dataValidations count="10">
    <dataValidation operator="equal" allowBlank="1" showErrorMessage="1" sqref="AK7">
      <formula1>0</formula1>
      <formula2>0</formula2>
    </dataValidation>
    <dataValidation type="list" operator="equal" allowBlank="1" showErrorMessage="1" sqref="AB14:AB40">
      <formula1>"Alcaldía Local,Central,Sectorial,"</formula1>
      <formula2>0</formula2>
    </dataValidation>
    <dataValidation type="list" operator="equal" allowBlank="1" showErrorMessage="1" sqref="AC14:AC40">
      <formula1>"Coeficiente,Índice o razón,Porcentaje,Tasa,Valor absoluto"</formula1>
      <formula2>0</formula2>
    </dataValidation>
    <dataValidation type="list" operator="equal" allowBlank="1" showErrorMessage="1" sqref="AD14:AD40">
      <formula1>"Diario,Semanal,Mensual,Bimestral ,Trimestral,Semestral ,Anual"</formula1>
      <formula2>0</formula2>
    </dataValidation>
    <dataValidation type="list" operator="equal" allowBlank="1" showErrorMessage="1" sqref="AE14:AE40">
      <formula1>"Alta ,Media ,Baja"</formula1>
      <formula2>0</formula2>
    </dataValidation>
    <dataValidation type="list" operator="equal" allowBlank="1" showErrorMessage="1" sqref="AI14:AI40">
      <formula1>"Gestión"</formula1>
      <formula2>0</formula2>
    </dataValidation>
    <dataValidation type="list" operator="equal" allowBlank="1" showErrorMessage="1" sqref="AJ14: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'C:\Users\luis.arias\Documents\VIGENCIA 2023\PLAN DE ACCION -POA\DIRECCION JURICA CONTRACTUAL\[POA 2023.xlsx]datos'!#REF!</xm:f>
          </x14:formula1>
          <xm:sqref>AO16:AO17 AM7:AT7 AK16:AK17</xm:sqref>
        </x14:dataValidation>
        <x14:dataValidation type="list" operator="equal" allowBlank="1" showErrorMessage="1">
          <x14:formula1>
            <xm:f>'C:\Users\luis.arias\Documents\VIGENCIA 2023\PLAN DE ACCION -POA\DIRECCION JURICA CONTRACTUAL\[POA 2023.xlsx]datos'!#REF!</xm:f>
          </x14:formula1>
          <xm:sqref>AP16:AQ17</xm:sqref>
        </x14:dataValidation>
        <x14:dataValidation type="list" operator="equal" allowBlank="1" showErrorMessage="1">
          <x14:formula1>
            <xm:f>'C:\Users\lexly.erazo\Downloads\[POA-2023  SEGUNDAS INSTANCIAS.xlsx]datos'!#REF!</xm:f>
          </x14:formula1>
          <xm:sqref>AP15:AQ15</xm:sqref>
        </x14:dataValidation>
        <x14:dataValidation type="list" allowBlank="1" showInputMessage="1" showErrorMessage="1">
          <x14:formula1>
            <xm:f>'C:\Users\lexly.erazo\Downloads\[POA-2023  SEGUNDAS INSTANCIAS.xlsx]datos'!#REF!</xm:f>
          </x14:formula1>
          <xm:sqref>AO15 AK15</xm:sqref>
        </x14:dataValidation>
        <x14:dataValidation type="list" operator="equal" allowBlank="1" showErrorMessage="1">
          <x14:formula1>
            <xm:f>'C:\Users\lexly.erazo\Downloads\[POA-2023 (2).xlsx]datos'!#REF!</xm:f>
          </x14:formula1>
          <xm:sqref>AP14:AQ14</xm:sqref>
        </x14:dataValidation>
        <x14:dataValidation type="list" allowBlank="1" showInputMessage="1" showErrorMessage="1">
          <x14:formula1>
            <xm:f>'C:\Users\lexly.erazo\Downloads\[POA-2023 (2).xlsx]datos'!#REF!</xm:f>
          </x14:formula1>
          <xm:sqref>AO14 AK14</xm:sqref>
        </x14:dataValidation>
        <x14:dataValidation type="list" errorStyle="information" operator="equal" showInputMessage="1" showErrorMessage="1" prompt="Escoja el Proceso del Menú desplegable">
          <x14:formula1>
            <xm:f>'C:\Users\luis.arias\Documents\VIGENCIA 2023\PLAN DE ACCION -POA\DIRECCION JURICA CONTRACTUAL\[POA 2023.xlsx]datos'!#REF!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W5" zoomScale="70" zoomScaleNormal="70" workbookViewId="0">
      <selection activeCell="BA16" sqref="BA16"/>
    </sheetView>
  </sheetViews>
  <sheetFormatPr baseColWidth="10" defaultColWidth="20.5703125" defaultRowHeight="12.75" customHeight="1" x14ac:dyDescent="0.25"/>
  <cols>
    <col min="1" max="1" width="4.7109375" customWidth="1"/>
    <col min="2" max="2" width="13.85546875" style="16" customWidth="1"/>
    <col min="3" max="3" width="43.28515625" style="16" customWidth="1"/>
    <col min="4" max="4" width="9.140625" style="16" customWidth="1"/>
    <col min="5" max="5" width="8.42578125" style="16" customWidth="1"/>
    <col min="6" max="6" width="9.5703125" style="16" customWidth="1"/>
    <col min="7" max="7" width="16.7109375" style="16" customWidth="1"/>
    <col min="8" max="8" width="9.5703125" style="16" customWidth="1"/>
    <col min="9" max="9" width="8" style="16" customWidth="1"/>
    <col min="10" max="10" width="16.5703125" style="16" customWidth="1"/>
    <col min="11" max="11" width="11" style="16" customWidth="1"/>
    <col min="12" max="13" width="12" style="16" customWidth="1"/>
    <col min="14" max="14" width="10.140625" style="16" customWidth="1"/>
    <col min="15" max="15" width="10.7109375" style="16" customWidth="1"/>
    <col min="16" max="16" width="10.85546875" style="16" customWidth="1"/>
    <col min="17" max="17" width="11" style="16" customWidth="1"/>
    <col min="18" max="18" width="13" style="16" customWidth="1"/>
    <col min="19" max="19" width="11.5703125" style="16" customWidth="1"/>
    <col min="20" max="20" width="11" style="16" customWidth="1"/>
    <col min="21" max="21" width="28.42578125" style="16" customWidth="1"/>
    <col min="22" max="22" width="31.28515625" style="16" customWidth="1"/>
    <col min="23" max="23" width="20.5703125" style="16" customWidth="1"/>
    <col min="24" max="24" width="26.42578125" style="16" customWidth="1"/>
    <col min="25" max="25" width="40.7109375" style="16" customWidth="1"/>
    <col min="26" max="31" width="20.5703125" style="17" customWidth="1"/>
    <col min="32" max="32" width="26.7109375" style="17" customWidth="1"/>
    <col min="33" max="36" width="20.5703125" style="17" customWidth="1"/>
    <col min="37" max="37" width="33.85546875" style="17" customWidth="1"/>
    <col min="38" max="41" width="20.5703125" style="17" customWidth="1"/>
    <col min="42" max="42" width="29.140625" style="17" customWidth="1"/>
    <col min="43" max="43" width="24.42578125" style="17" customWidth="1"/>
    <col min="44" max="44" width="25.7109375" style="17" customWidth="1"/>
    <col min="45" max="48" width="20.5703125" style="17" customWidth="1"/>
    <col min="49" max="49" width="47" style="17" customWidth="1"/>
    <col min="50" max="50" width="33.7109375" style="16" customWidth="1"/>
    <col min="51" max="52" width="20.5703125" style="16" customWidth="1"/>
    <col min="53" max="53" width="72" style="16" customWidth="1"/>
    <col min="54" max="54" width="44.42578125" style="16" customWidth="1"/>
    <col min="55" max="55" width="8.7109375" style="16" customWidth="1"/>
    <col min="56" max="56" width="9" style="16" customWidth="1"/>
    <col min="57" max="57" width="39" style="16" customWidth="1"/>
    <col min="58" max="58" width="32.140625" style="16" customWidth="1"/>
    <col min="59" max="59" width="17" style="16" customWidth="1"/>
    <col min="60" max="60" width="16" style="16" customWidth="1"/>
    <col min="61" max="61" width="51.5703125" style="16" customWidth="1"/>
    <col min="62" max="62" width="36" style="16" customWidth="1"/>
    <col min="63" max="251" width="20.5703125" style="16" customWidth="1"/>
  </cols>
  <sheetData>
    <row r="1" spans="2:251" ht="12.75" customHeight="1" thickBot="1" x14ac:dyDescent="0.3"/>
    <row r="2" spans="2:251" s="42" customFormat="1" ht="31.5" customHeight="1" thickBot="1" x14ac:dyDescent="0.4">
      <c r="B2" s="1216"/>
      <c r="C2" s="1234" t="s">
        <v>18</v>
      </c>
      <c r="D2" s="1235"/>
      <c r="E2" s="1235"/>
      <c r="F2" s="1235"/>
      <c r="G2" s="1235"/>
      <c r="H2" s="1235"/>
      <c r="I2" s="1235"/>
      <c r="J2" s="1235"/>
      <c r="K2" s="1235"/>
      <c r="L2" s="1235"/>
      <c r="M2" s="1235"/>
      <c r="N2" s="1235"/>
      <c r="O2" s="1235"/>
      <c r="P2" s="1235"/>
      <c r="Q2" s="1236"/>
      <c r="R2" s="1243" t="s">
        <v>19</v>
      </c>
      <c r="S2" s="1244"/>
      <c r="T2" s="1244"/>
      <c r="U2" s="1244"/>
      <c r="V2" s="1244"/>
      <c r="W2" s="1244"/>
      <c r="X2" s="1244"/>
      <c r="Y2" s="1244"/>
      <c r="Z2" s="1244"/>
      <c r="AA2" s="1244"/>
      <c r="AB2" s="1244"/>
      <c r="AC2" s="1244"/>
      <c r="AD2" s="1244"/>
      <c r="AE2" s="1244"/>
      <c r="AF2" s="1244"/>
      <c r="AG2" s="1244"/>
      <c r="AH2" s="1244"/>
      <c r="AI2" s="1245"/>
      <c r="AJ2" s="1252" t="s">
        <v>20</v>
      </c>
      <c r="AK2" s="1253"/>
      <c r="AL2" s="1253"/>
      <c r="AM2" s="1253"/>
      <c r="AN2" s="1253"/>
      <c r="AO2" s="1253"/>
      <c r="AP2" s="1253"/>
      <c r="AQ2" s="1253"/>
      <c r="AR2" s="1253"/>
      <c r="AS2" s="1253"/>
      <c r="AT2" s="1253"/>
      <c r="AU2" s="1254"/>
      <c r="AV2" s="1219" t="s">
        <v>21</v>
      </c>
      <c r="AW2" s="1220"/>
      <c r="AX2" s="1220"/>
      <c r="AY2" s="1220"/>
      <c r="AZ2" s="1220"/>
      <c r="BA2" s="1220"/>
      <c r="BB2" s="1220"/>
      <c r="BC2" s="1220"/>
      <c r="BD2" s="1220"/>
      <c r="BE2" s="1220"/>
      <c r="BF2" s="1220"/>
      <c r="BG2" s="1220"/>
      <c r="BH2" s="1220"/>
      <c r="BI2" s="1220"/>
      <c r="BJ2" s="1221"/>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row>
    <row r="3" spans="2:251" s="42" customFormat="1" ht="21" customHeight="1" thickBot="1" x14ac:dyDescent="0.4">
      <c r="B3" s="1217"/>
      <c r="C3" s="1237"/>
      <c r="D3" s="1238"/>
      <c r="E3" s="1238"/>
      <c r="F3" s="1238"/>
      <c r="G3" s="1238"/>
      <c r="H3" s="1238"/>
      <c r="I3" s="1238"/>
      <c r="J3" s="1238"/>
      <c r="K3" s="1238"/>
      <c r="L3" s="1238"/>
      <c r="M3" s="1238"/>
      <c r="N3" s="1238"/>
      <c r="O3" s="1238"/>
      <c r="P3" s="1238"/>
      <c r="Q3" s="1239"/>
      <c r="R3" s="1246"/>
      <c r="S3" s="1247"/>
      <c r="T3" s="1247"/>
      <c r="U3" s="1247"/>
      <c r="V3" s="1247"/>
      <c r="W3" s="1247"/>
      <c r="X3" s="1247"/>
      <c r="Y3" s="1247"/>
      <c r="Z3" s="1247"/>
      <c r="AA3" s="1247"/>
      <c r="AB3" s="1247"/>
      <c r="AC3" s="1247"/>
      <c r="AD3" s="1247"/>
      <c r="AE3" s="1247"/>
      <c r="AF3" s="1247"/>
      <c r="AG3" s="1247"/>
      <c r="AH3" s="1247"/>
      <c r="AI3" s="1248"/>
      <c r="AJ3" s="1252" t="s">
        <v>22</v>
      </c>
      <c r="AK3" s="1253"/>
      <c r="AL3" s="1253"/>
      <c r="AM3" s="1253"/>
      <c r="AN3" s="1253"/>
      <c r="AO3" s="1253"/>
      <c r="AP3" s="1253"/>
      <c r="AQ3" s="1253"/>
      <c r="AR3" s="1253"/>
      <c r="AS3" s="1253"/>
      <c r="AT3" s="1253"/>
      <c r="AU3" s="1254"/>
      <c r="AV3" s="1222">
        <v>3</v>
      </c>
      <c r="AW3" s="1223"/>
      <c r="AX3" s="1223"/>
      <c r="AY3" s="1223"/>
      <c r="AZ3" s="1223"/>
      <c r="BA3" s="1223"/>
      <c r="BB3" s="1223"/>
      <c r="BC3" s="1223"/>
      <c r="BD3" s="1223"/>
      <c r="BE3" s="1223"/>
      <c r="BF3" s="1223"/>
      <c r="BG3" s="1223"/>
      <c r="BH3" s="1223"/>
      <c r="BI3" s="1223"/>
      <c r="BJ3" s="1224"/>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row>
    <row r="4" spans="2:251" s="42" customFormat="1" ht="29.25" customHeight="1" thickBot="1" x14ac:dyDescent="0.4">
      <c r="B4" s="1217"/>
      <c r="C4" s="1240"/>
      <c r="D4" s="1241"/>
      <c r="E4" s="1241"/>
      <c r="F4" s="1241"/>
      <c r="G4" s="1241"/>
      <c r="H4" s="1241"/>
      <c r="I4" s="1241"/>
      <c r="J4" s="1241"/>
      <c r="K4" s="1241"/>
      <c r="L4" s="1241"/>
      <c r="M4" s="1241"/>
      <c r="N4" s="1241"/>
      <c r="O4" s="1241"/>
      <c r="P4" s="1241"/>
      <c r="Q4" s="1242"/>
      <c r="R4" s="1249"/>
      <c r="S4" s="1250"/>
      <c r="T4" s="1250"/>
      <c r="U4" s="1250"/>
      <c r="V4" s="1250"/>
      <c r="W4" s="1250"/>
      <c r="X4" s="1250"/>
      <c r="Y4" s="1250"/>
      <c r="Z4" s="1250"/>
      <c r="AA4" s="1250"/>
      <c r="AB4" s="1250"/>
      <c r="AC4" s="1250"/>
      <c r="AD4" s="1250"/>
      <c r="AE4" s="1250"/>
      <c r="AF4" s="1250"/>
      <c r="AG4" s="1250"/>
      <c r="AH4" s="1250"/>
      <c r="AI4" s="1251"/>
      <c r="AJ4" s="1252" t="s">
        <v>23</v>
      </c>
      <c r="AK4" s="1253"/>
      <c r="AL4" s="1253"/>
      <c r="AM4" s="1253"/>
      <c r="AN4" s="1253"/>
      <c r="AO4" s="1253"/>
      <c r="AP4" s="1253"/>
      <c r="AQ4" s="1253"/>
      <c r="AR4" s="1253"/>
      <c r="AS4" s="1253"/>
      <c r="AT4" s="1253"/>
      <c r="AU4" s="1254"/>
      <c r="AV4" s="1225">
        <v>42741</v>
      </c>
      <c r="AW4" s="1226"/>
      <c r="AX4" s="1226"/>
      <c r="AY4" s="1226"/>
      <c r="AZ4" s="1226"/>
      <c r="BA4" s="1226"/>
      <c r="BB4" s="1226"/>
      <c r="BC4" s="1226"/>
      <c r="BD4" s="1226"/>
      <c r="BE4" s="1226"/>
      <c r="BF4" s="1226"/>
      <c r="BG4" s="1226"/>
      <c r="BH4" s="1226"/>
      <c r="BI4" s="1226"/>
      <c r="BJ4" s="1227"/>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row>
    <row r="5" spans="2:251" s="42" customFormat="1" ht="16.5" customHeight="1" x14ac:dyDescent="0.35">
      <c r="B5" s="1217"/>
      <c r="C5" s="1234" t="s">
        <v>24</v>
      </c>
      <c r="D5" s="1235"/>
      <c r="E5" s="1235"/>
      <c r="F5" s="1235"/>
      <c r="G5" s="1235"/>
      <c r="H5" s="1235"/>
      <c r="I5" s="1235"/>
      <c r="J5" s="1235"/>
      <c r="K5" s="1235"/>
      <c r="L5" s="1235"/>
      <c r="M5" s="1235"/>
      <c r="N5" s="1235"/>
      <c r="O5" s="1235"/>
      <c r="P5" s="1235"/>
      <c r="Q5" s="1236"/>
      <c r="R5" s="1243" t="s">
        <v>25</v>
      </c>
      <c r="S5" s="1244"/>
      <c r="T5" s="1244"/>
      <c r="U5" s="1244"/>
      <c r="V5" s="1244"/>
      <c r="W5" s="1244"/>
      <c r="X5" s="1244"/>
      <c r="Y5" s="1244"/>
      <c r="Z5" s="1244"/>
      <c r="AA5" s="1244"/>
      <c r="AB5" s="1244"/>
      <c r="AC5" s="1244"/>
      <c r="AD5" s="1244"/>
      <c r="AE5" s="1244"/>
      <c r="AF5" s="1244"/>
      <c r="AG5" s="1244"/>
      <c r="AH5" s="1244"/>
      <c r="AI5" s="1245"/>
      <c r="AJ5" s="1234" t="s">
        <v>26</v>
      </c>
      <c r="AK5" s="1235"/>
      <c r="AL5" s="1235"/>
      <c r="AM5" s="1235"/>
      <c r="AN5" s="1235"/>
      <c r="AO5" s="1235"/>
      <c r="AP5" s="1235"/>
      <c r="AQ5" s="1235"/>
      <c r="AR5" s="1235"/>
      <c r="AS5" s="1235"/>
      <c r="AT5" s="1235"/>
      <c r="AU5" s="1236"/>
      <c r="AV5" s="1228" t="s">
        <v>27</v>
      </c>
      <c r="AW5" s="1229"/>
      <c r="AX5" s="1229"/>
      <c r="AY5" s="1229"/>
      <c r="AZ5" s="1229"/>
      <c r="BA5" s="1229"/>
      <c r="BB5" s="1229"/>
      <c r="BC5" s="1229"/>
      <c r="BD5" s="1229"/>
      <c r="BE5" s="1229"/>
      <c r="BF5" s="1229"/>
      <c r="BG5" s="1229"/>
      <c r="BH5" s="1229"/>
      <c r="BI5" s="1229"/>
      <c r="BJ5" s="1230"/>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row>
    <row r="6" spans="2:251" s="42" customFormat="1" ht="21.75" customHeight="1" thickBot="1" x14ac:dyDescent="0.4">
      <c r="B6" s="1218"/>
      <c r="C6" s="1240"/>
      <c r="D6" s="1241"/>
      <c r="E6" s="1241"/>
      <c r="F6" s="1241"/>
      <c r="G6" s="1241"/>
      <c r="H6" s="1241"/>
      <c r="I6" s="1241"/>
      <c r="J6" s="1241"/>
      <c r="K6" s="1241"/>
      <c r="L6" s="1241"/>
      <c r="M6" s="1241"/>
      <c r="N6" s="1241"/>
      <c r="O6" s="1241"/>
      <c r="P6" s="1241"/>
      <c r="Q6" s="1242"/>
      <c r="R6" s="1249"/>
      <c r="S6" s="1250"/>
      <c r="T6" s="1250"/>
      <c r="U6" s="1250"/>
      <c r="V6" s="1250"/>
      <c r="W6" s="1250"/>
      <c r="X6" s="1250"/>
      <c r="Y6" s="1250"/>
      <c r="Z6" s="1250"/>
      <c r="AA6" s="1250"/>
      <c r="AB6" s="1250"/>
      <c r="AC6" s="1250"/>
      <c r="AD6" s="1250"/>
      <c r="AE6" s="1250"/>
      <c r="AF6" s="1250"/>
      <c r="AG6" s="1250"/>
      <c r="AH6" s="1250"/>
      <c r="AI6" s="1251"/>
      <c r="AJ6" s="1240"/>
      <c r="AK6" s="1241"/>
      <c r="AL6" s="1241"/>
      <c r="AM6" s="1241"/>
      <c r="AN6" s="1241"/>
      <c r="AO6" s="1241"/>
      <c r="AP6" s="1241"/>
      <c r="AQ6" s="1241"/>
      <c r="AR6" s="1241"/>
      <c r="AS6" s="1241"/>
      <c r="AT6" s="1241"/>
      <c r="AU6" s="1242"/>
      <c r="AV6" s="1231"/>
      <c r="AW6" s="1232"/>
      <c r="AX6" s="1232"/>
      <c r="AY6" s="1232"/>
      <c r="AZ6" s="1232"/>
      <c r="BA6" s="1232"/>
      <c r="BB6" s="1232"/>
      <c r="BC6" s="1232"/>
      <c r="BD6" s="1232"/>
      <c r="BE6" s="1232"/>
      <c r="BF6" s="1232"/>
      <c r="BG6" s="1232"/>
      <c r="BH6" s="1232"/>
      <c r="BI6" s="1232"/>
      <c r="BJ6" s="1233"/>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row>
    <row r="7" spans="2:251" s="15" customFormat="1" ht="50.25" customHeight="1" x14ac:dyDescent="0.25">
      <c r="B7" s="1262" t="s">
        <v>28</v>
      </c>
      <c r="C7" s="1263"/>
      <c r="D7" s="1547"/>
      <c r="E7" s="1547"/>
      <c r="F7" s="1547"/>
      <c r="G7" s="1547"/>
      <c r="H7" s="1547"/>
      <c r="I7" s="1547"/>
      <c r="J7" s="1547"/>
      <c r="K7" s="1547"/>
      <c r="L7" s="1547"/>
      <c r="M7" s="1547"/>
      <c r="N7" s="1547"/>
      <c r="O7" s="1547"/>
      <c r="P7" s="1547"/>
      <c r="Q7" s="1547"/>
      <c r="R7" s="1547"/>
      <c r="S7" s="1547"/>
      <c r="T7" s="1547"/>
      <c r="U7" s="1547"/>
      <c r="V7" s="1547"/>
      <c r="W7" s="1547"/>
      <c r="X7" s="1547"/>
      <c r="Y7" s="1547"/>
      <c r="Z7" s="1547"/>
      <c r="AA7" s="1265" t="s">
        <v>30</v>
      </c>
      <c r="AB7" s="1265"/>
      <c r="AC7" s="1548"/>
      <c r="AD7" s="1548"/>
      <c r="AE7" s="1548"/>
      <c r="AF7" s="1548"/>
      <c r="AG7" s="1548"/>
      <c r="AH7" s="1548"/>
      <c r="AI7" s="1548"/>
      <c r="AJ7" s="1548"/>
      <c r="AK7" s="1265" t="s">
        <v>32</v>
      </c>
      <c r="AL7" s="1265"/>
      <c r="AM7" s="1539"/>
      <c r="AN7" s="1539"/>
      <c r="AO7" s="1539"/>
      <c r="AP7" s="1539"/>
      <c r="AQ7" s="1539"/>
      <c r="AR7" s="1539"/>
      <c r="AS7" s="1539"/>
      <c r="AT7" s="1539"/>
      <c r="AU7" s="1256"/>
      <c r="AV7" s="1256"/>
      <c r="AW7" s="1256"/>
      <c r="AX7" s="1256"/>
      <c r="AY7" s="1256"/>
      <c r="AZ7" s="1256"/>
      <c r="BA7" s="1256"/>
      <c r="BB7" s="1256"/>
      <c r="BC7" s="1256"/>
      <c r="BD7" s="1256"/>
      <c r="BE7" s="1256"/>
      <c r="BF7" s="1256"/>
      <c r="BG7" s="1256"/>
      <c r="BH7" s="1256"/>
      <c r="BI7" s="1256"/>
      <c r="BJ7" s="1257"/>
    </row>
    <row r="8" spans="2:251" s="15" customFormat="1" ht="49.15" customHeight="1" x14ac:dyDescent="0.25">
      <c r="B8" s="1540" t="s">
        <v>34</v>
      </c>
      <c r="C8" s="1541"/>
      <c r="D8" s="1542"/>
      <c r="E8" s="1543"/>
      <c r="F8" s="1543"/>
      <c r="G8" s="1543"/>
      <c r="H8" s="1543"/>
      <c r="I8" s="1543"/>
      <c r="J8" s="1543"/>
      <c r="K8" s="1543"/>
      <c r="L8" s="1543"/>
      <c r="M8" s="1543"/>
      <c r="N8" s="1543"/>
      <c r="O8" s="1543"/>
      <c r="P8" s="1543"/>
      <c r="Q8" s="1543"/>
      <c r="R8" s="1543"/>
      <c r="S8" s="1543"/>
      <c r="T8" s="1543"/>
      <c r="U8" s="1543"/>
      <c r="V8" s="1543"/>
      <c r="W8" s="1543"/>
      <c r="X8" s="1543"/>
      <c r="Y8" s="1543"/>
      <c r="Z8" s="1543"/>
      <c r="AA8" s="1543"/>
      <c r="AB8" s="1543"/>
      <c r="AC8" s="1543"/>
      <c r="AD8" s="1543"/>
      <c r="AE8" s="1543"/>
      <c r="AF8" s="1543"/>
      <c r="AG8" s="1543"/>
      <c r="AH8" s="1543"/>
      <c r="AI8" s="1543"/>
      <c r="AJ8" s="1543"/>
      <c r="AK8" s="1543"/>
      <c r="AL8" s="1544"/>
      <c r="AM8" s="890" t="s">
        <v>36</v>
      </c>
      <c r="AN8" s="1545"/>
      <c r="AO8" s="1546"/>
      <c r="AP8" s="1546"/>
      <c r="AQ8" s="1546"/>
      <c r="AR8" s="1546"/>
      <c r="AS8" s="1546"/>
      <c r="AT8" s="1546"/>
      <c r="AU8" s="1256"/>
      <c r="AV8" s="1256"/>
      <c r="AW8" s="1256"/>
      <c r="AX8" s="1256"/>
      <c r="AY8" s="1256"/>
      <c r="AZ8" s="1256"/>
      <c r="BA8" s="1256"/>
      <c r="BB8" s="1256"/>
      <c r="BC8" s="1256"/>
      <c r="BD8" s="1256"/>
      <c r="BE8" s="1256"/>
      <c r="BF8" s="1256"/>
      <c r="BG8" s="1256"/>
      <c r="BH8" s="1256"/>
      <c r="BI8" s="1256"/>
      <c r="BJ8" s="1257"/>
    </row>
    <row r="9" spans="2:251" s="15" customFormat="1" ht="27.75" customHeight="1" x14ac:dyDescent="0.25">
      <c r="B9" s="1272" t="s">
        <v>37</v>
      </c>
      <c r="C9" s="1273"/>
      <c r="D9" s="1273"/>
      <c r="E9" s="1273"/>
      <c r="F9" s="1273"/>
      <c r="G9" s="1273"/>
      <c r="H9" s="1273"/>
      <c r="I9" s="1273"/>
      <c r="J9" s="1273"/>
      <c r="K9" s="1273"/>
      <c r="L9" s="1273"/>
      <c r="M9" s="1273"/>
      <c r="N9" s="1273"/>
      <c r="O9" s="1273"/>
      <c r="P9" s="1273"/>
      <c r="Q9" s="1273"/>
      <c r="R9" s="1273"/>
      <c r="S9" s="1273"/>
      <c r="T9" s="1273"/>
      <c r="U9" s="1273"/>
      <c r="V9" s="1273"/>
      <c r="W9" s="1273"/>
      <c r="X9" s="1273"/>
      <c r="Y9" s="1273"/>
      <c r="Z9" s="1273"/>
      <c r="AA9" s="1273"/>
      <c r="AB9" s="1273"/>
      <c r="AC9" s="1273"/>
      <c r="AD9" s="1273"/>
      <c r="AE9" s="1273"/>
      <c r="AF9" s="1273"/>
      <c r="AG9" s="1273"/>
      <c r="AH9" s="1273"/>
      <c r="AI9" s="1273"/>
      <c r="AJ9" s="1273"/>
      <c r="AK9" s="1273"/>
      <c r="AL9" s="1273"/>
      <c r="AM9" s="1273"/>
      <c r="AN9" s="1273"/>
      <c r="AO9" s="1273"/>
      <c r="AP9" s="1273"/>
      <c r="AQ9" s="1273"/>
      <c r="AR9" s="1273"/>
      <c r="AS9" s="1273"/>
      <c r="AT9" s="1273"/>
      <c r="AU9" s="1274" t="s">
        <v>38</v>
      </c>
      <c r="AV9" s="1275"/>
      <c r="AW9" s="1275"/>
      <c r="AX9" s="1275"/>
      <c r="AY9" s="1275"/>
      <c r="AZ9" s="1275"/>
      <c r="BA9" s="1275"/>
      <c r="BB9" s="1275"/>
      <c r="BC9" s="1275"/>
      <c r="BD9" s="1275"/>
      <c r="BE9" s="1275"/>
      <c r="BF9" s="1275"/>
      <c r="BG9" s="1275"/>
      <c r="BH9" s="1275"/>
      <c r="BI9" s="1275"/>
      <c r="BJ9" s="1276"/>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43.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45.7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SUM(T13:T17)</f>
        <v>0.44000000000000006</v>
      </c>
      <c r="U12" s="1058"/>
      <c r="V12" s="1058"/>
      <c r="W12" s="1058"/>
      <c r="X12" s="131" t="s">
        <v>74</v>
      </c>
      <c r="Y12" s="131" t="s">
        <v>75</v>
      </c>
      <c r="Z12" s="1083"/>
      <c r="AA12" s="1058"/>
      <c r="AB12" s="1058"/>
      <c r="AC12" s="1058"/>
      <c r="AD12" s="1058"/>
      <c r="AE12" s="1057"/>
      <c r="AF12" s="132" t="s">
        <v>76</v>
      </c>
      <c r="AG12" s="132" t="s">
        <v>77</v>
      </c>
      <c r="AH12" s="133" t="s">
        <v>78</v>
      </c>
      <c r="AI12" s="1057"/>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84.75" customHeight="1" x14ac:dyDescent="0.25">
      <c r="B13" s="891">
        <v>1</v>
      </c>
      <c r="C13" s="47" t="s">
        <v>1263</v>
      </c>
      <c r="D13" s="48">
        <v>0.2</v>
      </c>
      <c r="E13" s="229">
        <v>0.25</v>
      </c>
      <c r="F13" s="381">
        <v>0.25</v>
      </c>
      <c r="G13" s="387">
        <f t="shared" ref="G13:G17" si="0">IF(ISERROR(F13/E13),"",(F13/E13))</f>
        <v>1</v>
      </c>
      <c r="H13" s="69">
        <v>0.25</v>
      </c>
      <c r="I13" s="69">
        <v>0.25</v>
      </c>
      <c r="J13" s="387">
        <f t="shared" ref="J13" si="1">IF(ISERROR(I13/H13),"",(I13/H13))</f>
        <v>1</v>
      </c>
      <c r="K13" s="69">
        <v>0.25</v>
      </c>
      <c r="L13" s="69"/>
      <c r="M13" s="50">
        <v>0</v>
      </c>
      <c r="N13" s="69">
        <v>0.25</v>
      </c>
      <c r="O13" s="69"/>
      <c r="P13" s="50">
        <v>0</v>
      </c>
      <c r="Q13" s="69">
        <f>SUM(E13,H13,K13,N13)</f>
        <v>1</v>
      </c>
      <c r="R13" s="159">
        <f>SUM(F13,I13,L13,O13)</f>
        <v>0.5</v>
      </c>
      <c r="S13" s="285">
        <f>IF((IF(ISERROR(R13/Q13),0,(R13/Q13)))&gt;1,1,(IF(ISERROR(R13/Q13),0,(R13/Q13))))</f>
        <v>0.5</v>
      </c>
      <c r="T13" s="166">
        <f>S13*D13</f>
        <v>0.1</v>
      </c>
      <c r="U13" s="47" t="s">
        <v>1264</v>
      </c>
      <c r="V13" s="47" t="s">
        <v>1265</v>
      </c>
      <c r="W13" s="50" t="s">
        <v>450</v>
      </c>
      <c r="X13" s="50" t="s">
        <v>1266</v>
      </c>
      <c r="Y13" s="50" t="s">
        <v>1267</v>
      </c>
      <c r="Z13" s="71" t="s">
        <v>212</v>
      </c>
      <c r="AA13" s="50" t="s">
        <v>1268</v>
      </c>
      <c r="AB13" s="71" t="s">
        <v>162</v>
      </c>
      <c r="AC13" s="71" t="s">
        <v>100</v>
      </c>
      <c r="AD13" s="71" t="s">
        <v>101</v>
      </c>
      <c r="AE13" s="72" t="s">
        <v>274</v>
      </c>
      <c r="AF13" s="313" t="s">
        <v>1269</v>
      </c>
      <c r="AG13" s="71">
        <v>2023</v>
      </c>
      <c r="AH13" s="71">
        <v>2023</v>
      </c>
      <c r="AI13" s="72" t="s">
        <v>103</v>
      </c>
      <c r="AJ13" s="71" t="s">
        <v>104</v>
      </c>
      <c r="AK13" s="39" t="s">
        <v>105</v>
      </c>
      <c r="AL13" s="75"/>
      <c r="AM13" s="73"/>
      <c r="AN13" s="74"/>
      <c r="AO13" s="75"/>
      <c r="AP13" s="75"/>
      <c r="AQ13" s="75"/>
      <c r="AR13" s="35" t="s">
        <v>1270</v>
      </c>
      <c r="AS13" s="35"/>
      <c r="AT13" s="77" t="s">
        <v>1271</v>
      </c>
      <c r="AU13" s="523">
        <v>0.25</v>
      </c>
      <c r="AV13" s="825">
        <v>0.25</v>
      </c>
      <c r="AW13" s="892" t="s">
        <v>1272</v>
      </c>
      <c r="AX13" s="892" t="s">
        <v>1273</v>
      </c>
      <c r="AY13" s="633">
        <v>0.25</v>
      </c>
      <c r="AZ13" s="893">
        <v>0.25</v>
      </c>
      <c r="BA13" s="892" t="s">
        <v>1274</v>
      </c>
      <c r="BB13" s="892" t="s">
        <v>1273</v>
      </c>
      <c r="BC13" s="457">
        <f>K13</f>
        <v>0.25</v>
      </c>
      <c r="BD13" s="789"/>
      <c r="BE13" s="790"/>
      <c r="BF13" s="790"/>
      <c r="BG13" s="428">
        <f>N13</f>
        <v>0.25</v>
      </c>
      <c r="BH13" s="789"/>
      <c r="BI13" s="792"/>
      <c r="BJ13" s="793"/>
      <c r="BK13" s="461"/>
    </row>
    <row r="14" spans="2:251" s="161" customFormat="1" ht="103.5" customHeight="1" x14ac:dyDescent="0.25">
      <c r="B14" s="172">
        <v>2</v>
      </c>
      <c r="C14" s="38" t="s">
        <v>1275</v>
      </c>
      <c r="D14" s="48">
        <v>0.2</v>
      </c>
      <c r="E14" s="69">
        <v>0.25</v>
      </c>
      <c r="F14" s="382">
        <v>0.25</v>
      </c>
      <c r="G14" s="387">
        <f t="shared" si="0"/>
        <v>1</v>
      </c>
      <c r="H14" s="69">
        <v>0.25</v>
      </c>
      <c r="I14" s="69">
        <v>0.25</v>
      </c>
      <c r="J14" s="387">
        <f t="shared" ref="J14" si="2">IF(ISERROR(I14/H14),"",(I14/H14))</f>
        <v>1</v>
      </c>
      <c r="K14" s="69">
        <v>0.25</v>
      </c>
      <c r="L14" s="69"/>
      <c r="M14" s="50">
        <v>0</v>
      </c>
      <c r="N14" s="69">
        <v>0.25</v>
      </c>
      <c r="O14" s="69"/>
      <c r="P14" s="50">
        <v>0</v>
      </c>
      <c r="Q14" s="69">
        <f t="shared" ref="Q14:R17" si="3">SUM(E14,H14,K14,N14)</f>
        <v>1</v>
      </c>
      <c r="R14" s="69">
        <f t="shared" si="3"/>
        <v>0.5</v>
      </c>
      <c r="S14" s="285">
        <f>IF((IF(ISERROR(R14/Q14),0,(R14/Q14)))&gt;1,1,(IF(ISERROR(R14/Q14),0,(R14/Q14))))</f>
        <v>0.5</v>
      </c>
      <c r="T14" s="166">
        <f>S14*D14</f>
        <v>0.1</v>
      </c>
      <c r="U14" s="47" t="s">
        <v>1276</v>
      </c>
      <c r="V14" s="47" t="s">
        <v>1277</v>
      </c>
      <c r="W14" s="50" t="s">
        <v>450</v>
      </c>
      <c r="X14" s="50" t="s">
        <v>1278</v>
      </c>
      <c r="Y14" s="50" t="s">
        <v>1279</v>
      </c>
      <c r="Z14" s="71" t="s">
        <v>212</v>
      </c>
      <c r="AA14" s="50" t="s">
        <v>1280</v>
      </c>
      <c r="AB14" s="71" t="s">
        <v>162</v>
      </c>
      <c r="AC14" s="71" t="s">
        <v>100</v>
      </c>
      <c r="AD14" s="71" t="s">
        <v>101</v>
      </c>
      <c r="AE14" s="71" t="s">
        <v>274</v>
      </c>
      <c r="AF14" s="71" t="s">
        <v>1281</v>
      </c>
      <c r="AG14" s="71">
        <v>2023</v>
      </c>
      <c r="AH14" s="71">
        <v>2023</v>
      </c>
      <c r="AI14" s="71" t="s">
        <v>103</v>
      </c>
      <c r="AJ14" s="71" t="s">
        <v>104</v>
      </c>
      <c r="AK14" s="39" t="s">
        <v>105</v>
      </c>
      <c r="AL14" s="75"/>
      <c r="AM14" s="73"/>
      <c r="AN14" s="74"/>
      <c r="AO14" s="75"/>
      <c r="AP14" s="75"/>
      <c r="AQ14" s="75"/>
      <c r="AR14" s="35" t="s">
        <v>1282</v>
      </c>
      <c r="AS14" s="35"/>
      <c r="AT14" s="77" t="s">
        <v>1271</v>
      </c>
      <c r="AU14" s="524">
        <v>0.25</v>
      </c>
      <c r="AV14" s="525">
        <v>0.25</v>
      </c>
      <c r="AW14" s="526" t="s">
        <v>1283</v>
      </c>
      <c r="AX14" s="527" t="s">
        <v>1284</v>
      </c>
      <c r="AY14" s="634">
        <v>0.25</v>
      </c>
      <c r="AZ14" s="635">
        <v>0.25</v>
      </c>
      <c r="BA14" s="892" t="s">
        <v>1285</v>
      </c>
      <c r="BB14" s="892" t="s">
        <v>1284</v>
      </c>
      <c r="BC14" s="457"/>
      <c r="BD14" s="457"/>
      <c r="BE14" s="459"/>
      <c r="BF14" s="459"/>
      <c r="BG14" s="457"/>
      <c r="BH14" s="457"/>
      <c r="BI14" s="465"/>
      <c r="BJ14" s="468"/>
      <c r="BK14" s="461"/>
    </row>
    <row r="15" spans="2:251" s="161" customFormat="1" ht="118.5" customHeight="1" x14ac:dyDescent="0.25">
      <c r="B15" s="172">
        <v>3</v>
      </c>
      <c r="C15" s="38" t="s">
        <v>1286</v>
      </c>
      <c r="D15" s="48">
        <v>0.2</v>
      </c>
      <c r="E15" s="69">
        <v>0.1</v>
      </c>
      <c r="F15" s="383">
        <v>0.1</v>
      </c>
      <c r="G15" s="387">
        <f t="shared" si="0"/>
        <v>1</v>
      </c>
      <c r="H15" s="69">
        <v>0.3</v>
      </c>
      <c r="I15" s="106">
        <v>0.3</v>
      </c>
      <c r="J15" s="387">
        <f t="shared" ref="J15" si="4">IF(ISERROR(I15/H15),"",(I15/H15))</f>
        <v>1</v>
      </c>
      <c r="K15" s="69">
        <v>0.3</v>
      </c>
      <c r="L15" s="106"/>
      <c r="M15" s="50">
        <v>0</v>
      </c>
      <c r="N15" s="69">
        <v>0.3</v>
      </c>
      <c r="O15" s="106"/>
      <c r="P15" s="50">
        <v>0</v>
      </c>
      <c r="Q15" s="106">
        <f t="shared" si="3"/>
        <v>1</v>
      </c>
      <c r="R15" s="69">
        <f t="shared" si="3"/>
        <v>0.4</v>
      </c>
      <c r="S15" s="285">
        <f>IF((IF(ISERROR(R15/Q15),0,(R15/Q15)))&gt;1,1,(IF(ISERROR(R15/Q15),0,(R15/Q15))))</f>
        <v>0.4</v>
      </c>
      <c r="T15" s="168">
        <f>S15*D15</f>
        <v>8.0000000000000016E-2</v>
      </c>
      <c r="U15" s="47" t="s">
        <v>1287</v>
      </c>
      <c r="V15" s="47" t="s">
        <v>1288</v>
      </c>
      <c r="W15" s="50" t="s">
        <v>1289</v>
      </c>
      <c r="X15" s="50" t="s">
        <v>1290</v>
      </c>
      <c r="Y15" s="50" t="s">
        <v>1291</v>
      </c>
      <c r="Z15" s="71" t="s">
        <v>212</v>
      </c>
      <c r="AA15" s="50" t="s">
        <v>1292</v>
      </c>
      <c r="AB15" s="71" t="s">
        <v>162</v>
      </c>
      <c r="AC15" s="71" t="s">
        <v>100</v>
      </c>
      <c r="AD15" s="71" t="s">
        <v>101</v>
      </c>
      <c r="AE15" s="71" t="s">
        <v>274</v>
      </c>
      <c r="AF15" s="71" t="s">
        <v>1293</v>
      </c>
      <c r="AG15" s="71">
        <v>2023</v>
      </c>
      <c r="AH15" s="71">
        <v>2023</v>
      </c>
      <c r="AI15" s="71" t="s">
        <v>103</v>
      </c>
      <c r="AJ15" s="71" t="s">
        <v>151</v>
      </c>
      <c r="AK15" s="39" t="s">
        <v>105</v>
      </c>
      <c r="AL15" s="75"/>
      <c r="AM15" s="73"/>
      <c r="AN15" s="74"/>
      <c r="AO15" s="75"/>
      <c r="AP15" s="75" t="s">
        <v>109</v>
      </c>
      <c r="AQ15" s="75" t="s">
        <v>1045</v>
      </c>
      <c r="AR15" s="35" t="s">
        <v>1294</v>
      </c>
      <c r="AS15" s="35"/>
      <c r="AT15" s="77" t="s">
        <v>1271</v>
      </c>
      <c r="AU15" s="524">
        <v>0.1</v>
      </c>
      <c r="AV15" s="525">
        <v>0.1</v>
      </c>
      <c r="AW15" s="527" t="s">
        <v>1295</v>
      </c>
      <c r="AX15" s="527" t="s">
        <v>1296</v>
      </c>
      <c r="AY15" s="634">
        <v>0.3</v>
      </c>
      <c r="AZ15" s="636">
        <v>0.3</v>
      </c>
      <c r="BA15" s="892" t="s">
        <v>1297</v>
      </c>
      <c r="BB15" s="892" t="s">
        <v>1296</v>
      </c>
      <c r="BC15" s="457"/>
      <c r="BD15" s="457"/>
      <c r="BE15" s="465"/>
      <c r="BF15" s="459"/>
      <c r="BG15" s="457"/>
      <c r="BH15" s="457"/>
      <c r="BI15" s="465"/>
      <c r="BJ15" s="468"/>
      <c r="BK15" s="461"/>
    </row>
    <row r="16" spans="2:251" s="161" customFormat="1" ht="251.25" customHeight="1" x14ac:dyDescent="0.25">
      <c r="B16" s="173">
        <v>4</v>
      </c>
      <c r="C16" s="38" t="s">
        <v>1298</v>
      </c>
      <c r="D16" s="48">
        <v>0.2</v>
      </c>
      <c r="E16" s="69">
        <v>0.1</v>
      </c>
      <c r="F16" s="384">
        <v>0.1</v>
      </c>
      <c r="G16" s="387">
        <f t="shared" si="0"/>
        <v>1</v>
      </c>
      <c r="H16" s="69">
        <v>0.3</v>
      </c>
      <c r="I16" s="109">
        <v>0.3</v>
      </c>
      <c r="J16" s="387">
        <f t="shared" ref="J16" si="5">IF(ISERROR(I16/H16),"",(I16/H16))</f>
        <v>1</v>
      </c>
      <c r="K16" s="69">
        <v>0.3</v>
      </c>
      <c r="L16" s="109"/>
      <c r="M16" s="50">
        <v>0</v>
      </c>
      <c r="N16" s="69">
        <v>0.3</v>
      </c>
      <c r="O16" s="109"/>
      <c r="P16" s="50">
        <v>0</v>
      </c>
      <c r="Q16" s="109">
        <f t="shared" si="3"/>
        <v>1</v>
      </c>
      <c r="R16" s="69">
        <f t="shared" si="3"/>
        <v>0.4</v>
      </c>
      <c r="S16" s="285">
        <f>IF((IF(ISERROR(R16/Q16),0,(R16/Q16)))&gt;1,1,(IF(ISERROR(R16/Q16),0,(R16/Q16))))</f>
        <v>0.4</v>
      </c>
      <c r="T16" s="170">
        <f>S16*D16</f>
        <v>8.0000000000000016E-2</v>
      </c>
      <c r="U16" s="47" t="s">
        <v>1299</v>
      </c>
      <c r="V16" s="47" t="s">
        <v>1300</v>
      </c>
      <c r="W16" s="50" t="s">
        <v>1301</v>
      </c>
      <c r="X16" s="50" t="s">
        <v>1302</v>
      </c>
      <c r="Y16" s="50" t="s">
        <v>1303</v>
      </c>
      <c r="Z16" s="71" t="s">
        <v>212</v>
      </c>
      <c r="AA16" s="50" t="s">
        <v>1304</v>
      </c>
      <c r="AB16" s="71" t="s">
        <v>162</v>
      </c>
      <c r="AC16" s="71" t="s">
        <v>209</v>
      </c>
      <c r="AD16" s="71" t="s">
        <v>101</v>
      </c>
      <c r="AE16" s="71" t="s">
        <v>274</v>
      </c>
      <c r="AF16" s="71" t="s">
        <v>1305</v>
      </c>
      <c r="AG16" s="71">
        <v>2023</v>
      </c>
      <c r="AH16" s="71">
        <v>2023</v>
      </c>
      <c r="AI16" s="71" t="s">
        <v>103</v>
      </c>
      <c r="AJ16" s="71" t="s">
        <v>151</v>
      </c>
      <c r="AK16" s="39" t="s">
        <v>105</v>
      </c>
      <c r="AL16" s="75"/>
      <c r="AM16" s="73"/>
      <c r="AN16" s="74"/>
      <c r="AO16" s="75"/>
      <c r="AP16" s="75" t="s">
        <v>109</v>
      </c>
      <c r="AQ16" s="75" t="s">
        <v>1045</v>
      </c>
      <c r="AR16" s="35" t="s">
        <v>1294</v>
      </c>
      <c r="AS16" s="35"/>
      <c r="AT16" s="77" t="s">
        <v>1271</v>
      </c>
      <c r="AU16" s="524">
        <v>0.1</v>
      </c>
      <c r="AV16" s="528">
        <v>0.1</v>
      </c>
      <c r="AW16" s="529" t="s">
        <v>1306</v>
      </c>
      <c r="AX16" s="529" t="s">
        <v>1307</v>
      </c>
      <c r="AY16" s="637">
        <v>0.3</v>
      </c>
      <c r="AZ16" s="638">
        <v>0.3</v>
      </c>
      <c r="BA16" s="894" t="s">
        <v>1308</v>
      </c>
      <c r="BB16" s="892" t="s">
        <v>1307</v>
      </c>
      <c r="BC16" s="471"/>
      <c r="BD16" s="471"/>
      <c r="BE16" s="472"/>
      <c r="BF16" s="473"/>
      <c r="BG16" s="471"/>
      <c r="BH16" s="471"/>
      <c r="BI16" s="472"/>
      <c r="BJ16" s="474"/>
      <c r="BK16" s="461"/>
    </row>
    <row r="17" spans="2:63" s="161" customFormat="1" ht="173.25" customHeight="1" x14ac:dyDescent="0.25">
      <c r="B17" s="157">
        <v>5</v>
      </c>
      <c r="C17" s="35" t="s">
        <v>1309</v>
      </c>
      <c r="D17" s="48">
        <v>0.2</v>
      </c>
      <c r="E17" s="69">
        <v>0.1</v>
      </c>
      <c r="F17" s="381">
        <v>0.1</v>
      </c>
      <c r="G17" s="387">
        <f t="shared" si="0"/>
        <v>1</v>
      </c>
      <c r="H17" s="69">
        <v>0.3</v>
      </c>
      <c r="I17" s="69">
        <v>0.3</v>
      </c>
      <c r="J17" s="387">
        <f t="shared" ref="J17" si="6">IF(ISERROR(I17/H17),"",(I17/H17))</f>
        <v>1</v>
      </c>
      <c r="K17" s="69">
        <v>0.3</v>
      </c>
      <c r="L17" s="69"/>
      <c r="M17" s="50">
        <v>0</v>
      </c>
      <c r="N17" s="69">
        <v>0.3</v>
      </c>
      <c r="O17" s="69"/>
      <c r="P17" s="50">
        <v>0</v>
      </c>
      <c r="Q17" s="69">
        <f t="shared" si="3"/>
        <v>1</v>
      </c>
      <c r="R17" s="69">
        <f t="shared" si="3"/>
        <v>0.4</v>
      </c>
      <c r="S17" s="285">
        <f>IF((IF(ISERROR(R17/Q17),0,(R17/Q17)))&gt;1,1,(IF(ISERROR(R17/Q17),0,(R17/Q17))))</f>
        <v>0.4</v>
      </c>
      <c r="T17" s="166">
        <f>S17*D17</f>
        <v>8.0000000000000016E-2</v>
      </c>
      <c r="U17" s="47" t="s">
        <v>1310</v>
      </c>
      <c r="V17" s="47" t="s">
        <v>1311</v>
      </c>
      <c r="W17" s="50" t="s">
        <v>1312</v>
      </c>
      <c r="X17" s="51" t="s">
        <v>1313</v>
      </c>
      <c r="Y17" s="51" t="s">
        <v>1314</v>
      </c>
      <c r="Z17" s="71" t="s">
        <v>328</v>
      </c>
      <c r="AA17" s="47" t="s">
        <v>1310</v>
      </c>
      <c r="AB17" s="71" t="s">
        <v>162</v>
      </c>
      <c r="AC17" s="71" t="s">
        <v>209</v>
      </c>
      <c r="AD17" s="71" t="s">
        <v>101</v>
      </c>
      <c r="AE17" s="71" t="s">
        <v>274</v>
      </c>
      <c r="AF17" s="112" t="s">
        <v>1305</v>
      </c>
      <c r="AG17" s="71">
        <v>2023</v>
      </c>
      <c r="AH17" s="71">
        <v>2023</v>
      </c>
      <c r="AI17" s="71" t="s">
        <v>103</v>
      </c>
      <c r="AJ17" s="71" t="s">
        <v>151</v>
      </c>
      <c r="AK17" s="39" t="s">
        <v>105</v>
      </c>
      <c r="AL17" s="75"/>
      <c r="AM17" s="74"/>
      <c r="AN17" s="74"/>
      <c r="AO17" s="75"/>
      <c r="AP17" s="75" t="s">
        <v>109</v>
      </c>
      <c r="AQ17" s="75" t="s">
        <v>1045</v>
      </c>
      <c r="AR17" s="35" t="s">
        <v>1294</v>
      </c>
      <c r="AS17" s="35"/>
      <c r="AT17" s="77" t="s">
        <v>1271</v>
      </c>
      <c r="AU17" s="524">
        <v>0.1</v>
      </c>
      <c r="AV17" s="530">
        <v>0.1</v>
      </c>
      <c r="AW17" s="531" t="s">
        <v>1315</v>
      </c>
      <c r="AX17" s="531" t="s">
        <v>1316</v>
      </c>
      <c r="AY17" s="633">
        <v>0.3</v>
      </c>
      <c r="AZ17" s="639">
        <v>0.3</v>
      </c>
      <c r="BA17" s="892" t="s">
        <v>1317</v>
      </c>
      <c r="BB17" s="892" t="s">
        <v>1318</v>
      </c>
      <c r="BC17" s="457"/>
      <c r="BD17" s="457"/>
      <c r="BE17" s="465"/>
      <c r="BF17" s="459"/>
      <c r="BG17" s="457"/>
      <c r="BH17" s="457"/>
      <c r="BI17" s="465"/>
      <c r="BJ17" s="459"/>
      <c r="BK17" s="461"/>
    </row>
    <row r="18" spans="2:63" s="268" customFormat="1" ht="11.65" customHeight="1" x14ac:dyDescent="0.25">
      <c r="B18" s="167"/>
      <c r="C18" s="161"/>
      <c r="D18" s="276">
        <f>SUM(D13:D17)</f>
        <v>1</v>
      </c>
      <c r="E18" s="161"/>
      <c r="F18" s="385"/>
      <c r="G18" s="385"/>
      <c r="H18" s="161"/>
      <c r="I18" s="161"/>
      <c r="J18" s="161"/>
      <c r="K18" s="161"/>
      <c r="L18" s="161"/>
      <c r="M18" s="161"/>
      <c r="N18" s="161"/>
      <c r="O18" s="161"/>
      <c r="P18" s="161"/>
      <c r="Q18" s="161"/>
      <c r="R18" s="161"/>
      <c r="S18" s="161"/>
      <c r="T18" s="276">
        <f>SUM(T13:T17)</f>
        <v>0.44000000000000006</v>
      </c>
      <c r="U18" s="161"/>
      <c r="V18" s="161"/>
      <c r="W18" s="161"/>
      <c r="X18" s="161"/>
      <c r="Y18" s="161"/>
      <c r="Z18" s="167"/>
      <c r="AA18" s="267"/>
      <c r="AB18" s="161"/>
      <c r="AC18" s="161"/>
      <c r="AD18" s="161"/>
      <c r="AE18" s="161"/>
      <c r="AF18" s="267"/>
      <c r="AG18" s="267"/>
      <c r="AH18" s="267"/>
      <c r="AI18" s="161"/>
      <c r="AJ18" s="161"/>
      <c r="AK18" s="161"/>
      <c r="AL18" s="267"/>
      <c r="AM18" s="267"/>
      <c r="AN18" s="267"/>
      <c r="AO18" s="267"/>
      <c r="AP18" s="161"/>
      <c r="AQ18" s="161"/>
      <c r="AR18" s="267"/>
      <c r="AS18" s="267"/>
      <c r="AT18" s="267"/>
      <c r="AU18" s="532"/>
      <c r="AV18" s="533"/>
      <c r="AW18" s="533"/>
      <c r="AX18" s="533"/>
      <c r="AY18" s="512"/>
      <c r="AZ18" s="512"/>
      <c r="BA18" s="512"/>
      <c r="BB18" s="512"/>
      <c r="BC18" s="512"/>
      <c r="BD18" s="512"/>
      <c r="BE18" s="513"/>
      <c r="BF18" s="512">
        <f>12+4+2+6+6+11+4+1+5+2+5+5+8+5</f>
        <v>76</v>
      </c>
      <c r="BG18" s="512"/>
      <c r="BH18" s="512"/>
      <c r="BI18" s="512"/>
      <c r="BJ18" s="512"/>
      <c r="BK18" s="512"/>
    </row>
    <row r="19" spans="2:63" s="17" customFormat="1" ht="11.65" customHeight="1" x14ac:dyDescent="0.25">
      <c r="B19" s="19"/>
      <c r="C19" s="15"/>
      <c r="D19" s="20"/>
      <c r="E19" s="15"/>
      <c r="F19" s="386"/>
      <c r="G19" s="386"/>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AU19" s="534"/>
      <c r="AV19" s="535"/>
      <c r="AW19" s="535"/>
      <c r="AX19" s="535"/>
      <c r="AY19" s="517"/>
      <c r="AZ19" s="517"/>
      <c r="BA19" s="517"/>
      <c r="BB19" s="517"/>
      <c r="BC19" s="517"/>
      <c r="BD19" s="517"/>
      <c r="BE19" s="518"/>
      <c r="BF19" s="517"/>
      <c r="BG19" s="517"/>
      <c r="BH19" s="517"/>
      <c r="BI19" s="517"/>
      <c r="BJ19" s="517"/>
      <c r="BK19" s="517"/>
    </row>
    <row r="20" spans="2:63" s="17" customFormat="1" ht="11.65" customHeight="1" x14ac:dyDescent="0.25">
      <c r="B20" s="19"/>
      <c r="C20" s="22"/>
      <c r="D20" s="20"/>
      <c r="E20" s="15"/>
      <c r="F20" s="386"/>
      <c r="G20" s="386"/>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AU20" s="534"/>
      <c r="AV20" s="535"/>
      <c r="AW20" s="535"/>
      <c r="AX20" s="535"/>
      <c r="AY20" s="517"/>
      <c r="AZ20" s="517"/>
      <c r="BA20" s="517"/>
      <c r="BB20" s="517"/>
      <c r="BC20" s="517"/>
      <c r="BD20" s="517"/>
      <c r="BE20" s="518"/>
      <c r="BF20" s="517"/>
      <c r="BG20" s="517"/>
      <c r="BH20" s="517"/>
      <c r="BI20" s="517"/>
      <c r="BJ20" s="517"/>
      <c r="BK20" s="517"/>
    </row>
    <row r="21" spans="2:63" s="17" customFormat="1" ht="11.65" customHeight="1" x14ac:dyDescent="0.25">
      <c r="B21" s="19"/>
      <c r="C21" s="15"/>
      <c r="D21" s="20"/>
      <c r="E21" s="15"/>
      <c r="F21" s="386"/>
      <c r="G21" s="386"/>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AU21" s="534"/>
      <c r="AV21" s="535"/>
      <c r="AW21" s="535"/>
      <c r="AX21" s="535"/>
      <c r="AY21" s="517"/>
      <c r="AZ21" s="517"/>
      <c r="BA21" s="517"/>
      <c r="BB21" s="517"/>
      <c r="BC21" s="517"/>
      <c r="BD21" s="517"/>
      <c r="BE21" s="519"/>
      <c r="BF21" s="517"/>
      <c r="BG21" s="517"/>
      <c r="BH21" s="517"/>
      <c r="BI21" s="517"/>
      <c r="BJ21" s="517"/>
      <c r="BK21" s="517"/>
    </row>
    <row r="22" spans="2:63" s="17" customFormat="1" ht="11.65" customHeight="1" x14ac:dyDescent="0.25">
      <c r="B22" s="19"/>
      <c r="C22" s="15"/>
      <c r="D22" s="20"/>
      <c r="E22" s="15"/>
      <c r="F22" s="386"/>
      <c r="G22" s="386"/>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AU22" s="534"/>
      <c r="AV22" s="535"/>
      <c r="AW22" s="535"/>
      <c r="AX22" s="535"/>
      <c r="AY22" s="517"/>
      <c r="AZ22" s="517"/>
      <c r="BA22" s="517"/>
      <c r="BB22" s="517"/>
      <c r="BC22" s="517"/>
      <c r="BD22" s="517"/>
      <c r="BE22" s="518"/>
      <c r="BF22" s="517"/>
      <c r="BG22" s="517"/>
      <c r="BH22" s="517"/>
      <c r="BI22" s="517"/>
      <c r="BJ22" s="517"/>
      <c r="BK22" s="517"/>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AU23" s="534"/>
      <c r="AV23" s="535"/>
      <c r="AW23" s="535"/>
      <c r="AX23" s="535"/>
      <c r="AY23" s="517"/>
      <c r="AZ23" s="517"/>
      <c r="BA23" s="517"/>
      <c r="BB23" s="517"/>
      <c r="BC23" s="517"/>
      <c r="BD23" s="517"/>
      <c r="BE23" s="518"/>
      <c r="BF23" s="517"/>
      <c r="BG23" s="517"/>
      <c r="BH23" s="517"/>
      <c r="BI23" s="517"/>
      <c r="BJ23" s="517"/>
      <c r="BK23" s="517"/>
    </row>
    <row r="24" spans="2:63" s="17" customFormat="1" ht="11.65"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AU24" s="534"/>
      <c r="AV24" s="535"/>
      <c r="AW24" s="535"/>
      <c r="AX24" s="535"/>
      <c r="AY24" s="517"/>
      <c r="AZ24" s="517"/>
      <c r="BA24" s="517"/>
      <c r="BB24" s="517"/>
      <c r="BC24" s="517"/>
      <c r="BD24" s="517"/>
      <c r="BE24" s="518"/>
      <c r="BF24" s="517"/>
      <c r="BG24" s="517"/>
      <c r="BH24" s="517"/>
      <c r="BI24" s="517"/>
      <c r="BJ24" s="517"/>
      <c r="BK24" s="517"/>
    </row>
    <row r="25" spans="2:63" s="17" customFormat="1" ht="11.65" customHeight="1" x14ac:dyDescent="0.2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AU25" s="534"/>
      <c r="AV25" s="535"/>
      <c r="AW25" s="535"/>
      <c r="AX25" s="535"/>
      <c r="AY25" s="517"/>
      <c r="AZ25" s="517"/>
      <c r="BA25" s="517"/>
      <c r="BB25" s="517"/>
      <c r="BC25" s="517"/>
      <c r="BD25" s="517"/>
      <c r="BE25" s="518"/>
      <c r="BF25" s="517"/>
      <c r="BG25" s="517"/>
      <c r="BH25" s="517"/>
      <c r="BI25" s="517"/>
      <c r="BJ25" s="517"/>
      <c r="BK25" s="517"/>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AU26" s="534"/>
      <c r="AV26" s="535"/>
      <c r="AW26" s="535"/>
      <c r="AX26" s="535"/>
      <c r="AY26" s="517"/>
      <c r="AZ26" s="517"/>
      <c r="BA26" s="517"/>
      <c r="BB26" s="517"/>
      <c r="BC26" s="517"/>
      <c r="BD26" s="517"/>
      <c r="BE26" s="518"/>
      <c r="BF26" s="517"/>
      <c r="BG26" s="517"/>
      <c r="BH26" s="517"/>
      <c r="BI26" s="517"/>
      <c r="BJ26" s="517"/>
      <c r="BK26" s="517"/>
    </row>
    <row r="27" spans="2:63" s="17" customFormat="1" ht="14.1"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AU27" s="534"/>
      <c r="AV27" s="535"/>
      <c r="AW27" s="535"/>
      <c r="AX27" s="535"/>
      <c r="AY27" s="517"/>
      <c r="AZ27" s="517"/>
      <c r="BA27" s="517"/>
      <c r="BB27" s="517"/>
      <c r="BC27" s="517"/>
      <c r="BD27" s="517"/>
      <c r="BE27" s="518"/>
      <c r="BF27" s="517"/>
      <c r="BG27" s="517"/>
      <c r="BH27" s="517"/>
      <c r="BI27" s="517"/>
      <c r="BJ27" s="517"/>
      <c r="BK27" s="517"/>
    </row>
    <row r="28" spans="2:63" s="17" customFormat="1" ht="11.65" customHeight="1" x14ac:dyDescent="0.2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AU28" s="534"/>
      <c r="AV28" s="535"/>
      <c r="AW28" s="535"/>
      <c r="AX28" s="535"/>
      <c r="AY28" s="517"/>
      <c r="AZ28" s="517"/>
      <c r="BA28" s="517"/>
      <c r="BB28" s="517"/>
      <c r="BC28" s="517"/>
      <c r="BD28" s="517"/>
      <c r="BE28" s="517"/>
      <c r="BF28" s="517"/>
      <c r="BG28" s="517"/>
      <c r="BH28" s="517"/>
      <c r="BI28" s="517"/>
      <c r="BJ28" s="517"/>
      <c r="BK28" s="517"/>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AU29" s="534"/>
      <c r="AV29" s="535"/>
      <c r="AW29" s="535"/>
      <c r="AX29" s="535"/>
      <c r="AY29" s="517"/>
      <c r="AZ29" s="517"/>
      <c r="BA29" s="517"/>
      <c r="BB29" s="517"/>
      <c r="BC29" s="517"/>
      <c r="BD29" s="517"/>
      <c r="BE29" s="517"/>
      <c r="BF29" s="517"/>
      <c r="BG29" s="517"/>
      <c r="BH29" s="517"/>
      <c r="BI29" s="517"/>
      <c r="BJ29" s="517"/>
      <c r="BK29" s="517"/>
    </row>
    <row r="30" spans="2:63" s="17" customFormat="1" ht="11.65"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1.65"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2.6"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2.6" customHeight="1" x14ac:dyDescent="0.2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2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2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4.1"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row r="38" spans="2:63" s="17" customFormat="1" ht="11.65" customHeight="1" x14ac:dyDescent="0.2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2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2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B2:B6"/>
    <mergeCell ref="AV2:BJ2"/>
    <mergeCell ref="AV3:BJ3"/>
    <mergeCell ref="AV4:BJ4"/>
    <mergeCell ref="AV5:BJ6"/>
    <mergeCell ref="C2:Q4"/>
    <mergeCell ref="C5:Q6"/>
    <mergeCell ref="R2:AI4"/>
    <mergeCell ref="AJ2:AU2"/>
    <mergeCell ref="AJ3:AU3"/>
    <mergeCell ref="AJ4:AU4"/>
    <mergeCell ref="R5:AI6"/>
    <mergeCell ref="AJ5:AU6"/>
    <mergeCell ref="AT11:AT12"/>
    <mergeCell ref="AU11:AX11"/>
    <mergeCell ref="AY11:BB11"/>
    <mergeCell ref="BC11:BF11"/>
    <mergeCell ref="BG11:BJ11"/>
    <mergeCell ref="AS11:AS12"/>
    <mergeCell ref="Z11:Z12"/>
    <mergeCell ref="AA11:AA12"/>
    <mergeCell ref="AB11:AB12"/>
    <mergeCell ref="AC11:AC12"/>
    <mergeCell ref="AD11:AD12"/>
    <mergeCell ref="AE11:AE12"/>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X11:Y11"/>
    <mergeCell ref="B11:B12"/>
    <mergeCell ref="C11:C12"/>
    <mergeCell ref="D11:D12"/>
    <mergeCell ref="E11:G11"/>
    <mergeCell ref="H11:J11"/>
    <mergeCell ref="K11:M11"/>
    <mergeCell ref="AM7:AT7"/>
    <mergeCell ref="AU7:BJ8"/>
    <mergeCell ref="B8:C8"/>
    <mergeCell ref="D8:AL8"/>
    <mergeCell ref="AN8:AT8"/>
    <mergeCell ref="B7:C7"/>
    <mergeCell ref="D7:Z7"/>
    <mergeCell ref="AA7:AB7"/>
    <mergeCell ref="AC7:AJ7"/>
    <mergeCell ref="AK7:AL7"/>
  </mergeCells>
  <conditionalFormatting sqref="G13:G17">
    <cfRule type="colorScale" priority="65">
      <colorScale>
        <cfvo type="min"/>
        <cfvo type="max"/>
        <color theme="0"/>
        <color theme="0"/>
      </colorScale>
    </cfRule>
    <cfRule type="colorScale" priority="66">
      <colorScale>
        <cfvo type="min"/>
        <cfvo type="max"/>
        <color theme="0"/>
        <color rgb="FFFFEF9C"/>
      </colorScale>
    </cfRule>
    <cfRule type="cellIs" dxfId="291" priority="67" stopIfTrue="1" operator="between">
      <formula>0.9</formula>
      <formula>1.05</formula>
    </cfRule>
    <cfRule type="cellIs" dxfId="290" priority="68" stopIfTrue="1" operator="between">
      <formula>0.7</formula>
      <formula>0.8999</formula>
    </cfRule>
    <cfRule type="cellIs" dxfId="289" priority="69" stopIfTrue="1" operator="between">
      <formula>0</formula>
      <formula>0.699</formula>
    </cfRule>
    <cfRule type="cellIs" dxfId="288" priority="70" stopIfTrue="1" operator="greaterThan">
      <formula>1.05</formula>
    </cfRule>
    <cfRule type="cellIs" dxfId="287" priority="71" stopIfTrue="1" operator="between">
      <formula>0.9</formula>
      <formula>1.05</formula>
    </cfRule>
    <cfRule type="cellIs" dxfId="286" priority="72" stopIfTrue="1" operator="between">
      <formula>0.7</formula>
      <formula>0.8999</formula>
    </cfRule>
    <cfRule type="cellIs" dxfId="285" priority="73" stopIfTrue="1" operator="between">
      <formula>0</formula>
      <formula>0.699</formula>
    </cfRule>
    <cfRule type="cellIs" dxfId="284" priority="74" stopIfTrue="1" operator="greaterThan">
      <formula>1.05</formula>
    </cfRule>
  </conditionalFormatting>
  <conditionalFormatting sqref="K13:L17 N13:O17 H13:I17 Q13:R17">
    <cfRule type="colorScale" priority="416">
      <colorScale>
        <cfvo type="min"/>
        <cfvo type="max"/>
        <color theme="0"/>
        <color theme="0"/>
      </colorScale>
    </cfRule>
    <cfRule type="colorScale" priority="417">
      <colorScale>
        <cfvo type="min"/>
        <cfvo type="max"/>
        <color theme="0"/>
        <color theme="0"/>
      </colorScale>
    </cfRule>
  </conditionalFormatting>
  <conditionalFormatting sqref="M13:M17">
    <cfRule type="colorScale" priority="93">
      <colorScale>
        <cfvo type="min"/>
        <cfvo type="max"/>
        <color theme="0"/>
        <color theme="0"/>
      </colorScale>
    </cfRule>
    <cfRule type="cellIs" dxfId="283" priority="94" stopIfTrue="1" operator="between">
      <formula>0.9</formula>
      <formula>1.05</formula>
    </cfRule>
    <cfRule type="cellIs" dxfId="282" priority="95" stopIfTrue="1" operator="between">
      <formula>0.7</formula>
      <formula>0.8999</formula>
    </cfRule>
    <cfRule type="cellIs" dxfId="281" priority="96" stopIfTrue="1" operator="between">
      <formula>0</formula>
      <formula>0.699</formula>
    </cfRule>
    <cfRule type="cellIs" dxfId="280" priority="97" stopIfTrue="1" operator="greaterThan">
      <formula>1.05</formula>
    </cfRule>
    <cfRule type="cellIs" dxfId="279" priority="98" stopIfTrue="1" operator="between">
      <formula>0.9</formula>
      <formula>1.05</formula>
    </cfRule>
    <cfRule type="cellIs" dxfId="278" priority="99" stopIfTrue="1" operator="between">
      <formula>0.7</formula>
      <formula>0.8999</formula>
    </cfRule>
    <cfRule type="cellIs" dxfId="277" priority="100" stopIfTrue="1" operator="between">
      <formula>0</formula>
      <formula>0.699</formula>
    </cfRule>
    <cfRule type="cellIs" dxfId="276" priority="101" stopIfTrue="1" operator="greaterThan">
      <formula>1.05</formula>
    </cfRule>
  </conditionalFormatting>
  <conditionalFormatting sqref="P13:P17">
    <cfRule type="colorScale" priority="84">
      <colorScale>
        <cfvo type="min"/>
        <cfvo type="max"/>
        <color theme="0"/>
        <color theme="0"/>
      </colorScale>
    </cfRule>
    <cfRule type="cellIs" dxfId="275" priority="85" stopIfTrue="1" operator="between">
      <formula>0.9</formula>
      <formula>1.05</formula>
    </cfRule>
    <cfRule type="cellIs" dxfId="274" priority="86" stopIfTrue="1" operator="between">
      <formula>0.7</formula>
      <formula>0.8999</formula>
    </cfRule>
    <cfRule type="cellIs" dxfId="273" priority="87" stopIfTrue="1" operator="between">
      <formula>0</formula>
      <formula>0.699</formula>
    </cfRule>
    <cfRule type="cellIs" dxfId="272" priority="88" stopIfTrue="1" operator="greaterThan">
      <formula>1.05</formula>
    </cfRule>
    <cfRule type="cellIs" dxfId="271" priority="89" stopIfTrue="1" operator="between">
      <formula>0.9</formula>
      <formula>1.05</formula>
    </cfRule>
    <cfRule type="cellIs" dxfId="270" priority="90" stopIfTrue="1" operator="between">
      <formula>0.7</formula>
      <formula>0.8999</formula>
    </cfRule>
    <cfRule type="cellIs" dxfId="269" priority="91" stopIfTrue="1" operator="between">
      <formula>0</formula>
      <formula>0.699</formula>
    </cfRule>
    <cfRule type="cellIs" dxfId="268" priority="92" stopIfTrue="1" operator="greaterThan">
      <formula>1.05</formula>
    </cfRule>
  </conditionalFormatting>
  <conditionalFormatting sqref="S13">
    <cfRule type="colorScale" priority="58">
      <colorScale>
        <cfvo type="min"/>
        <cfvo type="max"/>
        <color theme="0"/>
        <color theme="0"/>
      </colorScale>
    </cfRule>
    <cfRule type="cellIs" dxfId="267" priority="59" stopIfTrue="1" operator="between">
      <formula>0.9</formula>
      <formula>1</formula>
    </cfRule>
    <cfRule type="cellIs" dxfId="266" priority="60" stopIfTrue="1" operator="between">
      <formula>0.7</formula>
      <formula>0.8999</formula>
    </cfRule>
    <cfRule type="cellIs" dxfId="265" priority="61" stopIfTrue="1" operator="between">
      <formula>0</formula>
      <formula>0.699</formula>
    </cfRule>
    <cfRule type="cellIs" dxfId="264" priority="62" stopIfTrue="1" operator="between">
      <formula>0.9</formula>
      <formula>1</formula>
    </cfRule>
    <cfRule type="cellIs" dxfId="263" priority="63" stopIfTrue="1" operator="between">
      <formula>0.7</formula>
      <formula>0.8999</formula>
    </cfRule>
    <cfRule type="cellIs" dxfId="262" priority="64" stopIfTrue="1" operator="between">
      <formula>0</formula>
      <formula>0.699</formula>
    </cfRule>
  </conditionalFormatting>
  <conditionalFormatting sqref="S14:S17">
    <cfRule type="colorScale" priority="51">
      <colorScale>
        <cfvo type="min"/>
        <cfvo type="max"/>
        <color theme="0"/>
        <color theme="0"/>
      </colorScale>
    </cfRule>
    <cfRule type="cellIs" dxfId="261" priority="52" stopIfTrue="1" operator="between">
      <formula>0.9</formula>
      <formula>1</formula>
    </cfRule>
    <cfRule type="cellIs" dxfId="260" priority="53" stopIfTrue="1" operator="between">
      <formula>0.7</formula>
      <formula>0.8999</formula>
    </cfRule>
    <cfRule type="cellIs" dxfId="259" priority="54" stopIfTrue="1" operator="between">
      <formula>0</formula>
      <formula>0.699</formula>
    </cfRule>
    <cfRule type="cellIs" dxfId="258" priority="55" stopIfTrue="1" operator="between">
      <formula>0.9</formula>
      <formula>1</formula>
    </cfRule>
    <cfRule type="cellIs" dxfId="257" priority="56" stopIfTrue="1" operator="between">
      <formula>0.7</formula>
      <formula>0.8999</formula>
    </cfRule>
    <cfRule type="cellIs" dxfId="256" priority="57" stopIfTrue="1" operator="between">
      <formula>0</formula>
      <formula>0.699</formula>
    </cfRule>
  </conditionalFormatting>
  <conditionalFormatting sqref="J17">
    <cfRule type="colorScale" priority="41">
      <colorScale>
        <cfvo type="min"/>
        <cfvo type="max"/>
        <color theme="0"/>
        <color theme="0"/>
      </colorScale>
    </cfRule>
    <cfRule type="colorScale" priority="42">
      <colorScale>
        <cfvo type="min"/>
        <cfvo type="max"/>
        <color theme="0"/>
        <color rgb="FFFFEF9C"/>
      </colorScale>
    </cfRule>
    <cfRule type="cellIs" dxfId="255" priority="43" stopIfTrue="1" operator="between">
      <formula>0.9</formula>
      <formula>1.05</formula>
    </cfRule>
    <cfRule type="cellIs" dxfId="254" priority="44" stopIfTrue="1" operator="between">
      <formula>0.7</formula>
      <formula>0.8999</formula>
    </cfRule>
    <cfRule type="cellIs" dxfId="253" priority="45" stopIfTrue="1" operator="between">
      <formula>0</formula>
      <formula>0.699</formula>
    </cfRule>
    <cfRule type="cellIs" dxfId="252" priority="46" stopIfTrue="1" operator="greaterThan">
      <formula>1.05</formula>
    </cfRule>
    <cfRule type="cellIs" dxfId="251" priority="47" stopIfTrue="1" operator="between">
      <formula>0.9</formula>
      <formula>1.05</formula>
    </cfRule>
    <cfRule type="cellIs" dxfId="250" priority="48" stopIfTrue="1" operator="between">
      <formula>0.7</formula>
      <formula>0.8999</formula>
    </cfRule>
    <cfRule type="cellIs" dxfId="249" priority="49" stopIfTrue="1" operator="between">
      <formula>0</formula>
      <formula>0.699</formula>
    </cfRule>
    <cfRule type="cellIs" dxfId="248" priority="50" stopIfTrue="1" operator="greaterThan">
      <formula>1.05</formula>
    </cfRule>
  </conditionalFormatting>
  <conditionalFormatting sqref="J16">
    <cfRule type="colorScale" priority="31">
      <colorScale>
        <cfvo type="min"/>
        <cfvo type="max"/>
        <color theme="0"/>
        <color theme="0"/>
      </colorScale>
    </cfRule>
    <cfRule type="colorScale" priority="32">
      <colorScale>
        <cfvo type="min"/>
        <cfvo type="max"/>
        <color theme="0"/>
        <color rgb="FFFFEF9C"/>
      </colorScale>
    </cfRule>
    <cfRule type="cellIs" dxfId="247" priority="33" stopIfTrue="1" operator="between">
      <formula>0.9</formula>
      <formula>1.05</formula>
    </cfRule>
    <cfRule type="cellIs" dxfId="246" priority="34" stopIfTrue="1" operator="between">
      <formula>0.7</formula>
      <formula>0.8999</formula>
    </cfRule>
    <cfRule type="cellIs" dxfId="245" priority="35" stopIfTrue="1" operator="between">
      <formula>0</formula>
      <formula>0.699</formula>
    </cfRule>
    <cfRule type="cellIs" dxfId="244" priority="36" stopIfTrue="1" operator="greaterThan">
      <formula>1.05</formula>
    </cfRule>
    <cfRule type="cellIs" dxfId="243" priority="37" stopIfTrue="1" operator="between">
      <formula>0.9</formula>
      <formula>1.05</formula>
    </cfRule>
    <cfRule type="cellIs" dxfId="242" priority="38" stopIfTrue="1" operator="between">
      <formula>0.7</formula>
      <formula>0.8999</formula>
    </cfRule>
    <cfRule type="cellIs" dxfId="241" priority="39" stopIfTrue="1" operator="between">
      <formula>0</formula>
      <formula>0.699</formula>
    </cfRule>
    <cfRule type="cellIs" dxfId="240" priority="40" stopIfTrue="1" operator="greaterThan">
      <formula>1.05</formula>
    </cfRule>
  </conditionalFormatting>
  <conditionalFormatting sqref="J15">
    <cfRule type="colorScale" priority="21">
      <colorScale>
        <cfvo type="min"/>
        <cfvo type="max"/>
        <color theme="0"/>
        <color theme="0"/>
      </colorScale>
    </cfRule>
    <cfRule type="colorScale" priority="22">
      <colorScale>
        <cfvo type="min"/>
        <cfvo type="max"/>
        <color theme="0"/>
        <color rgb="FFFFEF9C"/>
      </colorScale>
    </cfRule>
    <cfRule type="cellIs" dxfId="239" priority="23" stopIfTrue="1" operator="between">
      <formula>0.9</formula>
      <formula>1.05</formula>
    </cfRule>
    <cfRule type="cellIs" dxfId="238" priority="24" stopIfTrue="1" operator="between">
      <formula>0.7</formula>
      <formula>0.8999</formula>
    </cfRule>
    <cfRule type="cellIs" dxfId="237" priority="25" stopIfTrue="1" operator="between">
      <formula>0</formula>
      <formula>0.699</formula>
    </cfRule>
    <cfRule type="cellIs" dxfId="236" priority="26" stopIfTrue="1" operator="greaterThan">
      <formula>1.05</formula>
    </cfRule>
    <cfRule type="cellIs" dxfId="235" priority="27" stopIfTrue="1" operator="between">
      <formula>0.9</formula>
      <formula>1.05</formula>
    </cfRule>
    <cfRule type="cellIs" dxfId="234" priority="28" stopIfTrue="1" operator="between">
      <formula>0.7</formula>
      <formula>0.8999</formula>
    </cfRule>
    <cfRule type="cellIs" dxfId="233" priority="29" stopIfTrue="1" operator="between">
      <formula>0</formula>
      <formula>0.699</formula>
    </cfRule>
    <cfRule type="cellIs" dxfId="232" priority="30" stopIfTrue="1" operator="greaterThan">
      <formula>1.05</formula>
    </cfRule>
  </conditionalFormatting>
  <conditionalFormatting sqref="J14">
    <cfRule type="colorScale" priority="11">
      <colorScale>
        <cfvo type="min"/>
        <cfvo type="max"/>
        <color theme="0"/>
        <color theme="0"/>
      </colorScale>
    </cfRule>
    <cfRule type="colorScale" priority="12">
      <colorScale>
        <cfvo type="min"/>
        <cfvo type="max"/>
        <color theme="0"/>
        <color rgb="FFFFEF9C"/>
      </colorScale>
    </cfRule>
    <cfRule type="cellIs" dxfId="231" priority="13" stopIfTrue="1" operator="between">
      <formula>0.9</formula>
      <formula>1.05</formula>
    </cfRule>
    <cfRule type="cellIs" dxfId="230" priority="14" stopIfTrue="1" operator="between">
      <formula>0.7</formula>
      <formula>0.8999</formula>
    </cfRule>
    <cfRule type="cellIs" dxfId="229" priority="15" stopIfTrue="1" operator="between">
      <formula>0</formula>
      <formula>0.699</formula>
    </cfRule>
    <cfRule type="cellIs" dxfId="228" priority="16" stopIfTrue="1" operator="greaterThan">
      <formula>1.05</formula>
    </cfRule>
    <cfRule type="cellIs" dxfId="227" priority="17" stopIfTrue="1" operator="between">
      <formula>0.9</formula>
      <formula>1.05</formula>
    </cfRule>
    <cfRule type="cellIs" dxfId="226" priority="18" stopIfTrue="1" operator="between">
      <formula>0.7</formula>
      <formula>0.8999</formula>
    </cfRule>
    <cfRule type="cellIs" dxfId="225" priority="19" stopIfTrue="1" operator="between">
      <formula>0</formula>
      <formula>0.699</formula>
    </cfRule>
    <cfRule type="cellIs" dxfId="224" priority="20" stopIfTrue="1" operator="greaterThan">
      <formula>1.05</formula>
    </cfRule>
  </conditionalFormatting>
  <conditionalFormatting sqref="J13">
    <cfRule type="colorScale" priority="1">
      <colorScale>
        <cfvo type="min"/>
        <cfvo type="max"/>
        <color theme="0"/>
        <color theme="0"/>
      </colorScale>
    </cfRule>
    <cfRule type="colorScale" priority="2">
      <colorScale>
        <cfvo type="min"/>
        <cfvo type="max"/>
        <color theme="0"/>
        <color rgb="FFFFEF9C"/>
      </colorScale>
    </cfRule>
    <cfRule type="cellIs" dxfId="223" priority="3" stopIfTrue="1" operator="between">
      <formula>0.9</formula>
      <formula>1.05</formula>
    </cfRule>
    <cfRule type="cellIs" dxfId="222" priority="4" stopIfTrue="1" operator="between">
      <formula>0.7</formula>
      <formula>0.8999</formula>
    </cfRule>
    <cfRule type="cellIs" dxfId="221" priority="5" stopIfTrue="1" operator="between">
      <formula>0</formula>
      <formula>0.699</formula>
    </cfRule>
    <cfRule type="cellIs" dxfId="220" priority="6" stopIfTrue="1" operator="greaterThan">
      <formula>1.05</formula>
    </cfRule>
    <cfRule type="cellIs" dxfId="219" priority="7" stopIfTrue="1" operator="between">
      <formula>0.9</formula>
      <formula>1.05</formula>
    </cfRule>
    <cfRule type="cellIs" dxfId="218" priority="8" stopIfTrue="1" operator="between">
      <formula>0.7</formula>
      <formula>0.8999</formula>
    </cfRule>
    <cfRule type="cellIs" dxfId="217" priority="9" stopIfTrue="1" operator="between">
      <formula>0</formula>
      <formula>0.699</formula>
    </cfRule>
    <cfRule type="cellIs" dxfId="216" priority="10" stopIfTrue="1" operator="greaterThan">
      <formula>1.05</formula>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'E:\CAMILO\TRABAJO\SCJ\2022\Soportes Diciembre\Anexo 1. Calidad\POA\2022\[F-DS-524_V3 POA DRFyGD_2022.xlsx]datos'!#REF!</xm:f>
          </x14:formula1>
          <xm:sqref>AP13:AQ17</xm:sqref>
        </x14:dataValidation>
        <x14:dataValidation type="list" allowBlank="1" showInputMessage="1" showErrorMessage="1">
          <x14:formula1>
            <xm:f>'E:\CAMILO\TRABAJO\SCJ\2022\Soportes Diciembre\Anexo 1. Calidad\POA\2022\[F-DS-524_V3 POA DRFyGD_2022.xlsx]datos'!#REF!</xm:f>
          </x14:formula1>
          <xm:sqref>AO13:AO17 AK13:AK17</xm:sqref>
        </x14:dataValidation>
        <x14:dataValidation type="list" allowBlank="1" showInputMessage="1" showErrorMessage="1">
          <x14:formula1>
            <xm:f>'https://scjgovcol.sharepoint.com/sites/OficinaAsesoradePlaneacin/Documentos compartidos/EVIDENCIAS SIG/POA/2023/[2023 DRF y GESTION DOCUMENTAL.xlsx]datos'!#REF!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SIG/POA/2023/[2023 DRF y GESTION DOCUMENTAL.xlsx]datos'!#REF!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64" zoomScaleNormal="64" workbookViewId="0">
      <pane xSplit="1" ySplit="1" topLeftCell="AU17" activePane="bottomRight" state="frozen"/>
      <selection pane="topRight" activeCell="C1" sqref="C1"/>
      <selection pane="bottomLeft" activeCell="A13" sqref="A13"/>
      <selection pane="bottomRight" activeCell="AZ19" sqref="AZ19"/>
    </sheetView>
  </sheetViews>
  <sheetFormatPr baseColWidth="10" defaultColWidth="20.5703125" defaultRowHeight="12.75" customHeight="1" x14ac:dyDescent="0.25"/>
  <cols>
    <col min="1" max="1" width="4.7109375" customWidth="1"/>
    <col min="2" max="2" width="13.85546875" style="196" customWidth="1"/>
    <col min="3" max="3" width="50.140625" style="196" customWidth="1"/>
    <col min="4" max="4" width="9.140625" style="196" customWidth="1"/>
    <col min="5" max="5" width="8.42578125" style="196" customWidth="1"/>
    <col min="6" max="6" width="9.5703125" style="196" customWidth="1"/>
    <col min="7" max="7" width="16.7109375" style="196" customWidth="1"/>
    <col min="8" max="8" width="9.5703125" style="196" customWidth="1"/>
    <col min="9" max="9" width="8" style="196" customWidth="1"/>
    <col min="10" max="10" width="16.5703125" style="196" customWidth="1"/>
    <col min="11" max="11" width="11" style="196" customWidth="1"/>
    <col min="12" max="13" width="12" style="196" customWidth="1"/>
    <col min="14" max="14" width="10.140625" style="196" customWidth="1"/>
    <col min="15" max="15" width="10.7109375" style="196" customWidth="1"/>
    <col min="16" max="16" width="10.85546875" style="196" customWidth="1"/>
    <col min="17" max="17" width="11" style="196" customWidth="1"/>
    <col min="18" max="18" width="13.7109375" style="196" customWidth="1"/>
    <col min="19" max="19" width="13.140625" style="196" customWidth="1"/>
    <col min="20" max="20" width="16.140625" style="196" customWidth="1"/>
    <col min="21" max="21" width="25.85546875" style="196" customWidth="1"/>
    <col min="22" max="22" width="31.140625" style="196" customWidth="1"/>
    <col min="23" max="23" width="24.85546875" style="196" customWidth="1"/>
    <col min="24" max="24" width="26.85546875" style="196" customWidth="1"/>
    <col min="25" max="25" width="28" style="196" customWidth="1"/>
    <col min="26" max="36" width="20.5703125" style="197" customWidth="1"/>
    <col min="37" max="37" width="37.85546875" style="197" customWidth="1"/>
    <col min="38" max="42" width="20.5703125" style="197" customWidth="1"/>
    <col min="43" max="43" width="20" style="197" customWidth="1"/>
    <col min="44" max="44" width="24.140625" style="197" customWidth="1"/>
    <col min="45" max="45" width="24" style="197" customWidth="1"/>
    <col min="46" max="48" width="20.5703125" style="197" customWidth="1"/>
    <col min="49" max="49" width="43.42578125" style="197" customWidth="1"/>
    <col min="50" max="50" width="33.7109375" style="196" customWidth="1"/>
    <col min="51" max="52" width="20.5703125" style="196" customWidth="1"/>
    <col min="53" max="53" width="62.42578125" style="196" customWidth="1"/>
    <col min="54" max="54" width="20.5703125" style="196" customWidth="1"/>
    <col min="55" max="55" width="8.7109375" style="196" customWidth="1"/>
    <col min="56" max="56" width="9" style="196" customWidth="1"/>
    <col min="57" max="57" width="39" style="196" customWidth="1"/>
    <col min="58" max="58" width="32.140625" style="196" customWidth="1"/>
    <col min="59" max="59" width="17" style="196" customWidth="1"/>
    <col min="60" max="60" width="16" style="196" customWidth="1"/>
    <col min="61" max="61" width="51.5703125" style="196" customWidth="1"/>
    <col min="62" max="62" width="36" style="196" customWidth="1"/>
    <col min="63" max="251" width="20.5703125" style="196" customWidth="1"/>
  </cols>
  <sheetData>
    <row r="1" spans="2:64" ht="12.75" customHeight="1" thickBot="1" x14ac:dyDescent="0.3"/>
    <row r="2" spans="2:64" ht="30.75" customHeight="1" thickBot="1" x14ac:dyDescent="0.3">
      <c r="B2" s="963"/>
      <c r="C2" s="966" t="s">
        <v>18</v>
      </c>
      <c r="D2" s="967"/>
      <c r="E2" s="967"/>
      <c r="F2" s="967"/>
      <c r="G2" s="967"/>
      <c r="H2" s="967"/>
      <c r="I2" s="967"/>
      <c r="J2" s="967"/>
      <c r="K2" s="967"/>
      <c r="L2" s="967"/>
      <c r="M2" s="967"/>
      <c r="N2" s="967"/>
      <c r="O2" s="967"/>
      <c r="P2" s="967"/>
      <c r="Q2" s="968"/>
      <c r="R2" s="975" t="s">
        <v>19</v>
      </c>
      <c r="S2" s="976"/>
      <c r="T2" s="976"/>
      <c r="U2" s="976"/>
      <c r="V2" s="976"/>
      <c r="W2" s="976"/>
      <c r="X2" s="976"/>
      <c r="Y2" s="976"/>
      <c r="Z2" s="976"/>
      <c r="AA2" s="976"/>
      <c r="AB2" s="976"/>
      <c r="AC2" s="976"/>
      <c r="AD2" s="976"/>
      <c r="AE2" s="976"/>
      <c r="AF2" s="976"/>
      <c r="AG2" s="976"/>
      <c r="AH2" s="976"/>
      <c r="AI2" s="977"/>
      <c r="AJ2" s="984" t="s">
        <v>20</v>
      </c>
      <c r="AK2" s="985"/>
      <c r="AL2" s="985"/>
      <c r="AM2" s="985"/>
      <c r="AN2" s="985"/>
      <c r="AO2" s="985"/>
      <c r="AP2" s="985"/>
      <c r="AQ2" s="985"/>
      <c r="AR2" s="985"/>
      <c r="AS2" s="985"/>
      <c r="AT2" s="985"/>
      <c r="AU2" s="986"/>
      <c r="AV2" s="987" t="s">
        <v>21</v>
      </c>
      <c r="AW2" s="988"/>
      <c r="AX2" s="988"/>
      <c r="AY2" s="988"/>
      <c r="AZ2" s="988"/>
      <c r="BA2" s="988"/>
      <c r="BB2" s="988"/>
      <c r="BC2" s="988"/>
      <c r="BD2" s="988"/>
      <c r="BE2" s="988"/>
      <c r="BF2" s="988"/>
      <c r="BG2" s="988"/>
      <c r="BH2" s="988"/>
      <c r="BI2" s="988"/>
      <c r="BJ2" s="989"/>
    </row>
    <row r="3" spans="2:64" ht="30.75" customHeight="1" thickBot="1" x14ac:dyDescent="0.3">
      <c r="B3" s="964"/>
      <c r="C3" s="969"/>
      <c r="D3" s="970"/>
      <c r="E3" s="970"/>
      <c r="F3" s="970"/>
      <c r="G3" s="970"/>
      <c r="H3" s="970"/>
      <c r="I3" s="970"/>
      <c r="J3" s="970"/>
      <c r="K3" s="970"/>
      <c r="L3" s="970"/>
      <c r="M3" s="970"/>
      <c r="N3" s="970"/>
      <c r="O3" s="970"/>
      <c r="P3" s="970"/>
      <c r="Q3" s="971"/>
      <c r="R3" s="978"/>
      <c r="S3" s="979"/>
      <c r="T3" s="979"/>
      <c r="U3" s="979"/>
      <c r="V3" s="979"/>
      <c r="W3" s="979"/>
      <c r="X3" s="979"/>
      <c r="Y3" s="979"/>
      <c r="Z3" s="979"/>
      <c r="AA3" s="979"/>
      <c r="AB3" s="979"/>
      <c r="AC3" s="979"/>
      <c r="AD3" s="979"/>
      <c r="AE3" s="979"/>
      <c r="AF3" s="979"/>
      <c r="AG3" s="979"/>
      <c r="AH3" s="979"/>
      <c r="AI3" s="980"/>
      <c r="AJ3" s="984" t="s">
        <v>22</v>
      </c>
      <c r="AK3" s="985"/>
      <c r="AL3" s="985"/>
      <c r="AM3" s="985"/>
      <c r="AN3" s="985"/>
      <c r="AO3" s="985"/>
      <c r="AP3" s="985"/>
      <c r="AQ3" s="985"/>
      <c r="AR3" s="985"/>
      <c r="AS3" s="985"/>
      <c r="AT3" s="985"/>
      <c r="AU3" s="986"/>
      <c r="AV3" s="990">
        <v>3</v>
      </c>
      <c r="AW3" s="991"/>
      <c r="AX3" s="991"/>
      <c r="AY3" s="991"/>
      <c r="AZ3" s="991"/>
      <c r="BA3" s="991"/>
      <c r="BB3" s="991"/>
      <c r="BC3" s="991"/>
      <c r="BD3" s="991"/>
      <c r="BE3" s="991"/>
      <c r="BF3" s="991"/>
      <c r="BG3" s="991"/>
      <c r="BH3" s="991"/>
      <c r="BI3" s="991"/>
      <c r="BJ3" s="992"/>
    </row>
    <row r="4" spans="2:64" ht="23.25" customHeight="1" thickBot="1" x14ac:dyDescent="0.3">
      <c r="B4" s="964"/>
      <c r="C4" s="972"/>
      <c r="D4" s="973"/>
      <c r="E4" s="973"/>
      <c r="F4" s="973"/>
      <c r="G4" s="973"/>
      <c r="H4" s="973"/>
      <c r="I4" s="973"/>
      <c r="J4" s="973"/>
      <c r="K4" s="973"/>
      <c r="L4" s="973"/>
      <c r="M4" s="973"/>
      <c r="N4" s="973"/>
      <c r="O4" s="973"/>
      <c r="P4" s="973"/>
      <c r="Q4" s="974"/>
      <c r="R4" s="981"/>
      <c r="S4" s="982"/>
      <c r="T4" s="982"/>
      <c r="U4" s="982"/>
      <c r="V4" s="982"/>
      <c r="W4" s="982"/>
      <c r="X4" s="982"/>
      <c r="Y4" s="982"/>
      <c r="Z4" s="982"/>
      <c r="AA4" s="982"/>
      <c r="AB4" s="982"/>
      <c r="AC4" s="982"/>
      <c r="AD4" s="982"/>
      <c r="AE4" s="982"/>
      <c r="AF4" s="982"/>
      <c r="AG4" s="982"/>
      <c r="AH4" s="982"/>
      <c r="AI4" s="983"/>
      <c r="AJ4" s="984" t="s">
        <v>23</v>
      </c>
      <c r="AK4" s="985"/>
      <c r="AL4" s="985"/>
      <c r="AM4" s="985"/>
      <c r="AN4" s="985"/>
      <c r="AO4" s="985"/>
      <c r="AP4" s="985"/>
      <c r="AQ4" s="985"/>
      <c r="AR4" s="985"/>
      <c r="AS4" s="985"/>
      <c r="AT4" s="985"/>
      <c r="AU4" s="986"/>
      <c r="AV4" s="993">
        <v>42741</v>
      </c>
      <c r="AW4" s="994"/>
      <c r="AX4" s="994"/>
      <c r="AY4" s="994"/>
      <c r="AZ4" s="994"/>
      <c r="BA4" s="994"/>
      <c r="BB4" s="994"/>
      <c r="BC4" s="994"/>
      <c r="BD4" s="994"/>
      <c r="BE4" s="994"/>
      <c r="BF4" s="994"/>
      <c r="BG4" s="994"/>
      <c r="BH4" s="994"/>
      <c r="BI4" s="994"/>
      <c r="BJ4" s="995"/>
    </row>
    <row r="5" spans="2:64" ht="24.75" customHeight="1" x14ac:dyDescent="0.25">
      <c r="B5" s="964"/>
      <c r="C5" s="966" t="s">
        <v>24</v>
      </c>
      <c r="D5" s="967"/>
      <c r="E5" s="967"/>
      <c r="F5" s="967"/>
      <c r="G5" s="967"/>
      <c r="H5" s="967"/>
      <c r="I5" s="967"/>
      <c r="J5" s="967"/>
      <c r="K5" s="967"/>
      <c r="L5" s="967"/>
      <c r="M5" s="967"/>
      <c r="N5" s="967"/>
      <c r="O5" s="967"/>
      <c r="P5" s="967"/>
      <c r="Q5" s="968"/>
      <c r="R5" s="975" t="s">
        <v>25</v>
      </c>
      <c r="S5" s="976"/>
      <c r="T5" s="976"/>
      <c r="U5" s="976"/>
      <c r="V5" s="976"/>
      <c r="W5" s="976"/>
      <c r="X5" s="976"/>
      <c r="Y5" s="976"/>
      <c r="Z5" s="976"/>
      <c r="AA5" s="976"/>
      <c r="AB5" s="976"/>
      <c r="AC5" s="976"/>
      <c r="AD5" s="976"/>
      <c r="AE5" s="976"/>
      <c r="AF5" s="976"/>
      <c r="AG5" s="976"/>
      <c r="AH5" s="976"/>
      <c r="AI5" s="977"/>
      <c r="AJ5" s="966" t="s">
        <v>26</v>
      </c>
      <c r="AK5" s="967"/>
      <c r="AL5" s="967"/>
      <c r="AM5" s="967"/>
      <c r="AN5" s="967"/>
      <c r="AO5" s="967"/>
      <c r="AP5" s="967"/>
      <c r="AQ5" s="967"/>
      <c r="AR5" s="967"/>
      <c r="AS5" s="967"/>
      <c r="AT5" s="967"/>
      <c r="AU5" s="968"/>
      <c r="AV5" s="996" t="s">
        <v>27</v>
      </c>
      <c r="AW5" s="997"/>
      <c r="AX5" s="997"/>
      <c r="AY5" s="997"/>
      <c r="AZ5" s="997"/>
      <c r="BA5" s="997"/>
      <c r="BB5" s="997"/>
      <c r="BC5" s="997"/>
      <c r="BD5" s="997"/>
      <c r="BE5" s="997"/>
      <c r="BF5" s="997"/>
      <c r="BG5" s="997"/>
      <c r="BH5" s="997"/>
      <c r="BI5" s="997"/>
      <c r="BJ5" s="998"/>
    </row>
    <row r="6" spans="2:64" ht="23.25" customHeight="1" thickBot="1" x14ac:dyDescent="0.3">
      <c r="B6" s="965"/>
      <c r="C6" s="972"/>
      <c r="D6" s="973"/>
      <c r="E6" s="973"/>
      <c r="F6" s="973"/>
      <c r="G6" s="973"/>
      <c r="H6" s="973"/>
      <c r="I6" s="973"/>
      <c r="J6" s="973"/>
      <c r="K6" s="973"/>
      <c r="L6" s="973"/>
      <c r="M6" s="973"/>
      <c r="N6" s="973"/>
      <c r="O6" s="973"/>
      <c r="P6" s="973"/>
      <c r="Q6" s="974"/>
      <c r="R6" s="981"/>
      <c r="S6" s="982"/>
      <c r="T6" s="982"/>
      <c r="U6" s="982"/>
      <c r="V6" s="982"/>
      <c r="W6" s="982"/>
      <c r="X6" s="982"/>
      <c r="Y6" s="982"/>
      <c r="Z6" s="982"/>
      <c r="AA6" s="982"/>
      <c r="AB6" s="982"/>
      <c r="AC6" s="982"/>
      <c r="AD6" s="982"/>
      <c r="AE6" s="982"/>
      <c r="AF6" s="982"/>
      <c r="AG6" s="982"/>
      <c r="AH6" s="982"/>
      <c r="AI6" s="983"/>
      <c r="AJ6" s="972"/>
      <c r="AK6" s="973"/>
      <c r="AL6" s="973"/>
      <c r="AM6" s="973"/>
      <c r="AN6" s="973"/>
      <c r="AO6" s="973"/>
      <c r="AP6" s="973"/>
      <c r="AQ6" s="973"/>
      <c r="AR6" s="973"/>
      <c r="AS6" s="973"/>
      <c r="AT6" s="973"/>
      <c r="AU6" s="974"/>
      <c r="AV6" s="999"/>
      <c r="AW6" s="1000"/>
      <c r="AX6" s="1000"/>
      <c r="AY6" s="1000"/>
      <c r="AZ6" s="1000"/>
      <c r="BA6" s="1000"/>
      <c r="BB6" s="1000"/>
      <c r="BC6" s="1000"/>
      <c r="BD6" s="1000"/>
      <c r="BE6" s="1000"/>
      <c r="BF6" s="1000"/>
      <c r="BG6" s="1000"/>
      <c r="BH6" s="1000"/>
      <c r="BI6" s="1000"/>
      <c r="BJ6" s="1001"/>
    </row>
    <row r="7" spans="2:64" s="198" customFormat="1" ht="50.25" customHeight="1" x14ac:dyDescent="0.25">
      <c r="B7" s="953" t="s">
        <v>28</v>
      </c>
      <c r="C7" s="954"/>
      <c r="D7" s="1550" t="s">
        <v>1319</v>
      </c>
      <c r="E7" s="1550"/>
      <c r="F7" s="1550"/>
      <c r="G7" s="1550"/>
      <c r="H7" s="1550"/>
      <c r="I7" s="1550"/>
      <c r="J7" s="1550"/>
      <c r="K7" s="1550"/>
      <c r="L7" s="1550"/>
      <c r="M7" s="1550"/>
      <c r="N7" s="1550"/>
      <c r="O7" s="1550"/>
      <c r="P7" s="1550"/>
      <c r="Q7" s="1550"/>
      <c r="R7" s="1550"/>
      <c r="S7" s="1550"/>
      <c r="T7" s="1550"/>
      <c r="U7" s="1550"/>
      <c r="V7" s="1550"/>
      <c r="W7" s="1550"/>
      <c r="X7" s="1550"/>
      <c r="Y7" s="1550"/>
      <c r="Z7" s="1550"/>
      <c r="AA7" s="941" t="s">
        <v>30</v>
      </c>
      <c r="AB7" s="941"/>
      <c r="AC7" s="1549" t="s">
        <v>1320</v>
      </c>
      <c r="AD7" s="1549"/>
      <c r="AE7" s="1549"/>
      <c r="AF7" s="1549"/>
      <c r="AG7" s="1549"/>
      <c r="AH7" s="1549"/>
      <c r="AI7" s="1549"/>
      <c r="AJ7" s="1549"/>
      <c r="AK7" s="941" t="s">
        <v>32</v>
      </c>
      <c r="AL7" s="941"/>
      <c r="AM7" s="1551"/>
      <c r="AN7" s="1551"/>
      <c r="AO7" s="1551"/>
      <c r="AP7" s="1551"/>
      <c r="AQ7" s="1551"/>
      <c r="AR7" s="1551"/>
      <c r="AS7" s="1551"/>
      <c r="AT7" s="1551"/>
      <c r="AU7" s="957"/>
      <c r="AV7" s="957"/>
      <c r="AW7" s="957"/>
      <c r="AX7" s="957"/>
      <c r="AY7" s="957"/>
      <c r="AZ7" s="957"/>
      <c r="BA7" s="957"/>
      <c r="BB7" s="957"/>
      <c r="BC7" s="957"/>
      <c r="BD7" s="957"/>
      <c r="BE7" s="957"/>
      <c r="BF7" s="957"/>
      <c r="BG7" s="957"/>
      <c r="BH7" s="957"/>
      <c r="BI7" s="957"/>
      <c r="BJ7" s="958"/>
    </row>
    <row r="8" spans="2:64" s="198" customFormat="1" ht="49.15" customHeight="1" x14ac:dyDescent="0.25">
      <c r="B8" s="1552" t="s">
        <v>34</v>
      </c>
      <c r="C8" s="1553"/>
      <c r="D8" s="1554" t="s">
        <v>1321</v>
      </c>
      <c r="E8" s="1555"/>
      <c r="F8" s="1555"/>
      <c r="G8" s="1555"/>
      <c r="H8" s="1555"/>
      <c r="I8" s="1555"/>
      <c r="J8" s="1555"/>
      <c r="K8" s="1555"/>
      <c r="L8" s="1555"/>
      <c r="M8" s="1555"/>
      <c r="N8" s="1555"/>
      <c r="O8" s="1555"/>
      <c r="P8" s="1555"/>
      <c r="Q8" s="1555"/>
      <c r="R8" s="1555"/>
      <c r="S8" s="1555"/>
      <c r="T8" s="1555"/>
      <c r="U8" s="1555"/>
      <c r="V8" s="1555"/>
      <c r="W8" s="1555"/>
      <c r="X8" s="1555"/>
      <c r="Y8" s="1555"/>
      <c r="Z8" s="1555"/>
      <c r="AA8" s="1555"/>
      <c r="AB8" s="1555"/>
      <c r="AC8" s="1555"/>
      <c r="AD8" s="1555"/>
      <c r="AE8" s="1555"/>
      <c r="AF8" s="1555"/>
      <c r="AG8" s="1555"/>
      <c r="AH8" s="1555"/>
      <c r="AI8" s="1555"/>
      <c r="AJ8" s="1555"/>
      <c r="AK8" s="1555"/>
      <c r="AL8" s="1556"/>
      <c r="AM8" s="895" t="s">
        <v>36</v>
      </c>
      <c r="AN8" s="1557"/>
      <c r="AO8" s="1558"/>
      <c r="AP8" s="1558"/>
      <c r="AQ8" s="1558"/>
      <c r="AR8" s="1558"/>
      <c r="AS8" s="1558"/>
      <c r="AT8" s="1558"/>
      <c r="AU8" s="957"/>
      <c r="AV8" s="957"/>
      <c r="AW8" s="957"/>
      <c r="AX8" s="957"/>
      <c r="AY8" s="957"/>
      <c r="AZ8" s="957"/>
      <c r="BA8" s="957"/>
      <c r="BB8" s="957"/>
      <c r="BC8" s="957"/>
      <c r="BD8" s="957"/>
      <c r="BE8" s="957"/>
      <c r="BF8" s="957"/>
      <c r="BG8" s="957"/>
      <c r="BH8" s="957"/>
      <c r="BI8" s="957"/>
      <c r="BJ8" s="958"/>
    </row>
    <row r="9" spans="2:64" s="198" customFormat="1" ht="27.75" customHeight="1" x14ac:dyDescent="0.25">
      <c r="B9" s="948" t="s">
        <v>37</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26" t="s">
        <v>38</v>
      </c>
      <c r="AV9" s="927"/>
      <c r="AW9" s="927"/>
      <c r="AX9" s="927"/>
      <c r="AY9" s="927"/>
      <c r="AZ9" s="927"/>
      <c r="BA9" s="927"/>
      <c r="BB9" s="927"/>
      <c r="BC9" s="927"/>
      <c r="BD9" s="927"/>
      <c r="BE9" s="927"/>
      <c r="BF9" s="927"/>
      <c r="BG9" s="927"/>
      <c r="BH9" s="927"/>
      <c r="BI9" s="927"/>
      <c r="BJ9" s="928"/>
    </row>
    <row r="10" spans="2:64" s="161" customFormat="1" ht="33"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64" s="129" customFormat="1" ht="25.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64" s="129" customFormat="1" ht="42.7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SUM(T13:T21)</f>
        <v>0.57500000000000007</v>
      </c>
      <c r="U12" s="1058"/>
      <c r="V12" s="1058"/>
      <c r="W12" s="1058"/>
      <c r="X12" s="131" t="s">
        <v>74</v>
      </c>
      <c r="Y12" s="131" t="s">
        <v>75</v>
      </c>
      <c r="Z12" s="1083"/>
      <c r="AA12" s="1058"/>
      <c r="AB12" s="1058"/>
      <c r="AC12" s="1058"/>
      <c r="AD12" s="1058"/>
      <c r="AE12" s="1057"/>
      <c r="AF12" s="132" t="s">
        <v>76</v>
      </c>
      <c r="AG12" s="132" t="s">
        <v>77</v>
      </c>
      <c r="AH12" s="133" t="s">
        <v>78</v>
      </c>
      <c r="AI12" s="1057"/>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64" s="161" customFormat="1" ht="99" customHeight="1" x14ac:dyDescent="0.25">
      <c r="B13" s="896">
        <v>1</v>
      </c>
      <c r="C13" s="314" t="s">
        <v>1322</v>
      </c>
      <c r="D13" s="48">
        <v>0.2</v>
      </c>
      <c r="E13" s="324">
        <v>0.33329999999999999</v>
      </c>
      <c r="F13" s="69">
        <v>0.33329999999999999</v>
      </c>
      <c r="G13" s="50">
        <f>IF(ISERROR(F13/E13),"",(F13/E13))</f>
        <v>1</v>
      </c>
      <c r="H13" s="325">
        <v>0.33329999999999999</v>
      </c>
      <c r="I13" s="59">
        <v>0.33329999999999999</v>
      </c>
      <c r="J13" s="50">
        <f>IF(ISERROR(I13/H13),"",(I13/H13))</f>
        <v>1</v>
      </c>
      <c r="K13" s="325">
        <v>0.33329999999999999</v>
      </c>
      <c r="L13" s="59"/>
      <c r="M13" s="50">
        <f>IF(ISERROR(L13/K13),"",(L13/K13))</f>
        <v>0</v>
      </c>
      <c r="N13" s="315"/>
      <c r="O13" s="59"/>
      <c r="P13" s="51" t="str">
        <f>IF(ISERROR(O13/N13),"",(O13/N13))</f>
        <v/>
      </c>
      <c r="Q13" s="69">
        <f t="shared" ref="Q13:Q21" si="0">SUM(E13,H13,K13,N13)</f>
        <v>0.99990000000000001</v>
      </c>
      <c r="R13" s="105">
        <f t="shared" ref="R13:R21" si="1">SUM(F13,I13,L13,O13)</f>
        <v>0.66659999999999997</v>
      </c>
      <c r="S13" s="408">
        <f t="shared" ref="S13:S21" si="2">IF((IF(ISERROR(R13/Q13),0,(R13/Q13)))&gt;1,1,(IF(ISERROR(R13/Q13),0,(R13/Q13))))</f>
        <v>0.66666666666666663</v>
      </c>
      <c r="T13" s="409">
        <f t="shared" ref="T13:T21" si="3">S13*D13</f>
        <v>0.13333333333333333</v>
      </c>
      <c r="U13" s="314" t="s">
        <v>1323</v>
      </c>
      <c r="V13" s="314" t="s">
        <v>1324</v>
      </c>
      <c r="W13" s="314" t="s">
        <v>1325</v>
      </c>
      <c r="X13" s="314" t="s">
        <v>1326</v>
      </c>
      <c r="Y13" s="314" t="s">
        <v>1327</v>
      </c>
      <c r="Z13" s="316" t="s">
        <v>212</v>
      </c>
      <c r="AA13" s="314" t="s">
        <v>1328</v>
      </c>
      <c r="AB13" s="316" t="s">
        <v>162</v>
      </c>
      <c r="AC13" s="314" t="s">
        <v>209</v>
      </c>
      <c r="AD13" s="314" t="s">
        <v>101</v>
      </c>
      <c r="AE13" s="314" t="s">
        <v>102</v>
      </c>
      <c r="AF13" s="316" t="s">
        <v>106</v>
      </c>
      <c r="AG13" s="316">
        <v>2022</v>
      </c>
      <c r="AH13" s="316" t="s">
        <v>425</v>
      </c>
      <c r="AI13" s="316" t="s">
        <v>103</v>
      </c>
      <c r="AJ13" s="316" t="s">
        <v>151</v>
      </c>
      <c r="AK13" s="314" t="s">
        <v>436</v>
      </c>
      <c r="AL13" s="314" t="s">
        <v>425</v>
      </c>
      <c r="AM13" s="317" t="s">
        <v>425</v>
      </c>
      <c r="AN13" s="314" t="s">
        <v>425</v>
      </c>
      <c r="AO13" s="314" t="s">
        <v>425</v>
      </c>
      <c r="AP13" s="314" t="s">
        <v>425</v>
      </c>
      <c r="AQ13" s="314" t="s">
        <v>425</v>
      </c>
      <c r="AR13" s="314" t="s">
        <v>1320</v>
      </c>
      <c r="AS13" s="314" t="s">
        <v>425</v>
      </c>
      <c r="AT13" s="317" t="s">
        <v>1320</v>
      </c>
      <c r="AU13" s="457">
        <v>1</v>
      </c>
      <c r="AV13" s="897">
        <v>1</v>
      </c>
      <c r="AW13" s="898" t="s">
        <v>1329</v>
      </c>
      <c r="AX13" s="898" t="s">
        <v>1330</v>
      </c>
      <c r="AY13" s="457">
        <v>1</v>
      </c>
      <c r="AZ13" s="897">
        <v>1</v>
      </c>
      <c r="BA13" s="899" t="s">
        <v>1331</v>
      </c>
      <c r="BB13" s="900" t="s">
        <v>1332</v>
      </c>
      <c r="BC13" s="457"/>
      <c r="BD13" s="897"/>
      <c r="BE13" s="898"/>
      <c r="BF13" s="898"/>
      <c r="BG13" s="428"/>
      <c r="BH13" s="897"/>
      <c r="BI13" s="901"/>
      <c r="BJ13" s="902"/>
      <c r="BK13" s="461"/>
      <c r="BL13" s="461"/>
    </row>
    <row r="14" spans="2:64" s="161" customFormat="1" ht="72" customHeight="1" x14ac:dyDescent="0.25">
      <c r="B14" s="326">
        <v>2</v>
      </c>
      <c r="C14" s="192" t="s">
        <v>1333</v>
      </c>
      <c r="D14" s="48">
        <v>0.2</v>
      </c>
      <c r="E14" s="69">
        <v>0.25</v>
      </c>
      <c r="F14" s="69">
        <v>0.25</v>
      </c>
      <c r="G14" s="50">
        <f>IF(ISERROR(F14/E14),"",(F14/E14))</f>
        <v>1</v>
      </c>
      <c r="H14" s="59">
        <v>0.25</v>
      </c>
      <c r="I14" s="59">
        <v>0.25</v>
      </c>
      <c r="J14" s="50">
        <f>IF(ISERROR(I14/H14),"",(I14/H14))</f>
        <v>1</v>
      </c>
      <c r="K14" s="59">
        <v>0.25</v>
      </c>
      <c r="L14" s="59"/>
      <c r="M14" s="50">
        <f>IF(ISERROR(L14/K14),"",(L14/K14))</f>
        <v>0</v>
      </c>
      <c r="N14" s="59">
        <v>0.25</v>
      </c>
      <c r="O14" s="59"/>
      <c r="P14" s="50">
        <f>IF(ISERROR(O14/N14),"",(O14/N14))</f>
        <v>0</v>
      </c>
      <c r="Q14" s="69">
        <f t="shared" si="0"/>
        <v>1</v>
      </c>
      <c r="R14" s="105">
        <f t="shared" si="1"/>
        <v>0.5</v>
      </c>
      <c r="S14" s="408">
        <f t="shared" si="2"/>
        <v>0.5</v>
      </c>
      <c r="T14" s="409">
        <f t="shared" si="3"/>
        <v>0.1</v>
      </c>
      <c r="U14" s="314" t="s">
        <v>1334</v>
      </c>
      <c r="V14" s="314" t="s">
        <v>1335</v>
      </c>
      <c r="W14" s="314" t="s">
        <v>1336</v>
      </c>
      <c r="X14" s="314" t="s">
        <v>1337</v>
      </c>
      <c r="Y14" s="314" t="s">
        <v>1338</v>
      </c>
      <c r="Z14" s="316" t="s">
        <v>425</v>
      </c>
      <c r="AA14" s="316" t="s">
        <v>1339</v>
      </c>
      <c r="AB14" s="316" t="s">
        <v>162</v>
      </c>
      <c r="AC14" s="316" t="s">
        <v>100</v>
      </c>
      <c r="AD14" s="316" t="s">
        <v>101</v>
      </c>
      <c r="AE14" s="316" t="s">
        <v>102</v>
      </c>
      <c r="AF14" s="316" t="s">
        <v>425</v>
      </c>
      <c r="AG14" s="316">
        <v>2022</v>
      </c>
      <c r="AH14" s="316" t="s">
        <v>425</v>
      </c>
      <c r="AI14" s="316" t="s">
        <v>103</v>
      </c>
      <c r="AJ14" s="316" t="s">
        <v>151</v>
      </c>
      <c r="AK14" s="314" t="s">
        <v>436</v>
      </c>
      <c r="AL14" s="314" t="s">
        <v>425</v>
      </c>
      <c r="AM14" s="314" t="s">
        <v>425</v>
      </c>
      <c r="AN14" s="314" t="s">
        <v>425</v>
      </c>
      <c r="AO14" s="314" t="s">
        <v>425</v>
      </c>
      <c r="AP14" s="314" t="s">
        <v>425</v>
      </c>
      <c r="AQ14" s="314" t="s">
        <v>425</v>
      </c>
      <c r="AR14" s="314" t="s">
        <v>1320</v>
      </c>
      <c r="AS14" s="314" t="s">
        <v>425</v>
      </c>
      <c r="AT14" s="317" t="s">
        <v>1320</v>
      </c>
      <c r="AU14" s="428">
        <v>1</v>
      </c>
      <c r="AV14" s="457">
        <v>1</v>
      </c>
      <c r="AW14" s="459" t="s">
        <v>1340</v>
      </c>
      <c r="AX14" s="459" t="s">
        <v>1341</v>
      </c>
      <c r="AY14" s="457">
        <v>1</v>
      </c>
      <c r="AZ14" s="457">
        <v>1</v>
      </c>
      <c r="BA14" s="459" t="s">
        <v>1342</v>
      </c>
      <c r="BB14" s="464" t="s">
        <v>1343</v>
      </c>
      <c r="BC14" s="457"/>
      <c r="BD14" s="457"/>
      <c r="BE14" s="459"/>
      <c r="BF14" s="459"/>
      <c r="BG14" s="457"/>
      <c r="BH14" s="457"/>
      <c r="BI14" s="465"/>
      <c r="BJ14" s="459"/>
      <c r="BK14" s="461"/>
      <c r="BL14" s="461"/>
    </row>
    <row r="15" spans="2:64" s="161" customFormat="1" ht="84" customHeight="1" x14ac:dyDescent="0.25">
      <c r="B15" s="326">
        <v>3</v>
      </c>
      <c r="C15" s="192" t="s">
        <v>1344</v>
      </c>
      <c r="D15" s="48">
        <v>0.2</v>
      </c>
      <c r="E15" s="69">
        <v>0.25</v>
      </c>
      <c r="F15" s="69">
        <v>0.25</v>
      </c>
      <c r="G15" s="50">
        <f>IF(ISERROR(F15/E15),"",(F15/E15))</f>
        <v>1</v>
      </c>
      <c r="H15" s="59">
        <v>0.25</v>
      </c>
      <c r="I15" s="59">
        <v>0.25</v>
      </c>
      <c r="J15" s="50">
        <f t="shared" ref="J15:J21" si="4">IF(ISERROR(I15/H15),"",(I15/H15))</f>
        <v>1</v>
      </c>
      <c r="K15" s="59">
        <v>0.25</v>
      </c>
      <c r="L15" s="59"/>
      <c r="M15" s="50">
        <f t="shared" ref="M15:M21" si="5">IF(ISERROR(L15/K15),"",(L15/K15))</f>
        <v>0</v>
      </c>
      <c r="N15" s="59">
        <v>0.25</v>
      </c>
      <c r="O15" s="59"/>
      <c r="P15" s="50">
        <f t="shared" ref="P15:P21" si="6">IF(ISERROR(O15/N15),"",(O15/N15))</f>
        <v>0</v>
      </c>
      <c r="Q15" s="69">
        <f t="shared" si="0"/>
        <v>1</v>
      </c>
      <c r="R15" s="105">
        <f t="shared" si="1"/>
        <v>0.5</v>
      </c>
      <c r="S15" s="408">
        <f t="shared" si="2"/>
        <v>0.5</v>
      </c>
      <c r="T15" s="409">
        <f t="shared" si="3"/>
        <v>0.1</v>
      </c>
      <c r="U15" s="314" t="s">
        <v>1345</v>
      </c>
      <c r="V15" s="314" t="s">
        <v>1346</v>
      </c>
      <c r="W15" s="314" t="s">
        <v>1347</v>
      </c>
      <c r="X15" s="314" t="s">
        <v>1348</v>
      </c>
      <c r="Y15" s="314" t="s">
        <v>1349</v>
      </c>
      <c r="Z15" s="316" t="s">
        <v>212</v>
      </c>
      <c r="AA15" s="316" t="s">
        <v>1350</v>
      </c>
      <c r="AB15" s="316" t="s">
        <v>162</v>
      </c>
      <c r="AC15" s="316" t="s">
        <v>209</v>
      </c>
      <c r="AD15" s="316" t="s">
        <v>101</v>
      </c>
      <c r="AE15" s="316" t="s">
        <v>102</v>
      </c>
      <c r="AF15" s="318" t="s">
        <v>425</v>
      </c>
      <c r="AG15" s="316">
        <v>2022</v>
      </c>
      <c r="AH15" s="316" t="s">
        <v>425</v>
      </c>
      <c r="AI15" s="316" t="s">
        <v>103</v>
      </c>
      <c r="AJ15" s="316" t="s">
        <v>151</v>
      </c>
      <c r="AK15" s="314" t="s">
        <v>436</v>
      </c>
      <c r="AL15" s="314" t="s">
        <v>425</v>
      </c>
      <c r="AM15" s="314" t="s">
        <v>425</v>
      </c>
      <c r="AN15" s="314" t="s">
        <v>425</v>
      </c>
      <c r="AO15" s="314" t="s">
        <v>425</v>
      </c>
      <c r="AP15" s="314" t="s">
        <v>425</v>
      </c>
      <c r="AQ15" s="314" t="s">
        <v>425</v>
      </c>
      <c r="AR15" s="314" t="s">
        <v>1320</v>
      </c>
      <c r="AS15" s="314" t="s">
        <v>425</v>
      </c>
      <c r="AT15" s="317" t="s">
        <v>1320</v>
      </c>
      <c r="AU15" s="428">
        <v>1</v>
      </c>
      <c r="AV15" s="457">
        <v>1</v>
      </c>
      <c r="AW15" s="459" t="s">
        <v>1351</v>
      </c>
      <c r="AX15" s="459" t="s">
        <v>1352</v>
      </c>
      <c r="AY15" s="457">
        <v>1</v>
      </c>
      <c r="AZ15" s="457">
        <v>1</v>
      </c>
      <c r="BA15" s="459" t="s">
        <v>1351</v>
      </c>
      <c r="BB15" s="464" t="s">
        <v>1353</v>
      </c>
      <c r="BC15" s="457"/>
      <c r="BD15" s="457"/>
      <c r="BE15" s="465"/>
      <c r="BF15" s="459"/>
      <c r="BG15" s="457"/>
      <c r="BH15" s="457"/>
      <c r="BI15" s="465"/>
      <c r="BJ15" s="459"/>
      <c r="BK15" s="461"/>
      <c r="BL15" s="461"/>
    </row>
    <row r="16" spans="2:64" s="161" customFormat="1" ht="81.75" customHeight="1" x14ac:dyDescent="0.2">
      <c r="B16" s="327">
        <v>4</v>
      </c>
      <c r="C16" s="192" t="s">
        <v>1354</v>
      </c>
      <c r="D16" s="48">
        <v>0.1</v>
      </c>
      <c r="E16" s="69"/>
      <c r="F16" s="69"/>
      <c r="G16" s="45"/>
      <c r="H16" s="328">
        <v>0.5</v>
      </c>
      <c r="I16" s="59">
        <v>0.5</v>
      </c>
      <c r="J16" s="50">
        <f t="shared" si="4"/>
        <v>1</v>
      </c>
      <c r="K16" s="328"/>
      <c r="L16" s="59"/>
      <c r="M16" s="50">
        <v>0</v>
      </c>
      <c r="N16" s="59">
        <v>0.5</v>
      </c>
      <c r="O16" s="59"/>
      <c r="P16" s="45"/>
      <c r="Q16" s="69">
        <f t="shared" si="0"/>
        <v>1</v>
      </c>
      <c r="R16" s="105">
        <f t="shared" si="1"/>
        <v>0.5</v>
      </c>
      <c r="S16" s="408">
        <f t="shared" si="2"/>
        <v>0.5</v>
      </c>
      <c r="T16" s="409">
        <f t="shared" si="3"/>
        <v>0.05</v>
      </c>
      <c r="U16" s="314" t="s">
        <v>1355</v>
      </c>
      <c r="V16" s="314" t="s">
        <v>1356</v>
      </c>
      <c r="W16" s="314" t="s">
        <v>1357</v>
      </c>
      <c r="X16" s="314" t="s">
        <v>1357</v>
      </c>
      <c r="Y16" s="314" t="s">
        <v>1358</v>
      </c>
      <c r="Z16" s="316" t="s">
        <v>212</v>
      </c>
      <c r="AA16" s="314" t="s">
        <v>1359</v>
      </c>
      <c r="AB16" s="316" t="s">
        <v>162</v>
      </c>
      <c r="AC16" s="316" t="s">
        <v>100</v>
      </c>
      <c r="AD16" s="316" t="s">
        <v>101</v>
      </c>
      <c r="AE16" s="316" t="s">
        <v>102</v>
      </c>
      <c r="AF16" s="318" t="s">
        <v>106</v>
      </c>
      <c r="AG16" s="316">
        <v>2022</v>
      </c>
      <c r="AH16" s="316" t="s">
        <v>425</v>
      </c>
      <c r="AI16" s="316" t="s">
        <v>103</v>
      </c>
      <c r="AJ16" s="316" t="s">
        <v>151</v>
      </c>
      <c r="AK16" s="314" t="s">
        <v>436</v>
      </c>
      <c r="AL16" s="314" t="s">
        <v>425</v>
      </c>
      <c r="AM16" s="314" t="s">
        <v>425</v>
      </c>
      <c r="AN16" s="314"/>
      <c r="AO16" s="314" t="s">
        <v>425</v>
      </c>
      <c r="AP16" s="314" t="s">
        <v>425</v>
      </c>
      <c r="AQ16" s="314" t="s">
        <v>425</v>
      </c>
      <c r="AR16" s="314" t="s">
        <v>1320</v>
      </c>
      <c r="AS16" s="314" t="s">
        <v>425</v>
      </c>
      <c r="AT16" s="317" t="s">
        <v>1320</v>
      </c>
      <c r="AU16" s="428"/>
      <c r="AV16" s="457"/>
      <c r="AW16" s="457"/>
      <c r="AY16" s="457">
        <v>1</v>
      </c>
      <c r="AZ16" s="457">
        <v>1</v>
      </c>
      <c r="BA16" s="459" t="s">
        <v>1360</v>
      </c>
      <c r="BB16" s="459" t="s">
        <v>1361</v>
      </c>
      <c r="BC16" s="457"/>
      <c r="BD16" s="457"/>
      <c r="BE16" s="465"/>
      <c r="BF16" s="459"/>
      <c r="BG16" s="457"/>
      <c r="BH16" s="457"/>
      <c r="BI16" s="465"/>
      <c r="BJ16" s="459"/>
      <c r="BK16" s="461"/>
      <c r="BL16" s="461"/>
    </row>
    <row r="17" spans="2:251" s="161" customFormat="1" ht="97.5" customHeight="1" x14ac:dyDescent="0.25">
      <c r="B17" s="329">
        <v>5</v>
      </c>
      <c r="C17" s="192" t="s">
        <v>1362</v>
      </c>
      <c r="D17" s="48">
        <v>0.1</v>
      </c>
      <c r="E17" s="324">
        <v>0.33329999999999999</v>
      </c>
      <c r="F17" s="324">
        <v>0.33329999999999999</v>
      </c>
      <c r="G17" s="48">
        <v>1</v>
      </c>
      <c r="H17" s="324">
        <v>0.33329999999999999</v>
      </c>
      <c r="I17" s="324">
        <v>0.33329999999999999</v>
      </c>
      <c r="J17" s="48">
        <f t="shared" si="4"/>
        <v>1</v>
      </c>
      <c r="K17" s="324">
        <v>0.33329999999999999</v>
      </c>
      <c r="L17" s="51"/>
      <c r="M17" s="50">
        <f t="shared" si="5"/>
        <v>0</v>
      </c>
      <c r="N17" s="330"/>
      <c r="O17" s="59"/>
      <c r="P17" s="51"/>
      <c r="Q17" s="69">
        <f t="shared" si="0"/>
        <v>0.99990000000000001</v>
      </c>
      <c r="R17" s="105">
        <f t="shared" si="1"/>
        <v>0.66659999999999997</v>
      </c>
      <c r="S17" s="408">
        <f t="shared" si="2"/>
        <v>0.66666666666666663</v>
      </c>
      <c r="T17" s="409">
        <f t="shared" si="3"/>
        <v>6.6666666666666666E-2</v>
      </c>
      <c r="U17" s="314" t="s">
        <v>1363</v>
      </c>
      <c r="V17" s="314" t="s">
        <v>1364</v>
      </c>
      <c r="W17" s="314" t="s">
        <v>1365</v>
      </c>
      <c r="X17" s="314" t="s">
        <v>1366</v>
      </c>
      <c r="Y17" s="314" t="s">
        <v>1367</v>
      </c>
      <c r="Z17" s="316" t="s">
        <v>425</v>
      </c>
      <c r="AA17" s="314" t="s">
        <v>1359</v>
      </c>
      <c r="AB17" s="316" t="s">
        <v>162</v>
      </c>
      <c r="AC17" s="316" t="s">
        <v>100</v>
      </c>
      <c r="AD17" s="316" t="s">
        <v>101</v>
      </c>
      <c r="AE17" s="316" t="s">
        <v>102</v>
      </c>
      <c r="AF17" s="318" t="s">
        <v>106</v>
      </c>
      <c r="AG17" s="316">
        <v>2022</v>
      </c>
      <c r="AH17" s="316" t="s">
        <v>425</v>
      </c>
      <c r="AI17" s="316" t="s">
        <v>103</v>
      </c>
      <c r="AJ17" s="316" t="s">
        <v>151</v>
      </c>
      <c r="AK17" s="314" t="s">
        <v>436</v>
      </c>
      <c r="AL17" s="314" t="s">
        <v>425</v>
      </c>
      <c r="AM17" s="314" t="s">
        <v>425</v>
      </c>
      <c r="AN17" s="314" t="s">
        <v>425</v>
      </c>
      <c r="AO17" s="314" t="s">
        <v>425</v>
      </c>
      <c r="AP17" s="314" t="s">
        <v>425</v>
      </c>
      <c r="AQ17" s="314" t="s">
        <v>425</v>
      </c>
      <c r="AR17" s="314" t="s">
        <v>1320</v>
      </c>
      <c r="AS17" s="314" t="s">
        <v>425</v>
      </c>
      <c r="AT17" s="317" t="s">
        <v>1320</v>
      </c>
      <c r="AU17" s="428">
        <v>1</v>
      </c>
      <c r="AV17" s="457">
        <v>1</v>
      </c>
      <c r="AW17" s="459" t="s">
        <v>1368</v>
      </c>
      <c r="AX17" s="459" t="s">
        <v>1369</v>
      </c>
      <c r="AY17" s="457">
        <v>1</v>
      </c>
      <c r="AZ17" s="457">
        <v>1</v>
      </c>
      <c r="BA17" s="459" t="s">
        <v>1370</v>
      </c>
      <c r="BB17" s="464" t="s">
        <v>1371</v>
      </c>
      <c r="BC17" s="457"/>
      <c r="BD17" s="457"/>
      <c r="BE17" s="465"/>
      <c r="BF17" s="459"/>
      <c r="BG17" s="457"/>
      <c r="BH17" s="457"/>
      <c r="BI17" s="465"/>
      <c r="BJ17" s="459"/>
      <c r="BK17" s="461"/>
      <c r="BL17" s="461"/>
    </row>
    <row r="18" spans="2:251" s="161" customFormat="1" ht="117.75" customHeight="1" x14ac:dyDescent="0.25">
      <c r="B18" s="331">
        <v>6</v>
      </c>
      <c r="C18" s="192" t="s">
        <v>1372</v>
      </c>
      <c r="D18" s="48">
        <v>0.05</v>
      </c>
      <c r="E18" s="69">
        <v>0.5</v>
      </c>
      <c r="F18" s="174">
        <v>0.5</v>
      </c>
      <c r="G18" s="49">
        <v>1</v>
      </c>
      <c r="H18" s="328">
        <v>0.5</v>
      </c>
      <c r="I18" s="328">
        <v>0.5</v>
      </c>
      <c r="J18" s="50">
        <f t="shared" si="4"/>
        <v>1</v>
      </c>
      <c r="K18" s="328"/>
      <c r="L18" s="51"/>
      <c r="M18" s="50">
        <v>0</v>
      </c>
      <c r="N18" s="51"/>
      <c r="O18" s="51"/>
      <c r="P18" s="51"/>
      <c r="Q18" s="69">
        <f t="shared" si="0"/>
        <v>1</v>
      </c>
      <c r="R18" s="105">
        <f t="shared" si="1"/>
        <v>1</v>
      </c>
      <c r="S18" s="408">
        <f t="shared" si="2"/>
        <v>1</v>
      </c>
      <c r="T18" s="409">
        <f t="shared" si="3"/>
        <v>0.05</v>
      </c>
      <c r="U18" s="314" t="s">
        <v>1373</v>
      </c>
      <c r="V18" s="314" t="s">
        <v>1374</v>
      </c>
      <c r="W18" s="314" t="s">
        <v>1365</v>
      </c>
      <c r="X18" s="314" t="s">
        <v>1366</v>
      </c>
      <c r="Y18" s="314" t="s">
        <v>1367</v>
      </c>
      <c r="Z18" s="316" t="s">
        <v>425</v>
      </c>
      <c r="AA18" s="314" t="s">
        <v>1359</v>
      </c>
      <c r="AB18" s="316" t="s">
        <v>162</v>
      </c>
      <c r="AC18" s="316" t="s">
        <v>100</v>
      </c>
      <c r="AD18" s="316" t="s">
        <v>101</v>
      </c>
      <c r="AE18" s="316" t="s">
        <v>102</v>
      </c>
      <c r="AF18" s="318" t="s">
        <v>106</v>
      </c>
      <c r="AG18" s="316">
        <v>2022</v>
      </c>
      <c r="AH18" s="316" t="s">
        <v>425</v>
      </c>
      <c r="AI18" s="316" t="s">
        <v>103</v>
      </c>
      <c r="AJ18" s="316" t="s">
        <v>151</v>
      </c>
      <c r="AK18" s="314" t="s">
        <v>436</v>
      </c>
      <c r="AL18" s="314" t="s">
        <v>425</v>
      </c>
      <c r="AM18" s="314" t="s">
        <v>425</v>
      </c>
      <c r="AN18" s="314"/>
      <c r="AO18" s="314" t="s">
        <v>425</v>
      </c>
      <c r="AP18" s="314" t="s">
        <v>425</v>
      </c>
      <c r="AQ18" s="314" t="s">
        <v>425</v>
      </c>
      <c r="AR18" s="314" t="s">
        <v>1320</v>
      </c>
      <c r="AS18" s="314" t="s">
        <v>425</v>
      </c>
      <c r="AT18" s="317" t="s">
        <v>1320</v>
      </c>
      <c r="AU18" s="457">
        <v>1</v>
      </c>
      <c r="AV18" s="457">
        <v>1</v>
      </c>
      <c r="AW18" s="490" t="s">
        <v>1375</v>
      </c>
      <c r="AX18" s="490" t="s">
        <v>1376</v>
      </c>
      <c r="AY18" s="457">
        <v>1</v>
      </c>
      <c r="AZ18" s="457">
        <v>1</v>
      </c>
      <c r="BA18" s="490" t="s">
        <v>1377</v>
      </c>
      <c r="BB18" s="464" t="s">
        <v>1378</v>
      </c>
      <c r="BC18" s="457"/>
      <c r="BD18" s="457"/>
      <c r="BE18" s="492"/>
      <c r="BF18" s="455"/>
      <c r="BG18" s="457"/>
      <c r="BH18" s="457"/>
      <c r="BI18" s="460"/>
      <c r="BJ18" s="460"/>
      <c r="BK18" s="461"/>
      <c r="BL18" s="461"/>
    </row>
    <row r="19" spans="2:251" s="161" customFormat="1" ht="144" customHeight="1" x14ac:dyDescent="0.25">
      <c r="B19" s="903">
        <v>7</v>
      </c>
      <c r="C19" s="192" t="s">
        <v>1379</v>
      </c>
      <c r="D19" s="48">
        <v>0.05</v>
      </c>
      <c r="E19" s="49">
        <v>0.5</v>
      </c>
      <c r="F19" s="49">
        <v>0.5</v>
      </c>
      <c r="G19" s="49">
        <v>1</v>
      </c>
      <c r="H19" s="328">
        <v>0.5</v>
      </c>
      <c r="I19" s="328"/>
      <c r="J19" s="50">
        <f t="shared" si="4"/>
        <v>0</v>
      </c>
      <c r="K19" s="328"/>
      <c r="L19" s="51"/>
      <c r="M19" s="407">
        <v>0</v>
      </c>
      <c r="N19" s="51"/>
      <c r="O19" s="51"/>
      <c r="P19" s="51"/>
      <c r="Q19" s="69">
        <f t="shared" si="0"/>
        <v>1</v>
      </c>
      <c r="R19" s="105">
        <f t="shared" si="1"/>
        <v>0.5</v>
      </c>
      <c r="S19" s="408">
        <f t="shared" si="2"/>
        <v>0.5</v>
      </c>
      <c r="T19" s="409">
        <f t="shared" si="3"/>
        <v>2.5000000000000001E-2</v>
      </c>
      <c r="U19" s="314" t="s">
        <v>1380</v>
      </c>
      <c r="V19" s="314" t="s">
        <v>1381</v>
      </c>
      <c r="W19" s="314" t="s">
        <v>1382</v>
      </c>
      <c r="X19" s="314" t="s">
        <v>1383</v>
      </c>
      <c r="Y19" s="314" t="s">
        <v>1384</v>
      </c>
      <c r="Z19" s="316" t="s">
        <v>425</v>
      </c>
      <c r="AA19" s="314" t="s">
        <v>1385</v>
      </c>
      <c r="AB19" s="316" t="s">
        <v>162</v>
      </c>
      <c r="AC19" s="316" t="s">
        <v>1209</v>
      </c>
      <c r="AD19" s="316" t="s">
        <v>101</v>
      </c>
      <c r="AE19" s="316" t="s">
        <v>102</v>
      </c>
      <c r="AF19" s="318" t="s">
        <v>425</v>
      </c>
      <c r="AG19" s="316">
        <v>2022</v>
      </c>
      <c r="AH19" s="316" t="s">
        <v>425</v>
      </c>
      <c r="AI19" s="316" t="s">
        <v>103</v>
      </c>
      <c r="AJ19" s="316" t="s">
        <v>151</v>
      </c>
      <c r="AK19" s="314" t="s">
        <v>436</v>
      </c>
      <c r="AL19" s="314" t="s">
        <v>425</v>
      </c>
      <c r="AM19" s="314" t="s">
        <v>425</v>
      </c>
      <c r="AN19" s="314" t="s">
        <v>425</v>
      </c>
      <c r="AO19" s="314" t="s">
        <v>425</v>
      </c>
      <c r="AP19" s="314" t="s">
        <v>425</v>
      </c>
      <c r="AQ19" s="314" t="s">
        <v>425</v>
      </c>
      <c r="AR19" s="314" t="s">
        <v>1320</v>
      </c>
      <c r="AS19" s="314" t="s">
        <v>425</v>
      </c>
      <c r="AT19" s="317" t="s">
        <v>1320</v>
      </c>
      <c r="AU19" s="457">
        <v>1</v>
      </c>
      <c r="AV19" s="457">
        <v>1</v>
      </c>
      <c r="AW19" s="459" t="s">
        <v>1386</v>
      </c>
      <c r="AX19" s="459" t="s">
        <v>1387</v>
      </c>
      <c r="AY19" s="457"/>
      <c r="AZ19" s="457"/>
      <c r="BA19" s="459" t="s">
        <v>1388</v>
      </c>
      <c r="BB19" s="464"/>
      <c r="BC19" s="457"/>
      <c r="BD19" s="457"/>
      <c r="BE19" s="465"/>
      <c r="BF19" s="459"/>
      <c r="BG19" s="457"/>
      <c r="BH19" s="457"/>
      <c r="BI19" s="465"/>
      <c r="BJ19" s="493"/>
      <c r="BK19" s="461"/>
      <c r="BL19" s="461"/>
    </row>
    <row r="20" spans="2:251" s="167" customFormat="1" ht="63.75" customHeight="1" x14ac:dyDescent="0.25">
      <c r="B20" s="903">
        <v>8</v>
      </c>
      <c r="C20" s="192" t="s">
        <v>1389</v>
      </c>
      <c r="D20" s="48">
        <v>0.05</v>
      </c>
      <c r="E20" s="49">
        <v>0.25</v>
      </c>
      <c r="F20" s="49">
        <v>0.25</v>
      </c>
      <c r="G20" s="48">
        <v>1</v>
      </c>
      <c r="H20" s="328">
        <v>0.25</v>
      </c>
      <c r="I20" s="328">
        <v>0.25</v>
      </c>
      <c r="J20" s="48">
        <f t="shared" si="4"/>
        <v>1</v>
      </c>
      <c r="K20" s="328">
        <v>0.25</v>
      </c>
      <c r="L20" s="51"/>
      <c r="M20" s="50">
        <f t="shared" si="5"/>
        <v>0</v>
      </c>
      <c r="N20" s="328">
        <v>0.25</v>
      </c>
      <c r="O20" s="51"/>
      <c r="P20" s="50">
        <f t="shared" si="6"/>
        <v>0</v>
      </c>
      <c r="Q20" s="69">
        <f t="shared" si="0"/>
        <v>1</v>
      </c>
      <c r="R20" s="105">
        <f t="shared" si="1"/>
        <v>0.5</v>
      </c>
      <c r="S20" s="408">
        <f t="shared" si="2"/>
        <v>0.5</v>
      </c>
      <c r="T20" s="409">
        <f t="shared" si="3"/>
        <v>2.5000000000000001E-2</v>
      </c>
      <c r="U20" s="314" t="s">
        <v>1390</v>
      </c>
      <c r="V20" s="314" t="s">
        <v>1391</v>
      </c>
      <c r="W20" s="314" t="s">
        <v>1392</v>
      </c>
      <c r="X20" s="314" t="s">
        <v>1393</v>
      </c>
      <c r="Y20" s="314" t="s">
        <v>1394</v>
      </c>
      <c r="Z20" s="316" t="s">
        <v>425</v>
      </c>
      <c r="AA20" s="314" t="s">
        <v>1328</v>
      </c>
      <c r="AB20" s="316" t="s">
        <v>162</v>
      </c>
      <c r="AC20" s="316" t="s">
        <v>209</v>
      </c>
      <c r="AD20" s="316" t="s">
        <v>101</v>
      </c>
      <c r="AE20" s="316" t="s">
        <v>102</v>
      </c>
      <c r="AF20" s="318" t="s">
        <v>425</v>
      </c>
      <c r="AG20" s="316">
        <v>2022</v>
      </c>
      <c r="AH20" s="316" t="s">
        <v>425</v>
      </c>
      <c r="AI20" s="316" t="s">
        <v>103</v>
      </c>
      <c r="AJ20" s="316" t="s">
        <v>151</v>
      </c>
      <c r="AK20" s="314" t="s">
        <v>436</v>
      </c>
      <c r="AL20" s="314" t="s">
        <v>425</v>
      </c>
      <c r="AM20" s="314" t="s">
        <v>425</v>
      </c>
      <c r="AN20" s="314" t="s">
        <v>425</v>
      </c>
      <c r="AO20" s="314" t="s">
        <v>425</v>
      </c>
      <c r="AP20" s="314" t="s">
        <v>425</v>
      </c>
      <c r="AQ20" s="314" t="s">
        <v>425</v>
      </c>
      <c r="AR20" s="314" t="s">
        <v>1320</v>
      </c>
      <c r="AS20" s="314" t="s">
        <v>425</v>
      </c>
      <c r="AT20" s="317" t="s">
        <v>1320</v>
      </c>
      <c r="AU20" s="457">
        <v>1</v>
      </c>
      <c r="AV20" s="457">
        <v>1</v>
      </c>
      <c r="AW20" s="459" t="s">
        <v>1395</v>
      </c>
      <c r="AX20" s="459" t="s">
        <v>1396</v>
      </c>
      <c r="AY20" s="457">
        <v>1</v>
      </c>
      <c r="AZ20" s="457">
        <v>1</v>
      </c>
      <c r="BA20" s="459" t="s">
        <v>1395</v>
      </c>
      <c r="BB20" s="459" t="s">
        <v>1396</v>
      </c>
      <c r="BC20" s="457"/>
      <c r="BD20" s="457"/>
      <c r="BE20" s="492"/>
      <c r="BF20" s="459"/>
      <c r="BG20" s="457"/>
      <c r="BH20" s="457"/>
      <c r="BI20" s="460"/>
      <c r="BJ20" s="460"/>
      <c r="BK20" s="461"/>
      <c r="BL20" s="461"/>
    </row>
    <row r="21" spans="2:251" s="167" customFormat="1" ht="73.5" customHeight="1" x14ac:dyDescent="0.25">
      <c r="B21" s="903">
        <v>9</v>
      </c>
      <c r="C21" s="192" t="s">
        <v>1397</v>
      </c>
      <c r="D21" s="48">
        <v>0.05</v>
      </c>
      <c r="E21" s="49">
        <v>0.25</v>
      </c>
      <c r="F21" s="49">
        <v>0.25</v>
      </c>
      <c r="G21" s="48">
        <f>IF(ISERROR(F21/E21),"",(F21/E21))</f>
        <v>1</v>
      </c>
      <c r="H21" s="328">
        <v>0.25</v>
      </c>
      <c r="I21" s="328">
        <v>0.25</v>
      </c>
      <c r="J21" s="50">
        <f t="shared" si="4"/>
        <v>1</v>
      </c>
      <c r="K21" s="328">
        <v>0.25</v>
      </c>
      <c r="L21" s="51"/>
      <c r="M21" s="50">
        <f t="shared" si="5"/>
        <v>0</v>
      </c>
      <c r="N21" s="328">
        <v>0.25</v>
      </c>
      <c r="O21" s="51"/>
      <c r="P21" s="50">
        <f t="shared" si="6"/>
        <v>0</v>
      </c>
      <c r="Q21" s="69">
        <f t="shared" si="0"/>
        <v>1</v>
      </c>
      <c r="R21" s="105">
        <f t="shared" si="1"/>
        <v>0.5</v>
      </c>
      <c r="S21" s="408">
        <f t="shared" si="2"/>
        <v>0.5</v>
      </c>
      <c r="T21" s="409">
        <f t="shared" si="3"/>
        <v>2.5000000000000001E-2</v>
      </c>
      <c r="U21" s="319" t="s">
        <v>1398</v>
      </c>
      <c r="V21" s="319" t="s">
        <v>1399</v>
      </c>
      <c r="W21" s="319" t="s">
        <v>1392</v>
      </c>
      <c r="X21" s="319" t="s">
        <v>1400</v>
      </c>
      <c r="Y21" s="319" t="s">
        <v>1401</v>
      </c>
      <c r="Z21" s="320" t="s">
        <v>425</v>
      </c>
      <c r="AA21" s="319" t="s">
        <v>1402</v>
      </c>
      <c r="AB21" s="320" t="s">
        <v>162</v>
      </c>
      <c r="AC21" s="320" t="s">
        <v>209</v>
      </c>
      <c r="AD21" s="320" t="s">
        <v>101</v>
      </c>
      <c r="AE21" s="320" t="s">
        <v>102</v>
      </c>
      <c r="AF21" s="321" t="s">
        <v>425</v>
      </c>
      <c r="AG21" s="316">
        <v>2022</v>
      </c>
      <c r="AH21" s="320" t="s">
        <v>425</v>
      </c>
      <c r="AI21" s="320" t="s">
        <v>103</v>
      </c>
      <c r="AJ21" s="320" t="s">
        <v>151</v>
      </c>
      <c r="AK21" s="314" t="s">
        <v>436</v>
      </c>
      <c r="AL21" s="319" t="s">
        <v>425</v>
      </c>
      <c r="AM21" s="319" t="s">
        <v>425</v>
      </c>
      <c r="AN21" s="319" t="s">
        <v>425</v>
      </c>
      <c r="AO21" s="319" t="s">
        <v>425</v>
      </c>
      <c r="AP21" s="319" t="s">
        <v>425</v>
      </c>
      <c r="AQ21" s="319" t="s">
        <v>425</v>
      </c>
      <c r="AR21" s="314" t="s">
        <v>1320</v>
      </c>
      <c r="AS21" s="319" t="s">
        <v>425</v>
      </c>
      <c r="AT21" s="322" t="s">
        <v>1320</v>
      </c>
      <c r="AU21" s="457">
        <v>1</v>
      </c>
      <c r="AV21" s="457">
        <v>1</v>
      </c>
      <c r="AW21" s="491" t="s">
        <v>1403</v>
      </c>
      <c r="AX21" s="459" t="s">
        <v>1404</v>
      </c>
      <c r="AY21" s="457">
        <v>1</v>
      </c>
      <c r="AZ21" s="457">
        <v>1</v>
      </c>
      <c r="BA21" s="491" t="s">
        <v>1405</v>
      </c>
      <c r="BB21" s="459" t="s">
        <v>1404</v>
      </c>
      <c r="BC21" s="457"/>
      <c r="BD21" s="457"/>
      <c r="BE21" s="465"/>
      <c r="BF21" s="459"/>
      <c r="BG21" s="457"/>
      <c r="BH21" s="457"/>
      <c r="BI21" s="493"/>
      <c r="BJ21" s="459"/>
      <c r="BK21" s="461"/>
      <c r="BL21" s="461"/>
    </row>
    <row r="22" spans="2:251" ht="63.75" customHeight="1" x14ac:dyDescent="0.25">
      <c r="B22"/>
      <c r="C22"/>
      <c r="D22" s="363"/>
      <c r="E22"/>
      <c r="F22"/>
      <c r="G22"/>
      <c r="H22"/>
      <c r="I22" s="363"/>
      <c r="J22" s="436">
        <f>SUM(J13:J21)/9</f>
        <v>0.88888888888888884</v>
      </c>
      <c r="K22"/>
      <c r="L22"/>
      <c r="M22"/>
      <c r="N22"/>
      <c r="O22"/>
      <c r="P22"/>
      <c r="Q22"/>
      <c r="R22"/>
      <c r="S22"/>
      <c r="T22" s="436"/>
      <c r="U22"/>
      <c r="V22"/>
      <c r="W22"/>
      <c r="X22"/>
      <c r="Y22"/>
      <c r="Z22"/>
      <c r="AA22"/>
      <c r="AB22"/>
      <c r="AC22"/>
      <c r="AD22"/>
      <c r="AE22"/>
      <c r="AF22"/>
      <c r="AG22"/>
      <c r="AH22"/>
      <c r="AI22"/>
      <c r="AJ22"/>
      <c r="AK22"/>
      <c r="AL22"/>
      <c r="AM22"/>
      <c r="AN22"/>
      <c r="AO22"/>
      <c r="AP22"/>
      <c r="AQ22"/>
      <c r="AR22"/>
      <c r="AS22"/>
      <c r="AT22"/>
      <c r="AU22" s="520"/>
      <c r="AV22" s="520"/>
      <c r="AW22" s="520"/>
      <c r="AX22" s="520"/>
      <c r="AY22" s="520"/>
      <c r="AZ22" s="520"/>
      <c r="BA22" s="520"/>
      <c r="BB22" s="520"/>
      <c r="BC22" s="520"/>
      <c r="BD22" s="520"/>
      <c r="BE22" s="520"/>
      <c r="BF22" s="520"/>
      <c r="BG22" s="520"/>
      <c r="BH22" s="520"/>
      <c r="BI22" s="520"/>
      <c r="BJ22" s="520"/>
      <c r="BK22" s="520"/>
      <c r="BL22" s="520"/>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2:251" ht="63.75" customHeight="1" x14ac:dyDescent="0.25">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s="520"/>
      <c r="AV23" s="520"/>
      <c r="AW23" s="520"/>
      <c r="AX23" s="520"/>
      <c r="AY23" s="520"/>
      <c r="AZ23" s="520"/>
      <c r="BA23" s="520"/>
      <c r="BB23" s="520"/>
      <c r="BC23" s="520"/>
      <c r="BD23" s="520"/>
      <c r="BE23" s="520"/>
      <c r="BF23" s="520"/>
      <c r="BG23" s="520"/>
      <c r="BH23" s="520"/>
      <c r="BI23" s="520"/>
      <c r="BJ23" s="520"/>
      <c r="BK23" s="520"/>
      <c r="BL23" s="520"/>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2:251" ht="63.75" customHeight="1" x14ac:dyDescent="0.25">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s="520"/>
      <c r="AV24" s="520"/>
      <c r="AW24" s="520"/>
      <c r="AX24" s="520"/>
      <c r="AY24" s="520"/>
      <c r="AZ24" s="520"/>
      <c r="BA24" s="520"/>
      <c r="BB24" s="520"/>
      <c r="BC24" s="520"/>
      <c r="BD24" s="520"/>
      <c r="BE24" s="520"/>
      <c r="BF24" s="520"/>
      <c r="BG24" s="520"/>
      <c r="BH24" s="520"/>
      <c r="BI24" s="520"/>
      <c r="BJ24" s="520"/>
      <c r="BK24" s="520"/>
      <c r="BL24" s="520"/>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2:251" ht="63.75" customHeight="1" x14ac:dyDescent="0.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s="520"/>
      <c r="AV25" s="520"/>
      <c r="AW25" s="520"/>
      <c r="AX25" s="520"/>
      <c r="AY25" s="520"/>
      <c r="AZ25" s="520"/>
      <c r="BA25" s="520"/>
      <c r="BB25" s="520"/>
      <c r="BC25" s="520"/>
      <c r="BD25" s="520"/>
      <c r="BE25" s="520"/>
      <c r="BF25" s="520"/>
      <c r="BG25" s="520"/>
      <c r="BH25" s="520"/>
      <c r="BI25" s="520"/>
      <c r="BJ25" s="520"/>
      <c r="BK25" s="520"/>
      <c r="BL25" s="520"/>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2:251" ht="63.75" customHeight="1" x14ac:dyDescent="0.2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2:251" s="197" customFormat="1" ht="11.65" customHeight="1" x14ac:dyDescent="0.25">
      <c r="B27" s="219"/>
      <c r="C27" s="198"/>
      <c r="D27" s="220"/>
      <c r="E27" s="198"/>
      <c r="F27" s="198"/>
      <c r="G27" s="198"/>
      <c r="H27" s="198"/>
      <c r="I27" s="198"/>
      <c r="J27" s="198"/>
      <c r="K27" s="198"/>
      <c r="L27" s="198"/>
      <c r="M27" s="198"/>
      <c r="N27" s="198"/>
      <c r="O27" s="198"/>
      <c r="P27" s="198"/>
      <c r="Q27" s="198"/>
      <c r="R27" s="198"/>
      <c r="S27" s="198"/>
      <c r="T27" s="198"/>
      <c r="U27" s="198"/>
      <c r="V27" s="198"/>
      <c r="W27" s="198"/>
      <c r="X27" s="198"/>
      <c r="Y27" s="198"/>
      <c r="Z27" s="219"/>
      <c r="AA27" s="196"/>
      <c r="AB27" s="198"/>
      <c r="AC27" s="198"/>
      <c r="AD27" s="198"/>
      <c r="AE27" s="198"/>
      <c r="AF27" s="196"/>
      <c r="AG27" s="196"/>
      <c r="AH27" s="196"/>
      <c r="AI27" s="198"/>
      <c r="AJ27" s="198"/>
      <c r="AK27" s="198"/>
      <c r="AL27" s="196"/>
      <c r="AM27" s="196"/>
      <c r="AN27" s="196"/>
      <c r="AO27" s="196"/>
      <c r="AP27" s="198"/>
      <c r="AQ27" s="198"/>
      <c r="AR27" s="196"/>
      <c r="AS27" s="196"/>
      <c r="AT27" s="196"/>
      <c r="BE27" s="221"/>
      <c r="BK27" s="196"/>
    </row>
    <row r="28" spans="2:251" s="197" customFormat="1" ht="11.65" customHeight="1" x14ac:dyDescent="0.25">
      <c r="B28" s="219"/>
      <c r="C28" s="198"/>
      <c r="D28" s="220"/>
      <c r="E28" s="198"/>
      <c r="F28" s="198"/>
      <c r="G28" s="198"/>
      <c r="H28" s="198"/>
      <c r="I28" s="198"/>
      <c r="J28" s="198"/>
      <c r="K28" s="198"/>
      <c r="L28" s="198"/>
      <c r="M28" s="198"/>
      <c r="N28" s="198"/>
      <c r="O28" s="198"/>
      <c r="P28" s="198"/>
      <c r="Q28" s="198"/>
      <c r="R28" s="198"/>
      <c r="S28" s="198"/>
      <c r="T28" s="198"/>
      <c r="U28" s="198"/>
      <c r="V28" s="198"/>
      <c r="W28" s="198"/>
      <c r="X28" s="198"/>
      <c r="Y28" s="198"/>
      <c r="Z28" s="219"/>
      <c r="AA28" s="196"/>
      <c r="AB28" s="198"/>
      <c r="AC28" s="198"/>
      <c r="AD28" s="198"/>
      <c r="AE28" s="198"/>
      <c r="AF28" s="196"/>
      <c r="AG28" s="196"/>
      <c r="AH28" s="196"/>
      <c r="AI28" s="198"/>
      <c r="AJ28" s="198"/>
      <c r="AK28" s="198"/>
      <c r="AL28" s="196"/>
      <c r="AM28" s="196"/>
      <c r="AN28" s="196"/>
      <c r="AO28" s="196"/>
      <c r="AP28" s="198"/>
      <c r="AQ28" s="198"/>
      <c r="AR28" s="196"/>
      <c r="AS28" s="196"/>
      <c r="AT28" s="196"/>
      <c r="BE28" s="221"/>
      <c r="BK28" s="196"/>
    </row>
    <row r="29" spans="2:251" s="197" customFormat="1" ht="11.65" customHeight="1" x14ac:dyDescent="0.25">
      <c r="B29" s="219"/>
      <c r="C29" s="222"/>
      <c r="D29" s="220"/>
      <c r="E29" s="198"/>
      <c r="F29" s="198"/>
      <c r="G29" s="198"/>
      <c r="H29" s="198"/>
      <c r="I29" s="198"/>
      <c r="J29" s="198"/>
      <c r="K29" s="198"/>
      <c r="L29" s="198"/>
      <c r="M29" s="198"/>
      <c r="N29" s="198"/>
      <c r="O29" s="198"/>
      <c r="P29" s="198"/>
      <c r="Q29" s="198"/>
      <c r="R29" s="198"/>
      <c r="S29" s="198"/>
      <c r="T29" s="198"/>
      <c r="U29" s="198"/>
      <c r="V29" s="198"/>
      <c r="W29" s="198"/>
      <c r="X29" s="198"/>
      <c r="Y29" s="198"/>
      <c r="Z29" s="219"/>
      <c r="AA29" s="196"/>
      <c r="AB29" s="198"/>
      <c r="AC29" s="198"/>
      <c r="AD29" s="198"/>
      <c r="AE29" s="198"/>
      <c r="AF29" s="196"/>
      <c r="AG29" s="196"/>
      <c r="AH29" s="196"/>
      <c r="AI29" s="198"/>
      <c r="AJ29" s="198"/>
      <c r="AK29" s="198"/>
      <c r="AL29" s="196"/>
      <c r="AM29" s="196"/>
      <c r="AN29" s="196"/>
      <c r="AO29" s="196"/>
      <c r="AP29" s="198"/>
      <c r="AQ29" s="198"/>
      <c r="AR29" s="196"/>
      <c r="AS29" s="196"/>
      <c r="AT29" s="196"/>
      <c r="BE29" s="221"/>
      <c r="BK29" s="196"/>
    </row>
    <row r="30" spans="2:251" s="197" customFormat="1" ht="11.65" customHeight="1" x14ac:dyDescent="0.25">
      <c r="B30" s="219"/>
      <c r="C30" s="198"/>
      <c r="D30" s="220"/>
      <c r="E30" s="198"/>
      <c r="F30" s="198"/>
      <c r="G30" s="198"/>
      <c r="H30" s="198"/>
      <c r="I30" s="198"/>
      <c r="J30" s="198"/>
      <c r="K30" s="198"/>
      <c r="L30" s="198"/>
      <c r="M30" s="198"/>
      <c r="N30" s="198"/>
      <c r="O30" s="198"/>
      <c r="P30" s="198"/>
      <c r="Q30" s="198"/>
      <c r="R30" s="198"/>
      <c r="S30" s="198"/>
      <c r="T30" s="198"/>
      <c r="U30" s="198"/>
      <c r="V30" s="198"/>
      <c r="W30" s="198"/>
      <c r="X30" s="198"/>
      <c r="Y30" s="198"/>
      <c r="Z30" s="219"/>
      <c r="AA30" s="196"/>
      <c r="AB30" s="198"/>
      <c r="AC30" s="198"/>
      <c r="AD30" s="198"/>
      <c r="AE30" s="198"/>
      <c r="AF30" s="196"/>
      <c r="AG30" s="196"/>
      <c r="AH30" s="196"/>
      <c r="AI30" s="198"/>
      <c r="AJ30" s="198"/>
      <c r="AK30" s="198"/>
      <c r="AL30" s="196"/>
      <c r="AM30" s="196"/>
      <c r="AN30" s="196"/>
      <c r="AO30" s="196"/>
      <c r="AP30" s="198"/>
      <c r="AQ30" s="198"/>
      <c r="AR30" s="196"/>
      <c r="AS30" s="196"/>
      <c r="AT30" s="196"/>
      <c r="BE30" s="223"/>
      <c r="BK30" s="196"/>
    </row>
    <row r="31" spans="2:251" s="197" customFormat="1" ht="11.65" customHeight="1" x14ac:dyDescent="0.25">
      <c r="B31" s="219"/>
      <c r="C31" s="198"/>
      <c r="D31" s="220"/>
      <c r="E31" s="198"/>
      <c r="F31" s="198"/>
      <c r="G31" s="198"/>
      <c r="H31" s="198"/>
      <c r="I31" s="198"/>
      <c r="J31" s="198"/>
      <c r="K31" s="198"/>
      <c r="L31" s="198"/>
      <c r="M31" s="198"/>
      <c r="N31" s="198"/>
      <c r="O31" s="198"/>
      <c r="P31" s="198"/>
      <c r="Q31" s="198"/>
      <c r="R31" s="198"/>
      <c r="S31" s="198"/>
      <c r="T31" s="198"/>
      <c r="U31" s="198"/>
      <c r="V31" s="198"/>
      <c r="W31" s="198"/>
      <c r="X31" s="198"/>
      <c r="Y31" s="198"/>
      <c r="Z31" s="219"/>
      <c r="AA31" s="196"/>
      <c r="AB31" s="198"/>
      <c r="AC31" s="198"/>
      <c r="AD31" s="198"/>
      <c r="AE31" s="198"/>
      <c r="AF31" s="196"/>
      <c r="AG31" s="196"/>
      <c r="AH31" s="196"/>
      <c r="AI31" s="198"/>
      <c r="AJ31" s="198"/>
      <c r="AK31" s="198"/>
      <c r="AL31" s="196"/>
      <c r="AM31" s="196"/>
      <c r="AN31" s="196"/>
      <c r="AO31" s="196"/>
      <c r="AP31" s="198"/>
      <c r="AQ31" s="198"/>
      <c r="AR31" s="196"/>
      <c r="AS31" s="196"/>
      <c r="AT31" s="196"/>
      <c r="BE31" s="221"/>
      <c r="BK31" s="196"/>
    </row>
    <row r="32" spans="2:251" s="197" customFormat="1" ht="11.65" customHeight="1" x14ac:dyDescent="0.25">
      <c r="B32" s="219"/>
      <c r="C32" s="198"/>
      <c r="D32" s="220"/>
      <c r="E32" s="198"/>
      <c r="F32" s="198"/>
      <c r="G32" s="198"/>
      <c r="H32" s="198"/>
      <c r="I32" s="198"/>
      <c r="J32" s="198"/>
      <c r="K32" s="198"/>
      <c r="L32" s="198"/>
      <c r="M32" s="198"/>
      <c r="N32" s="198"/>
      <c r="O32" s="198"/>
      <c r="P32" s="198"/>
      <c r="Q32" s="198"/>
      <c r="R32" s="198"/>
      <c r="S32" s="198"/>
      <c r="T32" s="198"/>
      <c r="U32" s="198"/>
      <c r="V32" s="198"/>
      <c r="W32" s="198"/>
      <c r="X32" s="198"/>
      <c r="Y32" s="198"/>
      <c r="Z32" s="219"/>
      <c r="AA32" s="196"/>
      <c r="AB32" s="198"/>
      <c r="AC32" s="198"/>
      <c r="AD32" s="198"/>
      <c r="AE32" s="198"/>
      <c r="AF32" s="196"/>
      <c r="AG32" s="196"/>
      <c r="AH32" s="196"/>
      <c r="AI32" s="198"/>
      <c r="AJ32" s="198"/>
      <c r="AK32" s="198"/>
      <c r="AL32" s="196"/>
      <c r="AM32" s="196"/>
      <c r="AN32" s="196"/>
      <c r="AO32" s="196"/>
      <c r="AP32" s="198"/>
      <c r="AQ32" s="198"/>
      <c r="AR32" s="196"/>
      <c r="AS32" s="196"/>
      <c r="AT32" s="196"/>
      <c r="BE32" s="221"/>
      <c r="BK32" s="196"/>
    </row>
    <row r="33" spans="2:63" s="197" customFormat="1" ht="11.65" customHeight="1" x14ac:dyDescent="0.25">
      <c r="B33" s="219"/>
      <c r="C33" s="198"/>
      <c r="D33" s="220"/>
      <c r="E33" s="198"/>
      <c r="F33" s="198"/>
      <c r="G33" s="198"/>
      <c r="H33" s="198"/>
      <c r="I33" s="198"/>
      <c r="J33" s="198"/>
      <c r="K33" s="198"/>
      <c r="L33" s="198"/>
      <c r="M33" s="198"/>
      <c r="N33" s="198"/>
      <c r="O33" s="198"/>
      <c r="P33" s="198"/>
      <c r="Q33" s="198"/>
      <c r="R33" s="198"/>
      <c r="S33" s="198"/>
      <c r="T33" s="198"/>
      <c r="U33" s="198"/>
      <c r="V33" s="198"/>
      <c r="W33" s="198"/>
      <c r="X33" s="198"/>
      <c r="Y33" s="198"/>
      <c r="Z33" s="219"/>
      <c r="AA33" s="196"/>
      <c r="AB33" s="198"/>
      <c r="AC33" s="198"/>
      <c r="AD33" s="198"/>
      <c r="AE33" s="198"/>
      <c r="AF33" s="196"/>
      <c r="AG33" s="196"/>
      <c r="AH33" s="196"/>
      <c r="AI33" s="198"/>
      <c r="AJ33" s="198"/>
      <c r="AK33" s="198"/>
      <c r="AL33" s="196"/>
      <c r="AM33" s="196"/>
      <c r="AN33" s="196"/>
      <c r="AO33" s="196"/>
      <c r="AP33" s="198"/>
      <c r="AQ33" s="198"/>
      <c r="AR33" s="196"/>
      <c r="AS33" s="196"/>
      <c r="AT33" s="196"/>
      <c r="BE33" s="221"/>
      <c r="BK33" s="196"/>
    </row>
    <row r="34" spans="2:63" s="197" customFormat="1" ht="11.65" customHeight="1" x14ac:dyDescent="0.25">
      <c r="B34" s="219"/>
      <c r="C34" s="198"/>
      <c r="D34" s="220"/>
      <c r="E34" s="198"/>
      <c r="F34" s="198"/>
      <c r="G34" s="198"/>
      <c r="H34" s="198"/>
      <c r="I34" s="198"/>
      <c r="J34" s="198"/>
      <c r="K34" s="198"/>
      <c r="L34" s="198"/>
      <c r="M34" s="198"/>
      <c r="N34" s="198"/>
      <c r="O34" s="198"/>
      <c r="P34" s="198"/>
      <c r="Q34" s="198"/>
      <c r="R34" s="198"/>
      <c r="S34" s="198"/>
      <c r="T34" s="198"/>
      <c r="U34" s="198"/>
      <c r="V34" s="198"/>
      <c r="W34" s="198"/>
      <c r="X34" s="198"/>
      <c r="Y34" s="198"/>
      <c r="Z34" s="219"/>
      <c r="AA34" s="196"/>
      <c r="AB34" s="198"/>
      <c r="AC34" s="198"/>
      <c r="AD34" s="198"/>
      <c r="AE34" s="198"/>
      <c r="AF34" s="196"/>
      <c r="AG34" s="196"/>
      <c r="AH34" s="196"/>
      <c r="AI34" s="198"/>
      <c r="AJ34" s="198"/>
      <c r="AK34" s="198"/>
      <c r="AL34" s="196"/>
      <c r="AM34" s="196"/>
      <c r="AN34" s="196"/>
      <c r="AO34" s="196"/>
      <c r="AP34" s="198"/>
      <c r="AQ34" s="198"/>
      <c r="AR34" s="196"/>
      <c r="AS34" s="196"/>
      <c r="AT34" s="196"/>
      <c r="BE34" s="221"/>
      <c r="BK34" s="196"/>
    </row>
    <row r="35" spans="2:63" s="197" customFormat="1" ht="11.65" customHeight="1" x14ac:dyDescent="0.25">
      <c r="B35" s="219"/>
      <c r="C35" s="198"/>
      <c r="D35" s="220"/>
      <c r="E35" s="198"/>
      <c r="F35" s="198"/>
      <c r="G35" s="198"/>
      <c r="H35" s="198"/>
      <c r="I35" s="198"/>
      <c r="J35" s="198"/>
      <c r="K35" s="198"/>
      <c r="L35" s="198"/>
      <c r="M35" s="198"/>
      <c r="N35" s="198"/>
      <c r="O35" s="198"/>
      <c r="P35" s="198"/>
      <c r="Q35" s="198"/>
      <c r="R35" s="198"/>
      <c r="S35" s="198"/>
      <c r="T35" s="198"/>
      <c r="U35" s="198"/>
      <c r="V35" s="198"/>
      <c r="W35" s="198"/>
      <c r="X35" s="198"/>
      <c r="Y35" s="198"/>
      <c r="Z35" s="219"/>
      <c r="AA35" s="196"/>
      <c r="AB35" s="198"/>
      <c r="AC35" s="198"/>
      <c r="AD35" s="198"/>
      <c r="AE35" s="198"/>
      <c r="AF35" s="196"/>
      <c r="AG35" s="196"/>
      <c r="AH35" s="196"/>
      <c r="AI35" s="198"/>
      <c r="AJ35" s="198"/>
      <c r="AK35" s="198"/>
      <c r="AL35" s="196"/>
      <c r="AM35" s="196"/>
      <c r="AN35" s="196"/>
      <c r="AO35" s="196"/>
      <c r="AP35" s="198"/>
      <c r="AQ35" s="198"/>
      <c r="AR35" s="196"/>
      <c r="AS35" s="196"/>
      <c r="AT35" s="196"/>
      <c r="BE35" s="221"/>
      <c r="BK35" s="196"/>
    </row>
    <row r="36" spans="2:63" s="197" customFormat="1" ht="14.1" customHeight="1" x14ac:dyDescent="0.25">
      <c r="B36" s="219"/>
      <c r="C36" s="198"/>
      <c r="D36" s="220"/>
      <c r="E36" s="198"/>
      <c r="F36" s="198"/>
      <c r="G36" s="198"/>
      <c r="H36" s="198"/>
      <c r="I36" s="198"/>
      <c r="J36" s="198"/>
      <c r="K36" s="198"/>
      <c r="L36" s="198"/>
      <c r="M36" s="198"/>
      <c r="N36" s="198"/>
      <c r="O36" s="198"/>
      <c r="P36" s="198"/>
      <c r="Q36" s="198"/>
      <c r="R36" s="198"/>
      <c r="S36" s="198"/>
      <c r="T36" s="198"/>
      <c r="U36" s="198"/>
      <c r="V36" s="198"/>
      <c r="W36" s="198"/>
      <c r="X36" s="198"/>
      <c r="Y36" s="198"/>
      <c r="Z36" s="219"/>
      <c r="AA36" s="196"/>
      <c r="AB36" s="198"/>
      <c r="AC36" s="198"/>
      <c r="AD36" s="198"/>
      <c r="AE36" s="198"/>
      <c r="AF36" s="196"/>
      <c r="AG36" s="196"/>
      <c r="AH36" s="196"/>
      <c r="AI36" s="198"/>
      <c r="AJ36" s="198"/>
      <c r="AK36" s="198"/>
      <c r="AL36" s="196"/>
      <c r="AM36" s="196"/>
      <c r="AN36" s="196"/>
      <c r="AO36" s="196"/>
      <c r="AP36" s="198"/>
      <c r="AQ36" s="198"/>
      <c r="AR36" s="196"/>
      <c r="AS36" s="196"/>
      <c r="AT36" s="196"/>
      <c r="BE36" s="221"/>
      <c r="BK36" s="196"/>
    </row>
    <row r="37" spans="2:63" s="197" customFormat="1" ht="11.65" customHeight="1" x14ac:dyDescent="0.25">
      <c r="B37" s="219"/>
      <c r="C37"/>
      <c r="D37" s="220"/>
      <c r="E37" s="198"/>
      <c r="F37" s="198"/>
      <c r="G37" s="198"/>
      <c r="H37" s="198"/>
      <c r="I37" s="198"/>
      <c r="J37" s="198"/>
      <c r="K37" s="198"/>
      <c r="L37" s="198"/>
      <c r="M37" s="198"/>
      <c r="N37" s="198"/>
      <c r="O37" s="198"/>
      <c r="P37" s="198"/>
      <c r="Q37" s="198"/>
      <c r="R37" s="198"/>
      <c r="S37" s="198"/>
      <c r="T37" s="198"/>
      <c r="U37" s="198"/>
      <c r="V37" s="198"/>
      <c r="W37" s="198"/>
      <c r="X37" s="198"/>
      <c r="Y37" s="198"/>
      <c r="Z37" s="219"/>
      <c r="AA37" s="196"/>
      <c r="AB37" s="198"/>
      <c r="AC37" s="198"/>
      <c r="AD37" s="198"/>
      <c r="AE37" s="198"/>
      <c r="AF37" s="196"/>
      <c r="AG37" s="196"/>
      <c r="AH37" s="196"/>
      <c r="AI37" s="198"/>
      <c r="AJ37" s="198"/>
      <c r="AK37" s="198"/>
      <c r="AL37" s="196"/>
      <c r="AM37" s="196"/>
      <c r="AN37" s="196"/>
      <c r="AO37" s="196"/>
      <c r="AP37" s="198"/>
      <c r="AQ37" s="198"/>
      <c r="AR37" s="196"/>
      <c r="AS37" s="196"/>
      <c r="AT37" s="196"/>
      <c r="BK37" s="196"/>
    </row>
    <row r="38" spans="2:63" s="197" customFormat="1" ht="11.65" customHeight="1" x14ac:dyDescent="0.25">
      <c r="B38" s="219"/>
      <c r="C38" s="198"/>
      <c r="D38" s="220"/>
      <c r="E38" s="198"/>
      <c r="F38" s="198"/>
      <c r="G38" s="198"/>
      <c r="H38" s="198"/>
      <c r="I38" s="198"/>
      <c r="J38" s="198"/>
      <c r="K38" s="198"/>
      <c r="L38" s="198"/>
      <c r="M38" s="198"/>
      <c r="N38" s="198"/>
      <c r="O38" s="198"/>
      <c r="P38" s="198"/>
      <c r="Q38" s="198"/>
      <c r="R38" s="198"/>
      <c r="S38" s="198"/>
      <c r="T38" s="198"/>
      <c r="U38" s="198"/>
      <c r="V38" s="198"/>
      <c r="W38" s="198"/>
      <c r="X38" s="198"/>
      <c r="Y38" s="198"/>
      <c r="Z38" s="219"/>
      <c r="AA38" s="196"/>
      <c r="AB38" s="198"/>
      <c r="AC38" s="198"/>
      <c r="AD38" s="198"/>
      <c r="AE38" s="198"/>
      <c r="AF38" s="196"/>
      <c r="AG38" s="196"/>
      <c r="AH38" s="196"/>
      <c r="AI38" s="198"/>
      <c r="AJ38" s="198"/>
      <c r="AK38" s="198"/>
      <c r="AL38" s="196"/>
      <c r="AM38" s="196"/>
      <c r="AN38" s="196"/>
      <c r="AO38" s="196"/>
      <c r="AP38" s="198"/>
      <c r="AQ38" s="198"/>
      <c r="AR38" s="196"/>
      <c r="AS38" s="196"/>
      <c r="AT38" s="196"/>
      <c r="BK38" s="196"/>
    </row>
    <row r="39" spans="2:63" s="197" customFormat="1" ht="11.65" customHeight="1" x14ac:dyDescent="0.25">
      <c r="B39" s="219"/>
      <c r="C39" s="198"/>
      <c r="D39" s="220"/>
      <c r="E39" s="198"/>
      <c r="F39" s="198"/>
      <c r="G39" s="198"/>
      <c r="H39" s="198"/>
      <c r="I39" s="198"/>
      <c r="J39" s="198"/>
      <c r="K39" s="198"/>
      <c r="L39" s="198"/>
      <c r="M39" s="198"/>
      <c r="N39" s="198"/>
      <c r="O39" s="198"/>
      <c r="P39" s="198"/>
      <c r="Q39" s="198"/>
      <c r="R39" s="198"/>
      <c r="S39" s="198"/>
      <c r="T39" s="198"/>
      <c r="U39" s="198"/>
      <c r="V39" s="198"/>
      <c r="W39" s="198"/>
      <c r="X39" s="198"/>
      <c r="Y39" s="198"/>
      <c r="Z39" s="219"/>
      <c r="AA39" s="196"/>
      <c r="AB39" s="198"/>
      <c r="AC39" s="198"/>
      <c r="AD39" s="198"/>
      <c r="AE39" s="198"/>
      <c r="AF39" s="196"/>
      <c r="AG39" s="196"/>
      <c r="AH39" s="196"/>
      <c r="AI39" s="198"/>
      <c r="AJ39" s="198"/>
      <c r="AK39" s="198"/>
      <c r="AL39" s="196"/>
      <c r="AM39" s="196"/>
      <c r="AN39" s="196"/>
      <c r="AO39" s="196"/>
      <c r="AP39" s="198"/>
      <c r="AQ39" s="198"/>
      <c r="AR39" s="196"/>
      <c r="AS39" s="196"/>
      <c r="AT39" s="196"/>
      <c r="BK39" s="196"/>
    </row>
    <row r="40" spans="2:63" s="197" customFormat="1" ht="11.65" customHeight="1" x14ac:dyDescent="0.25">
      <c r="B40" s="219"/>
      <c r="C40" s="198"/>
      <c r="D40" s="220"/>
      <c r="E40" s="198"/>
      <c r="F40" s="198"/>
      <c r="G40" s="198"/>
      <c r="H40" s="198"/>
      <c r="I40" s="198"/>
      <c r="J40" s="198"/>
      <c r="K40" s="198"/>
      <c r="L40" s="198"/>
      <c r="M40" s="198"/>
      <c r="N40" s="198"/>
      <c r="O40" s="198"/>
      <c r="P40" s="198"/>
      <c r="Q40" s="198"/>
      <c r="R40" s="198"/>
      <c r="S40" s="198"/>
      <c r="T40" s="198"/>
      <c r="U40" s="198"/>
      <c r="V40" s="198"/>
      <c r="W40" s="198"/>
      <c r="X40" s="198"/>
      <c r="Y40" s="198"/>
      <c r="Z40" s="219"/>
      <c r="AA40" s="196"/>
      <c r="AB40" s="198"/>
      <c r="AC40" s="198"/>
      <c r="AD40" s="198"/>
      <c r="AE40" s="198"/>
      <c r="AF40" s="196"/>
      <c r="AG40" s="196"/>
      <c r="AH40" s="196"/>
      <c r="AI40" s="198"/>
      <c r="AJ40" s="198"/>
      <c r="AK40" s="198"/>
      <c r="AL40" s="196"/>
      <c r="AM40" s="196"/>
      <c r="AN40" s="196"/>
      <c r="AO40" s="196"/>
      <c r="AP40" s="198"/>
      <c r="AQ40" s="198"/>
      <c r="AR40" s="196"/>
      <c r="AS40" s="196"/>
      <c r="AT40" s="196"/>
      <c r="BK40" s="196"/>
    </row>
    <row r="41" spans="2:63" s="197" customFormat="1" ht="11.65" customHeight="1" x14ac:dyDescent="0.25">
      <c r="B41" s="219"/>
      <c r="C41" s="198"/>
      <c r="D41" s="220"/>
      <c r="E41" s="198"/>
      <c r="F41" s="198"/>
      <c r="G41" s="198"/>
      <c r="H41" s="198"/>
      <c r="I41" s="198"/>
      <c r="J41" s="198"/>
      <c r="K41" s="198"/>
      <c r="L41" s="198"/>
      <c r="M41" s="198"/>
      <c r="N41" s="198"/>
      <c r="O41" s="198"/>
      <c r="P41" s="198"/>
      <c r="Q41" s="198"/>
      <c r="R41" s="198"/>
      <c r="S41" s="198"/>
      <c r="T41" s="198"/>
      <c r="U41" s="198"/>
      <c r="V41" s="198"/>
      <c r="W41" s="198"/>
      <c r="X41" s="198"/>
      <c r="Y41" s="198"/>
      <c r="Z41" s="219"/>
      <c r="AA41" s="196"/>
      <c r="AB41" s="198"/>
      <c r="AC41" s="198"/>
      <c r="AD41" s="198"/>
      <c r="AE41" s="198"/>
      <c r="AF41" s="196"/>
      <c r="AG41" s="196"/>
      <c r="AH41" s="196"/>
      <c r="AI41" s="198"/>
      <c r="AJ41" s="198"/>
      <c r="AK41" s="198"/>
      <c r="AL41" s="196"/>
      <c r="AM41" s="196"/>
      <c r="AN41" s="196"/>
      <c r="AO41" s="196"/>
      <c r="AP41" s="198"/>
      <c r="AQ41" s="198"/>
      <c r="AR41" s="196"/>
      <c r="AS41" s="196"/>
      <c r="AT41" s="196"/>
      <c r="BK41" s="196"/>
    </row>
    <row r="42" spans="2:63" s="197" customFormat="1" ht="12.6" customHeight="1" x14ac:dyDescent="0.25">
      <c r="B42" s="219"/>
      <c r="C42" s="198"/>
      <c r="D42" s="220"/>
      <c r="E42" s="198"/>
      <c r="F42" s="198"/>
      <c r="G42" s="198"/>
      <c r="H42" s="198"/>
      <c r="I42" s="198"/>
      <c r="J42" s="198"/>
      <c r="K42" s="198"/>
      <c r="L42" s="198"/>
      <c r="M42" s="198"/>
      <c r="N42" s="198"/>
      <c r="O42" s="198"/>
      <c r="P42" s="198"/>
      <c r="Q42" s="198"/>
      <c r="R42" s="198"/>
      <c r="S42" s="198"/>
      <c r="T42" s="198"/>
      <c r="U42" s="198"/>
      <c r="V42" s="198"/>
      <c r="W42" s="198"/>
      <c r="X42" s="198"/>
      <c r="Y42" s="198"/>
      <c r="Z42" s="219"/>
      <c r="AA42" s="196"/>
      <c r="AB42" s="198"/>
      <c r="AC42" s="198"/>
      <c r="AD42" s="198"/>
      <c r="AE42" s="198"/>
      <c r="AF42" s="196"/>
      <c r="AG42" s="196"/>
      <c r="AH42" s="196"/>
      <c r="AI42" s="198"/>
      <c r="AJ42" s="198"/>
      <c r="AK42" s="198"/>
      <c r="AL42" s="196"/>
      <c r="AM42" s="196"/>
      <c r="AN42" s="196"/>
      <c r="AO42" s="196"/>
      <c r="AP42" s="198"/>
      <c r="AQ42" s="198"/>
      <c r="AR42" s="196"/>
      <c r="AS42" s="196"/>
      <c r="AT42" s="196"/>
      <c r="BK42" s="196"/>
    </row>
    <row r="43" spans="2:63" s="197" customFormat="1" ht="12.6" customHeight="1" x14ac:dyDescent="0.25">
      <c r="B43" s="219"/>
      <c r="C43" s="198"/>
      <c r="D43" s="220"/>
      <c r="E43" s="198"/>
      <c r="F43" s="198"/>
      <c r="G43" s="198"/>
      <c r="H43" s="198"/>
      <c r="I43" s="198"/>
      <c r="J43" s="198"/>
      <c r="K43" s="198"/>
      <c r="L43" s="198"/>
      <c r="M43" s="198"/>
      <c r="N43" s="198"/>
      <c r="O43" s="198"/>
      <c r="P43" s="198"/>
      <c r="Q43" s="198"/>
      <c r="R43" s="198"/>
      <c r="S43" s="198"/>
      <c r="T43" s="198"/>
      <c r="U43" s="198"/>
      <c r="V43" s="198"/>
      <c r="W43" s="198"/>
      <c r="X43" s="198"/>
      <c r="Y43" s="198"/>
      <c r="Z43" s="219"/>
      <c r="AA43" s="196"/>
      <c r="AB43" s="198"/>
      <c r="AC43" s="198"/>
      <c r="AD43" s="198"/>
      <c r="AE43" s="198"/>
      <c r="AF43" s="196"/>
      <c r="AG43" s="196"/>
      <c r="AH43" s="196"/>
      <c r="AI43" s="198"/>
      <c r="AJ43" s="198"/>
      <c r="AK43" s="198"/>
      <c r="AL43" s="196"/>
      <c r="AM43" s="196"/>
      <c r="AN43" s="196"/>
      <c r="AO43" s="196"/>
      <c r="AP43" s="198"/>
      <c r="AQ43" s="198"/>
      <c r="AR43" s="196"/>
      <c r="AS43" s="196"/>
      <c r="AT43" s="196"/>
      <c r="BK43" s="196"/>
    </row>
    <row r="44" spans="2:63" s="197" customFormat="1" ht="11.65" customHeight="1" x14ac:dyDescent="0.25">
      <c r="B44" s="219"/>
      <c r="C44" s="198"/>
      <c r="D44" s="220"/>
      <c r="E44" s="198"/>
      <c r="F44" s="198"/>
      <c r="G44" s="198"/>
      <c r="H44" s="198"/>
      <c r="I44" s="198"/>
      <c r="J44" s="198"/>
      <c r="K44" s="198"/>
      <c r="L44" s="198"/>
      <c r="M44" s="198"/>
      <c r="N44" s="198"/>
      <c r="O44" s="198"/>
      <c r="P44" s="198"/>
      <c r="Q44" s="198"/>
      <c r="R44" s="198"/>
      <c r="S44" s="198"/>
      <c r="T44" s="198"/>
      <c r="U44" s="198"/>
      <c r="V44" s="198"/>
      <c r="W44" s="198"/>
      <c r="X44" s="198"/>
      <c r="Y44" s="198"/>
      <c r="Z44" s="219"/>
      <c r="AA44" s="196"/>
      <c r="AB44" s="198"/>
      <c r="AC44" s="198"/>
      <c r="AD44" s="198"/>
      <c r="AE44" s="198"/>
      <c r="AF44" s="196"/>
      <c r="AG44" s="196"/>
      <c r="AH44" s="196"/>
      <c r="AI44" s="198"/>
      <c r="AJ44" s="198"/>
      <c r="AK44" s="198"/>
      <c r="AL44" s="196"/>
      <c r="AM44" s="196"/>
      <c r="AN44" s="196"/>
      <c r="AO44" s="196"/>
      <c r="AP44" s="198"/>
      <c r="AQ44" s="198"/>
      <c r="AR44" s="196"/>
      <c r="AS44" s="196"/>
      <c r="AT44" s="196"/>
      <c r="BK44" s="196"/>
    </row>
    <row r="45" spans="2:63" s="197" customFormat="1" ht="11.65" customHeight="1" x14ac:dyDescent="0.25">
      <c r="B45" s="219"/>
      <c r="C45" s="198"/>
      <c r="D45" s="220"/>
      <c r="E45" s="198"/>
      <c r="F45" s="198"/>
      <c r="G45" s="198"/>
      <c r="H45" s="198"/>
      <c r="I45" s="198"/>
      <c r="J45" s="198"/>
      <c r="K45" s="198"/>
      <c r="L45" s="198"/>
      <c r="M45" s="198"/>
      <c r="N45" s="198"/>
      <c r="O45" s="198"/>
      <c r="P45" s="198"/>
      <c r="Q45" s="198"/>
      <c r="R45" s="198"/>
      <c r="S45" s="198"/>
      <c r="T45" s="198"/>
      <c r="U45" s="198"/>
      <c r="V45" s="198"/>
      <c r="W45" s="198"/>
      <c r="X45" s="198"/>
      <c r="Y45" s="198"/>
      <c r="Z45" s="219"/>
      <c r="AA45" s="196"/>
      <c r="AB45" s="198"/>
      <c r="AC45" s="198"/>
      <c r="AD45" s="198"/>
      <c r="AE45" s="198"/>
      <c r="AF45" s="196"/>
      <c r="AG45" s="196"/>
      <c r="AH45" s="196"/>
      <c r="AI45" s="198"/>
      <c r="AJ45" s="198"/>
      <c r="AK45" s="198"/>
      <c r="AL45" s="196"/>
      <c r="AM45" s="196"/>
      <c r="AN45" s="196"/>
      <c r="AO45" s="196"/>
      <c r="AP45" s="198"/>
      <c r="AQ45" s="198"/>
      <c r="AR45" s="196"/>
      <c r="AS45" s="196"/>
      <c r="AT45" s="196"/>
      <c r="BK45" s="196"/>
    </row>
    <row r="46" spans="2:63" s="197" customFormat="1" ht="14.1" customHeight="1" x14ac:dyDescent="0.25">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219"/>
      <c r="AA46" s="196"/>
      <c r="AB46" s="198"/>
      <c r="AC46" s="198"/>
      <c r="AD46" s="198"/>
      <c r="AE46" s="198"/>
      <c r="AF46" s="196"/>
      <c r="AG46" s="196"/>
      <c r="AH46" s="196"/>
      <c r="AI46" s="198"/>
      <c r="AJ46" s="198"/>
      <c r="AK46" s="198"/>
      <c r="AL46" s="196"/>
      <c r="AM46" s="196"/>
      <c r="AN46" s="196"/>
      <c r="AO46" s="196"/>
      <c r="AP46" s="198"/>
      <c r="AQ46" s="198"/>
      <c r="AR46" s="196"/>
      <c r="AS46" s="196"/>
      <c r="AT46" s="196"/>
      <c r="BK46" s="196"/>
    </row>
    <row r="47" spans="2:63" s="197" customFormat="1" ht="11.65" customHeight="1" x14ac:dyDescent="0.25">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219"/>
      <c r="AA47" s="196"/>
      <c r="AB47" s="198"/>
      <c r="AC47" s="198"/>
      <c r="AD47" s="198"/>
      <c r="AE47" s="198"/>
      <c r="AF47" s="196"/>
      <c r="AG47" s="196"/>
      <c r="AH47" s="196"/>
      <c r="AI47" s="198"/>
      <c r="AJ47" s="198"/>
      <c r="AK47" s="198"/>
      <c r="AL47" s="196"/>
      <c r="AM47" s="196"/>
      <c r="AN47" s="196"/>
      <c r="AO47" s="196"/>
      <c r="AP47" s="198"/>
      <c r="AQ47" s="198"/>
      <c r="AR47" s="196"/>
      <c r="AS47" s="196"/>
      <c r="AT47" s="196"/>
      <c r="BK47" s="196"/>
    </row>
    <row r="48" spans="2:63" s="197" customFormat="1" ht="11.65" customHeight="1" x14ac:dyDescent="0.25">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219"/>
      <c r="AA48" s="196"/>
      <c r="AB48" s="198"/>
      <c r="AC48" s="198"/>
      <c r="AD48" s="198"/>
      <c r="AE48" s="198"/>
      <c r="AF48" s="196"/>
      <c r="AG48" s="196"/>
      <c r="AH48" s="196"/>
      <c r="AI48" s="198"/>
      <c r="AJ48" s="198"/>
      <c r="AK48" s="198"/>
      <c r="AL48" s="196"/>
      <c r="AM48" s="196"/>
      <c r="AN48" s="196"/>
      <c r="AO48" s="196"/>
      <c r="AP48" s="198"/>
      <c r="AQ48" s="198"/>
      <c r="AR48" s="196"/>
      <c r="AS48" s="196"/>
      <c r="AT48" s="196"/>
      <c r="BK48" s="196"/>
    </row>
    <row r="49" spans="3:63" s="197" customFormat="1" ht="11.65" customHeight="1" x14ac:dyDescent="0.25">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219"/>
      <c r="AA49" s="196"/>
      <c r="AB49" s="198"/>
      <c r="AC49" s="198"/>
      <c r="AD49" s="198"/>
      <c r="AE49" s="198"/>
      <c r="AF49" s="196"/>
      <c r="AG49" s="196"/>
      <c r="AH49" s="196"/>
      <c r="AI49" s="198"/>
      <c r="AJ49" s="198"/>
      <c r="AK49" s="198"/>
      <c r="AL49" s="196"/>
      <c r="AM49" s="196"/>
      <c r="AN49" s="196"/>
      <c r="AO49" s="196"/>
      <c r="AP49" s="198"/>
      <c r="AQ49" s="198"/>
      <c r="AR49" s="196"/>
      <c r="AS49" s="196"/>
      <c r="AT49" s="196"/>
      <c r="BK49" s="196"/>
    </row>
  </sheetData>
  <sheetProtection selectLockedCells="1" selectUnlockedCells="1"/>
  <mergeCells count="58">
    <mergeCell ref="B2:B6"/>
    <mergeCell ref="AV2:BJ2"/>
    <mergeCell ref="AV3:BJ3"/>
    <mergeCell ref="AV4:BJ4"/>
    <mergeCell ref="AV5:BJ6"/>
    <mergeCell ref="AJ3:AU3"/>
    <mergeCell ref="AJ4:AU4"/>
    <mergeCell ref="AJ5:AU6"/>
    <mergeCell ref="AU9:BJ9"/>
    <mergeCell ref="AK7:AL7"/>
    <mergeCell ref="AM7:AT7"/>
    <mergeCell ref="AU7:BJ8"/>
    <mergeCell ref="B8:C8"/>
    <mergeCell ref="D8:AL8"/>
    <mergeCell ref="AN8:AT8"/>
    <mergeCell ref="AY11:BB11"/>
    <mergeCell ref="AE11:AE12"/>
    <mergeCell ref="AF11:AH11"/>
    <mergeCell ref="AI11:AI12"/>
    <mergeCell ref="AJ11:AJ12"/>
    <mergeCell ref="AK11:AQ11"/>
    <mergeCell ref="BC11:BF11"/>
    <mergeCell ref="BG11:BJ11"/>
    <mergeCell ref="U10:AT10"/>
    <mergeCell ref="AU10:BJ10"/>
    <mergeCell ref="D7:Z7"/>
    <mergeCell ref="X11:Y11"/>
    <mergeCell ref="Z11:Z12"/>
    <mergeCell ref="AA11:AA12"/>
    <mergeCell ref="AB11:AB12"/>
    <mergeCell ref="N11:P11"/>
    <mergeCell ref="Q11:S11"/>
    <mergeCell ref="U11:U12"/>
    <mergeCell ref="AR11:AR12"/>
    <mergeCell ref="AS11:AS12"/>
    <mergeCell ref="AT11:AT12"/>
    <mergeCell ref="AU11:AX11"/>
    <mergeCell ref="B11:B12"/>
    <mergeCell ref="C2:Q4"/>
    <mergeCell ref="C5:Q6"/>
    <mergeCell ref="R2:AI4"/>
    <mergeCell ref="R5:AI6"/>
    <mergeCell ref="V11:V12"/>
    <mergeCell ref="W11:W12"/>
    <mergeCell ref="AC11:AC12"/>
    <mergeCell ref="AD11:AD12"/>
    <mergeCell ref="B10:D10"/>
    <mergeCell ref="E10:T10"/>
    <mergeCell ref="B7:C7"/>
    <mergeCell ref="AA7:AB7"/>
    <mergeCell ref="AC7:AJ7"/>
    <mergeCell ref="B9:AT9"/>
    <mergeCell ref="AJ2:AU2"/>
    <mergeCell ref="C11:C12"/>
    <mergeCell ref="D11:D12"/>
    <mergeCell ref="E11:G11"/>
    <mergeCell ref="H11:J11"/>
    <mergeCell ref="K11:M11"/>
  </mergeCells>
  <conditionalFormatting sqref="G13">
    <cfRule type="colorScale" priority="166">
      <colorScale>
        <cfvo type="min"/>
        <cfvo type="max"/>
        <color theme="0"/>
        <color theme="0"/>
      </colorScale>
    </cfRule>
    <cfRule type="colorScale" priority="167">
      <colorScale>
        <cfvo type="min"/>
        <cfvo type="max"/>
        <color theme="0"/>
        <color theme="0"/>
      </colorScale>
    </cfRule>
    <cfRule type="cellIs" dxfId="215" priority="168" stopIfTrue="1" operator="between">
      <formula>0.9</formula>
      <formula>1.05</formula>
    </cfRule>
    <cfRule type="cellIs" dxfId="214" priority="169" stopIfTrue="1" operator="between">
      <formula>0.7</formula>
      <formula>0.8999</formula>
    </cfRule>
    <cfRule type="cellIs" dxfId="213" priority="170" stopIfTrue="1" operator="between">
      <formula>0</formula>
      <formula>0.699</formula>
    </cfRule>
    <cfRule type="cellIs" dxfId="212" priority="171" stopIfTrue="1" operator="greaterThan">
      <formula>1.05</formula>
    </cfRule>
    <cfRule type="cellIs" dxfId="211" priority="172" stopIfTrue="1" operator="between">
      <formula>0.9</formula>
      <formula>1.05</formula>
    </cfRule>
    <cfRule type="cellIs" dxfId="210" priority="173" stopIfTrue="1" operator="between">
      <formula>0.7</formula>
      <formula>0.8999</formula>
    </cfRule>
    <cfRule type="cellIs" dxfId="209" priority="174" stopIfTrue="1" operator="between">
      <formula>0</formula>
      <formula>0.699</formula>
    </cfRule>
    <cfRule type="cellIs" dxfId="208" priority="175" stopIfTrue="1" operator="greaterThan">
      <formula>1.05</formula>
    </cfRule>
  </conditionalFormatting>
  <conditionalFormatting sqref="G14">
    <cfRule type="colorScale" priority="156">
      <colorScale>
        <cfvo type="min"/>
        <cfvo type="max"/>
        <color theme="0"/>
        <color theme="0"/>
      </colorScale>
    </cfRule>
    <cfRule type="colorScale" priority="157">
      <colorScale>
        <cfvo type="min"/>
        <cfvo type="max"/>
        <color theme="0"/>
        <color theme="0"/>
      </colorScale>
    </cfRule>
    <cfRule type="cellIs" dxfId="207" priority="158" stopIfTrue="1" operator="between">
      <formula>0.9</formula>
      <formula>1.05</formula>
    </cfRule>
    <cfRule type="cellIs" dxfId="206" priority="159" stopIfTrue="1" operator="between">
      <formula>0.7</formula>
      <formula>0.8999</formula>
    </cfRule>
    <cfRule type="cellIs" dxfId="205" priority="160" stopIfTrue="1" operator="between">
      <formula>0</formula>
      <formula>0.699</formula>
    </cfRule>
    <cfRule type="cellIs" dxfId="204" priority="161" stopIfTrue="1" operator="greaterThan">
      <formula>1.05</formula>
    </cfRule>
    <cfRule type="cellIs" dxfId="203" priority="162" stopIfTrue="1" operator="between">
      <formula>0.9</formula>
      <formula>1.05</formula>
    </cfRule>
    <cfRule type="cellIs" dxfId="202" priority="163" stopIfTrue="1" operator="between">
      <formula>0.7</formula>
      <formula>0.8999</formula>
    </cfRule>
    <cfRule type="cellIs" dxfId="201" priority="164" stopIfTrue="1" operator="between">
      <formula>0</formula>
      <formula>0.699</formula>
    </cfRule>
    <cfRule type="cellIs" dxfId="200" priority="165" stopIfTrue="1" operator="greaterThan">
      <formula>1.05</formula>
    </cfRule>
  </conditionalFormatting>
  <conditionalFormatting sqref="G15">
    <cfRule type="colorScale" priority="146">
      <colorScale>
        <cfvo type="min"/>
        <cfvo type="max"/>
        <color theme="0"/>
        <color theme="0"/>
      </colorScale>
    </cfRule>
    <cfRule type="colorScale" priority="147">
      <colorScale>
        <cfvo type="min"/>
        <cfvo type="max"/>
        <color theme="0"/>
        <color theme="0"/>
      </colorScale>
    </cfRule>
    <cfRule type="cellIs" dxfId="199" priority="148" stopIfTrue="1" operator="between">
      <formula>0.9</formula>
      <formula>1.05</formula>
    </cfRule>
    <cfRule type="cellIs" dxfId="198" priority="149" stopIfTrue="1" operator="between">
      <formula>0.7</formula>
      <formula>0.8999</formula>
    </cfRule>
    <cfRule type="cellIs" dxfId="197" priority="150" stopIfTrue="1" operator="between">
      <formula>0</formula>
      <formula>0.699</formula>
    </cfRule>
    <cfRule type="cellIs" dxfId="196" priority="151" stopIfTrue="1" operator="greaterThan">
      <formula>1.05</formula>
    </cfRule>
    <cfRule type="cellIs" dxfId="195" priority="152" stopIfTrue="1" operator="between">
      <formula>0.9</formula>
      <formula>1.05</formula>
    </cfRule>
    <cfRule type="cellIs" dxfId="194" priority="153" stopIfTrue="1" operator="between">
      <formula>0.7</formula>
      <formula>0.8999</formula>
    </cfRule>
    <cfRule type="cellIs" dxfId="193" priority="154" stopIfTrue="1" operator="between">
      <formula>0</formula>
      <formula>0.699</formula>
    </cfRule>
    <cfRule type="cellIs" dxfId="192" priority="155" stopIfTrue="1" operator="greaterThan">
      <formula>1.05</formula>
    </cfRule>
  </conditionalFormatting>
  <conditionalFormatting sqref="G17">
    <cfRule type="colorScale" priority="92">
      <colorScale>
        <cfvo type="min"/>
        <cfvo type="max"/>
        <color theme="0"/>
        <color theme="0"/>
      </colorScale>
    </cfRule>
    <cfRule type="colorScale" priority="93">
      <colorScale>
        <cfvo type="min"/>
        <cfvo type="max"/>
        <color theme="0"/>
        <color theme="0"/>
      </colorScale>
    </cfRule>
    <cfRule type="cellIs" dxfId="191" priority="94" stopIfTrue="1" operator="between">
      <formula>0.9</formula>
      <formula>1.05</formula>
    </cfRule>
    <cfRule type="cellIs" dxfId="190" priority="95" stopIfTrue="1" operator="between">
      <formula>0.7</formula>
      <formula>0.8999</formula>
    </cfRule>
    <cfRule type="cellIs" dxfId="189" priority="96" stopIfTrue="1" operator="between">
      <formula>0</formula>
      <formula>0.699</formula>
    </cfRule>
    <cfRule type="cellIs" dxfId="188" priority="97" stopIfTrue="1" operator="greaterThan">
      <formula>1.05</formula>
    </cfRule>
    <cfRule type="cellIs" dxfId="187" priority="98" stopIfTrue="1" operator="between">
      <formula>0.9</formula>
      <formula>1.05</formula>
    </cfRule>
    <cfRule type="cellIs" dxfId="186" priority="99" stopIfTrue="1" operator="between">
      <formula>0.7</formula>
      <formula>0.8999</formula>
    </cfRule>
    <cfRule type="cellIs" dxfId="185" priority="100" stopIfTrue="1" operator="between">
      <formula>0</formula>
      <formula>0.699</formula>
    </cfRule>
    <cfRule type="cellIs" dxfId="184" priority="101" stopIfTrue="1" operator="greaterThan">
      <formula>1.05</formula>
    </cfRule>
  </conditionalFormatting>
  <conditionalFormatting sqref="G20:G21">
    <cfRule type="colorScale" priority="126">
      <colorScale>
        <cfvo type="min"/>
        <cfvo type="max"/>
        <color theme="0"/>
        <color theme="0"/>
      </colorScale>
    </cfRule>
    <cfRule type="colorScale" priority="127">
      <colorScale>
        <cfvo type="min"/>
        <cfvo type="max"/>
        <color theme="0"/>
        <color theme="0"/>
      </colorScale>
    </cfRule>
    <cfRule type="cellIs" dxfId="183" priority="128" stopIfTrue="1" operator="between">
      <formula>0.9</formula>
      <formula>1.05</formula>
    </cfRule>
    <cfRule type="cellIs" dxfId="182" priority="129" stopIfTrue="1" operator="between">
      <formula>0.7</formula>
      <formula>0.8999</formula>
    </cfRule>
    <cfRule type="cellIs" dxfId="181" priority="130" stopIfTrue="1" operator="between">
      <formula>0</formula>
      <formula>0.699</formula>
    </cfRule>
    <cfRule type="cellIs" dxfId="180" priority="131" stopIfTrue="1" operator="greaterThan">
      <formula>1.05</formula>
    </cfRule>
    <cfRule type="cellIs" dxfId="179" priority="132" stopIfTrue="1" operator="between">
      <formula>0.9</formula>
      <formula>1.05</formula>
    </cfRule>
    <cfRule type="cellIs" dxfId="178" priority="133" stopIfTrue="1" operator="between">
      <formula>0.7</formula>
      <formula>0.8999</formula>
    </cfRule>
    <cfRule type="cellIs" dxfId="177" priority="134" stopIfTrue="1" operator="between">
      <formula>0</formula>
      <formula>0.699</formula>
    </cfRule>
    <cfRule type="cellIs" dxfId="176" priority="135" stopIfTrue="1" operator="greaterThan">
      <formula>1.05</formula>
    </cfRule>
  </conditionalFormatting>
  <conditionalFormatting sqref="G21">
    <cfRule type="colorScale" priority="116">
      <colorScale>
        <cfvo type="min"/>
        <cfvo type="max"/>
        <color theme="0"/>
        <color theme="0"/>
      </colorScale>
    </cfRule>
    <cfRule type="colorScale" priority="117">
      <colorScale>
        <cfvo type="min"/>
        <cfvo type="max"/>
        <color theme="0"/>
        <color theme="0"/>
      </colorScale>
    </cfRule>
    <cfRule type="cellIs" dxfId="175" priority="118" stopIfTrue="1" operator="between">
      <formula>0.9</formula>
      <formula>1.05</formula>
    </cfRule>
    <cfRule type="cellIs" dxfId="174" priority="119" stopIfTrue="1" operator="between">
      <formula>0.7</formula>
      <formula>0.8999</formula>
    </cfRule>
    <cfRule type="cellIs" dxfId="173" priority="120" stopIfTrue="1" operator="between">
      <formula>0</formula>
      <formula>0.699</formula>
    </cfRule>
    <cfRule type="cellIs" dxfId="172" priority="121" stopIfTrue="1" operator="greaterThan">
      <formula>1.05</formula>
    </cfRule>
    <cfRule type="cellIs" dxfId="171" priority="122" stopIfTrue="1" operator="between">
      <formula>0.9</formula>
      <formula>1.05</formula>
    </cfRule>
    <cfRule type="cellIs" dxfId="170" priority="123" stopIfTrue="1" operator="between">
      <formula>0.7</formula>
      <formula>0.8999</formula>
    </cfRule>
    <cfRule type="cellIs" dxfId="169" priority="124" stopIfTrue="1" operator="between">
      <formula>0</formula>
      <formula>0.699</formula>
    </cfRule>
    <cfRule type="cellIs" dxfId="168" priority="125" stopIfTrue="1" operator="greaterThan">
      <formula>1.05</formula>
    </cfRule>
  </conditionalFormatting>
  <conditionalFormatting sqref="H13:O13 H16:O16 H14:P15 L17:O17 J17 H20:P21 H18:O19">
    <cfRule type="colorScale" priority="248">
      <colorScale>
        <cfvo type="min"/>
        <cfvo type="max"/>
        <color theme="0"/>
        <color theme="0"/>
      </colorScale>
    </cfRule>
    <cfRule type="colorScale" priority="257">
      <colorScale>
        <cfvo type="min"/>
        <cfvo type="max"/>
        <color theme="0"/>
        <color theme="0"/>
      </colorScale>
    </cfRule>
  </conditionalFormatting>
  <conditionalFormatting sqref="J13:J17">
    <cfRule type="cellIs" dxfId="167" priority="265" stopIfTrue="1" operator="between">
      <formula>0.9</formula>
      <formula>1.05</formula>
    </cfRule>
    <cfRule type="cellIs" dxfId="166" priority="266" stopIfTrue="1" operator="between">
      <formula>0.7</formula>
      <formula>0.8999</formula>
    </cfRule>
    <cfRule type="cellIs" dxfId="165" priority="267" stopIfTrue="1" operator="between">
      <formula>0</formula>
      <formula>0.699</formula>
    </cfRule>
    <cfRule type="cellIs" dxfId="164" priority="268" stopIfTrue="1" operator="greaterThan">
      <formula>1.05</formula>
    </cfRule>
  </conditionalFormatting>
  <conditionalFormatting sqref="J13:J21">
    <cfRule type="cellIs" dxfId="163" priority="284" stopIfTrue="1" operator="between">
      <formula>0.9</formula>
      <formula>1.05</formula>
    </cfRule>
    <cfRule type="cellIs" dxfId="162" priority="285" stopIfTrue="1" operator="between">
      <formula>0.7</formula>
      <formula>0.8999</formula>
    </cfRule>
    <cfRule type="cellIs" dxfId="161" priority="286" stopIfTrue="1" operator="between">
      <formula>0</formula>
      <formula>0.699</formula>
    </cfRule>
    <cfRule type="cellIs" dxfId="160" priority="287" stopIfTrue="1" operator="greaterThan">
      <formula>1.05</formula>
    </cfRule>
  </conditionalFormatting>
  <conditionalFormatting sqref="M13:M17">
    <cfRule type="cellIs" dxfId="159" priority="269" stopIfTrue="1" operator="between">
      <formula>0.9</formula>
      <formula>1.05</formula>
    </cfRule>
    <cfRule type="cellIs" dxfId="158" priority="270" stopIfTrue="1" operator="between">
      <formula>0.7</formula>
      <formula>0.8999</formula>
    </cfRule>
    <cfRule type="cellIs" dxfId="157" priority="271" stopIfTrue="1" operator="between">
      <formula>0</formula>
      <formula>0.699</formula>
    </cfRule>
    <cfRule type="cellIs" dxfId="156" priority="272" stopIfTrue="1" operator="greaterThan">
      <formula>1.05</formula>
    </cfRule>
  </conditionalFormatting>
  <conditionalFormatting sqref="M13:M21">
    <cfRule type="cellIs" dxfId="155" priority="288" stopIfTrue="1" operator="between">
      <formula>0.9</formula>
      <formula>1.05</formula>
    </cfRule>
    <cfRule type="cellIs" dxfId="154" priority="289" stopIfTrue="1" operator="between">
      <formula>0.7</formula>
      <formula>0.8999</formula>
    </cfRule>
    <cfRule type="cellIs" dxfId="153" priority="290" stopIfTrue="1" operator="between">
      <formula>0</formula>
      <formula>0.699</formula>
    </cfRule>
    <cfRule type="cellIs" dxfId="152" priority="291" stopIfTrue="1" operator="greaterThan">
      <formula>1.05</formula>
    </cfRule>
  </conditionalFormatting>
  <conditionalFormatting sqref="P14:P15 P20:P21">
    <cfRule type="cellIs" dxfId="151" priority="273" stopIfTrue="1" operator="between">
      <formula>0.9</formula>
      <formula>1.05</formula>
    </cfRule>
    <cfRule type="cellIs" dxfId="150" priority="274" stopIfTrue="1" operator="between">
      <formula>0.7</formula>
      <formula>0.8999</formula>
    </cfRule>
    <cfRule type="cellIs" dxfId="149" priority="275" stopIfTrue="1" operator="between">
      <formula>0</formula>
      <formula>0.699</formula>
    </cfRule>
    <cfRule type="cellIs" dxfId="148" priority="276" stopIfTrue="1" operator="greaterThan">
      <formula>1.05</formula>
    </cfRule>
    <cfRule type="cellIs" dxfId="147" priority="292" stopIfTrue="1" operator="between">
      <formula>0.9</formula>
      <formula>1.05</formula>
    </cfRule>
    <cfRule type="cellIs" dxfId="146" priority="293" stopIfTrue="1" operator="between">
      <formula>0.7</formula>
      <formula>0.8999</formula>
    </cfRule>
    <cfRule type="cellIs" dxfId="145" priority="294" stopIfTrue="1" operator="between">
      <formula>0</formula>
      <formula>0.699</formula>
    </cfRule>
    <cfRule type="cellIs" dxfId="144" priority="295" stopIfTrue="1" operator="greaterThan">
      <formula>1.05</formula>
    </cfRule>
  </conditionalFormatting>
  <conditionalFormatting sqref="Q13:R13">
    <cfRule type="colorScale" priority="18">
      <colorScale>
        <cfvo type="min"/>
        <cfvo type="max"/>
        <color theme="0"/>
        <color theme="0"/>
      </colorScale>
    </cfRule>
    <cfRule type="colorScale" priority="19">
      <colorScale>
        <cfvo type="min"/>
        <cfvo type="max"/>
        <color theme="0"/>
        <color theme="0"/>
      </colorScale>
    </cfRule>
  </conditionalFormatting>
  <conditionalFormatting sqref="Q14:R14">
    <cfRule type="colorScale" priority="27">
      <colorScale>
        <cfvo type="min"/>
        <cfvo type="max"/>
        <color theme="0"/>
        <color theme="0"/>
      </colorScale>
    </cfRule>
    <cfRule type="colorScale" priority="28">
      <colorScale>
        <cfvo type="min"/>
        <cfvo type="max"/>
        <color theme="0"/>
        <color theme="0"/>
      </colorScale>
    </cfRule>
  </conditionalFormatting>
  <conditionalFormatting sqref="Q15:R15">
    <cfRule type="colorScale" priority="36">
      <colorScale>
        <cfvo type="min"/>
        <cfvo type="max"/>
        <color theme="0"/>
        <color theme="0"/>
      </colorScale>
    </cfRule>
    <cfRule type="colorScale" priority="37">
      <colorScale>
        <cfvo type="min"/>
        <cfvo type="max"/>
        <color theme="0"/>
        <color theme="0"/>
      </colorScale>
    </cfRule>
  </conditionalFormatting>
  <conditionalFormatting sqref="Q16:R16">
    <cfRule type="colorScale" priority="45">
      <colorScale>
        <cfvo type="min"/>
        <cfvo type="max"/>
        <color theme="0"/>
        <color theme="0"/>
      </colorScale>
    </cfRule>
    <cfRule type="colorScale" priority="46">
      <colorScale>
        <cfvo type="min"/>
        <cfvo type="max"/>
        <color theme="0"/>
        <color theme="0"/>
      </colorScale>
    </cfRule>
  </conditionalFormatting>
  <conditionalFormatting sqref="Q17:R17">
    <cfRule type="colorScale" priority="54">
      <colorScale>
        <cfvo type="min"/>
        <cfvo type="max"/>
        <color theme="0"/>
        <color theme="0"/>
      </colorScale>
    </cfRule>
    <cfRule type="colorScale" priority="55">
      <colorScale>
        <cfvo type="min"/>
        <cfvo type="max"/>
        <color theme="0"/>
        <color theme="0"/>
      </colorScale>
    </cfRule>
  </conditionalFormatting>
  <conditionalFormatting sqref="Q18:R18">
    <cfRule type="colorScale" priority="63">
      <colorScale>
        <cfvo type="min"/>
        <cfvo type="max"/>
        <color theme="0"/>
        <color theme="0"/>
      </colorScale>
    </cfRule>
    <cfRule type="colorScale" priority="64">
      <colorScale>
        <cfvo type="min"/>
        <cfvo type="max"/>
        <color theme="0"/>
        <color theme="0"/>
      </colorScale>
    </cfRule>
  </conditionalFormatting>
  <conditionalFormatting sqref="Q19:R19">
    <cfRule type="colorScale" priority="72">
      <colorScale>
        <cfvo type="min"/>
        <cfvo type="max"/>
        <color theme="0"/>
        <color theme="0"/>
      </colorScale>
    </cfRule>
    <cfRule type="colorScale" priority="73">
      <colorScale>
        <cfvo type="min"/>
        <cfvo type="max"/>
        <color theme="0"/>
        <color theme="0"/>
      </colorScale>
    </cfRule>
  </conditionalFormatting>
  <conditionalFormatting sqref="Q20:R20">
    <cfRule type="colorScale" priority="81">
      <colorScale>
        <cfvo type="min"/>
        <cfvo type="max"/>
        <color theme="0"/>
        <color theme="0"/>
      </colorScale>
    </cfRule>
    <cfRule type="colorScale" priority="82">
      <colorScale>
        <cfvo type="min"/>
        <cfvo type="max"/>
        <color theme="0"/>
        <color theme="0"/>
      </colorScale>
    </cfRule>
  </conditionalFormatting>
  <conditionalFormatting sqref="Q21:R21">
    <cfRule type="colorScale" priority="90">
      <colorScale>
        <cfvo type="min"/>
        <cfvo type="max"/>
        <color theme="0"/>
        <color theme="0"/>
      </colorScale>
    </cfRule>
    <cfRule type="colorScale" priority="91">
      <colorScale>
        <cfvo type="min"/>
        <cfvo type="max"/>
        <color theme="0"/>
        <color theme="0"/>
      </colorScale>
    </cfRule>
  </conditionalFormatting>
  <conditionalFormatting sqref="S13">
    <cfRule type="colorScale" priority="11">
      <colorScale>
        <cfvo type="min"/>
        <cfvo type="max"/>
        <color theme="0"/>
        <color theme="0"/>
      </colorScale>
    </cfRule>
    <cfRule type="cellIs" dxfId="143" priority="12" stopIfTrue="1" operator="between">
      <formula>0.9</formula>
      <formula>1</formula>
    </cfRule>
    <cfRule type="cellIs" dxfId="142" priority="13" stopIfTrue="1" operator="between">
      <formula>0.7</formula>
      <formula>0.8999</formula>
    </cfRule>
    <cfRule type="cellIs" dxfId="141" priority="14" stopIfTrue="1" operator="between">
      <formula>0</formula>
      <formula>0.699</formula>
    </cfRule>
    <cfRule type="cellIs" dxfId="140" priority="15" stopIfTrue="1" operator="between">
      <formula>0.9</formula>
      <formula>1</formula>
    </cfRule>
    <cfRule type="cellIs" dxfId="139" priority="16" stopIfTrue="1" operator="between">
      <formula>0.7</formula>
      <formula>0.8999</formula>
    </cfRule>
    <cfRule type="cellIs" dxfId="138" priority="17" stopIfTrue="1" operator="between">
      <formula>0</formula>
      <formula>0.699</formula>
    </cfRule>
  </conditionalFormatting>
  <conditionalFormatting sqref="S14">
    <cfRule type="colorScale" priority="20">
      <colorScale>
        <cfvo type="min"/>
        <cfvo type="max"/>
        <color theme="0"/>
        <color theme="0"/>
      </colorScale>
    </cfRule>
    <cfRule type="cellIs" dxfId="137" priority="21" stopIfTrue="1" operator="between">
      <formula>0.9</formula>
      <formula>1</formula>
    </cfRule>
    <cfRule type="cellIs" dxfId="136" priority="22" stopIfTrue="1" operator="between">
      <formula>0.7</formula>
      <formula>0.8999</formula>
    </cfRule>
    <cfRule type="cellIs" dxfId="135" priority="23" stopIfTrue="1" operator="between">
      <formula>0</formula>
      <formula>0.699</formula>
    </cfRule>
    <cfRule type="cellIs" dxfId="134" priority="24" stopIfTrue="1" operator="between">
      <formula>0.9</formula>
      <formula>1</formula>
    </cfRule>
    <cfRule type="cellIs" dxfId="133" priority="25" stopIfTrue="1" operator="between">
      <formula>0.7</formula>
      <formula>0.8999</formula>
    </cfRule>
    <cfRule type="cellIs" dxfId="132" priority="26" stopIfTrue="1" operator="between">
      <formula>0</formula>
      <formula>0.699</formula>
    </cfRule>
  </conditionalFormatting>
  <conditionalFormatting sqref="S15">
    <cfRule type="colorScale" priority="29">
      <colorScale>
        <cfvo type="min"/>
        <cfvo type="max"/>
        <color theme="0"/>
        <color theme="0"/>
      </colorScale>
    </cfRule>
    <cfRule type="cellIs" dxfId="131" priority="30" stopIfTrue="1" operator="between">
      <formula>0.9</formula>
      <formula>1</formula>
    </cfRule>
    <cfRule type="cellIs" dxfId="130" priority="31" stopIfTrue="1" operator="between">
      <formula>0.7</formula>
      <formula>0.8999</formula>
    </cfRule>
    <cfRule type="cellIs" dxfId="129" priority="32" stopIfTrue="1" operator="between">
      <formula>0</formula>
      <formula>0.699</formula>
    </cfRule>
    <cfRule type="cellIs" dxfId="128" priority="33" stopIfTrue="1" operator="between">
      <formula>0.9</formula>
      <formula>1</formula>
    </cfRule>
    <cfRule type="cellIs" dxfId="127" priority="34" stopIfTrue="1" operator="between">
      <formula>0.7</formula>
      <formula>0.8999</formula>
    </cfRule>
    <cfRule type="cellIs" dxfId="126" priority="35" stopIfTrue="1" operator="between">
      <formula>0</formula>
      <formula>0.699</formula>
    </cfRule>
  </conditionalFormatting>
  <conditionalFormatting sqref="S16">
    <cfRule type="colorScale" priority="38">
      <colorScale>
        <cfvo type="min"/>
        <cfvo type="max"/>
        <color theme="0"/>
        <color theme="0"/>
      </colorScale>
    </cfRule>
    <cfRule type="cellIs" dxfId="125" priority="39" stopIfTrue="1" operator="between">
      <formula>0.9</formula>
      <formula>1</formula>
    </cfRule>
    <cfRule type="cellIs" dxfId="124" priority="40" stopIfTrue="1" operator="between">
      <formula>0.7</formula>
      <formula>0.8999</formula>
    </cfRule>
    <cfRule type="cellIs" dxfId="123" priority="41" stopIfTrue="1" operator="between">
      <formula>0</formula>
      <formula>0.699</formula>
    </cfRule>
    <cfRule type="cellIs" dxfId="122" priority="42" stopIfTrue="1" operator="between">
      <formula>0.9</formula>
      <formula>1</formula>
    </cfRule>
    <cfRule type="cellIs" dxfId="121" priority="43" stopIfTrue="1" operator="between">
      <formula>0.7</formula>
      <formula>0.8999</formula>
    </cfRule>
    <cfRule type="cellIs" dxfId="120" priority="44" stopIfTrue="1" operator="between">
      <formula>0</formula>
      <formula>0.699</formula>
    </cfRule>
  </conditionalFormatting>
  <conditionalFormatting sqref="S17">
    <cfRule type="colorScale" priority="47">
      <colorScale>
        <cfvo type="min"/>
        <cfvo type="max"/>
        <color theme="0"/>
        <color theme="0"/>
      </colorScale>
    </cfRule>
    <cfRule type="cellIs" dxfId="119" priority="48" stopIfTrue="1" operator="between">
      <formula>0.9</formula>
      <formula>1</formula>
    </cfRule>
    <cfRule type="cellIs" dxfId="118" priority="49" stopIfTrue="1" operator="between">
      <formula>0.7</formula>
      <formula>0.8999</formula>
    </cfRule>
    <cfRule type="cellIs" dxfId="117" priority="50" stopIfTrue="1" operator="between">
      <formula>0</formula>
      <formula>0.699</formula>
    </cfRule>
    <cfRule type="cellIs" dxfId="116" priority="51" stopIfTrue="1" operator="between">
      <formula>0.9</formula>
      <formula>1</formula>
    </cfRule>
    <cfRule type="cellIs" dxfId="115" priority="52" stopIfTrue="1" operator="between">
      <formula>0.7</formula>
      <formula>0.8999</formula>
    </cfRule>
    <cfRule type="cellIs" dxfId="114" priority="53" stopIfTrue="1" operator="between">
      <formula>0</formula>
      <formula>0.699</formula>
    </cfRule>
  </conditionalFormatting>
  <conditionalFormatting sqref="S18">
    <cfRule type="colorScale" priority="56">
      <colorScale>
        <cfvo type="min"/>
        <cfvo type="max"/>
        <color theme="0"/>
        <color theme="0"/>
      </colorScale>
    </cfRule>
    <cfRule type="cellIs" dxfId="113" priority="57" stopIfTrue="1" operator="between">
      <formula>0.9</formula>
      <formula>1</formula>
    </cfRule>
    <cfRule type="cellIs" dxfId="112" priority="58" stopIfTrue="1" operator="between">
      <formula>0.7</formula>
      <formula>0.8999</formula>
    </cfRule>
    <cfRule type="cellIs" dxfId="111" priority="59" stopIfTrue="1" operator="between">
      <formula>0</formula>
      <formula>0.699</formula>
    </cfRule>
    <cfRule type="cellIs" dxfId="110" priority="60" stopIfTrue="1" operator="between">
      <formula>0.9</formula>
      <formula>1</formula>
    </cfRule>
    <cfRule type="cellIs" dxfId="109" priority="61" stopIfTrue="1" operator="between">
      <formula>0.7</formula>
      <formula>0.8999</formula>
    </cfRule>
    <cfRule type="cellIs" dxfId="108" priority="62" stopIfTrue="1" operator="between">
      <formula>0</formula>
      <formula>0.699</formula>
    </cfRule>
  </conditionalFormatting>
  <conditionalFormatting sqref="S19">
    <cfRule type="colorScale" priority="65">
      <colorScale>
        <cfvo type="min"/>
        <cfvo type="max"/>
        <color theme="0"/>
        <color theme="0"/>
      </colorScale>
    </cfRule>
    <cfRule type="cellIs" dxfId="107" priority="66" stopIfTrue="1" operator="between">
      <formula>0.9</formula>
      <formula>1</formula>
    </cfRule>
    <cfRule type="cellIs" dxfId="106" priority="67" stopIfTrue="1" operator="between">
      <formula>0.7</formula>
      <formula>0.8999</formula>
    </cfRule>
    <cfRule type="cellIs" dxfId="105" priority="68" stopIfTrue="1" operator="between">
      <formula>0</formula>
      <formula>0.699</formula>
    </cfRule>
    <cfRule type="cellIs" dxfId="104" priority="69" stopIfTrue="1" operator="between">
      <formula>0.9</formula>
      <formula>1</formula>
    </cfRule>
    <cfRule type="cellIs" dxfId="103" priority="70" stopIfTrue="1" operator="between">
      <formula>0.7</formula>
      <formula>0.8999</formula>
    </cfRule>
    <cfRule type="cellIs" dxfId="102" priority="71" stopIfTrue="1" operator="between">
      <formula>0</formula>
      <formula>0.699</formula>
    </cfRule>
  </conditionalFormatting>
  <conditionalFormatting sqref="S20">
    <cfRule type="colorScale" priority="74">
      <colorScale>
        <cfvo type="min"/>
        <cfvo type="max"/>
        <color theme="0"/>
        <color theme="0"/>
      </colorScale>
    </cfRule>
    <cfRule type="cellIs" dxfId="101" priority="75" stopIfTrue="1" operator="between">
      <formula>0.9</formula>
      <formula>1</formula>
    </cfRule>
    <cfRule type="cellIs" dxfId="100" priority="76" stopIfTrue="1" operator="between">
      <formula>0.7</formula>
      <formula>0.8999</formula>
    </cfRule>
    <cfRule type="cellIs" dxfId="99" priority="77" stopIfTrue="1" operator="between">
      <formula>0</formula>
      <formula>0.699</formula>
    </cfRule>
    <cfRule type="cellIs" dxfId="98" priority="78" stopIfTrue="1" operator="between">
      <formula>0.9</formula>
      <formula>1</formula>
    </cfRule>
    <cfRule type="cellIs" dxfId="97" priority="79" stopIfTrue="1" operator="between">
      <formula>0.7</formula>
      <formula>0.8999</formula>
    </cfRule>
    <cfRule type="cellIs" dxfId="96" priority="80" stopIfTrue="1" operator="between">
      <formula>0</formula>
      <formula>0.699</formula>
    </cfRule>
  </conditionalFormatting>
  <conditionalFormatting sqref="S21">
    <cfRule type="colorScale" priority="83">
      <colorScale>
        <cfvo type="min"/>
        <cfvo type="max"/>
        <color theme="0"/>
        <color theme="0"/>
      </colorScale>
    </cfRule>
    <cfRule type="cellIs" dxfId="95" priority="84" stopIfTrue="1" operator="between">
      <formula>0.9</formula>
      <formula>1</formula>
    </cfRule>
    <cfRule type="cellIs" dxfId="94" priority="85" stopIfTrue="1" operator="between">
      <formula>0.7</formula>
      <formula>0.8999</formula>
    </cfRule>
    <cfRule type="cellIs" dxfId="93" priority="86" stopIfTrue="1" operator="between">
      <formula>0</formula>
      <formula>0.699</formula>
    </cfRule>
    <cfRule type="cellIs" dxfId="92" priority="87" stopIfTrue="1" operator="between">
      <formula>0.9</formula>
      <formula>1</formula>
    </cfRule>
    <cfRule type="cellIs" dxfId="91" priority="88" stopIfTrue="1" operator="between">
      <formula>0.7</formula>
      <formula>0.8999</formula>
    </cfRule>
    <cfRule type="cellIs" dxfId="90" priority="89" stopIfTrue="1" operator="between">
      <formula>0</formula>
      <formula>0.699</formula>
    </cfRule>
  </conditionalFormatting>
  <dataValidations count="10">
    <dataValidation operator="equal" allowBlank="1" showErrorMessage="1" sqref="AK7">
      <formula1>0</formula1>
      <formula2>0</formula2>
    </dataValidation>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27:AB49">
      <formula1>"Alcaldía Local,Central,Sectorial,"</formula1>
      <formula2>0</formula2>
    </dataValidation>
    <dataValidation type="list" operator="equal" allowBlank="1" showErrorMessage="1" sqref="AC27:AC49">
      <formula1>"Coeficiente,Índice o razón,Porcentaje,Tasa,Valor absoluto"</formula1>
      <formula2>0</formula2>
    </dataValidation>
    <dataValidation type="list" operator="equal" allowBlank="1" showErrorMessage="1" sqref="AD27:AD49">
      <formula1>"Diario,Semanal,Mensual,Bimestral ,Trimestral,Semestral ,Anual"</formula1>
      <formula2>0</formula2>
    </dataValidation>
    <dataValidation type="list" operator="equal" allowBlank="1" showErrorMessage="1" sqref="AE27:AE49">
      <formula1>"Alta ,Media ,Baja"</formula1>
      <formula2>0</formula2>
    </dataValidation>
    <dataValidation type="list" operator="equal" allowBlank="1" showErrorMessage="1" sqref="AI27:AI49">
      <formula1>"Gestión"</formula1>
      <formula2>0</formula2>
    </dataValidation>
    <dataValidation type="list" operator="equal" allowBlank="1" showErrorMessage="1" sqref="AJ27: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FINANCIERA\[POA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FINANCIERA\[POA 2023.xlsx]datos'!#REF!</xm:f>
          </x14:formula1>
          <xm:sqref>D7:Z7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50"/>
  <sheetViews>
    <sheetView showGridLines="0" tabSelected="1" topLeftCell="AW17" zoomScale="86" zoomScaleNormal="86" workbookViewId="0">
      <selection activeCell="BA17" sqref="BA17"/>
    </sheetView>
  </sheetViews>
  <sheetFormatPr baseColWidth="10" defaultColWidth="20.5703125" defaultRowHeight="12.75" customHeight="1" x14ac:dyDescent="0.25"/>
  <cols>
    <col min="1" max="1" width="4.7109375" customWidth="1"/>
    <col min="2" max="2" width="13.42578125" style="62" customWidth="1"/>
    <col min="3" max="3" width="43.28515625" style="62" customWidth="1"/>
    <col min="4" max="4" width="9.140625" style="62" customWidth="1"/>
    <col min="5" max="5" width="8.42578125" style="62" customWidth="1"/>
    <col min="6" max="6" width="9.5703125" style="62" customWidth="1"/>
    <col min="7" max="7" width="9.4257812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23.140625" style="62" customWidth="1"/>
    <col min="22" max="22" width="32.5703125" style="62" customWidth="1"/>
    <col min="23" max="25" width="20.5703125" style="62" customWidth="1"/>
    <col min="26" max="26" width="20.5703125" style="63" customWidth="1"/>
    <col min="27" max="27" width="48.140625" style="63" customWidth="1"/>
    <col min="28" max="36" width="20.5703125" style="63" customWidth="1"/>
    <col min="37" max="37" width="26.7109375" style="63" customWidth="1"/>
    <col min="38" max="38" width="45.7109375" style="63" customWidth="1"/>
    <col min="39" max="39" width="25.42578125" style="63" customWidth="1"/>
    <col min="40" max="40" width="49.28515625" style="63" customWidth="1"/>
    <col min="41" max="41" width="40" style="63" customWidth="1"/>
    <col min="42" max="42" width="25.85546875" style="63" customWidth="1"/>
    <col min="43" max="43" width="33" style="63" customWidth="1"/>
    <col min="44" max="44" width="35.42578125" style="63" customWidth="1"/>
    <col min="45" max="46" width="20.5703125" style="63" customWidth="1"/>
    <col min="47" max="48" width="20.5703125" style="411" customWidth="1"/>
    <col min="49" max="49" width="57.42578125" style="63" customWidth="1"/>
    <col min="50" max="50" width="57.7109375" style="62" customWidth="1"/>
    <col min="51" max="52" width="20.5703125" style="62" customWidth="1"/>
    <col min="53" max="53" width="64.5703125" style="62" customWidth="1"/>
    <col min="54" max="54" width="48"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64" customFormat="1" ht="30.75" customHeight="1" thickBot="1" x14ac:dyDescent="0.4">
      <c r="B2" s="1312"/>
      <c r="C2" s="1315" t="s">
        <v>18</v>
      </c>
      <c r="D2" s="1316"/>
      <c r="E2" s="1316"/>
      <c r="F2" s="1316"/>
      <c r="G2" s="1316"/>
      <c r="H2" s="1316"/>
      <c r="I2" s="1316"/>
      <c r="J2" s="1316"/>
      <c r="K2" s="1316"/>
      <c r="L2" s="1316"/>
      <c r="M2" s="1316"/>
      <c r="N2" s="1316"/>
      <c r="O2" s="1316"/>
      <c r="P2" s="1316"/>
      <c r="Q2" s="1317"/>
      <c r="R2" s="1321" t="s">
        <v>200</v>
      </c>
      <c r="S2" s="1322"/>
      <c r="T2" s="1322"/>
      <c r="U2" s="1322"/>
      <c r="V2" s="1322"/>
      <c r="W2" s="1322"/>
      <c r="X2" s="1322"/>
      <c r="Y2" s="1322"/>
      <c r="Z2" s="1322"/>
      <c r="AA2" s="1322"/>
      <c r="AB2" s="1322"/>
      <c r="AC2" s="1322"/>
      <c r="AD2" s="1322"/>
      <c r="AE2" s="1322"/>
      <c r="AF2" s="1322"/>
      <c r="AG2" s="1322"/>
      <c r="AH2" s="1322"/>
      <c r="AI2" s="1323"/>
      <c r="AJ2" s="1333" t="s">
        <v>20</v>
      </c>
      <c r="AK2" s="1334"/>
      <c r="AL2" s="1334"/>
      <c r="AM2" s="1334"/>
      <c r="AN2" s="1334"/>
      <c r="AO2" s="1334"/>
      <c r="AP2" s="1334"/>
      <c r="AQ2" s="1334"/>
      <c r="AR2" s="1334"/>
      <c r="AS2" s="1334"/>
      <c r="AT2" s="1334"/>
      <c r="AU2" s="1335"/>
      <c r="AV2" s="1346" t="s">
        <v>21</v>
      </c>
      <c r="AW2" s="1347"/>
      <c r="AX2" s="1347"/>
      <c r="AY2" s="1347"/>
      <c r="AZ2" s="1347"/>
      <c r="BA2" s="1347"/>
      <c r="BB2" s="1347"/>
      <c r="BC2" s="1347"/>
      <c r="BD2" s="1347"/>
      <c r="BE2" s="1347"/>
      <c r="BF2" s="1347"/>
      <c r="BG2" s="1347"/>
      <c r="BH2" s="1347"/>
      <c r="BI2" s="1347"/>
      <c r="BJ2" s="1348"/>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18.75" customHeight="1" thickBot="1" x14ac:dyDescent="0.4">
      <c r="B3" s="1313"/>
      <c r="C3" s="1327"/>
      <c r="D3" s="1328"/>
      <c r="E3" s="1328"/>
      <c r="F3" s="1328"/>
      <c r="G3" s="1328"/>
      <c r="H3" s="1328"/>
      <c r="I3" s="1328"/>
      <c r="J3" s="1328"/>
      <c r="K3" s="1328"/>
      <c r="L3" s="1328"/>
      <c r="M3" s="1328"/>
      <c r="N3" s="1328"/>
      <c r="O3" s="1328"/>
      <c r="P3" s="1328"/>
      <c r="Q3" s="1329"/>
      <c r="R3" s="1330"/>
      <c r="S3" s="1331"/>
      <c r="T3" s="1331"/>
      <c r="U3" s="1331"/>
      <c r="V3" s="1331"/>
      <c r="W3" s="1331"/>
      <c r="X3" s="1331"/>
      <c r="Y3" s="1331"/>
      <c r="Z3" s="1331"/>
      <c r="AA3" s="1331"/>
      <c r="AB3" s="1331"/>
      <c r="AC3" s="1331"/>
      <c r="AD3" s="1331"/>
      <c r="AE3" s="1331"/>
      <c r="AF3" s="1331"/>
      <c r="AG3" s="1331"/>
      <c r="AH3" s="1331"/>
      <c r="AI3" s="1332"/>
      <c r="AJ3" s="1333" t="s">
        <v>22</v>
      </c>
      <c r="AK3" s="1334"/>
      <c r="AL3" s="1334"/>
      <c r="AM3" s="1334"/>
      <c r="AN3" s="1334"/>
      <c r="AO3" s="1334"/>
      <c r="AP3" s="1334"/>
      <c r="AQ3" s="1334"/>
      <c r="AR3" s="1334"/>
      <c r="AS3" s="1334"/>
      <c r="AT3" s="1334"/>
      <c r="AU3" s="1335"/>
      <c r="AV3" s="1349">
        <v>3</v>
      </c>
      <c r="AW3" s="1350"/>
      <c r="AX3" s="1350"/>
      <c r="AY3" s="1350"/>
      <c r="AZ3" s="1350"/>
      <c r="BA3" s="1350"/>
      <c r="BB3" s="1350"/>
      <c r="BC3" s="1350"/>
      <c r="BD3" s="1350"/>
      <c r="BE3" s="1350"/>
      <c r="BF3" s="1350"/>
      <c r="BG3" s="1350"/>
      <c r="BH3" s="1350"/>
      <c r="BI3" s="1350"/>
      <c r="BJ3" s="1351"/>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1.75" customHeight="1" thickBot="1" x14ac:dyDescent="0.4">
      <c r="B4" s="1313"/>
      <c r="C4" s="1318"/>
      <c r="D4" s="1319"/>
      <c r="E4" s="1319"/>
      <c r="F4" s="1319"/>
      <c r="G4" s="1319"/>
      <c r="H4" s="1319"/>
      <c r="I4" s="1319"/>
      <c r="J4" s="1319"/>
      <c r="K4" s="1319"/>
      <c r="L4" s="1319"/>
      <c r="M4" s="1319"/>
      <c r="N4" s="1319"/>
      <c r="O4" s="1319"/>
      <c r="P4" s="1319"/>
      <c r="Q4" s="1320"/>
      <c r="R4" s="1324"/>
      <c r="S4" s="1325"/>
      <c r="T4" s="1325"/>
      <c r="U4" s="1325"/>
      <c r="V4" s="1325"/>
      <c r="W4" s="1325"/>
      <c r="X4" s="1325"/>
      <c r="Y4" s="1325"/>
      <c r="Z4" s="1325"/>
      <c r="AA4" s="1325"/>
      <c r="AB4" s="1325"/>
      <c r="AC4" s="1325"/>
      <c r="AD4" s="1325"/>
      <c r="AE4" s="1325"/>
      <c r="AF4" s="1325"/>
      <c r="AG4" s="1325"/>
      <c r="AH4" s="1325"/>
      <c r="AI4" s="1326"/>
      <c r="AJ4" s="1333" t="s">
        <v>23</v>
      </c>
      <c r="AK4" s="1334"/>
      <c r="AL4" s="1334"/>
      <c r="AM4" s="1334"/>
      <c r="AN4" s="1334"/>
      <c r="AO4" s="1334"/>
      <c r="AP4" s="1334"/>
      <c r="AQ4" s="1334"/>
      <c r="AR4" s="1334"/>
      <c r="AS4" s="1334"/>
      <c r="AT4" s="1334"/>
      <c r="AU4" s="1335"/>
      <c r="AV4" s="1352">
        <v>42741</v>
      </c>
      <c r="AW4" s="1353"/>
      <c r="AX4" s="1353"/>
      <c r="AY4" s="1353"/>
      <c r="AZ4" s="1353"/>
      <c r="BA4" s="1353"/>
      <c r="BB4" s="1353"/>
      <c r="BC4" s="1353"/>
      <c r="BD4" s="1353"/>
      <c r="BE4" s="1353"/>
      <c r="BF4" s="1353"/>
      <c r="BG4" s="1353"/>
      <c r="BH4" s="1353"/>
      <c r="BI4" s="1353"/>
      <c r="BJ4" s="1354"/>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0.25" customHeight="1" x14ac:dyDescent="0.35">
      <c r="B5" s="1313"/>
      <c r="C5" s="1315" t="s">
        <v>24</v>
      </c>
      <c r="D5" s="1316"/>
      <c r="E5" s="1316"/>
      <c r="F5" s="1316"/>
      <c r="G5" s="1316"/>
      <c r="H5" s="1316"/>
      <c r="I5" s="1316"/>
      <c r="J5" s="1316"/>
      <c r="K5" s="1316"/>
      <c r="L5" s="1316"/>
      <c r="M5" s="1316"/>
      <c r="N5" s="1316"/>
      <c r="O5" s="1316"/>
      <c r="P5" s="1316"/>
      <c r="Q5" s="1317"/>
      <c r="R5" s="1321" t="s">
        <v>25</v>
      </c>
      <c r="S5" s="1322"/>
      <c r="T5" s="1322"/>
      <c r="U5" s="1322"/>
      <c r="V5" s="1322"/>
      <c r="W5" s="1322"/>
      <c r="X5" s="1322"/>
      <c r="Y5" s="1322"/>
      <c r="Z5" s="1322"/>
      <c r="AA5" s="1322"/>
      <c r="AB5" s="1322"/>
      <c r="AC5" s="1322"/>
      <c r="AD5" s="1322"/>
      <c r="AE5" s="1322"/>
      <c r="AF5" s="1322"/>
      <c r="AG5" s="1322"/>
      <c r="AH5" s="1322"/>
      <c r="AI5" s="1323"/>
      <c r="AJ5" s="1315" t="s">
        <v>26</v>
      </c>
      <c r="AK5" s="1316"/>
      <c r="AL5" s="1316"/>
      <c r="AM5" s="1316"/>
      <c r="AN5" s="1316"/>
      <c r="AO5" s="1316"/>
      <c r="AP5" s="1316"/>
      <c r="AQ5" s="1316"/>
      <c r="AR5" s="1316"/>
      <c r="AS5" s="1316"/>
      <c r="AT5" s="1316"/>
      <c r="AU5" s="1317"/>
      <c r="AV5" s="1355" t="s">
        <v>27</v>
      </c>
      <c r="AW5" s="1356"/>
      <c r="AX5" s="1356"/>
      <c r="AY5" s="1356"/>
      <c r="AZ5" s="1356"/>
      <c r="BA5" s="1356"/>
      <c r="BB5" s="1356"/>
      <c r="BC5" s="1356"/>
      <c r="BD5" s="1356"/>
      <c r="BE5" s="1356"/>
      <c r="BF5" s="1356"/>
      <c r="BG5" s="1356"/>
      <c r="BH5" s="1356"/>
      <c r="BI5" s="1356"/>
      <c r="BJ5" s="1357"/>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34.5" customHeight="1" thickBot="1" x14ac:dyDescent="0.4">
      <c r="B6" s="1314"/>
      <c r="C6" s="1318"/>
      <c r="D6" s="1319"/>
      <c r="E6" s="1319"/>
      <c r="F6" s="1319"/>
      <c r="G6" s="1319"/>
      <c r="H6" s="1319"/>
      <c r="I6" s="1319"/>
      <c r="J6" s="1319"/>
      <c r="K6" s="1319"/>
      <c r="L6" s="1319"/>
      <c r="M6" s="1319"/>
      <c r="N6" s="1319"/>
      <c r="O6" s="1319"/>
      <c r="P6" s="1319"/>
      <c r="Q6" s="1320"/>
      <c r="R6" s="1324"/>
      <c r="S6" s="1325"/>
      <c r="T6" s="1325"/>
      <c r="U6" s="1325"/>
      <c r="V6" s="1325"/>
      <c r="W6" s="1325"/>
      <c r="X6" s="1325"/>
      <c r="Y6" s="1325"/>
      <c r="Z6" s="1325"/>
      <c r="AA6" s="1325"/>
      <c r="AB6" s="1325"/>
      <c r="AC6" s="1325"/>
      <c r="AD6" s="1325"/>
      <c r="AE6" s="1325"/>
      <c r="AF6" s="1325"/>
      <c r="AG6" s="1325"/>
      <c r="AH6" s="1325"/>
      <c r="AI6" s="1326"/>
      <c r="AJ6" s="1318"/>
      <c r="AK6" s="1319"/>
      <c r="AL6" s="1319"/>
      <c r="AM6" s="1319"/>
      <c r="AN6" s="1319"/>
      <c r="AO6" s="1319"/>
      <c r="AP6" s="1319"/>
      <c r="AQ6" s="1319"/>
      <c r="AR6" s="1319"/>
      <c r="AS6" s="1319"/>
      <c r="AT6" s="1319"/>
      <c r="AU6" s="1320"/>
      <c r="AV6" s="1358"/>
      <c r="AW6" s="1359"/>
      <c r="AX6" s="1359"/>
      <c r="AY6" s="1359"/>
      <c r="AZ6" s="1359"/>
      <c r="BA6" s="1359"/>
      <c r="BB6" s="1359"/>
      <c r="BC6" s="1359"/>
      <c r="BD6" s="1359"/>
      <c r="BE6" s="1359"/>
      <c r="BF6" s="1359"/>
      <c r="BG6" s="1359"/>
      <c r="BH6" s="1359"/>
      <c r="BI6" s="1359"/>
      <c r="BJ6" s="1360"/>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50.25" customHeight="1" x14ac:dyDescent="0.25">
      <c r="B7" s="1035" t="s">
        <v>28</v>
      </c>
      <c r="C7" s="1036"/>
      <c r="D7" s="1559" t="s">
        <v>1406</v>
      </c>
      <c r="E7" s="1559"/>
      <c r="F7" s="1559"/>
      <c r="G7" s="1559"/>
      <c r="H7" s="1559"/>
      <c r="I7" s="1559"/>
      <c r="J7" s="1559"/>
      <c r="K7" s="1559"/>
      <c r="L7" s="1559"/>
      <c r="M7" s="1559"/>
      <c r="N7" s="1559"/>
      <c r="O7" s="1559"/>
      <c r="P7" s="1559"/>
      <c r="Q7" s="1559"/>
      <c r="R7" s="1559"/>
      <c r="S7" s="1559"/>
      <c r="T7" s="1559"/>
      <c r="U7" s="1559"/>
      <c r="V7" s="1559"/>
      <c r="W7" s="1559"/>
      <c r="X7" s="1559"/>
      <c r="Y7" s="1559"/>
      <c r="Z7" s="1559"/>
      <c r="AA7" s="1064" t="s">
        <v>30</v>
      </c>
      <c r="AB7" s="1064"/>
      <c r="AC7" s="1560" t="s">
        <v>1407</v>
      </c>
      <c r="AD7" s="1560"/>
      <c r="AE7" s="1560"/>
      <c r="AF7" s="1560"/>
      <c r="AG7" s="1560"/>
      <c r="AH7" s="1560"/>
      <c r="AI7" s="1560"/>
      <c r="AJ7" s="1560"/>
      <c r="AK7" s="1064" t="s">
        <v>32</v>
      </c>
      <c r="AL7" s="1064"/>
      <c r="AM7" s="1551" t="s">
        <v>33</v>
      </c>
      <c r="AN7" s="1551"/>
      <c r="AO7" s="1551"/>
      <c r="AP7" s="1551"/>
      <c r="AQ7" s="1551"/>
      <c r="AR7" s="1551"/>
      <c r="AS7" s="1551"/>
      <c r="AT7" s="1551"/>
      <c r="AU7" s="1062"/>
      <c r="AV7" s="1062"/>
      <c r="AW7" s="1062"/>
      <c r="AX7" s="1062"/>
      <c r="AY7" s="1062"/>
      <c r="AZ7" s="1062"/>
      <c r="BA7" s="1062"/>
      <c r="BB7" s="1062"/>
      <c r="BC7" s="1062"/>
      <c r="BD7" s="1062"/>
      <c r="BE7" s="1062"/>
      <c r="BF7" s="1062"/>
      <c r="BG7" s="1062"/>
      <c r="BH7" s="1062"/>
      <c r="BI7" s="1062"/>
      <c r="BJ7" s="1063"/>
    </row>
    <row r="8" spans="2:251" s="54" customFormat="1" ht="49.15" customHeight="1" x14ac:dyDescent="0.25">
      <c r="B8" s="1561" t="s">
        <v>34</v>
      </c>
      <c r="C8" s="1562"/>
      <c r="D8" s="1563" t="s">
        <v>1408</v>
      </c>
      <c r="E8" s="1564"/>
      <c r="F8" s="1564"/>
      <c r="G8" s="1564"/>
      <c r="H8" s="1564"/>
      <c r="I8" s="1564"/>
      <c r="J8" s="1564"/>
      <c r="K8" s="1564"/>
      <c r="L8" s="1564"/>
      <c r="M8" s="1564"/>
      <c r="N8" s="1564"/>
      <c r="O8" s="1564"/>
      <c r="P8" s="1564"/>
      <c r="Q8" s="1564"/>
      <c r="R8" s="1564"/>
      <c r="S8" s="1564"/>
      <c r="T8" s="1564"/>
      <c r="U8" s="1564"/>
      <c r="V8" s="1564"/>
      <c r="W8" s="1564"/>
      <c r="X8" s="1564"/>
      <c r="Y8" s="1564"/>
      <c r="Z8" s="1564"/>
      <c r="AA8" s="1564"/>
      <c r="AB8" s="1564"/>
      <c r="AC8" s="1564"/>
      <c r="AD8" s="1564"/>
      <c r="AE8" s="1564"/>
      <c r="AF8" s="1564"/>
      <c r="AG8" s="1564"/>
      <c r="AH8" s="1564"/>
      <c r="AI8" s="1564"/>
      <c r="AJ8" s="1564"/>
      <c r="AK8" s="1564"/>
      <c r="AL8" s="1565"/>
      <c r="AM8" s="904" t="s">
        <v>36</v>
      </c>
      <c r="AN8" s="1566">
        <v>44909</v>
      </c>
      <c r="AO8" s="1567"/>
      <c r="AP8" s="1567"/>
      <c r="AQ8" s="1567"/>
      <c r="AR8" s="1567"/>
      <c r="AS8" s="1567"/>
      <c r="AT8" s="1567"/>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201</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44.2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50.2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SUM(T13:T19)</f>
        <v>0.39900000000000002</v>
      </c>
      <c r="U12" s="1058"/>
      <c r="V12" s="1058"/>
      <c r="W12" s="1058"/>
      <c r="X12" s="131" t="s">
        <v>74</v>
      </c>
      <c r="Y12" s="131" t="s">
        <v>75</v>
      </c>
      <c r="Z12" s="1083"/>
      <c r="AA12" s="1058"/>
      <c r="AB12" s="1058"/>
      <c r="AC12" s="1058"/>
      <c r="AD12" s="1058"/>
      <c r="AE12" s="1057"/>
      <c r="AF12" s="132" t="s">
        <v>202</v>
      </c>
      <c r="AG12" s="132" t="s">
        <v>77</v>
      </c>
      <c r="AH12" s="133" t="s">
        <v>203</v>
      </c>
      <c r="AI12" s="1057"/>
      <c r="AJ12" s="1058"/>
      <c r="AK12" s="146" t="s">
        <v>79</v>
      </c>
      <c r="AL12" s="146" t="s">
        <v>80</v>
      </c>
      <c r="AM12" s="146" t="s">
        <v>81</v>
      </c>
      <c r="AN12" s="146" t="s">
        <v>204</v>
      </c>
      <c r="AO12" s="146" t="s">
        <v>205</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46.25" customHeight="1" x14ac:dyDescent="0.25">
      <c r="B13" s="896">
        <v>1</v>
      </c>
      <c r="C13" s="332" t="s">
        <v>1409</v>
      </c>
      <c r="D13" s="48">
        <v>0.7</v>
      </c>
      <c r="E13" s="164">
        <v>2</v>
      </c>
      <c r="F13" s="164">
        <v>1</v>
      </c>
      <c r="G13" s="50">
        <f t="shared" ref="G13:G19" si="0">IF(ISERROR(F13/E13),"",(F13/E13))</f>
        <v>0.5</v>
      </c>
      <c r="H13" s="164">
        <v>4</v>
      </c>
      <c r="I13" s="164">
        <v>4</v>
      </c>
      <c r="J13" s="50">
        <f t="shared" ref="J13:J18" si="1">IF(ISERROR(I13/H13),"",(I13/H13))</f>
        <v>1</v>
      </c>
      <c r="K13" s="164">
        <v>4</v>
      </c>
      <c r="L13" s="69"/>
      <c r="M13" s="50">
        <f t="shared" ref="M13:M19" si="2">IF(ISERROR(L13/K13),"",(L13/K13))</f>
        <v>0</v>
      </c>
      <c r="N13" s="164">
        <v>4</v>
      </c>
      <c r="O13" s="69"/>
      <c r="P13" s="50">
        <f t="shared" ref="P13:P19" si="3">IF(ISERROR(O13/N13),"",(O13/N13))</f>
        <v>0</v>
      </c>
      <c r="Q13" s="284">
        <f t="shared" ref="Q13:R19" si="4">SUM(E13,H13,K13,N13)</f>
        <v>14</v>
      </c>
      <c r="R13" s="284">
        <f t="shared" si="4"/>
        <v>5</v>
      </c>
      <c r="S13" s="285">
        <f t="shared" ref="S13:S19" si="5">IF((IF(ISERROR(R13/Q13),0,(R13/Q13)))&gt;1,1,(IF(ISERROR(R13/Q13),0,(R13/Q13))))</f>
        <v>0.35714285714285715</v>
      </c>
      <c r="T13" s="285">
        <f t="shared" ref="T13:T19" si="6">S13*D13</f>
        <v>0.25</v>
      </c>
      <c r="U13" s="47" t="s">
        <v>1410</v>
      </c>
      <c r="V13" s="47" t="s">
        <v>1411</v>
      </c>
      <c r="W13" s="50" t="s">
        <v>1412</v>
      </c>
      <c r="X13" s="50" t="s">
        <v>1413</v>
      </c>
      <c r="Y13" s="50" t="s">
        <v>345</v>
      </c>
      <c r="Z13" s="71" t="s">
        <v>212</v>
      </c>
      <c r="AA13" s="145" t="s">
        <v>1414</v>
      </c>
      <c r="AB13" s="71" t="s">
        <v>162</v>
      </c>
      <c r="AC13" s="71" t="s">
        <v>100</v>
      </c>
      <c r="AD13" s="71" t="s">
        <v>317</v>
      </c>
      <c r="AE13" s="71" t="s">
        <v>274</v>
      </c>
      <c r="AF13" s="333">
        <v>14</v>
      </c>
      <c r="AG13" s="71">
        <v>2023</v>
      </c>
      <c r="AH13" s="71">
        <v>2022</v>
      </c>
      <c r="AI13" s="71" t="s">
        <v>103</v>
      </c>
      <c r="AJ13" s="71" t="s">
        <v>151</v>
      </c>
      <c r="AK13" s="75" t="s">
        <v>1321</v>
      </c>
      <c r="AL13" s="75" t="s">
        <v>1415</v>
      </c>
      <c r="AM13" s="73" t="s">
        <v>345</v>
      </c>
      <c r="AN13" s="334" t="s">
        <v>1416</v>
      </c>
      <c r="AO13" s="75" t="s">
        <v>1417</v>
      </c>
      <c r="AP13" s="75" t="s">
        <v>1321</v>
      </c>
      <c r="AQ13" s="75" t="s">
        <v>1418</v>
      </c>
      <c r="AR13" s="335" t="s">
        <v>1419</v>
      </c>
      <c r="AS13" s="35" t="s">
        <v>345</v>
      </c>
      <c r="AT13" s="335" t="s">
        <v>1420</v>
      </c>
      <c r="AU13" s="536">
        <v>2</v>
      </c>
      <c r="AV13" s="537">
        <v>1</v>
      </c>
      <c r="AW13" s="538" t="s">
        <v>1421</v>
      </c>
      <c r="AX13" s="538" t="s">
        <v>1422</v>
      </c>
      <c r="AY13" s="457">
        <v>4</v>
      </c>
      <c r="AZ13" s="897">
        <v>4</v>
      </c>
      <c r="BA13" s="650" t="s">
        <v>1423</v>
      </c>
      <c r="BB13" s="650" t="s">
        <v>1424</v>
      </c>
      <c r="BC13" s="645"/>
      <c r="BD13" s="645"/>
      <c r="BE13" s="645"/>
      <c r="BF13" s="645"/>
      <c r="BG13" s="654"/>
      <c r="BH13" s="897"/>
      <c r="BI13" s="901"/>
      <c r="BJ13" s="902"/>
      <c r="BK13" s="461"/>
    </row>
    <row r="14" spans="2:251" s="161" customFormat="1" ht="218.25" customHeight="1" x14ac:dyDescent="0.25">
      <c r="B14" s="157">
        <v>2</v>
      </c>
      <c r="C14" s="332" t="s">
        <v>1425</v>
      </c>
      <c r="D14" s="48">
        <v>0.05</v>
      </c>
      <c r="E14" s="69">
        <v>0.25</v>
      </c>
      <c r="F14" s="69">
        <v>0.25</v>
      </c>
      <c r="G14" s="50">
        <f t="shared" si="0"/>
        <v>1</v>
      </c>
      <c r="H14" s="69">
        <v>0.25</v>
      </c>
      <c r="I14" s="69">
        <v>0.25</v>
      </c>
      <c r="J14" s="50">
        <f t="shared" si="1"/>
        <v>1</v>
      </c>
      <c r="K14" s="69">
        <v>0.25</v>
      </c>
      <c r="L14" s="69"/>
      <c r="M14" s="50">
        <f t="shared" si="2"/>
        <v>0</v>
      </c>
      <c r="N14" s="69">
        <v>0.25</v>
      </c>
      <c r="O14" s="69"/>
      <c r="P14" s="50">
        <f t="shared" si="3"/>
        <v>0</v>
      </c>
      <c r="Q14" s="69">
        <f t="shared" si="4"/>
        <v>1</v>
      </c>
      <c r="R14" s="105">
        <f t="shared" si="4"/>
        <v>0.5</v>
      </c>
      <c r="S14" s="408">
        <f t="shared" si="5"/>
        <v>0.5</v>
      </c>
      <c r="T14" s="409">
        <f t="shared" si="6"/>
        <v>2.5000000000000001E-2</v>
      </c>
      <c r="U14" s="47" t="s">
        <v>1426</v>
      </c>
      <c r="V14" s="47" t="s">
        <v>1427</v>
      </c>
      <c r="W14" s="50" t="s">
        <v>1428</v>
      </c>
      <c r="X14" s="50" t="s">
        <v>1429</v>
      </c>
      <c r="Y14" s="50" t="s">
        <v>345</v>
      </c>
      <c r="Z14" s="71" t="s">
        <v>212</v>
      </c>
      <c r="AA14" s="336" t="s">
        <v>1430</v>
      </c>
      <c r="AB14" s="71" t="s">
        <v>162</v>
      </c>
      <c r="AC14" s="71" t="s">
        <v>100</v>
      </c>
      <c r="AD14" s="71" t="s">
        <v>317</v>
      </c>
      <c r="AE14" s="71" t="s">
        <v>274</v>
      </c>
      <c r="AF14" s="333">
        <v>100</v>
      </c>
      <c r="AG14" s="71">
        <v>2023</v>
      </c>
      <c r="AH14" s="71">
        <v>2022</v>
      </c>
      <c r="AI14" s="71" t="s">
        <v>103</v>
      </c>
      <c r="AJ14" s="71" t="s">
        <v>151</v>
      </c>
      <c r="AK14" s="75" t="s">
        <v>1321</v>
      </c>
      <c r="AL14" s="75" t="s">
        <v>1415</v>
      </c>
      <c r="AM14" s="73" t="s">
        <v>345</v>
      </c>
      <c r="AN14" s="334" t="s">
        <v>1431</v>
      </c>
      <c r="AO14" s="75" t="s">
        <v>1417</v>
      </c>
      <c r="AP14" s="75" t="s">
        <v>1321</v>
      </c>
      <c r="AQ14" s="75" t="s">
        <v>1418</v>
      </c>
      <c r="AR14" s="335" t="s">
        <v>1419</v>
      </c>
      <c r="AS14" s="35" t="s">
        <v>345</v>
      </c>
      <c r="AT14" s="335" t="s">
        <v>1420</v>
      </c>
      <c r="AU14" s="525">
        <v>0.25</v>
      </c>
      <c r="AV14" s="539">
        <v>0.25</v>
      </c>
      <c r="AW14" s="540" t="s">
        <v>1432</v>
      </c>
      <c r="AX14" s="541" t="s">
        <v>1433</v>
      </c>
      <c r="AY14" s="467">
        <v>0.25</v>
      </c>
      <c r="AZ14" s="467">
        <v>0.25</v>
      </c>
      <c r="BA14" s="650" t="s">
        <v>1434</v>
      </c>
      <c r="BB14" s="646" t="s">
        <v>1435</v>
      </c>
      <c r="BC14" s="645"/>
      <c r="BD14" s="645"/>
      <c r="BE14" s="645"/>
      <c r="BF14" s="645"/>
      <c r="BG14" s="655"/>
      <c r="BH14" s="457"/>
      <c r="BI14" s="465"/>
      <c r="BJ14" s="468"/>
      <c r="BK14" s="461"/>
    </row>
    <row r="15" spans="2:251" s="161" customFormat="1" ht="116.25" customHeight="1" x14ac:dyDescent="0.25">
      <c r="B15" s="157">
        <v>3</v>
      </c>
      <c r="C15" s="47" t="s">
        <v>1436</v>
      </c>
      <c r="D15" s="48">
        <v>0.05</v>
      </c>
      <c r="E15" s="69">
        <v>0.28000000000000003</v>
      </c>
      <c r="F15" s="69">
        <v>0.24</v>
      </c>
      <c r="G15" s="50">
        <f t="shared" si="0"/>
        <v>0.85714285714285698</v>
      </c>
      <c r="H15" s="69">
        <v>0.32</v>
      </c>
      <c r="I15" s="69">
        <v>0.24</v>
      </c>
      <c r="J15" s="50">
        <f t="shared" si="1"/>
        <v>0.75</v>
      </c>
      <c r="K15" s="69">
        <v>0.08</v>
      </c>
      <c r="L15" s="69"/>
      <c r="M15" s="50">
        <f t="shared" si="2"/>
        <v>0</v>
      </c>
      <c r="N15" s="106">
        <v>0.32</v>
      </c>
      <c r="O15" s="106"/>
      <c r="P15" s="50">
        <f t="shared" si="3"/>
        <v>0</v>
      </c>
      <c r="Q15" s="69">
        <f t="shared" si="4"/>
        <v>1</v>
      </c>
      <c r="R15" s="105">
        <f t="shared" si="4"/>
        <v>0.48</v>
      </c>
      <c r="S15" s="408">
        <f t="shared" si="5"/>
        <v>0.48</v>
      </c>
      <c r="T15" s="409">
        <f t="shared" si="6"/>
        <v>2.4E-2</v>
      </c>
      <c r="U15" s="47" t="s">
        <v>1437</v>
      </c>
      <c r="V15" s="47" t="s">
        <v>1438</v>
      </c>
      <c r="W15" s="51" t="s">
        <v>1439</v>
      </c>
      <c r="X15" s="51" t="s">
        <v>1440</v>
      </c>
      <c r="Y15" s="51" t="s">
        <v>1441</v>
      </c>
      <c r="Z15" s="71" t="s">
        <v>212</v>
      </c>
      <c r="AA15" s="145" t="s">
        <v>1442</v>
      </c>
      <c r="AB15" s="71" t="s">
        <v>162</v>
      </c>
      <c r="AC15" s="71" t="s">
        <v>100</v>
      </c>
      <c r="AD15" s="71" t="s">
        <v>101</v>
      </c>
      <c r="AE15" s="71" t="s">
        <v>274</v>
      </c>
      <c r="AF15" s="333">
        <v>100</v>
      </c>
      <c r="AG15" s="71">
        <v>2023</v>
      </c>
      <c r="AH15" s="71">
        <v>2022</v>
      </c>
      <c r="AI15" s="71" t="s">
        <v>103</v>
      </c>
      <c r="AJ15" s="71" t="s">
        <v>151</v>
      </c>
      <c r="AK15" s="75" t="s">
        <v>1321</v>
      </c>
      <c r="AL15" s="75" t="s">
        <v>1415</v>
      </c>
      <c r="AM15" s="74" t="s">
        <v>345</v>
      </c>
      <c r="AN15" s="334" t="s">
        <v>1416</v>
      </c>
      <c r="AO15" s="75" t="s">
        <v>1417</v>
      </c>
      <c r="AP15" s="75" t="s">
        <v>1321</v>
      </c>
      <c r="AQ15" s="75" t="s">
        <v>1418</v>
      </c>
      <c r="AR15" s="335" t="s">
        <v>1419</v>
      </c>
      <c r="AS15" s="35" t="s">
        <v>345</v>
      </c>
      <c r="AT15" s="335" t="s">
        <v>1420</v>
      </c>
      <c r="AU15" s="539">
        <v>0.28000000000000003</v>
      </c>
      <c r="AV15" s="539">
        <v>0.24</v>
      </c>
      <c r="AW15" s="540" t="s">
        <v>1443</v>
      </c>
      <c r="AX15" s="540" t="s">
        <v>1444</v>
      </c>
      <c r="AY15" s="467">
        <v>0.32</v>
      </c>
      <c r="AZ15" s="539">
        <v>0.24</v>
      </c>
      <c r="BA15" s="651" t="s">
        <v>1445</v>
      </c>
      <c r="BB15" s="647" t="s">
        <v>1444</v>
      </c>
      <c r="BC15" s="645"/>
      <c r="BD15" s="645"/>
      <c r="BE15" s="645"/>
      <c r="BF15" s="645"/>
      <c r="BG15" s="655"/>
      <c r="BH15" s="457"/>
      <c r="BI15" s="465"/>
      <c r="BJ15" s="468"/>
      <c r="BK15" s="461"/>
    </row>
    <row r="16" spans="2:251" s="161" customFormat="1" ht="111.75" customHeight="1" x14ac:dyDescent="0.25">
      <c r="B16" s="157">
        <v>4</v>
      </c>
      <c r="C16" s="47" t="s">
        <v>1446</v>
      </c>
      <c r="D16" s="48">
        <v>0.1</v>
      </c>
      <c r="E16" s="69">
        <v>0.25</v>
      </c>
      <c r="F16" s="69">
        <v>0.25</v>
      </c>
      <c r="G16" s="50">
        <f t="shared" si="0"/>
        <v>1</v>
      </c>
      <c r="H16" s="69">
        <v>0.25</v>
      </c>
      <c r="I16" s="69">
        <v>0.25</v>
      </c>
      <c r="J16" s="50">
        <f t="shared" si="1"/>
        <v>1</v>
      </c>
      <c r="K16" s="69">
        <v>0.25</v>
      </c>
      <c r="L16" s="69"/>
      <c r="M16" s="50">
        <f t="shared" si="2"/>
        <v>0</v>
      </c>
      <c r="N16" s="109">
        <v>0.25</v>
      </c>
      <c r="O16" s="109"/>
      <c r="P16" s="50">
        <f t="shared" si="3"/>
        <v>0</v>
      </c>
      <c r="Q16" s="69">
        <f t="shared" si="4"/>
        <v>1</v>
      </c>
      <c r="R16" s="105">
        <f t="shared" si="4"/>
        <v>0.5</v>
      </c>
      <c r="S16" s="408">
        <f t="shared" si="5"/>
        <v>0.5</v>
      </c>
      <c r="T16" s="409">
        <f t="shared" si="6"/>
        <v>0.05</v>
      </c>
      <c r="U16" s="47" t="s">
        <v>1447</v>
      </c>
      <c r="V16" s="47" t="s">
        <v>1448</v>
      </c>
      <c r="W16" s="51" t="s">
        <v>1449</v>
      </c>
      <c r="X16" s="51" t="s">
        <v>1450</v>
      </c>
      <c r="Y16" s="51" t="s">
        <v>1451</v>
      </c>
      <c r="Z16" s="71" t="s">
        <v>212</v>
      </c>
      <c r="AA16" s="145" t="s">
        <v>1452</v>
      </c>
      <c r="AB16" s="71" t="s">
        <v>162</v>
      </c>
      <c r="AC16" s="71" t="s">
        <v>100</v>
      </c>
      <c r="AD16" s="71" t="s">
        <v>317</v>
      </c>
      <c r="AE16" s="71" t="s">
        <v>274</v>
      </c>
      <c r="AF16" s="333">
        <v>100</v>
      </c>
      <c r="AG16" s="71">
        <v>2023</v>
      </c>
      <c r="AH16" s="71">
        <v>2022</v>
      </c>
      <c r="AI16" s="71" t="s">
        <v>103</v>
      </c>
      <c r="AJ16" s="71" t="s">
        <v>151</v>
      </c>
      <c r="AK16" s="75" t="s">
        <v>1321</v>
      </c>
      <c r="AL16" s="75" t="s">
        <v>1415</v>
      </c>
      <c r="AM16" s="74" t="s">
        <v>345</v>
      </c>
      <c r="AN16" s="334" t="s">
        <v>1431</v>
      </c>
      <c r="AO16" s="75" t="s">
        <v>1417</v>
      </c>
      <c r="AP16" s="75" t="s">
        <v>1321</v>
      </c>
      <c r="AQ16" s="75" t="s">
        <v>1418</v>
      </c>
      <c r="AR16" s="335" t="s">
        <v>1419</v>
      </c>
      <c r="AS16" s="35" t="s">
        <v>345</v>
      </c>
      <c r="AT16" s="335" t="s">
        <v>1420</v>
      </c>
      <c r="AU16" s="539">
        <v>0.25</v>
      </c>
      <c r="AV16" s="539">
        <v>0.25</v>
      </c>
      <c r="AW16" s="540" t="s">
        <v>1453</v>
      </c>
      <c r="AX16" s="540" t="s">
        <v>1454</v>
      </c>
      <c r="AY16" s="467">
        <v>0.25</v>
      </c>
      <c r="AZ16" s="467">
        <v>0.25</v>
      </c>
      <c r="BA16" s="652" t="s">
        <v>1455</v>
      </c>
      <c r="BB16" s="648" t="s">
        <v>1456</v>
      </c>
      <c r="BC16" s="645"/>
      <c r="BD16" s="645"/>
      <c r="BE16" s="645"/>
      <c r="BF16" s="645"/>
      <c r="BG16" s="654"/>
      <c r="BH16" s="428"/>
      <c r="BI16" s="428"/>
      <c r="BJ16" s="428"/>
      <c r="BK16" s="461"/>
    </row>
    <row r="17" spans="2:63" s="161" customFormat="1" ht="118.5" customHeight="1" x14ac:dyDescent="0.25">
      <c r="B17" s="157">
        <v>5</v>
      </c>
      <c r="C17" s="47" t="s">
        <v>1457</v>
      </c>
      <c r="D17" s="48">
        <v>0.03</v>
      </c>
      <c r="E17" s="69">
        <v>0.25</v>
      </c>
      <c r="F17" s="69">
        <v>0.25</v>
      </c>
      <c r="G17" s="50">
        <f t="shared" si="0"/>
        <v>1</v>
      </c>
      <c r="H17" s="69">
        <v>0.25</v>
      </c>
      <c r="I17" s="69">
        <v>0.25</v>
      </c>
      <c r="J17" s="50">
        <f t="shared" si="1"/>
        <v>1</v>
      </c>
      <c r="K17" s="69">
        <v>0.25</v>
      </c>
      <c r="L17" s="69"/>
      <c r="M17" s="50">
        <f t="shared" si="2"/>
        <v>0</v>
      </c>
      <c r="N17" s="69">
        <v>0.25</v>
      </c>
      <c r="O17" s="69"/>
      <c r="P17" s="50">
        <f t="shared" si="3"/>
        <v>0</v>
      </c>
      <c r="Q17" s="69">
        <f t="shared" si="4"/>
        <v>1</v>
      </c>
      <c r="R17" s="105">
        <f t="shared" si="4"/>
        <v>0.5</v>
      </c>
      <c r="S17" s="408">
        <f t="shared" si="5"/>
        <v>0.5</v>
      </c>
      <c r="T17" s="409">
        <f t="shared" si="6"/>
        <v>1.4999999999999999E-2</v>
      </c>
      <c r="U17" s="47" t="s">
        <v>1458</v>
      </c>
      <c r="V17" s="47" t="s">
        <v>1459</v>
      </c>
      <c r="W17" s="51" t="s">
        <v>1460</v>
      </c>
      <c r="X17" s="51" t="s">
        <v>1461</v>
      </c>
      <c r="Y17" s="51" t="s">
        <v>1462</v>
      </c>
      <c r="Z17" s="71" t="s">
        <v>212</v>
      </c>
      <c r="AA17" s="145" t="s">
        <v>1463</v>
      </c>
      <c r="AB17" s="71" t="s">
        <v>162</v>
      </c>
      <c r="AC17" s="71" t="s">
        <v>100</v>
      </c>
      <c r="AD17" s="71" t="s">
        <v>317</v>
      </c>
      <c r="AE17" s="71" t="s">
        <v>274</v>
      </c>
      <c r="AF17" s="333">
        <v>100</v>
      </c>
      <c r="AG17" s="71">
        <v>2023</v>
      </c>
      <c r="AH17" s="71">
        <v>2022</v>
      </c>
      <c r="AI17" s="71" t="s">
        <v>103</v>
      </c>
      <c r="AJ17" s="71" t="s">
        <v>151</v>
      </c>
      <c r="AK17" s="75" t="s">
        <v>1321</v>
      </c>
      <c r="AL17" s="75" t="s">
        <v>1415</v>
      </c>
      <c r="AM17" s="74" t="s">
        <v>345</v>
      </c>
      <c r="AN17" s="334" t="s">
        <v>1416</v>
      </c>
      <c r="AO17" s="75" t="s">
        <v>1417</v>
      </c>
      <c r="AP17" s="75" t="s">
        <v>1321</v>
      </c>
      <c r="AQ17" s="75" t="s">
        <v>1418</v>
      </c>
      <c r="AR17" s="335" t="s">
        <v>1419</v>
      </c>
      <c r="AS17" s="35" t="s">
        <v>345</v>
      </c>
      <c r="AT17" s="335" t="s">
        <v>1420</v>
      </c>
      <c r="AU17" s="542">
        <v>0.25</v>
      </c>
      <c r="AV17" s="543">
        <v>0.25</v>
      </c>
      <c r="AW17" s="544" t="s">
        <v>1464</v>
      </c>
      <c r="AX17" s="545" t="s">
        <v>1465</v>
      </c>
      <c r="AY17" s="467">
        <v>0.25</v>
      </c>
      <c r="AZ17" s="467">
        <v>0.25</v>
      </c>
      <c r="BA17" s="652" t="s">
        <v>1466</v>
      </c>
      <c r="BB17" s="649" t="s">
        <v>1467</v>
      </c>
      <c r="BC17" s="645"/>
      <c r="BD17" s="645"/>
      <c r="BE17" s="645"/>
      <c r="BF17" s="645"/>
      <c r="BG17" s="654"/>
      <c r="BH17" s="428"/>
      <c r="BI17" s="428"/>
      <c r="BJ17" s="428"/>
      <c r="BK17" s="461"/>
    </row>
    <row r="18" spans="2:63" s="161" customFormat="1" ht="102" customHeight="1" x14ac:dyDescent="0.25">
      <c r="B18" s="157">
        <v>6</v>
      </c>
      <c r="C18" s="47" t="s">
        <v>1468</v>
      </c>
      <c r="D18" s="48">
        <v>0.06</v>
      </c>
      <c r="E18" s="174">
        <v>0.25</v>
      </c>
      <c r="F18" s="174">
        <v>0.25</v>
      </c>
      <c r="G18" s="50">
        <f t="shared" si="0"/>
        <v>1</v>
      </c>
      <c r="H18" s="174">
        <v>0.25</v>
      </c>
      <c r="I18" s="174">
        <v>0.25</v>
      </c>
      <c r="J18" s="50">
        <f t="shared" si="1"/>
        <v>1</v>
      </c>
      <c r="K18" s="174">
        <v>0.25</v>
      </c>
      <c r="L18" s="164"/>
      <c r="M18" s="50">
        <f t="shared" si="2"/>
        <v>0</v>
      </c>
      <c r="N18" s="337">
        <v>0.25</v>
      </c>
      <c r="O18" s="272"/>
      <c r="P18" s="50">
        <f t="shared" si="3"/>
        <v>0</v>
      </c>
      <c r="Q18" s="69">
        <f t="shared" si="4"/>
        <v>1</v>
      </c>
      <c r="R18" s="105">
        <f t="shared" si="4"/>
        <v>0.5</v>
      </c>
      <c r="S18" s="408">
        <f t="shared" si="5"/>
        <v>0.5</v>
      </c>
      <c r="T18" s="409">
        <f t="shared" si="6"/>
        <v>0.03</v>
      </c>
      <c r="U18" s="47" t="s">
        <v>1469</v>
      </c>
      <c r="V18" s="47" t="s">
        <v>1470</v>
      </c>
      <c r="W18" s="47" t="s">
        <v>1471</v>
      </c>
      <c r="X18" s="51" t="s">
        <v>1472</v>
      </c>
      <c r="Y18" s="51" t="s">
        <v>1473</v>
      </c>
      <c r="Z18" s="71" t="s">
        <v>212</v>
      </c>
      <c r="AA18" s="145" t="s">
        <v>1474</v>
      </c>
      <c r="AB18" s="71" t="s">
        <v>162</v>
      </c>
      <c r="AC18" s="71" t="s">
        <v>100</v>
      </c>
      <c r="AD18" s="71" t="s">
        <v>317</v>
      </c>
      <c r="AE18" s="71" t="s">
        <v>274</v>
      </c>
      <c r="AF18" s="333">
        <v>100</v>
      </c>
      <c r="AG18" s="71">
        <v>2023</v>
      </c>
      <c r="AH18" s="71">
        <v>2022</v>
      </c>
      <c r="AI18" s="71" t="s">
        <v>103</v>
      </c>
      <c r="AJ18" s="71" t="s">
        <v>151</v>
      </c>
      <c r="AK18" s="75" t="s">
        <v>1321</v>
      </c>
      <c r="AL18" s="75" t="s">
        <v>1415</v>
      </c>
      <c r="AM18" s="74" t="s">
        <v>345</v>
      </c>
      <c r="AN18" s="334" t="s">
        <v>1475</v>
      </c>
      <c r="AO18" s="75" t="s">
        <v>1417</v>
      </c>
      <c r="AP18" s="75" t="s">
        <v>1321</v>
      </c>
      <c r="AQ18" s="75" t="s">
        <v>1418</v>
      </c>
      <c r="AR18" s="335" t="s">
        <v>1419</v>
      </c>
      <c r="AS18" s="35" t="s">
        <v>345</v>
      </c>
      <c r="AT18" s="335" t="s">
        <v>1420</v>
      </c>
      <c r="AU18" s="542">
        <v>0.25</v>
      </c>
      <c r="AV18" s="543">
        <v>0.25</v>
      </c>
      <c r="AW18" s="546" t="s">
        <v>1476</v>
      </c>
      <c r="AX18" s="546" t="s">
        <v>1477</v>
      </c>
      <c r="AY18" s="542">
        <v>0.25</v>
      </c>
      <c r="AZ18" s="542">
        <v>0.25</v>
      </c>
      <c r="BA18" s="652" t="s">
        <v>1478</v>
      </c>
      <c r="BB18" s="648" t="s">
        <v>1479</v>
      </c>
      <c r="BC18" s="645"/>
      <c r="BD18" s="645"/>
      <c r="BE18" s="645"/>
      <c r="BF18" s="645"/>
      <c r="BG18" s="654"/>
      <c r="BH18" s="428"/>
      <c r="BI18" s="428"/>
      <c r="BJ18" s="428"/>
      <c r="BK18" s="461"/>
    </row>
    <row r="19" spans="2:63" s="161" customFormat="1" ht="227.25" customHeight="1" x14ac:dyDescent="0.25">
      <c r="B19" s="157">
        <v>7</v>
      </c>
      <c r="C19" s="35" t="s">
        <v>1480</v>
      </c>
      <c r="D19" s="48">
        <v>0.01</v>
      </c>
      <c r="E19" s="174">
        <v>0.25</v>
      </c>
      <c r="F19" s="174">
        <v>0.25</v>
      </c>
      <c r="G19" s="50">
        <f t="shared" si="0"/>
        <v>1</v>
      </c>
      <c r="H19" s="174">
        <v>0.25</v>
      </c>
      <c r="I19" s="174">
        <v>0.25</v>
      </c>
      <c r="J19" s="50">
        <f t="shared" ref="J19" si="7">IF(ISERROR(I19/H19),"",(I19/H19))</f>
        <v>1</v>
      </c>
      <c r="K19" s="174">
        <v>0.25</v>
      </c>
      <c r="L19" s="164"/>
      <c r="M19" s="50">
        <f t="shared" si="2"/>
        <v>0</v>
      </c>
      <c r="N19" s="905">
        <v>0.25</v>
      </c>
      <c r="O19" s="906"/>
      <c r="P19" s="50">
        <f t="shared" si="3"/>
        <v>0</v>
      </c>
      <c r="Q19" s="69">
        <f t="shared" si="4"/>
        <v>1</v>
      </c>
      <c r="R19" s="105">
        <f t="shared" si="4"/>
        <v>0.5</v>
      </c>
      <c r="S19" s="408">
        <f t="shared" si="5"/>
        <v>0.5</v>
      </c>
      <c r="T19" s="285">
        <f t="shared" si="6"/>
        <v>5.0000000000000001E-3</v>
      </c>
      <c r="U19" s="117" t="s">
        <v>1481</v>
      </c>
      <c r="V19" s="47" t="s">
        <v>1482</v>
      </c>
      <c r="W19" s="50" t="s">
        <v>1483</v>
      </c>
      <c r="X19" s="51" t="s">
        <v>1484</v>
      </c>
      <c r="Y19" s="51" t="s">
        <v>1485</v>
      </c>
      <c r="Z19" s="71" t="s">
        <v>212</v>
      </c>
      <c r="AA19" s="145" t="s">
        <v>1486</v>
      </c>
      <c r="AB19" s="71" t="s">
        <v>162</v>
      </c>
      <c r="AC19" s="71" t="s">
        <v>100</v>
      </c>
      <c r="AD19" s="71" t="s">
        <v>317</v>
      </c>
      <c r="AE19" s="71" t="s">
        <v>274</v>
      </c>
      <c r="AF19" s="333">
        <v>100</v>
      </c>
      <c r="AG19" s="71">
        <v>2023</v>
      </c>
      <c r="AH19" s="71">
        <v>2022</v>
      </c>
      <c r="AI19" s="71" t="s">
        <v>103</v>
      </c>
      <c r="AJ19" s="71" t="s">
        <v>151</v>
      </c>
      <c r="AK19" s="75" t="s">
        <v>1321</v>
      </c>
      <c r="AL19" s="75" t="s">
        <v>1415</v>
      </c>
      <c r="AM19" s="74" t="s">
        <v>345</v>
      </c>
      <c r="AN19" s="334" t="s">
        <v>1487</v>
      </c>
      <c r="AO19" s="75" t="s">
        <v>1417</v>
      </c>
      <c r="AP19" s="75" t="s">
        <v>1321</v>
      </c>
      <c r="AQ19" s="75" t="s">
        <v>1418</v>
      </c>
      <c r="AR19" s="335" t="s">
        <v>1419</v>
      </c>
      <c r="AS19" s="35" t="s">
        <v>345</v>
      </c>
      <c r="AT19" s="335" t="s">
        <v>1420</v>
      </c>
      <c r="AU19" s="547">
        <v>0.25</v>
      </c>
      <c r="AV19" s="548">
        <v>0.25</v>
      </c>
      <c r="AW19" s="549" t="s">
        <v>1488</v>
      </c>
      <c r="AX19" s="550" t="s">
        <v>1489</v>
      </c>
      <c r="AY19" s="644">
        <v>0.25</v>
      </c>
      <c r="AZ19" s="644">
        <v>0.25</v>
      </c>
      <c r="BA19" s="653" t="s">
        <v>1490</v>
      </c>
      <c r="BB19" s="648" t="s">
        <v>1491</v>
      </c>
      <c r="BC19" s="645"/>
      <c r="BD19" s="645"/>
      <c r="BE19" s="645"/>
      <c r="BF19" s="645"/>
      <c r="BG19" s="654"/>
      <c r="BH19" s="428"/>
      <c r="BI19" s="428"/>
      <c r="BJ19" s="428"/>
      <c r="BK19" s="461"/>
    </row>
    <row r="20" spans="2:63" s="268" customFormat="1" ht="22.5" customHeight="1" x14ac:dyDescent="0.25">
      <c r="B20" s="167"/>
      <c r="C20" s="161"/>
      <c r="D20" s="276">
        <f>SUM(D13:D19)</f>
        <v>1</v>
      </c>
      <c r="E20" s="161"/>
      <c r="F20" s="161"/>
      <c r="G20" s="276"/>
      <c r="H20" s="161"/>
      <c r="I20" s="161"/>
      <c r="J20" s="276"/>
      <c r="K20" s="161"/>
      <c r="L20" s="161"/>
      <c r="M20" s="161"/>
      <c r="N20" s="161"/>
      <c r="O20" s="161"/>
      <c r="P20" s="161"/>
      <c r="Q20" s="161"/>
      <c r="R20" s="161"/>
      <c r="S20" s="161"/>
      <c r="T20" s="276">
        <f>SUM(T13:T19)</f>
        <v>0.39900000000000002</v>
      </c>
      <c r="U20" s="161"/>
      <c r="V20" s="161"/>
      <c r="W20" s="161"/>
      <c r="X20" s="161"/>
      <c r="Y20" s="161"/>
      <c r="Z20" s="167"/>
      <c r="AA20" s="267"/>
      <c r="AB20" s="161"/>
      <c r="AC20" s="161"/>
      <c r="AD20" s="161"/>
      <c r="AE20" s="161"/>
      <c r="AF20" s="267"/>
      <c r="AG20" s="267"/>
      <c r="AH20" s="267"/>
      <c r="AI20" s="161"/>
      <c r="AJ20" s="161"/>
      <c r="AK20" s="161"/>
      <c r="AL20" s="267"/>
      <c r="AM20" s="267"/>
      <c r="AN20" s="267"/>
      <c r="AO20" s="267"/>
      <c r="AP20" s="161"/>
      <c r="AQ20" s="161"/>
      <c r="AR20" s="267"/>
      <c r="AS20" s="267"/>
      <c r="AT20" s="267"/>
      <c r="AU20" s="551"/>
      <c r="AV20" s="551"/>
      <c r="AW20" s="533"/>
      <c r="AX20" s="533"/>
      <c r="AY20" s="512"/>
      <c r="AZ20" s="512"/>
      <c r="BA20" s="512"/>
      <c r="BB20" s="512"/>
      <c r="BC20" s="512"/>
      <c r="BD20" s="512"/>
      <c r="BE20" s="513"/>
      <c r="BF20" s="512"/>
      <c r="BG20" s="512"/>
      <c r="BH20" s="512"/>
      <c r="BI20" s="512"/>
      <c r="BJ20" s="512"/>
      <c r="BK20" s="512"/>
    </row>
    <row r="21" spans="2:63" s="268" customFormat="1" ht="11.65" customHeight="1" x14ac:dyDescent="0.25">
      <c r="B21" s="167"/>
      <c r="C21" s="161"/>
      <c r="D21" s="276"/>
      <c r="E21" s="161"/>
      <c r="F21" s="161"/>
      <c r="G21" s="161"/>
      <c r="H21" s="161"/>
      <c r="I21" s="161"/>
      <c r="J21" s="161"/>
      <c r="K21" s="161"/>
      <c r="L21" s="161"/>
      <c r="M21" s="161"/>
      <c r="N21" s="161"/>
      <c r="O21" s="161"/>
      <c r="P21" s="161"/>
      <c r="Q21" s="161"/>
      <c r="R21" s="161"/>
      <c r="S21" s="161"/>
      <c r="T21" s="161"/>
      <c r="U21" s="161"/>
      <c r="V21" s="161"/>
      <c r="W21" s="161"/>
      <c r="X21" s="161"/>
      <c r="Y21" s="161"/>
      <c r="Z21" s="167"/>
      <c r="AA21" s="267"/>
      <c r="AB21" s="161"/>
      <c r="AC21" s="161"/>
      <c r="AD21" s="161"/>
      <c r="AE21" s="161"/>
      <c r="AF21" s="267"/>
      <c r="AG21" s="267"/>
      <c r="AH21" s="267"/>
      <c r="AI21" s="161"/>
      <c r="AJ21" s="161"/>
      <c r="AK21" s="161"/>
      <c r="AL21" s="267"/>
      <c r="AM21" s="267"/>
      <c r="AN21" s="267"/>
      <c r="AO21" s="267"/>
      <c r="AP21" s="161"/>
      <c r="AQ21" s="161"/>
      <c r="AR21" s="267"/>
      <c r="AS21" s="267"/>
      <c r="AT21" s="267"/>
      <c r="AU21" s="521"/>
      <c r="AV21" s="521"/>
      <c r="AW21" s="512"/>
      <c r="AX21" s="512"/>
      <c r="AY21" s="512"/>
      <c r="AZ21" s="512"/>
      <c r="BA21" s="512"/>
      <c r="BB21" s="512"/>
      <c r="BC21" s="512"/>
      <c r="BD21" s="512"/>
      <c r="BE21" s="513"/>
      <c r="BF21" s="512"/>
      <c r="BG21" s="512"/>
      <c r="BH21" s="512"/>
      <c r="BI21" s="512"/>
      <c r="BJ21" s="512"/>
      <c r="BK21" s="512"/>
    </row>
    <row r="22" spans="2:63" s="268" customFormat="1" ht="11.65" customHeight="1" x14ac:dyDescent="0.25">
      <c r="B22" s="167"/>
      <c r="C22" s="277"/>
      <c r="D22" s="276"/>
      <c r="E22" s="161"/>
      <c r="F22" s="161"/>
      <c r="G22" s="161"/>
      <c r="H22" s="161"/>
      <c r="I22" s="161"/>
      <c r="J22" s="161"/>
      <c r="K22" s="161"/>
      <c r="L22" s="161"/>
      <c r="M22" s="161"/>
      <c r="N22" s="161"/>
      <c r="O22" s="161"/>
      <c r="P22" s="161"/>
      <c r="Q22" s="161"/>
      <c r="R22" s="161"/>
      <c r="S22" s="161"/>
      <c r="T22" s="161"/>
      <c r="U22" s="161"/>
      <c r="V22" s="161"/>
      <c r="W22" s="161"/>
      <c r="X22" s="161"/>
      <c r="Y22" s="161"/>
      <c r="Z22" s="167"/>
      <c r="AA22" s="267"/>
      <c r="AB22" s="161"/>
      <c r="AC22" s="161"/>
      <c r="AD22" s="161"/>
      <c r="AE22" s="161"/>
      <c r="AF22" s="267"/>
      <c r="AG22" s="267"/>
      <c r="AH22" s="267"/>
      <c r="AI22" s="161"/>
      <c r="AJ22" s="161"/>
      <c r="AK22" s="161"/>
      <c r="AL22" s="267"/>
      <c r="AM22" s="267"/>
      <c r="AN22" s="267"/>
      <c r="AO22" s="267"/>
      <c r="AP22" s="161"/>
      <c r="AQ22" s="161"/>
      <c r="AR22" s="267"/>
      <c r="AS22" s="267"/>
      <c r="AT22" s="267"/>
      <c r="AU22" s="521"/>
      <c r="AV22" s="521"/>
      <c r="AW22" s="512"/>
      <c r="AX22" s="512"/>
      <c r="AY22" s="512"/>
      <c r="AZ22" s="512"/>
      <c r="BA22" s="512"/>
      <c r="BB22" s="512"/>
      <c r="BC22" s="512"/>
      <c r="BD22" s="512"/>
      <c r="BE22" s="513"/>
      <c r="BF22" s="512"/>
      <c r="BG22" s="512"/>
      <c r="BH22" s="512"/>
      <c r="BI22" s="512"/>
      <c r="BJ22" s="512"/>
      <c r="BK22" s="512"/>
    </row>
    <row r="23" spans="2:63" s="268" customFormat="1" ht="11.65" customHeight="1" x14ac:dyDescent="0.25">
      <c r="B23" s="167"/>
      <c r="C23" s="161"/>
      <c r="D23" s="276"/>
      <c r="E23" s="161"/>
      <c r="F23" s="161"/>
      <c r="G23" s="161"/>
      <c r="H23" s="161"/>
      <c r="I23" s="161"/>
      <c r="J23" s="161"/>
      <c r="K23" s="161"/>
      <c r="L23" s="161"/>
      <c r="M23" s="161"/>
      <c r="N23" s="161"/>
      <c r="O23" s="161"/>
      <c r="P23" s="161"/>
      <c r="Q23" s="161"/>
      <c r="R23" s="161"/>
      <c r="S23" s="161"/>
      <c r="T23" s="161"/>
      <c r="U23" s="161"/>
      <c r="V23" s="161"/>
      <c r="W23" s="161"/>
      <c r="X23" s="161"/>
      <c r="Y23" s="161"/>
      <c r="Z23" s="167"/>
      <c r="AA23" s="267"/>
      <c r="AB23" s="161"/>
      <c r="AC23" s="161"/>
      <c r="AD23" s="161"/>
      <c r="AE23" s="161"/>
      <c r="AF23" s="267"/>
      <c r="AG23" s="267"/>
      <c r="AH23" s="267"/>
      <c r="AI23" s="161"/>
      <c r="AJ23" s="161"/>
      <c r="AK23" s="161"/>
      <c r="AL23" s="267"/>
      <c r="AM23" s="267"/>
      <c r="AN23" s="267"/>
      <c r="AO23" s="267"/>
      <c r="AP23" s="161"/>
      <c r="AQ23" s="161"/>
      <c r="AR23" s="267"/>
      <c r="AS23" s="267"/>
      <c r="AT23" s="267"/>
      <c r="AU23" s="521"/>
      <c r="AV23" s="521"/>
      <c r="AW23" s="512"/>
      <c r="AX23" s="512"/>
      <c r="AY23" s="512"/>
      <c r="AZ23" s="512"/>
      <c r="BA23" s="512"/>
      <c r="BB23" s="512"/>
      <c r="BC23" s="512"/>
      <c r="BD23" s="512"/>
      <c r="BE23" s="514"/>
      <c r="BF23" s="512"/>
      <c r="BG23" s="512"/>
      <c r="BH23" s="512"/>
      <c r="BI23" s="512"/>
      <c r="BJ23" s="512"/>
      <c r="BK23" s="512"/>
    </row>
    <row r="24" spans="2:63" s="268" customFormat="1" ht="11.65" customHeight="1" x14ac:dyDescent="0.25">
      <c r="B24" s="167"/>
      <c r="C24" s="161"/>
      <c r="D24" s="276"/>
      <c r="E24" s="161"/>
      <c r="F24" s="161"/>
      <c r="G24" s="161"/>
      <c r="H24" s="161"/>
      <c r="I24" s="161"/>
      <c r="J24" s="161"/>
      <c r="K24" s="161"/>
      <c r="L24" s="161"/>
      <c r="M24" s="161"/>
      <c r="N24" s="161"/>
      <c r="O24" s="161"/>
      <c r="P24" s="161"/>
      <c r="Q24" s="161"/>
      <c r="R24" s="161"/>
      <c r="S24" s="161"/>
      <c r="T24" s="161"/>
      <c r="U24" s="161"/>
      <c r="V24" s="161"/>
      <c r="W24" s="161"/>
      <c r="X24" s="161"/>
      <c r="Y24" s="161"/>
      <c r="Z24" s="167"/>
      <c r="AA24" s="267"/>
      <c r="AB24" s="161"/>
      <c r="AC24" s="161"/>
      <c r="AD24" s="161"/>
      <c r="AE24" s="161"/>
      <c r="AF24" s="267"/>
      <c r="AG24" s="267"/>
      <c r="AH24" s="267"/>
      <c r="AI24" s="161"/>
      <c r="AJ24" s="161"/>
      <c r="AK24" s="161"/>
      <c r="AL24" s="267"/>
      <c r="AM24" s="267"/>
      <c r="AN24" s="267"/>
      <c r="AO24" s="267"/>
      <c r="AP24" s="161"/>
      <c r="AQ24" s="161"/>
      <c r="AR24" s="267"/>
      <c r="AS24" s="267"/>
      <c r="AT24" s="267"/>
      <c r="AU24" s="521"/>
      <c r="AV24" s="521"/>
      <c r="AW24" s="512"/>
      <c r="AX24" s="512"/>
      <c r="AY24" s="512"/>
      <c r="AZ24" s="512"/>
      <c r="BA24" s="512"/>
      <c r="BB24" s="512"/>
      <c r="BC24" s="512"/>
      <c r="BD24" s="512"/>
      <c r="BE24" s="513"/>
      <c r="BF24" s="512"/>
      <c r="BG24" s="512"/>
      <c r="BH24" s="512"/>
      <c r="BI24" s="512"/>
      <c r="BJ24" s="512"/>
      <c r="BK24" s="512"/>
    </row>
    <row r="25" spans="2:63" s="268" customFormat="1" ht="11.65" customHeight="1" x14ac:dyDescent="0.25">
      <c r="B25" s="167"/>
      <c r="C25" s="161"/>
      <c r="D25" s="276"/>
      <c r="E25" s="161"/>
      <c r="F25" s="161"/>
      <c r="G25" s="161"/>
      <c r="H25" s="161"/>
      <c r="I25" s="161"/>
      <c r="J25" s="161"/>
      <c r="K25" s="161"/>
      <c r="L25" s="161"/>
      <c r="M25" s="161"/>
      <c r="N25" s="161"/>
      <c r="O25" s="161"/>
      <c r="P25" s="161"/>
      <c r="Q25" s="161"/>
      <c r="R25" s="161"/>
      <c r="S25" s="161"/>
      <c r="T25" s="161"/>
      <c r="U25" s="161"/>
      <c r="V25" s="161"/>
      <c r="W25" s="161"/>
      <c r="X25" s="161"/>
      <c r="Y25" s="161"/>
      <c r="Z25" s="167"/>
      <c r="AA25" s="267"/>
      <c r="AB25" s="161"/>
      <c r="AC25" s="161"/>
      <c r="AD25" s="161"/>
      <c r="AE25" s="161"/>
      <c r="AF25" s="267"/>
      <c r="AG25" s="267"/>
      <c r="AH25" s="267"/>
      <c r="AI25" s="161"/>
      <c r="AJ25" s="161"/>
      <c r="AK25" s="161"/>
      <c r="AL25" s="267"/>
      <c r="AM25" s="267"/>
      <c r="AN25" s="267"/>
      <c r="AO25" s="267"/>
      <c r="AP25" s="161"/>
      <c r="AQ25" s="161"/>
      <c r="AR25" s="267"/>
      <c r="AS25" s="267"/>
      <c r="AT25" s="267"/>
      <c r="AU25" s="521"/>
      <c r="AV25" s="521"/>
      <c r="AW25" s="512"/>
      <c r="AX25" s="512"/>
      <c r="AY25" s="512"/>
      <c r="AZ25" s="512"/>
      <c r="BA25" s="512"/>
      <c r="BB25" s="512"/>
      <c r="BC25" s="512"/>
      <c r="BD25" s="512"/>
      <c r="BE25" s="513"/>
      <c r="BF25" s="512"/>
      <c r="BG25" s="512"/>
      <c r="BH25" s="512"/>
      <c r="BI25" s="512"/>
      <c r="BJ25" s="512"/>
      <c r="BK25" s="512"/>
    </row>
    <row r="26" spans="2:63" s="268" customFormat="1" ht="11.65" customHeight="1" x14ac:dyDescent="0.25">
      <c r="B26" s="167"/>
      <c r="C26" s="161"/>
      <c r="D26" s="276"/>
      <c r="E26" s="161"/>
      <c r="F26" s="161"/>
      <c r="G26" s="161"/>
      <c r="H26" s="161"/>
      <c r="I26" s="161"/>
      <c r="J26" s="161"/>
      <c r="K26" s="161"/>
      <c r="L26" s="161"/>
      <c r="M26" s="161"/>
      <c r="N26" s="161"/>
      <c r="O26" s="161"/>
      <c r="P26" s="161"/>
      <c r="Q26" s="161"/>
      <c r="R26" s="161"/>
      <c r="S26" s="161"/>
      <c r="T26" s="161"/>
      <c r="U26" s="161"/>
      <c r="V26" s="161"/>
      <c r="W26" s="161"/>
      <c r="X26" s="161"/>
      <c r="Y26" s="161"/>
      <c r="Z26" s="167"/>
      <c r="AA26" s="267"/>
      <c r="AB26" s="161"/>
      <c r="AC26" s="161"/>
      <c r="AD26" s="161"/>
      <c r="AE26" s="161"/>
      <c r="AF26" s="267"/>
      <c r="AG26" s="267"/>
      <c r="AH26" s="267"/>
      <c r="AI26" s="161"/>
      <c r="AJ26" s="161"/>
      <c r="AK26" s="161"/>
      <c r="AL26" s="267"/>
      <c r="AM26" s="267"/>
      <c r="AN26" s="267"/>
      <c r="AO26" s="267"/>
      <c r="AP26" s="161"/>
      <c r="AQ26" s="161"/>
      <c r="AR26" s="267"/>
      <c r="AS26" s="267"/>
      <c r="AT26" s="267"/>
      <c r="AU26" s="521"/>
      <c r="AV26" s="521"/>
      <c r="AW26" s="512"/>
      <c r="AX26" s="512"/>
      <c r="AY26" s="512"/>
      <c r="AZ26" s="512"/>
      <c r="BA26" s="512"/>
      <c r="BB26" s="512"/>
      <c r="BC26" s="512"/>
      <c r="BD26" s="512"/>
      <c r="BE26" s="513"/>
      <c r="BF26" s="512"/>
      <c r="BG26" s="512"/>
      <c r="BH26" s="512"/>
      <c r="BI26" s="512"/>
      <c r="BJ26" s="512"/>
      <c r="BK26" s="512"/>
    </row>
    <row r="27" spans="2:63" s="268" customFormat="1" ht="11.65" customHeight="1" x14ac:dyDescent="0.25">
      <c r="B27" s="167"/>
      <c r="C27" s="161"/>
      <c r="D27" s="276"/>
      <c r="E27" s="161"/>
      <c r="F27" s="161"/>
      <c r="G27" s="161"/>
      <c r="H27" s="161"/>
      <c r="I27" s="161"/>
      <c r="J27" s="161"/>
      <c r="K27" s="161"/>
      <c r="L27" s="161"/>
      <c r="M27" s="161"/>
      <c r="N27" s="161"/>
      <c r="O27" s="161"/>
      <c r="P27" s="161"/>
      <c r="Q27" s="161"/>
      <c r="R27" s="161"/>
      <c r="S27" s="161"/>
      <c r="T27" s="161"/>
      <c r="U27" s="161"/>
      <c r="V27" s="161"/>
      <c r="W27" s="161"/>
      <c r="X27" s="161"/>
      <c r="Y27" s="161"/>
      <c r="Z27" s="167"/>
      <c r="AA27" s="267"/>
      <c r="AB27" s="161"/>
      <c r="AC27" s="161"/>
      <c r="AD27" s="161"/>
      <c r="AE27" s="161"/>
      <c r="AF27" s="267"/>
      <c r="AG27" s="267"/>
      <c r="AH27" s="267"/>
      <c r="AI27" s="161"/>
      <c r="AJ27" s="161"/>
      <c r="AK27" s="161"/>
      <c r="AL27" s="267"/>
      <c r="AM27" s="267"/>
      <c r="AN27" s="267"/>
      <c r="AO27" s="267"/>
      <c r="AP27" s="161"/>
      <c r="AQ27" s="161"/>
      <c r="AR27" s="267"/>
      <c r="AS27" s="267"/>
      <c r="AT27" s="267"/>
      <c r="AU27" s="521"/>
      <c r="AV27" s="521"/>
      <c r="AW27" s="512"/>
      <c r="AX27" s="512"/>
      <c r="AY27" s="512"/>
      <c r="AZ27" s="512"/>
      <c r="BA27" s="512"/>
      <c r="BB27" s="512"/>
      <c r="BC27" s="512"/>
      <c r="BD27" s="512"/>
      <c r="BE27" s="513"/>
      <c r="BF27" s="512"/>
      <c r="BG27" s="512"/>
      <c r="BH27" s="512"/>
      <c r="BI27" s="512"/>
      <c r="BJ27" s="512"/>
      <c r="BK27" s="512"/>
    </row>
    <row r="28" spans="2:63" s="268" customFormat="1" ht="11.65" customHeight="1" x14ac:dyDescent="0.25">
      <c r="B28" s="167"/>
      <c r="C28" s="161"/>
      <c r="D28" s="276"/>
      <c r="E28" s="161"/>
      <c r="F28" s="161"/>
      <c r="G28" s="161"/>
      <c r="H28" s="161"/>
      <c r="I28" s="161"/>
      <c r="J28" s="161"/>
      <c r="K28" s="161"/>
      <c r="L28" s="161"/>
      <c r="M28" s="161"/>
      <c r="N28" s="161"/>
      <c r="O28" s="161"/>
      <c r="P28" s="161"/>
      <c r="Q28" s="161"/>
      <c r="R28" s="161"/>
      <c r="S28" s="161"/>
      <c r="T28" s="161"/>
      <c r="U28" s="161"/>
      <c r="V28" s="161"/>
      <c r="W28" s="161"/>
      <c r="X28" s="161"/>
      <c r="Y28" s="161"/>
      <c r="Z28" s="167"/>
      <c r="AA28" s="267"/>
      <c r="AB28" s="161"/>
      <c r="AC28" s="161"/>
      <c r="AD28" s="161"/>
      <c r="AE28" s="161"/>
      <c r="AF28" s="267"/>
      <c r="AG28" s="267"/>
      <c r="AH28" s="267"/>
      <c r="AI28" s="161"/>
      <c r="AJ28" s="161"/>
      <c r="AK28" s="161"/>
      <c r="AL28" s="267"/>
      <c r="AM28" s="267"/>
      <c r="AN28" s="267"/>
      <c r="AO28" s="267"/>
      <c r="AP28" s="161"/>
      <c r="AQ28" s="161"/>
      <c r="AR28" s="267"/>
      <c r="AS28" s="267"/>
      <c r="AT28" s="267"/>
      <c r="AU28" s="521"/>
      <c r="AV28" s="521"/>
      <c r="AW28" s="512"/>
      <c r="AX28" s="512"/>
      <c r="AY28" s="512"/>
      <c r="AZ28" s="512"/>
      <c r="BA28" s="512"/>
      <c r="BB28" s="512"/>
      <c r="BC28" s="512"/>
      <c r="BD28" s="512"/>
      <c r="BE28" s="513"/>
      <c r="BF28" s="512"/>
      <c r="BG28" s="512"/>
      <c r="BH28" s="512"/>
      <c r="BI28" s="512"/>
      <c r="BJ28" s="512"/>
      <c r="BK28" s="512"/>
    </row>
    <row r="29" spans="2:63" s="268" customFormat="1" ht="14.1" customHeight="1" x14ac:dyDescent="0.25">
      <c r="B29" s="167"/>
      <c r="C29" s="161"/>
      <c r="D29" s="276"/>
      <c r="E29" s="161"/>
      <c r="F29" s="161"/>
      <c r="G29" s="161"/>
      <c r="H29" s="161"/>
      <c r="I29" s="161"/>
      <c r="J29" s="161"/>
      <c r="K29" s="161"/>
      <c r="L29" s="161"/>
      <c r="M29" s="161"/>
      <c r="N29" s="161"/>
      <c r="O29" s="161"/>
      <c r="P29" s="161"/>
      <c r="Q29" s="161"/>
      <c r="R29" s="161"/>
      <c r="S29" s="161"/>
      <c r="T29" s="161"/>
      <c r="U29" s="161"/>
      <c r="V29" s="161"/>
      <c r="W29" s="161"/>
      <c r="X29" s="161"/>
      <c r="Y29" s="161"/>
      <c r="Z29" s="167"/>
      <c r="AA29" s="267"/>
      <c r="AB29" s="161"/>
      <c r="AC29" s="161"/>
      <c r="AD29" s="161"/>
      <c r="AE29" s="161"/>
      <c r="AF29" s="267"/>
      <c r="AG29" s="267"/>
      <c r="AH29" s="267"/>
      <c r="AI29" s="161"/>
      <c r="AJ29" s="161"/>
      <c r="AK29" s="161"/>
      <c r="AL29" s="267"/>
      <c r="AM29" s="267"/>
      <c r="AN29" s="267"/>
      <c r="AO29" s="267"/>
      <c r="AP29" s="161"/>
      <c r="AQ29" s="161"/>
      <c r="AR29" s="267"/>
      <c r="AS29" s="267"/>
      <c r="AT29" s="267"/>
      <c r="AU29" s="521"/>
      <c r="AV29" s="521"/>
      <c r="AW29" s="512"/>
      <c r="AX29" s="512"/>
      <c r="AY29" s="512"/>
      <c r="AZ29" s="512"/>
      <c r="BA29" s="512"/>
      <c r="BB29" s="512"/>
      <c r="BC29" s="512"/>
      <c r="BD29" s="512"/>
      <c r="BE29" s="513"/>
      <c r="BF29" s="512"/>
      <c r="BG29" s="512"/>
      <c r="BH29" s="512"/>
      <c r="BI29" s="512"/>
      <c r="BJ29" s="512"/>
      <c r="BK29" s="512"/>
    </row>
    <row r="30" spans="2:63" s="268" customFormat="1" ht="11.65" customHeight="1" x14ac:dyDescent="0.2">
      <c r="B30" s="167"/>
      <c r="C30" s="45"/>
      <c r="D30" s="276"/>
      <c r="E30" s="161"/>
      <c r="F30" s="161"/>
      <c r="G30" s="161"/>
      <c r="H30" s="161"/>
      <c r="I30" s="161"/>
      <c r="J30" s="161"/>
      <c r="K30" s="161"/>
      <c r="L30" s="161"/>
      <c r="M30" s="161"/>
      <c r="N30" s="161"/>
      <c r="O30" s="161"/>
      <c r="P30" s="161"/>
      <c r="Q30" s="161"/>
      <c r="R30" s="161"/>
      <c r="S30" s="161"/>
      <c r="T30" s="161"/>
      <c r="U30" s="161"/>
      <c r="V30" s="161"/>
      <c r="W30" s="161"/>
      <c r="X30" s="161"/>
      <c r="Y30" s="161"/>
      <c r="Z30" s="167"/>
      <c r="AA30" s="267"/>
      <c r="AB30" s="161"/>
      <c r="AC30" s="161"/>
      <c r="AD30" s="161"/>
      <c r="AE30" s="161"/>
      <c r="AF30" s="267"/>
      <c r="AG30" s="267"/>
      <c r="AH30" s="267"/>
      <c r="AI30" s="161"/>
      <c r="AJ30" s="161"/>
      <c r="AK30" s="161"/>
      <c r="AL30" s="267"/>
      <c r="AM30" s="267"/>
      <c r="AN30" s="267"/>
      <c r="AO30" s="267"/>
      <c r="AP30" s="161"/>
      <c r="AQ30" s="161"/>
      <c r="AR30" s="267"/>
      <c r="AS30" s="267"/>
      <c r="AT30" s="267"/>
      <c r="AU30" s="521"/>
      <c r="AV30" s="521"/>
      <c r="AW30" s="512"/>
      <c r="AX30" s="512"/>
      <c r="AY30" s="512"/>
      <c r="AZ30" s="512"/>
      <c r="BA30" s="512"/>
      <c r="BB30" s="512"/>
      <c r="BC30" s="512"/>
      <c r="BD30" s="512"/>
      <c r="BE30" s="512"/>
      <c r="BF30" s="512"/>
      <c r="BG30" s="512"/>
      <c r="BH30" s="512"/>
      <c r="BI30" s="512"/>
      <c r="BJ30" s="512"/>
      <c r="BK30" s="512"/>
    </row>
    <row r="31" spans="2:63" s="268" customFormat="1" ht="11.65" customHeight="1" x14ac:dyDescent="0.25">
      <c r="B31" s="167"/>
      <c r="C31" s="161"/>
      <c r="D31" s="276"/>
      <c r="E31" s="161"/>
      <c r="F31" s="161"/>
      <c r="G31" s="161"/>
      <c r="H31" s="161"/>
      <c r="I31" s="161"/>
      <c r="J31" s="161"/>
      <c r="K31" s="161"/>
      <c r="L31" s="161"/>
      <c r="M31" s="161"/>
      <c r="N31" s="161"/>
      <c r="O31" s="161"/>
      <c r="P31" s="161"/>
      <c r="Q31" s="161"/>
      <c r="R31" s="161"/>
      <c r="S31" s="161"/>
      <c r="T31" s="161"/>
      <c r="U31" s="161"/>
      <c r="V31" s="161"/>
      <c r="W31" s="161"/>
      <c r="X31" s="161"/>
      <c r="Y31" s="161"/>
      <c r="Z31" s="167"/>
      <c r="AA31" s="267"/>
      <c r="AB31" s="161"/>
      <c r="AC31" s="161"/>
      <c r="AD31" s="161"/>
      <c r="AE31" s="161"/>
      <c r="AF31" s="267"/>
      <c r="AG31" s="267"/>
      <c r="AH31" s="267"/>
      <c r="AI31" s="161"/>
      <c r="AJ31" s="161"/>
      <c r="AK31" s="161"/>
      <c r="AL31" s="267"/>
      <c r="AM31" s="267"/>
      <c r="AN31" s="267"/>
      <c r="AO31" s="267"/>
      <c r="AP31" s="161"/>
      <c r="AQ31" s="161"/>
      <c r="AR31" s="267"/>
      <c r="AS31" s="267"/>
      <c r="AT31" s="267"/>
      <c r="AU31" s="521"/>
      <c r="AV31" s="521"/>
      <c r="AW31" s="512"/>
      <c r="AX31" s="512"/>
      <c r="AY31" s="512"/>
      <c r="AZ31" s="512"/>
      <c r="BA31" s="512"/>
      <c r="BB31" s="512"/>
      <c r="BC31" s="512"/>
      <c r="BD31" s="512"/>
      <c r="BE31" s="512"/>
      <c r="BF31" s="512"/>
      <c r="BG31" s="512"/>
      <c r="BH31" s="512"/>
      <c r="BI31" s="512"/>
      <c r="BJ31" s="512"/>
      <c r="BK31" s="512"/>
    </row>
    <row r="32" spans="2:63" s="268" customFormat="1" ht="11.65" customHeight="1" x14ac:dyDescent="0.25">
      <c r="B32" s="167"/>
      <c r="C32" s="161"/>
      <c r="D32" s="276"/>
      <c r="E32" s="161"/>
      <c r="F32" s="161"/>
      <c r="G32" s="161"/>
      <c r="H32" s="161"/>
      <c r="I32" s="161"/>
      <c r="J32" s="161"/>
      <c r="K32" s="161"/>
      <c r="L32" s="161"/>
      <c r="M32" s="161"/>
      <c r="N32" s="161"/>
      <c r="O32" s="161"/>
      <c r="P32" s="161"/>
      <c r="Q32" s="161"/>
      <c r="R32" s="161"/>
      <c r="S32" s="161"/>
      <c r="T32" s="161"/>
      <c r="U32" s="161"/>
      <c r="V32" s="161"/>
      <c r="W32" s="161"/>
      <c r="X32" s="161"/>
      <c r="Y32" s="161"/>
      <c r="Z32" s="167"/>
      <c r="AA32" s="267"/>
      <c r="AB32" s="161"/>
      <c r="AC32" s="161"/>
      <c r="AD32" s="161"/>
      <c r="AE32" s="161"/>
      <c r="AF32" s="267"/>
      <c r="AG32" s="267"/>
      <c r="AH32" s="267"/>
      <c r="AI32" s="161"/>
      <c r="AJ32" s="161"/>
      <c r="AK32" s="161"/>
      <c r="AL32" s="267"/>
      <c r="AM32" s="267"/>
      <c r="AN32" s="267"/>
      <c r="AO32" s="267"/>
      <c r="AP32" s="161"/>
      <c r="AQ32" s="161"/>
      <c r="AR32" s="267"/>
      <c r="AS32" s="267"/>
      <c r="AT32" s="267"/>
      <c r="AU32" s="521"/>
      <c r="AV32" s="521"/>
      <c r="AW32" s="512"/>
      <c r="AX32" s="512"/>
      <c r="AY32" s="512"/>
      <c r="AZ32" s="512"/>
      <c r="BA32" s="512"/>
      <c r="BB32" s="512"/>
      <c r="BC32" s="512"/>
      <c r="BD32" s="512"/>
      <c r="BE32" s="512"/>
      <c r="BF32" s="512"/>
      <c r="BG32" s="512"/>
      <c r="BH32" s="512"/>
      <c r="BI32" s="512"/>
      <c r="BJ32" s="512"/>
      <c r="BK32" s="512"/>
    </row>
    <row r="33" spans="2:63" s="268" customFormat="1" ht="11.65" customHeight="1" x14ac:dyDescent="0.25">
      <c r="B33" s="167"/>
      <c r="C33" s="161"/>
      <c r="D33" s="276"/>
      <c r="E33" s="161"/>
      <c r="F33" s="161"/>
      <c r="G33" s="161"/>
      <c r="H33" s="161"/>
      <c r="I33" s="161"/>
      <c r="J33" s="161"/>
      <c r="K33" s="161"/>
      <c r="L33" s="161"/>
      <c r="M33" s="161"/>
      <c r="N33" s="161"/>
      <c r="O33" s="161"/>
      <c r="P33" s="161"/>
      <c r="Q33" s="161"/>
      <c r="R33" s="161"/>
      <c r="S33" s="161"/>
      <c r="T33" s="161"/>
      <c r="U33" s="161"/>
      <c r="V33" s="161"/>
      <c r="W33" s="161"/>
      <c r="X33" s="161"/>
      <c r="Y33" s="161"/>
      <c r="Z33" s="167"/>
      <c r="AA33" s="267"/>
      <c r="AB33" s="161"/>
      <c r="AC33" s="161"/>
      <c r="AD33" s="161"/>
      <c r="AE33" s="161"/>
      <c r="AF33" s="267"/>
      <c r="AG33" s="267"/>
      <c r="AH33" s="267"/>
      <c r="AI33" s="161"/>
      <c r="AJ33" s="161"/>
      <c r="AK33" s="161"/>
      <c r="AL33" s="267"/>
      <c r="AM33" s="267"/>
      <c r="AN33" s="267"/>
      <c r="AO33" s="267"/>
      <c r="AP33" s="161"/>
      <c r="AQ33" s="161"/>
      <c r="AR33" s="267"/>
      <c r="AS33" s="267"/>
      <c r="AT33" s="267"/>
      <c r="AU33" s="521"/>
      <c r="AV33" s="521"/>
      <c r="AW33" s="512"/>
      <c r="AX33" s="512"/>
      <c r="AY33" s="512"/>
      <c r="AZ33" s="512"/>
      <c r="BA33" s="512"/>
      <c r="BB33" s="512"/>
      <c r="BC33" s="512"/>
      <c r="BD33" s="512"/>
      <c r="BE33" s="512"/>
      <c r="BF33" s="512"/>
      <c r="BG33" s="512"/>
      <c r="BH33" s="512"/>
      <c r="BI33" s="512"/>
      <c r="BJ33" s="512"/>
      <c r="BK33" s="512"/>
    </row>
    <row r="34" spans="2:63" s="268" customFormat="1" ht="11.65" customHeight="1" x14ac:dyDescent="0.25">
      <c r="B34" s="167"/>
      <c r="C34" s="161"/>
      <c r="D34" s="276"/>
      <c r="E34" s="161"/>
      <c r="F34" s="161"/>
      <c r="G34" s="161"/>
      <c r="H34" s="161"/>
      <c r="I34" s="161"/>
      <c r="J34" s="161"/>
      <c r="K34" s="161"/>
      <c r="L34" s="161"/>
      <c r="M34" s="161"/>
      <c r="N34" s="161"/>
      <c r="O34" s="161"/>
      <c r="P34" s="161"/>
      <c r="Q34" s="161"/>
      <c r="R34" s="161"/>
      <c r="S34" s="161"/>
      <c r="T34" s="161"/>
      <c r="U34" s="161"/>
      <c r="V34" s="161"/>
      <c r="W34" s="161"/>
      <c r="X34" s="161"/>
      <c r="Y34" s="161"/>
      <c r="Z34" s="167"/>
      <c r="AA34" s="267"/>
      <c r="AB34" s="161"/>
      <c r="AC34" s="161"/>
      <c r="AD34" s="161"/>
      <c r="AE34" s="161"/>
      <c r="AF34" s="267"/>
      <c r="AG34" s="267"/>
      <c r="AH34" s="267"/>
      <c r="AI34" s="161"/>
      <c r="AJ34" s="161"/>
      <c r="AK34" s="161"/>
      <c r="AL34" s="267"/>
      <c r="AM34" s="267"/>
      <c r="AN34" s="267"/>
      <c r="AO34" s="267"/>
      <c r="AP34" s="161"/>
      <c r="AQ34" s="161"/>
      <c r="AR34" s="267"/>
      <c r="AS34" s="267"/>
      <c r="AT34" s="267"/>
      <c r="AU34" s="521"/>
      <c r="AV34" s="521"/>
      <c r="AW34" s="512"/>
      <c r="AX34" s="512"/>
      <c r="AY34" s="512"/>
      <c r="AZ34" s="512"/>
      <c r="BA34" s="512"/>
      <c r="BB34" s="512"/>
      <c r="BC34" s="512"/>
      <c r="BD34" s="512"/>
      <c r="BE34" s="512"/>
      <c r="BF34" s="512"/>
      <c r="BG34" s="512"/>
      <c r="BH34" s="512"/>
      <c r="BI34" s="512"/>
      <c r="BJ34" s="512"/>
      <c r="BK34" s="512"/>
    </row>
    <row r="35" spans="2:63" s="63" customFormat="1" ht="12.6"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522"/>
      <c r="AV35" s="522"/>
      <c r="AW35" s="485"/>
      <c r="AX35" s="485"/>
      <c r="AY35" s="485"/>
      <c r="AZ35" s="485"/>
      <c r="BA35" s="485"/>
      <c r="BB35" s="485"/>
      <c r="BC35" s="485"/>
      <c r="BD35" s="485"/>
      <c r="BE35" s="485"/>
      <c r="BF35" s="485"/>
      <c r="BG35" s="485"/>
      <c r="BH35" s="485"/>
      <c r="BI35" s="485"/>
      <c r="BJ35" s="485"/>
      <c r="BK35" s="485"/>
    </row>
    <row r="36" spans="2:63" s="63" customFormat="1" ht="12.6"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522"/>
      <c r="AV36" s="522"/>
      <c r="AW36" s="485"/>
      <c r="AX36" s="485"/>
      <c r="AY36" s="485"/>
      <c r="AZ36" s="485"/>
      <c r="BA36" s="485"/>
      <c r="BB36" s="485"/>
      <c r="BC36" s="485"/>
      <c r="BD36" s="485"/>
      <c r="BE36" s="485"/>
      <c r="BF36" s="485"/>
      <c r="BG36" s="485"/>
      <c r="BH36" s="485"/>
      <c r="BI36" s="485"/>
      <c r="BJ36" s="485"/>
      <c r="BK36" s="485"/>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522"/>
      <c r="AV37" s="522"/>
      <c r="AW37" s="485"/>
      <c r="AX37" s="485"/>
      <c r="AY37" s="485"/>
      <c r="AZ37" s="485"/>
      <c r="BA37" s="485"/>
      <c r="BB37" s="485"/>
      <c r="BC37" s="485"/>
      <c r="BD37" s="485"/>
      <c r="BE37" s="485"/>
      <c r="BF37" s="485"/>
      <c r="BG37" s="485"/>
      <c r="BH37" s="485"/>
      <c r="BI37" s="485"/>
      <c r="BJ37" s="485"/>
      <c r="BK37" s="485"/>
    </row>
    <row r="38" spans="2:63" s="63" customFormat="1" ht="11.65" customHeight="1" x14ac:dyDescent="0.25">
      <c r="B38" s="89"/>
      <c r="C38" s="54"/>
      <c r="D38" s="91"/>
      <c r="E38" s="54"/>
      <c r="F38" s="54"/>
      <c r="G38" s="54"/>
      <c r="H38" s="54"/>
      <c r="I38" s="54"/>
      <c r="J38" s="54"/>
      <c r="K38" s="54"/>
      <c r="L38" s="54"/>
      <c r="M38" s="54"/>
      <c r="N38" s="54"/>
      <c r="O38" s="54"/>
      <c r="P38" s="54"/>
      <c r="Q38" s="54"/>
      <c r="R38" s="54"/>
      <c r="S38" s="54"/>
      <c r="T38" s="54"/>
      <c r="U38" s="54"/>
      <c r="V38" s="54"/>
      <c r="W38" s="54"/>
      <c r="X38" s="54"/>
      <c r="Y38" s="54"/>
      <c r="Z38" s="89"/>
      <c r="AA38" s="62"/>
      <c r="AB38" s="54"/>
      <c r="AC38" s="54"/>
      <c r="AD38" s="54"/>
      <c r="AE38" s="54"/>
      <c r="AF38" s="62"/>
      <c r="AG38" s="62"/>
      <c r="AH38" s="62"/>
      <c r="AI38" s="54"/>
      <c r="AJ38" s="54"/>
      <c r="AK38" s="54"/>
      <c r="AL38" s="62"/>
      <c r="AM38" s="62"/>
      <c r="AN38" s="62"/>
      <c r="AO38" s="62"/>
      <c r="AP38" s="54"/>
      <c r="AQ38" s="54"/>
      <c r="AR38" s="62"/>
      <c r="AS38" s="62"/>
      <c r="AT38" s="62"/>
      <c r="AU38" s="522"/>
      <c r="AV38" s="522"/>
      <c r="AW38" s="485"/>
      <c r="AX38" s="485"/>
      <c r="AY38" s="485"/>
      <c r="AZ38" s="485"/>
      <c r="BA38" s="485"/>
      <c r="BB38" s="485"/>
      <c r="BC38" s="485"/>
      <c r="BD38" s="485"/>
      <c r="BE38" s="485"/>
      <c r="BF38" s="485"/>
      <c r="BG38" s="485"/>
      <c r="BH38" s="485"/>
      <c r="BI38" s="485"/>
      <c r="BJ38" s="485"/>
      <c r="BK38" s="485"/>
    </row>
    <row r="39" spans="2:63" s="63" customFormat="1" ht="14.1"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AU39" s="522"/>
      <c r="AV39" s="522"/>
      <c r="AW39" s="485"/>
      <c r="AX39" s="485"/>
      <c r="AY39" s="485"/>
      <c r="AZ39" s="485"/>
      <c r="BA39" s="485"/>
      <c r="BB39" s="485"/>
      <c r="BC39" s="485"/>
      <c r="BD39" s="485"/>
      <c r="BE39" s="485"/>
      <c r="BF39" s="485"/>
      <c r="BG39" s="485"/>
      <c r="BH39" s="485"/>
      <c r="BI39" s="485"/>
      <c r="BJ39" s="485"/>
      <c r="BK39" s="485"/>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AU40" s="522"/>
      <c r="AV40" s="522"/>
      <c r="AW40" s="485"/>
      <c r="AX40" s="485"/>
      <c r="AY40" s="485"/>
      <c r="AZ40" s="485"/>
      <c r="BA40" s="485"/>
      <c r="BB40" s="485"/>
      <c r="BC40" s="485"/>
      <c r="BD40" s="485"/>
      <c r="BE40" s="485"/>
      <c r="BF40" s="485"/>
      <c r="BG40" s="485"/>
      <c r="BH40" s="485"/>
      <c r="BI40" s="485"/>
      <c r="BJ40" s="485"/>
      <c r="BK40" s="485"/>
    </row>
    <row r="41" spans="2:63" s="63" customFormat="1" ht="11.65" customHeight="1" x14ac:dyDescent="0.25">
      <c r="C41" s="62"/>
      <c r="D41" s="62"/>
      <c r="E41" s="62"/>
      <c r="F41" s="62"/>
      <c r="G41" s="62"/>
      <c r="H41" s="62"/>
      <c r="I41" s="62"/>
      <c r="J41" s="62"/>
      <c r="K41" s="62"/>
      <c r="L41" s="62"/>
      <c r="M41" s="62"/>
      <c r="N41" s="62"/>
      <c r="O41" s="62"/>
      <c r="P41" s="62"/>
      <c r="Q41" s="62"/>
      <c r="R41" s="62"/>
      <c r="S41" s="62"/>
      <c r="T41" s="62"/>
      <c r="U41" s="62"/>
      <c r="V41" s="62"/>
      <c r="W41" s="62"/>
      <c r="X41" s="62"/>
      <c r="Y41" s="62"/>
      <c r="Z41" s="89"/>
      <c r="AA41" s="62"/>
      <c r="AB41" s="54"/>
      <c r="AC41" s="54"/>
      <c r="AD41" s="54"/>
      <c r="AE41" s="54"/>
      <c r="AF41" s="62"/>
      <c r="AG41" s="62"/>
      <c r="AH41" s="62"/>
      <c r="AI41" s="54"/>
      <c r="AJ41" s="54"/>
      <c r="AK41" s="54"/>
      <c r="AL41" s="62"/>
      <c r="AM41" s="62"/>
      <c r="AN41" s="62"/>
      <c r="AO41" s="62"/>
      <c r="AP41" s="54"/>
      <c r="AQ41" s="54"/>
      <c r="AR41" s="62"/>
      <c r="AS41" s="62"/>
      <c r="AT41" s="62"/>
      <c r="AU41" s="522"/>
      <c r="AV41" s="522"/>
      <c r="AW41" s="485"/>
      <c r="AX41" s="485"/>
      <c r="AY41" s="485"/>
      <c r="AZ41" s="485"/>
      <c r="BA41" s="485"/>
      <c r="BB41" s="485"/>
      <c r="BC41" s="485"/>
      <c r="BD41" s="485"/>
      <c r="BE41" s="485"/>
      <c r="BF41" s="485"/>
      <c r="BG41" s="485"/>
      <c r="BH41" s="485"/>
      <c r="BI41" s="485"/>
      <c r="BJ41" s="485"/>
      <c r="BK41" s="485"/>
    </row>
    <row r="42" spans="2:63" s="63" customFormat="1" ht="11.65" customHeight="1" x14ac:dyDescent="0.25">
      <c r="C42" s="62"/>
      <c r="D42" s="62"/>
      <c r="E42" s="62"/>
      <c r="F42" s="62"/>
      <c r="G42" s="62"/>
      <c r="H42" s="62"/>
      <c r="I42" s="62"/>
      <c r="J42" s="62"/>
      <c r="K42" s="62"/>
      <c r="L42" s="62"/>
      <c r="M42" s="62"/>
      <c r="N42" s="62"/>
      <c r="O42" s="62"/>
      <c r="P42" s="62"/>
      <c r="Q42" s="62"/>
      <c r="R42" s="62"/>
      <c r="S42" s="62"/>
      <c r="T42" s="62"/>
      <c r="U42" s="62"/>
      <c r="V42" s="62"/>
      <c r="W42" s="62"/>
      <c r="X42" s="62"/>
      <c r="Y42" s="62"/>
      <c r="Z42" s="89"/>
      <c r="AA42" s="62"/>
      <c r="AB42" s="54"/>
      <c r="AC42" s="54"/>
      <c r="AD42" s="54"/>
      <c r="AE42" s="54"/>
      <c r="AF42" s="62"/>
      <c r="AG42" s="62"/>
      <c r="AH42" s="62"/>
      <c r="AI42" s="54"/>
      <c r="AJ42" s="54"/>
      <c r="AK42" s="54"/>
      <c r="AL42" s="62"/>
      <c r="AM42" s="62"/>
      <c r="AN42" s="62"/>
      <c r="AO42" s="62"/>
      <c r="AP42" s="54"/>
      <c r="AQ42" s="54"/>
      <c r="AR42" s="62"/>
      <c r="AS42" s="62"/>
      <c r="AT42" s="62"/>
      <c r="AU42" s="522"/>
      <c r="AV42" s="522"/>
      <c r="AW42" s="485"/>
      <c r="AX42" s="485"/>
      <c r="AY42" s="485"/>
      <c r="AZ42" s="485"/>
      <c r="BA42" s="485"/>
      <c r="BB42" s="485"/>
      <c r="BC42" s="485"/>
      <c r="BD42" s="485"/>
      <c r="BE42" s="485"/>
      <c r="BF42" s="485"/>
      <c r="BG42" s="485"/>
      <c r="BH42" s="485"/>
      <c r="BI42" s="485"/>
      <c r="BJ42" s="485"/>
      <c r="BK42" s="485"/>
    </row>
    <row r="43" spans="2:63" ht="12.75" customHeight="1" x14ac:dyDescent="0.25">
      <c r="AU43" s="522"/>
      <c r="AV43" s="522"/>
      <c r="AW43" s="485"/>
      <c r="AX43" s="485"/>
      <c r="AY43" s="485"/>
      <c r="AZ43" s="485"/>
      <c r="BA43" s="485"/>
      <c r="BB43" s="485"/>
      <c r="BC43" s="485"/>
      <c r="BD43" s="485"/>
      <c r="BE43" s="485"/>
      <c r="BF43" s="485"/>
      <c r="BG43" s="485"/>
      <c r="BH43" s="485"/>
      <c r="BI43" s="485"/>
      <c r="BJ43" s="485"/>
      <c r="BK43" s="485"/>
    </row>
    <row r="44" spans="2:63" ht="12.75" customHeight="1" x14ac:dyDescent="0.25">
      <c r="AU44" s="522"/>
      <c r="AV44" s="522"/>
      <c r="AW44" s="485"/>
      <c r="AX44" s="485"/>
      <c r="AY44" s="485"/>
      <c r="AZ44" s="485"/>
      <c r="BA44" s="485"/>
      <c r="BB44" s="485"/>
      <c r="BC44" s="485"/>
      <c r="BD44" s="485"/>
      <c r="BE44" s="485"/>
      <c r="BF44" s="485"/>
      <c r="BG44" s="485"/>
      <c r="BH44" s="485"/>
      <c r="BI44" s="485"/>
      <c r="BJ44" s="485"/>
      <c r="BK44" s="485"/>
    </row>
    <row r="45" spans="2:63" ht="12.75" customHeight="1" x14ac:dyDescent="0.25">
      <c r="AU45" s="522"/>
      <c r="AV45" s="522"/>
      <c r="AW45" s="485"/>
      <c r="AX45" s="485"/>
      <c r="AY45" s="485"/>
      <c r="AZ45" s="485"/>
      <c r="BA45" s="485"/>
      <c r="BB45" s="485"/>
      <c r="BC45" s="485"/>
      <c r="BD45" s="485"/>
      <c r="BE45" s="485"/>
      <c r="BF45" s="485"/>
      <c r="BG45" s="485"/>
      <c r="BH45" s="485"/>
      <c r="BI45" s="485"/>
      <c r="BJ45" s="485"/>
      <c r="BK45" s="485"/>
    </row>
    <row r="46" spans="2:63" ht="12.75" customHeight="1" x14ac:dyDescent="0.25">
      <c r="AU46" s="522"/>
      <c r="AV46" s="522"/>
      <c r="AW46" s="485"/>
      <c r="AX46" s="485"/>
      <c r="AY46" s="485"/>
      <c r="AZ46" s="485"/>
      <c r="BA46" s="485"/>
      <c r="BB46" s="485"/>
      <c r="BC46" s="485"/>
      <c r="BD46" s="485"/>
      <c r="BE46" s="485"/>
      <c r="BF46" s="485"/>
      <c r="BG46" s="485"/>
      <c r="BH46" s="485"/>
      <c r="BI46" s="485"/>
      <c r="BJ46" s="485"/>
      <c r="BK46" s="485"/>
    </row>
    <row r="47" spans="2:63" ht="12.75" customHeight="1" x14ac:dyDescent="0.25">
      <c r="AU47" s="522"/>
      <c r="AV47" s="522"/>
      <c r="AW47" s="485"/>
      <c r="AX47" s="485"/>
      <c r="AY47" s="485"/>
      <c r="AZ47" s="485"/>
      <c r="BA47" s="485"/>
      <c r="BB47" s="485"/>
      <c r="BC47" s="485"/>
      <c r="BD47" s="485"/>
      <c r="BE47" s="485"/>
      <c r="BF47" s="485"/>
      <c r="BG47" s="485"/>
      <c r="BH47" s="485"/>
      <c r="BI47" s="485"/>
      <c r="BJ47" s="485"/>
      <c r="BK47" s="485"/>
    </row>
    <row r="48" spans="2:63" ht="12.75" customHeight="1" x14ac:dyDescent="0.25">
      <c r="AU48" s="522"/>
      <c r="AV48" s="522"/>
      <c r="AW48" s="485"/>
      <c r="AX48" s="485"/>
      <c r="AY48" s="485"/>
      <c r="AZ48" s="485"/>
      <c r="BA48" s="485"/>
      <c r="BB48" s="485"/>
      <c r="BC48" s="485"/>
      <c r="BD48" s="485"/>
      <c r="BE48" s="485"/>
      <c r="BF48" s="485"/>
      <c r="BG48" s="485"/>
      <c r="BH48" s="485"/>
      <c r="BI48" s="485"/>
      <c r="BJ48" s="485"/>
      <c r="BK48" s="485"/>
    </row>
    <row r="49" spans="47:63" ht="12.75" customHeight="1" x14ac:dyDescent="0.25">
      <c r="AU49" s="522"/>
      <c r="AV49" s="522"/>
      <c r="AW49" s="485"/>
      <c r="AX49" s="485"/>
      <c r="AY49" s="485"/>
      <c r="AZ49" s="485"/>
      <c r="BA49" s="485"/>
      <c r="BB49" s="485"/>
      <c r="BC49" s="485"/>
      <c r="BD49" s="485"/>
      <c r="BE49" s="485"/>
      <c r="BF49" s="485"/>
      <c r="BG49" s="485"/>
      <c r="BH49" s="485"/>
      <c r="BI49" s="485"/>
      <c r="BJ49" s="485"/>
      <c r="BK49" s="485"/>
    </row>
    <row r="50" spans="47:63" ht="12.75" customHeight="1" x14ac:dyDescent="0.25">
      <c r="AU50" s="522"/>
      <c r="AV50" s="522"/>
      <c r="AW50" s="485"/>
      <c r="AX50" s="485"/>
      <c r="AY50" s="485"/>
      <c r="AZ50" s="485"/>
      <c r="BA50" s="485"/>
      <c r="BB50" s="485"/>
      <c r="BC50" s="485"/>
      <c r="BD50" s="485"/>
      <c r="BE50" s="485"/>
      <c r="BF50" s="485"/>
      <c r="BG50" s="485"/>
      <c r="BH50" s="485"/>
      <c r="BI50" s="485"/>
      <c r="BJ50" s="485"/>
      <c r="BK50" s="485"/>
    </row>
  </sheetData>
  <sheetProtection selectLockedCells="1" selectUnlockedCells="1"/>
  <mergeCells count="58">
    <mergeCell ref="B2:B6"/>
    <mergeCell ref="AV2:BJ2"/>
    <mergeCell ref="AV3:BJ3"/>
    <mergeCell ref="AV4:BJ4"/>
    <mergeCell ref="AV5:BJ6"/>
    <mergeCell ref="C5:Q6"/>
    <mergeCell ref="R2:AI4"/>
    <mergeCell ref="AJ2:AU2"/>
    <mergeCell ref="AJ3:AU3"/>
    <mergeCell ref="AJ4:AU4"/>
    <mergeCell ref="C2:Q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G13:G19">
    <cfRule type="colorScale" priority="155">
      <colorScale>
        <cfvo type="min"/>
        <cfvo type="max"/>
        <color theme="0"/>
        <color theme="0"/>
      </colorScale>
    </cfRule>
    <cfRule type="cellIs" dxfId="89" priority="156" stopIfTrue="1" operator="between">
      <formula>0.9</formula>
      <formula>1.05</formula>
    </cfRule>
    <cfRule type="cellIs" dxfId="88" priority="157" stopIfTrue="1" operator="between">
      <formula>0.7</formula>
      <formula>0.8999</formula>
    </cfRule>
    <cfRule type="cellIs" dxfId="87" priority="158" stopIfTrue="1" operator="between">
      <formula>0</formula>
      <formula>0.699</formula>
    </cfRule>
    <cfRule type="cellIs" dxfId="86" priority="159" stopIfTrue="1" operator="greaterThan">
      <formula>1.05</formula>
    </cfRule>
    <cfRule type="cellIs" dxfId="85" priority="160" stopIfTrue="1" operator="between">
      <formula>0.9</formula>
      <formula>1.05</formula>
    </cfRule>
    <cfRule type="cellIs" dxfId="84" priority="161" stopIfTrue="1" operator="between">
      <formula>0.7</formula>
      <formula>0.8999</formula>
    </cfRule>
    <cfRule type="cellIs" dxfId="83" priority="162" stopIfTrue="1" operator="between">
      <formula>0</formula>
      <formula>0.699</formula>
    </cfRule>
    <cfRule type="cellIs" dxfId="82" priority="163" stopIfTrue="1" operator="greaterThan">
      <formula>1.05</formula>
    </cfRule>
    <cfRule type="colorScale" priority="164">
      <colorScale>
        <cfvo type="min"/>
        <cfvo type="max"/>
        <color theme="0"/>
        <color theme="0"/>
      </colorScale>
    </cfRule>
    <cfRule type="colorScale" priority="165">
      <colorScale>
        <cfvo type="min"/>
        <cfvo type="percentile" val="50"/>
        <cfvo type="max"/>
        <color rgb="FFF8696B"/>
        <color rgb="FFFCFCFF"/>
        <color rgb="FF63BE7B"/>
      </colorScale>
    </cfRule>
    <cfRule type="colorScale" priority="166">
      <colorScale>
        <cfvo type="min"/>
        <cfvo type="max"/>
        <color theme="2"/>
        <color theme="2"/>
      </colorScale>
    </cfRule>
  </conditionalFormatting>
  <conditionalFormatting sqref="J13:J17">
    <cfRule type="colorScale" priority="143">
      <colorScale>
        <cfvo type="min"/>
        <cfvo type="max"/>
        <color theme="0"/>
        <color theme="0"/>
      </colorScale>
    </cfRule>
    <cfRule type="cellIs" dxfId="81" priority="144" stopIfTrue="1" operator="between">
      <formula>0.9</formula>
      <formula>1.05</formula>
    </cfRule>
    <cfRule type="cellIs" dxfId="80" priority="145" stopIfTrue="1" operator="between">
      <formula>0.7</formula>
      <formula>0.8999</formula>
    </cfRule>
    <cfRule type="cellIs" dxfId="79" priority="146" stopIfTrue="1" operator="between">
      <formula>0</formula>
      <formula>0.699</formula>
    </cfRule>
    <cfRule type="cellIs" dxfId="78" priority="147" stopIfTrue="1" operator="greaterThan">
      <formula>1.05</formula>
    </cfRule>
    <cfRule type="cellIs" dxfId="77" priority="148" stopIfTrue="1" operator="between">
      <formula>0.9</formula>
      <formula>1.05</formula>
    </cfRule>
    <cfRule type="cellIs" dxfId="76" priority="149" stopIfTrue="1" operator="between">
      <formula>0.7</formula>
      <formula>0.8999</formula>
    </cfRule>
    <cfRule type="cellIs" dxfId="75" priority="150" stopIfTrue="1" operator="between">
      <formula>0</formula>
      <formula>0.699</formula>
    </cfRule>
    <cfRule type="cellIs" dxfId="74" priority="151" stopIfTrue="1" operator="greaterThan">
      <formula>1.05</formula>
    </cfRule>
    <cfRule type="colorScale" priority="152">
      <colorScale>
        <cfvo type="min"/>
        <cfvo type="max"/>
        <color theme="0"/>
        <color theme="0"/>
      </colorScale>
    </cfRule>
    <cfRule type="colorScale" priority="153">
      <colorScale>
        <cfvo type="min"/>
        <cfvo type="percentile" val="50"/>
        <cfvo type="max"/>
        <color rgb="FFF8696B"/>
        <color rgb="FFFCFCFF"/>
        <color rgb="FF63BE7B"/>
      </colorScale>
    </cfRule>
    <cfRule type="colorScale" priority="154">
      <colorScale>
        <cfvo type="min"/>
        <cfvo type="max"/>
        <color theme="2"/>
        <color theme="2"/>
      </colorScale>
    </cfRule>
  </conditionalFormatting>
  <conditionalFormatting sqref="M13:M19">
    <cfRule type="colorScale" priority="131">
      <colorScale>
        <cfvo type="min"/>
        <cfvo type="max"/>
        <color theme="0"/>
        <color theme="0"/>
      </colorScale>
    </cfRule>
    <cfRule type="cellIs" dxfId="73" priority="132" stopIfTrue="1" operator="between">
      <formula>0.9</formula>
      <formula>1.05</formula>
    </cfRule>
    <cfRule type="cellIs" dxfId="72" priority="133" stopIfTrue="1" operator="between">
      <formula>0.7</formula>
      <formula>0.8999</formula>
    </cfRule>
    <cfRule type="cellIs" dxfId="71" priority="134" stopIfTrue="1" operator="between">
      <formula>0</formula>
      <formula>0.699</formula>
    </cfRule>
    <cfRule type="cellIs" dxfId="70" priority="135" stopIfTrue="1" operator="greaterThan">
      <formula>1.05</formula>
    </cfRule>
    <cfRule type="cellIs" dxfId="69" priority="136" stopIfTrue="1" operator="between">
      <formula>0.9</formula>
      <formula>1.05</formula>
    </cfRule>
    <cfRule type="cellIs" dxfId="68" priority="137" stopIfTrue="1" operator="between">
      <formula>0.7</formula>
      <formula>0.8999</formula>
    </cfRule>
    <cfRule type="cellIs" dxfId="67" priority="138" stopIfTrue="1" operator="between">
      <formula>0</formula>
      <formula>0.699</formula>
    </cfRule>
    <cfRule type="cellIs" dxfId="66" priority="139" stopIfTrue="1" operator="greaterThan">
      <formula>1.05</formula>
    </cfRule>
    <cfRule type="colorScale" priority="140">
      <colorScale>
        <cfvo type="min"/>
        <cfvo type="max"/>
        <color theme="0"/>
        <color theme="0"/>
      </colorScale>
    </cfRule>
    <cfRule type="colorScale" priority="141">
      <colorScale>
        <cfvo type="min"/>
        <cfvo type="percentile" val="50"/>
        <cfvo type="max"/>
        <color rgb="FFF8696B"/>
        <color rgb="FFFCFCFF"/>
        <color rgb="FF63BE7B"/>
      </colorScale>
    </cfRule>
    <cfRule type="colorScale" priority="142">
      <colorScale>
        <cfvo type="min"/>
        <cfvo type="max"/>
        <color theme="2"/>
        <color theme="2"/>
      </colorScale>
    </cfRule>
  </conditionalFormatting>
  <conditionalFormatting sqref="P13:P19">
    <cfRule type="colorScale" priority="119">
      <colorScale>
        <cfvo type="min"/>
        <cfvo type="max"/>
        <color theme="0"/>
        <color theme="0"/>
      </colorScale>
    </cfRule>
    <cfRule type="cellIs" dxfId="65" priority="120" stopIfTrue="1" operator="between">
      <formula>0.9</formula>
      <formula>1.05</formula>
    </cfRule>
    <cfRule type="cellIs" dxfId="64" priority="121" stopIfTrue="1" operator="between">
      <formula>0.7</formula>
      <formula>0.8999</formula>
    </cfRule>
    <cfRule type="cellIs" dxfId="63" priority="122" stopIfTrue="1" operator="between">
      <formula>0</formula>
      <formula>0.699</formula>
    </cfRule>
    <cfRule type="cellIs" dxfId="62" priority="123" stopIfTrue="1" operator="greaterThan">
      <formula>1.05</formula>
    </cfRule>
    <cfRule type="cellIs" dxfId="61" priority="124" stopIfTrue="1" operator="between">
      <formula>0.9</formula>
      <formula>1.05</formula>
    </cfRule>
    <cfRule type="cellIs" dxfId="60" priority="125" stopIfTrue="1" operator="between">
      <formula>0.7</formula>
      <formula>0.8999</formula>
    </cfRule>
    <cfRule type="cellIs" dxfId="59" priority="126" stopIfTrue="1" operator="between">
      <formula>0</formula>
      <formula>0.699</formula>
    </cfRule>
    <cfRule type="cellIs" dxfId="58" priority="127" stopIfTrue="1" operator="greaterThan">
      <formula>1.05</formula>
    </cfRule>
    <cfRule type="colorScale" priority="128">
      <colorScale>
        <cfvo type="min"/>
        <cfvo type="max"/>
        <color theme="0"/>
        <color theme="0"/>
      </colorScale>
    </cfRule>
    <cfRule type="colorScale" priority="129">
      <colorScale>
        <cfvo type="min"/>
        <cfvo type="percentile" val="50"/>
        <cfvo type="max"/>
        <color rgb="FFF8696B"/>
        <color rgb="FFFCFCFF"/>
        <color rgb="FF63BE7B"/>
      </colorScale>
    </cfRule>
    <cfRule type="colorScale" priority="130">
      <colorScale>
        <cfvo type="min"/>
        <cfvo type="max"/>
        <color theme="2"/>
        <color theme="2"/>
      </colorScale>
    </cfRule>
  </conditionalFormatting>
  <conditionalFormatting sqref="Q14:R14">
    <cfRule type="colorScale" priority="60">
      <colorScale>
        <cfvo type="min"/>
        <cfvo type="max"/>
        <color theme="0"/>
        <color theme="0"/>
      </colorScale>
    </cfRule>
    <cfRule type="colorScale" priority="61">
      <colorScale>
        <cfvo type="min"/>
        <cfvo type="max"/>
        <color theme="0"/>
        <color theme="0"/>
      </colorScale>
    </cfRule>
  </conditionalFormatting>
  <conditionalFormatting sqref="Q15:R15">
    <cfRule type="colorScale" priority="69">
      <colorScale>
        <cfvo type="min"/>
        <cfvo type="max"/>
        <color theme="0"/>
        <color theme="0"/>
      </colorScale>
    </cfRule>
    <cfRule type="colorScale" priority="70">
      <colorScale>
        <cfvo type="min"/>
        <cfvo type="max"/>
        <color theme="0"/>
        <color theme="0"/>
      </colorScale>
    </cfRule>
  </conditionalFormatting>
  <conditionalFormatting sqref="Q16:R16">
    <cfRule type="colorScale" priority="78">
      <colorScale>
        <cfvo type="min"/>
        <cfvo type="max"/>
        <color theme="0"/>
        <color theme="0"/>
      </colorScale>
    </cfRule>
    <cfRule type="colorScale" priority="79">
      <colorScale>
        <cfvo type="min"/>
        <cfvo type="max"/>
        <color theme="0"/>
        <color theme="0"/>
      </colorScale>
    </cfRule>
  </conditionalFormatting>
  <conditionalFormatting sqref="Q17:R17">
    <cfRule type="colorScale" priority="87">
      <colorScale>
        <cfvo type="min"/>
        <cfvo type="max"/>
        <color theme="0"/>
        <color theme="0"/>
      </colorScale>
    </cfRule>
    <cfRule type="colorScale" priority="88">
      <colorScale>
        <cfvo type="min"/>
        <cfvo type="max"/>
        <color theme="0"/>
        <color theme="0"/>
      </colorScale>
    </cfRule>
  </conditionalFormatting>
  <conditionalFormatting sqref="Q18:R18">
    <cfRule type="colorScale" priority="96">
      <colorScale>
        <cfvo type="min"/>
        <cfvo type="max"/>
        <color theme="0"/>
        <color theme="0"/>
      </colorScale>
    </cfRule>
    <cfRule type="colorScale" priority="97">
      <colorScale>
        <cfvo type="min"/>
        <cfvo type="max"/>
        <color theme="0"/>
        <color theme="0"/>
      </colorScale>
    </cfRule>
  </conditionalFormatting>
  <conditionalFormatting sqref="Q19:R19">
    <cfRule type="colorScale" priority="105">
      <colorScale>
        <cfvo type="min"/>
        <cfvo type="max"/>
        <color theme="0"/>
        <color theme="0"/>
      </colorScale>
    </cfRule>
    <cfRule type="colorScale" priority="106">
      <colorScale>
        <cfvo type="min"/>
        <cfvo type="max"/>
        <color theme="0"/>
        <color theme="0"/>
      </colorScale>
    </cfRule>
  </conditionalFormatting>
  <conditionalFormatting sqref="Q13:S13">
    <cfRule type="colorScale" priority="37">
      <colorScale>
        <cfvo type="min"/>
        <cfvo type="max"/>
        <color theme="0"/>
        <color theme="0"/>
      </colorScale>
    </cfRule>
  </conditionalFormatting>
  <conditionalFormatting sqref="S13">
    <cfRule type="cellIs" dxfId="57" priority="38" stopIfTrue="1" operator="between">
      <formula>0.9</formula>
      <formula>1</formula>
    </cfRule>
    <cfRule type="cellIs" dxfId="56" priority="39" stopIfTrue="1" operator="between">
      <formula>0.7</formula>
      <formula>0.8999</formula>
    </cfRule>
    <cfRule type="cellIs" dxfId="55" priority="40" stopIfTrue="1" operator="between">
      <formula>0</formula>
      <formula>0.699</formula>
    </cfRule>
    <cfRule type="cellIs" dxfId="54" priority="41" stopIfTrue="1" operator="between">
      <formula>0.9</formula>
      <formula>1</formula>
    </cfRule>
    <cfRule type="cellIs" dxfId="53" priority="42" stopIfTrue="1" operator="between">
      <formula>0.7</formula>
      <formula>0.8999</formula>
    </cfRule>
    <cfRule type="cellIs" dxfId="52" priority="43" stopIfTrue="1" operator="between">
      <formula>0</formula>
      <formula>0.699</formula>
    </cfRule>
  </conditionalFormatting>
  <conditionalFormatting sqref="S14">
    <cfRule type="colorScale" priority="53">
      <colorScale>
        <cfvo type="min"/>
        <cfvo type="max"/>
        <color theme="0"/>
        <color theme="0"/>
      </colorScale>
    </cfRule>
    <cfRule type="cellIs" dxfId="51" priority="54" stopIfTrue="1" operator="between">
      <formula>0.9</formula>
      <formula>1</formula>
    </cfRule>
    <cfRule type="cellIs" dxfId="50" priority="55" stopIfTrue="1" operator="between">
      <formula>0.7</formula>
      <formula>0.8999</formula>
    </cfRule>
    <cfRule type="cellIs" dxfId="49" priority="56" stopIfTrue="1" operator="between">
      <formula>0</formula>
      <formula>0.699</formula>
    </cfRule>
    <cfRule type="cellIs" dxfId="48" priority="57" stopIfTrue="1" operator="between">
      <formula>0.9</formula>
      <formula>1</formula>
    </cfRule>
    <cfRule type="cellIs" dxfId="47" priority="58" stopIfTrue="1" operator="between">
      <formula>0.7</formula>
      <formula>0.8999</formula>
    </cfRule>
    <cfRule type="cellIs" dxfId="46" priority="59" stopIfTrue="1" operator="between">
      <formula>0</formula>
      <formula>0.699</formula>
    </cfRule>
  </conditionalFormatting>
  <conditionalFormatting sqref="S15">
    <cfRule type="colorScale" priority="62">
      <colorScale>
        <cfvo type="min"/>
        <cfvo type="max"/>
        <color theme="0"/>
        <color theme="0"/>
      </colorScale>
    </cfRule>
    <cfRule type="cellIs" dxfId="45" priority="63" stopIfTrue="1" operator="between">
      <formula>0.9</formula>
      <formula>1</formula>
    </cfRule>
    <cfRule type="cellIs" dxfId="44" priority="64" stopIfTrue="1" operator="between">
      <formula>0.7</formula>
      <formula>0.8999</formula>
    </cfRule>
    <cfRule type="cellIs" dxfId="43" priority="65" stopIfTrue="1" operator="between">
      <formula>0</formula>
      <formula>0.699</formula>
    </cfRule>
    <cfRule type="cellIs" dxfId="42" priority="66" stopIfTrue="1" operator="between">
      <formula>0.9</formula>
      <formula>1</formula>
    </cfRule>
    <cfRule type="cellIs" dxfId="41" priority="67" stopIfTrue="1" operator="between">
      <formula>0.7</formula>
      <formula>0.8999</formula>
    </cfRule>
    <cfRule type="cellIs" dxfId="40" priority="68" stopIfTrue="1" operator="between">
      <formula>0</formula>
      <formula>0.699</formula>
    </cfRule>
  </conditionalFormatting>
  <conditionalFormatting sqref="S16">
    <cfRule type="colorScale" priority="71">
      <colorScale>
        <cfvo type="min"/>
        <cfvo type="max"/>
        <color theme="0"/>
        <color theme="0"/>
      </colorScale>
    </cfRule>
    <cfRule type="cellIs" dxfId="39" priority="72" stopIfTrue="1" operator="between">
      <formula>0.9</formula>
      <formula>1</formula>
    </cfRule>
    <cfRule type="cellIs" dxfId="38" priority="73" stopIfTrue="1" operator="between">
      <formula>0.7</formula>
      <formula>0.8999</formula>
    </cfRule>
    <cfRule type="cellIs" dxfId="37" priority="74" stopIfTrue="1" operator="between">
      <formula>0</formula>
      <formula>0.699</formula>
    </cfRule>
    <cfRule type="cellIs" dxfId="36" priority="75" stopIfTrue="1" operator="between">
      <formula>0.9</formula>
      <formula>1</formula>
    </cfRule>
    <cfRule type="cellIs" dxfId="35" priority="76" stopIfTrue="1" operator="between">
      <formula>0.7</formula>
      <formula>0.8999</formula>
    </cfRule>
    <cfRule type="cellIs" dxfId="34" priority="77" stopIfTrue="1" operator="between">
      <formula>0</formula>
      <formula>0.699</formula>
    </cfRule>
  </conditionalFormatting>
  <conditionalFormatting sqref="S17">
    <cfRule type="colorScale" priority="80">
      <colorScale>
        <cfvo type="min"/>
        <cfvo type="max"/>
        <color theme="0"/>
        <color theme="0"/>
      </colorScale>
    </cfRule>
    <cfRule type="cellIs" dxfId="33" priority="81" stopIfTrue="1" operator="between">
      <formula>0.9</formula>
      <formula>1</formula>
    </cfRule>
    <cfRule type="cellIs" dxfId="32" priority="82" stopIfTrue="1" operator="between">
      <formula>0.7</formula>
      <formula>0.8999</formula>
    </cfRule>
    <cfRule type="cellIs" dxfId="31" priority="83" stopIfTrue="1" operator="between">
      <formula>0</formula>
      <formula>0.699</formula>
    </cfRule>
    <cfRule type="cellIs" dxfId="30" priority="84" stopIfTrue="1" operator="between">
      <formula>0.9</formula>
      <formula>1</formula>
    </cfRule>
    <cfRule type="cellIs" dxfId="29" priority="85" stopIfTrue="1" operator="between">
      <formula>0.7</formula>
      <formula>0.8999</formula>
    </cfRule>
    <cfRule type="cellIs" dxfId="28" priority="86" stopIfTrue="1" operator="between">
      <formula>0</formula>
      <formula>0.699</formula>
    </cfRule>
  </conditionalFormatting>
  <conditionalFormatting sqref="S18">
    <cfRule type="colorScale" priority="89">
      <colorScale>
        <cfvo type="min"/>
        <cfvo type="max"/>
        <color theme="0"/>
        <color theme="0"/>
      </colorScale>
    </cfRule>
    <cfRule type="cellIs" dxfId="27" priority="90" stopIfTrue="1" operator="between">
      <formula>0.9</formula>
      <formula>1</formula>
    </cfRule>
    <cfRule type="cellIs" dxfId="26" priority="91" stopIfTrue="1" operator="between">
      <formula>0.7</formula>
      <formula>0.8999</formula>
    </cfRule>
    <cfRule type="cellIs" dxfId="25" priority="92" stopIfTrue="1" operator="between">
      <formula>0</formula>
      <formula>0.699</formula>
    </cfRule>
    <cfRule type="cellIs" dxfId="24" priority="93" stopIfTrue="1" operator="between">
      <formula>0.9</formula>
      <formula>1</formula>
    </cfRule>
    <cfRule type="cellIs" dxfId="23" priority="94" stopIfTrue="1" operator="between">
      <formula>0.7</formula>
      <formula>0.8999</formula>
    </cfRule>
    <cfRule type="cellIs" dxfId="22" priority="95" stopIfTrue="1" operator="between">
      <formula>0</formula>
      <formula>0.699</formula>
    </cfRule>
  </conditionalFormatting>
  <conditionalFormatting sqref="S19">
    <cfRule type="colorScale" priority="98">
      <colorScale>
        <cfvo type="min"/>
        <cfvo type="max"/>
        <color theme="0"/>
        <color theme="0"/>
      </colorScale>
    </cfRule>
    <cfRule type="cellIs" dxfId="21" priority="99" stopIfTrue="1" operator="between">
      <formula>0.9</formula>
      <formula>1</formula>
    </cfRule>
    <cfRule type="cellIs" dxfId="20" priority="100" stopIfTrue="1" operator="between">
      <formula>0.7</formula>
      <formula>0.8999</formula>
    </cfRule>
    <cfRule type="cellIs" dxfId="19" priority="101" stopIfTrue="1" operator="between">
      <formula>0</formula>
      <formula>0.699</formula>
    </cfRule>
    <cfRule type="cellIs" dxfId="18" priority="102" stopIfTrue="1" operator="between">
      <formula>0.9</formula>
      <formula>1</formula>
    </cfRule>
    <cfRule type="cellIs" dxfId="17" priority="103" stopIfTrue="1" operator="between">
      <formula>0.7</formula>
      <formula>0.8999</formula>
    </cfRule>
    <cfRule type="cellIs" dxfId="16" priority="104" stopIfTrue="1" operator="between">
      <formula>0</formula>
      <formula>0.699</formula>
    </cfRule>
  </conditionalFormatting>
  <conditionalFormatting sqref="J19">
    <cfRule type="colorScale" priority="25">
      <colorScale>
        <cfvo type="min"/>
        <cfvo type="max"/>
        <color theme="0"/>
        <color theme="0"/>
      </colorScale>
    </cfRule>
    <cfRule type="cellIs" dxfId="15" priority="26" stopIfTrue="1" operator="between">
      <formula>0.9</formula>
      <formula>1.05</formula>
    </cfRule>
    <cfRule type="cellIs" dxfId="14" priority="27" stopIfTrue="1" operator="between">
      <formula>0.7</formula>
      <formula>0.8999</formula>
    </cfRule>
    <cfRule type="cellIs" dxfId="13" priority="28" stopIfTrue="1" operator="between">
      <formula>0</formula>
      <formula>0.699</formula>
    </cfRule>
    <cfRule type="cellIs" dxfId="12" priority="29" stopIfTrue="1" operator="greaterThan">
      <formula>1.05</formula>
    </cfRule>
    <cfRule type="cellIs" dxfId="11" priority="30" stopIfTrue="1" operator="between">
      <formula>0.9</formula>
      <formula>1.05</formula>
    </cfRule>
    <cfRule type="cellIs" dxfId="10" priority="31" stopIfTrue="1" operator="between">
      <formula>0.7</formula>
      <formula>0.8999</formula>
    </cfRule>
    <cfRule type="cellIs" dxfId="9" priority="32" stopIfTrue="1" operator="between">
      <formula>0</formula>
      <formula>0.699</formula>
    </cfRule>
    <cfRule type="cellIs" dxfId="8" priority="33" stopIfTrue="1" operator="greaterThan">
      <formula>1.05</formula>
    </cfRule>
    <cfRule type="colorScale" priority="34">
      <colorScale>
        <cfvo type="min"/>
        <cfvo type="max"/>
        <color theme="0"/>
        <color theme="0"/>
      </colorScale>
    </cfRule>
    <cfRule type="colorScale" priority="35">
      <colorScale>
        <cfvo type="min"/>
        <cfvo type="percentile" val="50"/>
        <cfvo type="max"/>
        <color rgb="FFF8696B"/>
        <color rgb="FFFCFCFF"/>
        <color rgb="FF63BE7B"/>
      </colorScale>
    </cfRule>
    <cfRule type="colorScale" priority="36">
      <colorScale>
        <cfvo type="min"/>
        <cfvo type="max"/>
        <color theme="2"/>
        <color theme="2"/>
      </colorScale>
    </cfRule>
  </conditionalFormatting>
  <conditionalFormatting sqref="J18">
    <cfRule type="colorScale" priority="1">
      <colorScale>
        <cfvo type="min"/>
        <cfvo type="max"/>
        <color theme="0"/>
        <color theme="0"/>
      </colorScale>
    </cfRule>
    <cfRule type="cellIs" dxfId="7" priority="2" stopIfTrue="1" operator="between">
      <formula>0.9</formula>
      <formula>1.05</formula>
    </cfRule>
    <cfRule type="cellIs" dxfId="6" priority="3" stopIfTrue="1" operator="between">
      <formula>0.7</formula>
      <formula>0.8999</formula>
    </cfRule>
    <cfRule type="cellIs" dxfId="5" priority="4" stopIfTrue="1" operator="between">
      <formula>0</formula>
      <formula>0.699</formula>
    </cfRule>
    <cfRule type="cellIs" dxfId="4" priority="5" stopIfTrue="1" operator="greaterThan">
      <formula>1.05</formula>
    </cfRule>
    <cfRule type="cellIs" dxfId="3" priority="6" stopIfTrue="1" operator="between">
      <formula>0.9</formula>
      <formula>1.05</formula>
    </cfRule>
    <cfRule type="cellIs" dxfId="2" priority="7" stopIfTrue="1" operator="between">
      <formula>0.7</formula>
      <formula>0.8999</formula>
    </cfRule>
    <cfRule type="cellIs" dxfId="1" priority="8" stopIfTrue="1" operator="between">
      <formula>0</formula>
      <formula>0.699</formula>
    </cfRule>
    <cfRule type="cellIs" dxfId="0" priority="9" stopIfTrue="1" operator="greaterThan">
      <formula>1.05</formula>
    </cfRule>
    <cfRule type="colorScale" priority="10">
      <colorScale>
        <cfvo type="min"/>
        <cfvo type="max"/>
        <color theme="0"/>
        <color theme="0"/>
      </colorScale>
    </cfRule>
    <cfRule type="colorScale" priority="11">
      <colorScale>
        <cfvo type="min"/>
        <cfvo type="percentile" val="50"/>
        <cfvo type="max"/>
        <color rgb="FFF8696B"/>
        <color rgb="FFFCFCFF"/>
        <color rgb="FF63BE7B"/>
      </colorScale>
    </cfRule>
    <cfRule type="colorScale" priority="12">
      <colorScale>
        <cfvo type="min"/>
        <cfvo type="max"/>
        <color theme="2"/>
        <color theme="2"/>
      </colorScale>
    </cfRule>
  </conditionalFormatting>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-POA\TIC\[POA_2023.xlsx]datos'!#REF!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-POA\TIC\[POA_2023.xlsx]datos'!#REF!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56"/>
  <sheetViews>
    <sheetView showGridLines="0" topLeftCell="A55" zoomScale="70" zoomScaleNormal="70" workbookViewId="0">
      <selection activeCell="F56" sqref="F56:M56"/>
    </sheetView>
  </sheetViews>
  <sheetFormatPr baseColWidth="10" defaultColWidth="11.42578125" defaultRowHeight="15" x14ac:dyDescent="0.25"/>
  <cols>
    <col min="3" max="15" width="12.28515625" style="11" customWidth="1"/>
    <col min="28" max="28" width="36.5703125" customWidth="1"/>
  </cols>
  <sheetData>
    <row r="2" spans="2:16" ht="15.75" thickBot="1" x14ac:dyDescent="0.3"/>
    <row r="3" spans="2:16" x14ac:dyDescent="0.25">
      <c r="B3" s="1"/>
      <c r="C3" s="12"/>
      <c r="D3" s="12"/>
      <c r="E3" s="12"/>
      <c r="F3" s="12"/>
      <c r="G3" s="12"/>
      <c r="H3" s="12"/>
      <c r="I3" s="12"/>
      <c r="J3" s="12"/>
      <c r="K3" s="12"/>
      <c r="L3" s="12"/>
      <c r="M3" s="12"/>
      <c r="N3" s="12"/>
      <c r="O3" s="12"/>
      <c r="P3" s="3"/>
    </row>
    <row r="4" spans="2:16" x14ac:dyDescent="0.25">
      <c r="B4" s="4"/>
      <c r="P4" s="5"/>
    </row>
    <row r="5" spans="2:16" x14ac:dyDescent="0.25">
      <c r="B5" s="4"/>
      <c r="P5" s="5"/>
    </row>
    <row r="6" spans="2:16" x14ac:dyDescent="0.25">
      <c r="B6" s="4"/>
      <c r="P6" s="5"/>
    </row>
    <row r="7" spans="2:16" x14ac:dyDescent="0.25">
      <c r="B7" s="4"/>
      <c r="P7" s="5"/>
    </row>
    <row r="8" spans="2:16" x14ac:dyDescent="0.25">
      <c r="B8" s="4"/>
      <c r="P8" s="5"/>
    </row>
    <row r="9" spans="2:16" x14ac:dyDescent="0.25">
      <c r="B9" s="4"/>
      <c r="P9" s="5"/>
    </row>
    <row r="10" spans="2:16" x14ac:dyDescent="0.25">
      <c r="B10" s="4"/>
      <c r="P10" s="5"/>
    </row>
    <row r="11" spans="2:16" x14ac:dyDescent="0.25">
      <c r="B11" s="4"/>
      <c r="P11" s="5"/>
    </row>
    <row r="12" spans="2:16" x14ac:dyDescent="0.25">
      <c r="B12" s="4"/>
      <c r="P12" s="5"/>
    </row>
    <row r="13" spans="2:16" x14ac:dyDescent="0.25">
      <c r="B13" s="4"/>
      <c r="P13" s="5"/>
    </row>
    <row r="14" spans="2:16" x14ac:dyDescent="0.25">
      <c r="B14" s="4"/>
      <c r="P14" s="5"/>
    </row>
    <row r="15" spans="2:16" x14ac:dyDescent="0.25">
      <c r="B15" s="4"/>
      <c r="P15" s="5"/>
    </row>
    <row r="16" spans="2:16" x14ac:dyDescent="0.25">
      <c r="B16" s="4"/>
      <c r="P16" s="5"/>
    </row>
    <row r="17" spans="2:28" x14ac:dyDescent="0.25">
      <c r="B17" s="4"/>
      <c r="P17" s="5"/>
    </row>
    <row r="18" spans="2:28" x14ac:dyDescent="0.25">
      <c r="B18" s="4"/>
      <c r="P18" s="5"/>
    </row>
    <row r="19" spans="2:28" x14ac:dyDescent="0.25">
      <c r="B19" s="4"/>
      <c r="P19" s="5"/>
    </row>
    <row r="20" spans="2:28" x14ac:dyDescent="0.25">
      <c r="B20" s="4"/>
      <c r="P20" s="5"/>
    </row>
    <row r="21" spans="2:28" x14ac:dyDescent="0.25">
      <c r="B21" s="4"/>
      <c r="P21" s="5"/>
    </row>
    <row r="22" spans="2:28" x14ac:dyDescent="0.25">
      <c r="B22" s="4"/>
      <c r="P22" s="5"/>
    </row>
    <row r="23" spans="2:28" x14ac:dyDescent="0.25">
      <c r="B23" s="4"/>
      <c r="P23" s="5"/>
    </row>
    <row r="24" spans="2:28" x14ac:dyDescent="0.25">
      <c r="B24" s="4"/>
      <c r="P24" s="5"/>
    </row>
    <row r="25" spans="2:28" x14ac:dyDescent="0.25">
      <c r="B25" s="4"/>
      <c r="P25" s="5"/>
    </row>
    <row r="26" spans="2:28" x14ac:dyDescent="0.25">
      <c r="B26" s="4"/>
      <c r="P26" s="5"/>
    </row>
    <row r="27" spans="2:28" x14ac:dyDescent="0.25">
      <c r="B27" s="4"/>
      <c r="P27" s="5"/>
    </row>
    <row r="28" spans="2:28" x14ac:dyDescent="0.25">
      <c r="B28" s="4"/>
      <c r="P28" s="5"/>
    </row>
    <row r="29" spans="2:28" x14ac:dyDescent="0.25">
      <c r="B29" s="4"/>
      <c r="P29" s="5"/>
      <c r="AB29">
        <f>10+10+5+3+6+3+2+5+2+2+4+4+9+4+6+6+5+5+2+5+5+9+7</f>
        <v>119</v>
      </c>
    </row>
    <row r="30" spans="2:28" x14ac:dyDescent="0.25">
      <c r="B30" s="4"/>
      <c r="P30" s="5"/>
    </row>
    <row r="31" spans="2:28" x14ac:dyDescent="0.25">
      <c r="B31" s="4"/>
      <c r="P31" s="5"/>
      <c r="AB31">
        <f>10+10+5+3+6+3+2+5+2+2+4+4+9+4+6+6+5+5+2+5+5+9+7</f>
        <v>119</v>
      </c>
    </row>
    <row r="32" spans="2:28" x14ac:dyDescent="0.25">
      <c r="B32" s="4"/>
      <c r="P32" s="5"/>
    </row>
    <row r="33" spans="2:16" x14ac:dyDescent="0.25">
      <c r="B33" s="4"/>
      <c r="P33" s="5"/>
    </row>
    <row r="34" spans="2:16" x14ac:dyDescent="0.25">
      <c r="B34" s="4"/>
      <c r="P34" s="5"/>
    </row>
    <row r="35" spans="2:16" x14ac:dyDescent="0.25">
      <c r="B35" s="4"/>
      <c r="P35" s="5"/>
    </row>
    <row r="36" spans="2:16" x14ac:dyDescent="0.25">
      <c r="B36" s="4"/>
      <c r="P36" s="5"/>
    </row>
    <row r="37" spans="2:16" ht="18.75" customHeight="1" x14ac:dyDescent="0.25">
      <c r="B37" s="4"/>
      <c r="C37" s="922" t="s">
        <v>4</v>
      </c>
      <c r="D37" s="922"/>
      <c r="E37" s="922"/>
      <c r="F37" s="922"/>
      <c r="G37" s="922"/>
      <c r="H37" s="922"/>
      <c r="I37" s="922"/>
      <c r="J37" s="922"/>
      <c r="K37" s="922"/>
      <c r="L37" s="922"/>
      <c r="M37" s="922"/>
      <c r="N37" s="922"/>
      <c r="O37" s="922"/>
      <c r="P37" s="5"/>
    </row>
    <row r="38" spans="2:16" ht="18.75" customHeight="1" x14ac:dyDescent="0.25">
      <c r="B38" s="4"/>
      <c r="C38" s="922"/>
      <c r="D38" s="922"/>
      <c r="E38" s="922"/>
      <c r="F38" s="922"/>
      <c r="G38" s="922"/>
      <c r="H38" s="922"/>
      <c r="I38" s="922"/>
      <c r="J38" s="922"/>
      <c r="K38" s="922"/>
      <c r="L38" s="922"/>
      <c r="M38" s="922"/>
      <c r="N38" s="922"/>
      <c r="O38" s="922"/>
      <c r="P38" s="5"/>
    </row>
    <row r="39" spans="2:16" ht="18.75" customHeight="1" x14ac:dyDescent="0.25">
      <c r="B39" s="4"/>
      <c r="C39" s="922"/>
      <c r="D39" s="922"/>
      <c r="E39" s="922"/>
      <c r="F39" s="922"/>
      <c r="G39" s="922"/>
      <c r="H39" s="922"/>
      <c r="I39" s="922"/>
      <c r="J39" s="922"/>
      <c r="K39" s="922"/>
      <c r="L39" s="922"/>
      <c r="M39" s="922"/>
      <c r="N39" s="922"/>
      <c r="O39" s="922"/>
      <c r="P39" s="5"/>
    </row>
    <row r="40" spans="2:16" ht="18.75" customHeight="1" x14ac:dyDescent="0.25">
      <c r="B40" s="4"/>
      <c r="C40" s="922"/>
      <c r="D40" s="922"/>
      <c r="E40" s="922"/>
      <c r="F40" s="922"/>
      <c r="G40" s="922"/>
      <c r="H40" s="922"/>
      <c r="I40" s="922"/>
      <c r="J40" s="922"/>
      <c r="K40" s="922"/>
      <c r="L40" s="922"/>
      <c r="M40" s="922"/>
      <c r="N40" s="922"/>
      <c r="O40" s="922"/>
      <c r="P40" s="5"/>
    </row>
    <row r="41" spans="2:16" ht="18.75" customHeight="1" x14ac:dyDescent="0.25">
      <c r="B41" s="4"/>
      <c r="C41" s="922"/>
      <c r="D41" s="922"/>
      <c r="E41" s="922"/>
      <c r="F41" s="922"/>
      <c r="G41" s="922"/>
      <c r="H41" s="922"/>
      <c r="I41" s="922"/>
      <c r="J41" s="922"/>
      <c r="K41" s="922"/>
      <c r="L41" s="922"/>
      <c r="M41" s="922"/>
      <c r="N41" s="922"/>
      <c r="O41" s="922"/>
      <c r="P41" s="5"/>
    </row>
    <row r="42" spans="2:16" ht="18.75" customHeight="1" x14ac:dyDescent="0.25">
      <c r="B42" s="4"/>
      <c r="C42" s="922" t="s">
        <v>5</v>
      </c>
      <c r="D42" s="922"/>
      <c r="E42" s="922"/>
      <c r="F42" s="922"/>
      <c r="G42" s="922"/>
      <c r="H42" s="922"/>
      <c r="I42" s="922"/>
      <c r="J42" s="922"/>
      <c r="K42" s="922"/>
      <c r="L42" s="922"/>
      <c r="M42" s="922"/>
      <c r="N42" s="922"/>
      <c r="O42" s="922"/>
      <c r="P42" s="5"/>
    </row>
    <row r="43" spans="2:16" ht="31.5" customHeight="1" x14ac:dyDescent="0.25">
      <c r="B43" s="4"/>
      <c r="C43" s="922"/>
      <c r="D43" s="922"/>
      <c r="E43" s="922"/>
      <c r="F43" s="922"/>
      <c r="G43" s="922"/>
      <c r="H43" s="922"/>
      <c r="I43" s="922"/>
      <c r="J43" s="922"/>
      <c r="K43" s="922"/>
      <c r="L43" s="922"/>
      <c r="M43" s="922"/>
      <c r="N43" s="922"/>
      <c r="O43" s="922"/>
      <c r="P43" s="5"/>
    </row>
    <row r="44" spans="2:16" ht="36" customHeight="1" x14ac:dyDescent="0.25">
      <c r="B44" s="4"/>
      <c r="C44" s="922"/>
      <c r="D44" s="922"/>
      <c r="E44" s="922"/>
      <c r="F44" s="922"/>
      <c r="G44" s="922"/>
      <c r="H44" s="922"/>
      <c r="I44" s="922"/>
      <c r="J44" s="922"/>
      <c r="K44" s="922"/>
      <c r="L44" s="922"/>
      <c r="M44" s="922"/>
      <c r="N44" s="922"/>
      <c r="O44" s="922"/>
      <c r="P44" s="5"/>
    </row>
    <row r="45" spans="2:16" ht="6" customHeight="1" x14ac:dyDescent="0.25">
      <c r="B45" s="4"/>
      <c r="C45" s="13"/>
      <c r="D45" s="13"/>
      <c r="E45" s="13"/>
      <c r="F45" s="13"/>
      <c r="G45" s="13"/>
      <c r="H45" s="13"/>
      <c r="I45" s="13"/>
      <c r="J45" s="13"/>
      <c r="K45" s="13"/>
      <c r="L45" s="13"/>
      <c r="M45" s="13"/>
      <c r="N45" s="13"/>
      <c r="O45" s="13"/>
      <c r="P45" s="5"/>
    </row>
    <row r="46" spans="2:16" ht="23.25" customHeight="1" x14ac:dyDescent="0.25">
      <c r="B46" s="4"/>
      <c r="C46" s="922" t="s">
        <v>6</v>
      </c>
      <c r="D46" s="922"/>
      <c r="E46" s="922"/>
      <c r="F46" s="922"/>
      <c r="G46" s="922"/>
      <c r="H46" s="922"/>
      <c r="I46" s="922"/>
      <c r="J46" s="922"/>
      <c r="K46" s="922"/>
      <c r="L46" s="922"/>
      <c r="M46" s="922"/>
      <c r="N46" s="922"/>
      <c r="O46" s="922"/>
      <c r="P46" s="5"/>
    </row>
    <row r="47" spans="2:16" ht="23.25" customHeight="1" x14ac:dyDescent="0.25">
      <c r="B47" s="4"/>
      <c r="C47" s="922"/>
      <c r="D47" s="922"/>
      <c r="E47" s="922"/>
      <c r="F47" s="922"/>
      <c r="G47" s="922"/>
      <c r="H47" s="922"/>
      <c r="I47" s="922"/>
      <c r="J47" s="922"/>
      <c r="K47" s="922"/>
      <c r="L47" s="922"/>
      <c r="M47" s="922"/>
      <c r="N47" s="922"/>
      <c r="O47" s="922"/>
      <c r="P47" s="5"/>
    </row>
    <row r="48" spans="2:16" ht="23.25" customHeight="1" x14ac:dyDescent="0.25">
      <c r="B48" s="4"/>
      <c r="C48" s="922"/>
      <c r="D48" s="922"/>
      <c r="E48" s="922"/>
      <c r="F48" s="922"/>
      <c r="G48" s="922"/>
      <c r="H48" s="922"/>
      <c r="I48" s="922"/>
      <c r="J48" s="922"/>
      <c r="K48" s="922"/>
      <c r="L48" s="922"/>
      <c r="M48" s="922"/>
      <c r="N48" s="922"/>
      <c r="O48" s="922"/>
      <c r="P48" s="5"/>
    </row>
    <row r="49" spans="2:16" ht="15" customHeight="1" x14ac:dyDescent="0.25">
      <c r="B49" s="4"/>
      <c r="C49" s="923"/>
      <c r="D49" s="923"/>
      <c r="E49" s="923"/>
      <c r="F49" s="923"/>
      <c r="G49" s="923"/>
      <c r="H49" s="923"/>
      <c r="I49" s="923"/>
      <c r="J49" s="923"/>
      <c r="K49" s="923"/>
      <c r="L49" s="923"/>
      <c r="M49" s="923"/>
      <c r="N49" s="923"/>
      <c r="O49" s="923"/>
      <c r="P49" s="5"/>
    </row>
    <row r="50" spans="2:16" ht="15.75" thickBot="1" x14ac:dyDescent="0.3">
      <c r="B50" s="6"/>
      <c r="C50" s="14"/>
      <c r="D50" s="14"/>
      <c r="E50" s="14"/>
      <c r="F50" s="14"/>
      <c r="G50" s="14"/>
      <c r="H50" s="14"/>
      <c r="I50" s="14"/>
      <c r="J50" s="14"/>
      <c r="K50" s="14"/>
      <c r="L50" s="14"/>
      <c r="M50" s="14"/>
      <c r="N50" s="14"/>
      <c r="O50" s="14"/>
      <c r="P50" s="8"/>
    </row>
    <row r="52" spans="2:16" ht="20.25" customHeight="1" x14ac:dyDescent="0.25">
      <c r="D52" s="921" t="s">
        <v>7</v>
      </c>
      <c r="E52" s="921"/>
      <c r="F52" s="921"/>
      <c r="G52" s="921"/>
      <c r="H52" s="921"/>
      <c r="I52" s="921"/>
      <c r="J52" s="921"/>
      <c r="K52" s="921"/>
      <c r="L52" s="921"/>
      <c r="M52" s="921"/>
    </row>
    <row r="53" spans="2:16" ht="40.5" customHeight="1" x14ac:dyDescent="0.25">
      <c r="D53" s="777" t="s">
        <v>8</v>
      </c>
      <c r="E53" s="781" t="s">
        <v>9</v>
      </c>
      <c r="F53" s="924" t="s">
        <v>10</v>
      </c>
      <c r="G53" s="924"/>
      <c r="H53" s="924"/>
      <c r="I53" s="924"/>
      <c r="J53" s="924"/>
      <c r="K53" s="924"/>
      <c r="L53" s="924"/>
      <c r="M53" s="925"/>
    </row>
    <row r="54" spans="2:16" ht="54.75" customHeight="1" x14ac:dyDescent="0.25">
      <c r="D54" s="778" t="s">
        <v>11</v>
      </c>
      <c r="E54" s="782" t="s">
        <v>12</v>
      </c>
      <c r="F54" s="913" t="s">
        <v>13</v>
      </c>
      <c r="G54" s="913"/>
      <c r="H54" s="913"/>
      <c r="I54" s="913"/>
      <c r="J54" s="913"/>
      <c r="K54" s="913"/>
      <c r="L54" s="913"/>
      <c r="M54" s="914"/>
    </row>
    <row r="55" spans="2:16" ht="161.25" customHeight="1" x14ac:dyDescent="0.25">
      <c r="D55" s="779" t="s">
        <v>14</v>
      </c>
      <c r="E55" s="783" t="s">
        <v>15</v>
      </c>
      <c r="F55" s="915" t="s">
        <v>16</v>
      </c>
      <c r="G55" s="916"/>
      <c r="H55" s="916"/>
      <c r="I55" s="916"/>
      <c r="J55" s="916"/>
      <c r="K55" s="916"/>
      <c r="L55" s="916"/>
      <c r="M55" s="917"/>
    </row>
    <row r="56" spans="2:16" ht="299.25" customHeight="1" x14ac:dyDescent="0.25">
      <c r="D56" s="780">
        <v>3</v>
      </c>
      <c r="E56" s="776">
        <v>45107</v>
      </c>
      <c r="F56" s="918" t="s">
        <v>17</v>
      </c>
      <c r="G56" s="919"/>
      <c r="H56" s="919"/>
      <c r="I56" s="919"/>
      <c r="J56" s="919"/>
      <c r="K56" s="919"/>
      <c r="L56" s="919"/>
      <c r="M56" s="920"/>
    </row>
  </sheetData>
  <mergeCells count="9">
    <mergeCell ref="F54:M54"/>
    <mergeCell ref="F55:M55"/>
    <mergeCell ref="F56:M56"/>
    <mergeCell ref="D52:M52"/>
    <mergeCell ref="C37:O41"/>
    <mergeCell ref="C42:O44"/>
    <mergeCell ref="C46:O48"/>
    <mergeCell ref="C49:O49"/>
    <mergeCell ref="F53:M5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8"/>
  <sheetViews>
    <sheetView showGridLines="0" topLeftCell="F18" zoomScale="73" zoomScaleNormal="73" workbookViewId="0">
      <selection activeCell="J21" sqref="J21"/>
    </sheetView>
  </sheetViews>
  <sheetFormatPr baseColWidth="10" defaultColWidth="20.5703125" defaultRowHeight="12.75" customHeight="1" x14ac:dyDescent="0.25"/>
  <cols>
    <col min="1" max="1" width="5.140625" style="338" customWidth="1"/>
    <col min="2" max="2" width="14.140625" style="196" customWidth="1"/>
    <col min="3" max="3" width="37.28515625" style="196" customWidth="1"/>
    <col min="4" max="4" width="9.140625" style="196" customWidth="1"/>
    <col min="5" max="5" width="10.140625" style="196" customWidth="1"/>
    <col min="6" max="6" width="10" style="196" customWidth="1"/>
    <col min="7" max="7" width="10.42578125" style="196" customWidth="1"/>
    <col min="8" max="8" width="9.85546875" style="196" customWidth="1"/>
    <col min="9" max="9" width="10.28515625" style="196" customWidth="1"/>
    <col min="10" max="11" width="11" style="196" customWidth="1"/>
    <col min="12" max="12" width="11.5703125" style="196" customWidth="1"/>
    <col min="13" max="13" width="10.85546875" style="196" customWidth="1"/>
    <col min="14" max="14" width="9" style="196" customWidth="1"/>
    <col min="15" max="15" width="10" style="196" customWidth="1"/>
    <col min="16" max="16" width="9.85546875" style="196" customWidth="1"/>
    <col min="17" max="17" width="9.42578125" style="196" customWidth="1"/>
    <col min="18" max="18" width="12.140625" style="196" customWidth="1"/>
    <col min="19" max="19" width="9.5703125" style="196" customWidth="1"/>
    <col min="20" max="20" width="10.7109375" style="196" customWidth="1"/>
    <col min="21" max="21" width="21.5703125" style="196" customWidth="1"/>
    <col min="22" max="22" width="42.85546875" style="196" customWidth="1"/>
    <col min="23" max="23" width="28.85546875" style="196" customWidth="1"/>
    <col min="24" max="24" width="29.7109375" style="196" customWidth="1"/>
    <col min="25" max="25" width="30.85546875" style="196" customWidth="1"/>
    <col min="26" max="26" width="20.5703125" style="197" customWidth="1"/>
    <col min="27" max="27" width="29.7109375" style="197" customWidth="1"/>
    <col min="28" max="36" width="20.5703125" style="197" customWidth="1"/>
    <col min="37" max="37" width="26.85546875" style="197" customWidth="1"/>
    <col min="38" max="39" width="20.5703125" style="197" customWidth="1"/>
    <col min="40" max="40" width="33.140625" style="197" customWidth="1"/>
    <col min="41" max="41" width="36.85546875" style="197" customWidth="1"/>
    <col min="42" max="42" width="26.5703125" style="197" customWidth="1"/>
    <col min="43" max="43" width="26.7109375" style="197" customWidth="1"/>
    <col min="44" max="48" width="20.5703125" style="197" customWidth="1"/>
    <col min="49" max="49" width="61.140625" style="197" customWidth="1"/>
    <col min="50" max="50" width="33.7109375" style="196" customWidth="1"/>
    <col min="51" max="52" width="20.5703125" style="196" customWidth="1"/>
    <col min="53" max="53" width="97" style="196" customWidth="1"/>
    <col min="54" max="54" width="47.42578125" style="196" customWidth="1"/>
    <col min="55" max="55" width="8.7109375" style="196" customWidth="1"/>
    <col min="56" max="56" width="9" style="196" customWidth="1"/>
    <col min="57" max="57" width="39" style="196" customWidth="1"/>
    <col min="58" max="58" width="32.140625" style="196" customWidth="1"/>
    <col min="59" max="59" width="17" style="196" customWidth="1"/>
    <col min="60" max="60" width="16" style="196" customWidth="1"/>
    <col min="61" max="61" width="51.5703125" style="196" customWidth="1"/>
    <col min="62" max="62" width="36" style="196" customWidth="1"/>
    <col min="63" max="251" width="20.5703125" style="196" customWidth="1"/>
    <col min="252" max="16384" width="20.5703125" style="338"/>
  </cols>
  <sheetData>
    <row r="1" spans="1:62" ht="12.75" customHeight="1" thickBot="1" x14ac:dyDescent="0.3"/>
    <row r="2" spans="1:62" ht="18.75" customHeight="1" thickBot="1" x14ac:dyDescent="0.3">
      <c r="B2" s="963"/>
      <c r="C2" s="966" t="s">
        <v>18</v>
      </c>
      <c r="D2" s="967"/>
      <c r="E2" s="967"/>
      <c r="F2" s="967"/>
      <c r="G2" s="967"/>
      <c r="H2" s="967"/>
      <c r="I2" s="967"/>
      <c r="J2" s="967"/>
      <c r="K2" s="967"/>
      <c r="L2" s="967"/>
      <c r="M2" s="967"/>
      <c r="N2" s="967"/>
      <c r="O2" s="967"/>
      <c r="P2" s="967"/>
      <c r="Q2" s="968"/>
      <c r="R2" s="975" t="s">
        <v>19</v>
      </c>
      <c r="S2" s="976"/>
      <c r="T2" s="976"/>
      <c r="U2" s="976"/>
      <c r="V2" s="976"/>
      <c r="W2" s="976"/>
      <c r="X2" s="976"/>
      <c r="Y2" s="976"/>
      <c r="Z2" s="976"/>
      <c r="AA2" s="976"/>
      <c r="AB2" s="976"/>
      <c r="AC2" s="976"/>
      <c r="AD2" s="976"/>
      <c r="AE2" s="976"/>
      <c r="AF2" s="976"/>
      <c r="AG2" s="976"/>
      <c r="AH2" s="976"/>
      <c r="AI2" s="977"/>
      <c r="AJ2" s="984" t="s">
        <v>20</v>
      </c>
      <c r="AK2" s="985"/>
      <c r="AL2" s="985"/>
      <c r="AM2" s="985"/>
      <c r="AN2" s="985"/>
      <c r="AO2" s="985"/>
      <c r="AP2" s="985"/>
      <c r="AQ2" s="985"/>
      <c r="AR2" s="985"/>
      <c r="AS2" s="985"/>
      <c r="AT2" s="985"/>
      <c r="AU2" s="986"/>
      <c r="AV2" s="987" t="s">
        <v>21</v>
      </c>
      <c r="AW2" s="988"/>
      <c r="AX2" s="988"/>
      <c r="AY2" s="988"/>
      <c r="AZ2" s="988"/>
      <c r="BA2" s="988"/>
      <c r="BB2" s="988"/>
      <c r="BC2" s="988"/>
      <c r="BD2" s="988"/>
      <c r="BE2" s="988"/>
      <c r="BF2" s="988"/>
      <c r="BG2" s="988"/>
      <c r="BH2" s="988"/>
      <c r="BI2" s="988"/>
      <c r="BJ2" s="989"/>
    </row>
    <row r="3" spans="1:62" ht="15" customHeight="1" thickBot="1" x14ac:dyDescent="0.3">
      <c r="B3" s="964"/>
      <c r="C3" s="969"/>
      <c r="D3" s="970"/>
      <c r="E3" s="970"/>
      <c r="F3" s="970"/>
      <c r="G3" s="970"/>
      <c r="H3" s="970"/>
      <c r="I3" s="970"/>
      <c r="J3" s="970"/>
      <c r="K3" s="970"/>
      <c r="L3" s="970"/>
      <c r="M3" s="970"/>
      <c r="N3" s="970"/>
      <c r="O3" s="970"/>
      <c r="P3" s="970"/>
      <c r="Q3" s="971"/>
      <c r="R3" s="978"/>
      <c r="S3" s="979"/>
      <c r="T3" s="979"/>
      <c r="U3" s="979"/>
      <c r="V3" s="979"/>
      <c r="W3" s="979"/>
      <c r="X3" s="979"/>
      <c r="Y3" s="979"/>
      <c r="Z3" s="979"/>
      <c r="AA3" s="979"/>
      <c r="AB3" s="979"/>
      <c r="AC3" s="979"/>
      <c r="AD3" s="979"/>
      <c r="AE3" s="979"/>
      <c r="AF3" s="979"/>
      <c r="AG3" s="979"/>
      <c r="AH3" s="979"/>
      <c r="AI3" s="980"/>
      <c r="AJ3" s="984" t="s">
        <v>22</v>
      </c>
      <c r="AK3" s="985"/>
      <c r="AL3" s="985"/>
      <c r="AM3" s="985"/>
      <c r="AN3" s="985"/>
      <c r="AO3" s="985"/>
      <c r="AP3" s="985"/>
      <c r="AQ3" s="985"/>
      <c r="AR3" s="985"/>
      <c r="AS3" s="985"/>
      <c r="AT3" s="985"/>
      <c r="AU3" s="986"/>
      <c r="AV3" s="990">
        <v>3</v>
      </c>
      <c r="AW3" s="991"/>
      <c r="AX3" s="991"/>
      <c r="AY3" s="991"/>
      <c r="AZ3" s="991"/>
      <c r="BA3" s="991"/>
      <c r="BB3" s="991"/>
      <c r="BC3" s="991"/>
      <c r="BD3" s="991"/>
      <c r="BE3" s="991"/>
      <c r="BF3" s="991"/>
      <c r="BG3" s="991"/>
      <c r="BH3" s="991"/>
      <c r="BI3" s="991"/>
      <c r="BJ3" s="992"/>
    </row>
    <row r="4" spans="1:62" ht="22.5" customHeight="1" thickBot="1" x14ac:dyDescent="0.3">
      <c r="B4" s="964"/>
      <c r="C4" s="972"/>
      <c r="D4" s="973"/>
      <c r="E4" s="973"/>
      <c r="F4" s="973"/>
      <c r="G4" s="973"/>
      <c r="H4" s="973"/>
      <c r="I4" s="973"/>
      <c r="J4" s="973"/>
      <c r="K4" s="973"/>
      <c r="L4" s="973"/>
      <c r="M4" s="973"/>
      <c r="N4" s="973"/>
      <c r="O4" s="973"/>
      <c r="P4" s="973"/>
      <c r="Q4" s="974"/>
      <c r="R4" s="981"/>
      <c r="S4" s="982"/>
      <c r="T4" s="982"/>
      <c r="U4" s="982"/>
      <c r="V4" s="982"/>
      <c r="W4" s="982"/>
      <c r="X4" s="982"/>
      <c r="Y4" s="982"/>
      <c r="Z4" s="982"/>
      <c r="AA4" s="982"/>
      <c r="AB4" s="982"/>
      <c r="AC4" s="982"/>
      <c r="AD4" s="982"/>
      <c r="AE4" s="982"/>
      <c r="AF4" s="982"/>
      <c r="AG4" s="982"/>
      <c r="AH4" s="982"/>
      <c r="AI4" s="983"/>
      <c r="AJ4" s="984" t="s">
        <v>23</v>
      </c>
      <c r="AK4" s="985"/>
      <c r="AL4" s="985"/>
      <c r="AM4" s="985"/>
      <c r="AN4" s="985"/>
      <c r="AO4" s="985"/>
      <c r="AP4" s="985"/>
      <c r="AQ4" s="985"/>
      <c r="AR4" s="985"/>
      <c r="AS4" s="985"/>
      <c r="AT4" s="985"/>
      <c r="AU4" s="986"/>
      <c r="AV4" s="993">
        <v>42741</v>
      </c>
      <c r="AW4" s="994"/>
      <c r="AX4" s="994"/>
      <c r="AY4" s="994"/>
      <c r="AZ4" s="994"/>
      <c r="BA4" s="994"/>
      <c r="BB4" s="994"/>
      <c r="BC4" s="994"/>
      <c r="BD4" s="994"/>
      <c r="BE4" s="994"/>
      <c r="BF4" s="994"/>
      <c r="BG4" s="994"/>
      <c r="BH4" s="994"/>
      <c r="BI4" s="994"/>
      <c r="BJ4" s="995"/>
    </row>
    <row r="5" spans="1:62" ht="22.5" customHeight="1" x14ac:dyDescent="0.25">
      <c r="B5" s="964"/>
      <c r="C5" s="966" t="s">
        <v>24</v>
      </c>
      <c r="D5" s="967"/>
      <c r="E5" s="967"/>
      <c r="F5" s="967"/>
      <c r="G5" s="967"/>
      <c r="H5" s="967"/>
      <c r="I5" s="967"/>
      <c r="J5" s="967"/>
      <c r="K5" s="967"/>
      <c r="L5" s="967"/>
      <c r="M5" s="967"/>
      <c r="N5" s="967"/>
      <c r="O5" s="967"/>
      <c r="P5" s="967"/>
      <c r="Q5" s="968"/>
      <c r="R5" s="975" t="s">
        <v>25</v>
      </c>
      <c r="S5" s="976"/>
      <c r="T5" s="976"/>
      <c r="U5" s="976"/>
      <c r="V5" s="976"/>
      <c r="W5" s="976"/>
      <c r="X5" s="976"/>
      <c r="Y5" s="976"/>
      <c r="Z5" s="976"/>
      <c r="AA5" s="976"/>
      <c r="AB5" s="976"/>
      <c r="AC5" s="976"/>
      <c r="AD5" s="976"/>
      <c r="AE5" s="976"/>
      <c r="AF5" s="976"/>
      <c r="AG5" s="976"/>
      <c r="AH5" s="976"/>
      <c r="AI5" s="977"/>
      <c r="AJ5" s="966" t="s">
        <v>26</v>
      </c>
      <c r="AK5" s="967"/>
      <c r="AL5" s="967"/>
      <c r="AM5" s="967"/>
      <c r="AN5" s="967"/>
      <c r="AO5" s="967"/>
      <c r="AP5" s="967"/>
      <c r="AQ5" s="967"/>
      <c r="AR5" s="967"/>
      <c r="AS5" s="967"/>
      <c r="AT5" s="967"/>
      <c r="AU5" s="968"/>
      <c r="AV5" s="996" t="s">
        <v>27</v>
      </c>
      <c r="AW5" s="997"/>
      <c r="AX5" s="997"/>
      <c r="AY5" s="997"/>
      <c r="AZ5" s="997"/>
      <c r="BA5" s="997"/>
      <c r="BB5" s="997"/>
      <c r="BC5" s="997"/>
      <c r="BD5" s="997"/>
      <c r="BE5" s="997"/>
      <c r="BF5" s="997"/>
      <c r="BG5" s="997"/>
      <c r="BH5" s="997"/>
      <c r="BI5" s="997"/>
      <c r="BJ5" s="998"/>
    </row>
    <row r="6" spans="1:62" ht="16.5" customHeight="1" thickBot="1" x14ac:dyDescent="0.3">
      <c r="B6" s="965"/>
      <c r="C6" s="972"/>
      <c r="D6" s="973"/>
      <c r="E6" s="973"/>
      <c r="F6" s="973"/>
      <c r="G6" s="973"/>
      <c r="H6" s="973"/>
      <c r="I6" s="973"/>
      <c r="J6" s="973"/>
      <c r="K6" s="973"/>
      <c r="L6" s="973"/>
      <c r="M6" s="973"/>
      <c r="N6" s="973"/>
      <c r="O6" s="973"/>
      <c r="P6" s="973"/>
      <c r="Q6" s="974"/>
      <c r="R6" s="981"/>
      <c r="S6" s="982"/>
      <c r="T6" s="982"/>
      <c r="U6" s="982"/>
      <c r="V6" s="982"/>
      <c r="W6" s="982"/>
      <c r="X6" s="982"/>
      <c r="Y6" s="982"/>
      <c r="Z6" s="982"/>
      <c r="AA6" s="982"/>
      <c r="AB6" s="982"/>
      <c r="AC6" s="982"/>
      <c r="AD6" s="982"/>
      <c r="AE6" s="982"/>
      <c r="AF6" s="982"/>
      <c r="AG6" s="982"/>
      <c r="AH6" s="982"/>
      <c r="AI6" s="983"/>
      <c r="AJ6" s="972"/>
      <c r="AK6" s="973"/>
      <c r="AL6" s="973"/>
      <c r="AM6" s="973"/>
      <c r="AN6" s="973"/>
      <c r="AO6" s="973"/>
      <c r="AP6" s="973"/>
      <c r="AQ6" s="973"/>
      <c r="AR6" s="973"/>
      <c r="AS6" s="973"/>
      <c r="AT6" s="973"/>
      <c r="AU6" s="974"/>
      <c r="AV6" s="999"/>
      <c r="AW6" s="1000"/>
      <c r="AX6" s="1000"/>
      <c r="AY6" s="1000"/>
      <c r="AZ6" s="1000"/>
      <c r="BA6" s="1000"/>
      <c r="BB6" s="1000"/>
      <c r="BC6" s="1000"/>
      <c r="BD6" s="1000"/>
      <c r="BE6" s="1000"/>
      <c r="BF6" s="1000"/>
      <c r="BG6" s="1000"/>
      <c r="BH6" s="1000"/>
      <c r="BI6" s="1000"/>
      <c r="BJ6" s="1001"/>
    </row>
    <row r="7" spans="1:62" s="198" customFormat="1" ht="27.75" customHeight="1" x14ac:dyDescent="0.25">
      <c r="B7" s="953" t="s">
        <v>28</v>
      </c>
      <c r="C7" s="954"/>
      <c r="D7" s="955" t="s">
        <v>29</v>
      </c>
      <c r="E7" s="955"/>
      <c r="F7" s="955"/>
      <c r="G7" s="955"/>
      <c r="H7" s="955"/>
      <c r="I7" s="955"/>
      <c r="J7" s="955"/>
      <c r="K7" s="955"/>
      <c r="L7" s="955"/>
      <c r="M7" s="955"/>
      <c r="N7" s="955"/>
      <c r="O7" s="955"/>
      <c r="P7" s="955"/>
      <c r="Q7" s="955"/>
      <c r="R7" s="955"/>
      <c r="S7" s="955"/>
      <c r="T7" s="955"/>
      <c r="U7" s="955"/>
      <c r="V7" s="955"/>
      <c r="W7" s="955"/>
      <c r="X7" s="955"/>
      <c r="Y7" s="955"/>
      <c r="Z7" s="955"/>
      <c r="AA7" s="941" t="s">
        <v>30</v>
      </c>
      <c r="AB7" s="941"/>
      <c r="AC7" s="956" t="s">
        <v>31</v>
      </c>
      <c r="AD7" s="956"/>
      <c r="AE7" s="956"/>
      <c r="AF7" s="956"/>
      <c r="AG7" s="956"/>
      <c r="AH7" s="956"/>
      <c r="AI7" s="956"/>
      <c r="AJ7" s="956"/>
      <c r="AK7" s="941" t="s">
        <v>32</v>
      </c>
      <c r="AL7" s="941"/>
      <c r="AM7" s="942" t="s">
        <v>33</v>
      </c>
      <c r="AN7" s="942"/>
      <c r="AO7" s="942"/>
      <c r="AP7" s="942"/>
      <c r="AQ7" s="942"/>
      <c r="AR7" s="942"/>
      <c r="AS7" s="942"/>
      <c r="AT7" s="942"/>
      <c r="AU7" s="957"/>
      <c r="AV7" s="957"/>
      <c r="AW7" s="957"/>
      <c r="AX7" s="957"/>
      <c r="AY7" s="957"/>
      <c r="AZ7" s="957"/>
      <c r="BA7" s="957"/>
      <c r="BB7" s="957"/>
      <c r="BC7" s="957"/>
      <c r="BD7" s="957"/>
      <c r="BE7" s="957"/>
      <c r="BF7" s="957"/>
      <c r="BG7" s="957"/>
      <c r="BH7" s="957"/>
      <c r="BI7" s="957"/>
      <c r="BJ7" s="958"/>
    </row>
    <row r="8" spans="1:62" s="198" customFormat="1" ht="33" customHeight="1" x14ac:dyDescent="0.25">
      <c r="B8" s="959" t="s">
        <v>34</v>
      </c>
      <c r="C8" s="960"/>
      <c r="D8" s="943" t="s">
        <v>35</v>
      </c>
      <c r="E8" s="944"/>
      <c r="F8" s="944"/>
      <c r="G8" s="944"/>
      <c r="H8" s="944"/>
      <c r="I8" s="944"/>
      <c r="J8" s="944"/>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J8" s="944"/>
      <c r="AK8" s="944"/>
      <c r="AL8" s="945"/>
      <c r="AM8" s="787" t="s">
        <v>36</v>
      </c>
      <c r="AN8" s="946"/>
      <c r="AO8" s="947"/>
      <c r="AP8" s="947"/>
      <c r="AQ8" s="947"/>
      <c r="AR8" s="947"/>
      <c r="AS8" s="947"/>
      <c r="AT8" s="947"/>
      <c r="AU8" s="957"/>
      <c r="AV8" s="957"/>
      <c r="AW8" s="957"/>
      <c r="AX8" s="957"/>
      <c r="AY8" s="957"/>
      <c r="AZ8" s="957"/>
      <c r="BA8" s="957"/>
      <c r="BB8" s="957"/>
      <c r="BC8" s="957"/>
      <c r="BD8" s="957"/>
      <c r="BE8" s="957"/>
      <c r="BF8" s="957"/>
      <c r="BG8" s="957"/>
      <c r="BH8" s="957"/>
      <c r="BI8" s="957"/>
      <c r="BJ8" s="958"/>
    </row>
    <row r="9" spans="1:62" s="198" customFormat="1" ht="27.75" customHeight="1" x14ac:dyDescent="0.25">
      <c r="B9" s="948" t="s">
        <v>37</v>
      </c>
      <c r="C9" s="949"/>
      <c r="D9" s="949"/>
      <c r="E9" s="949"/>
      <c r="F9" s="949"/>
      <c r="G9" s="949"/>
      <c r="H9" s="949"/>
      <c r="I9" s="949"/>
      <c r="J9" s="949"/>
      <c r="K9" s="949"/>
      <c r="L9" s="949"/>
      <c r="M9" s="949"/>
      <c r="N9" s="949"/>
      <c r="O9" s="949"/>
      <c r="P9" s="949"/>
      <c r="Q9" s="949"/>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949"/>
      <c r="AT9" s="949"/>
      <c r="AU9" s="926" t="s">
        <v>38</v>
      </c>
      <c r="AV9" s="927"/>
      <c r="AW9" s="927"/>
      <c r="AX9" s="927"/>
      <c r="AY9" s="927"/>
      <c r="AZ9" s="927"/>
      <c r="BA9" s="927"/>
      <c r="BB9" s="927"/>
      <c r="BC9" s="927"/>
      <c r="BD9" s="927"/>
      <c r="BE9" s="927"/>
      <c r="BF9" s="927"/>
      <c r="BG9" s="927"/>
      <c r="BH9" s="927"/>
      <c r="BI9" s="927"/>
      <c r="BJ9" s="928"/>
    </row>
    <row r="10" spans="1:62" s="198" customFormat="1" ht="25.5" customHeight="1" x14ac:dyDescent="0.25">
      <c r="B10" s="940"/>
      <c r="C10" s="931"/>
      <c r="D10" s="931"/>
      <c r="E10" s="931" t="s">
        <v>39</v>
      </c>
      <c r="F10" s="931"/>
      <c r="G10" s="931"/>
      <c r="H10" s="931"/>
      <c r="I10" s="931"/>
      <c r="J10" s="931"/>
      <c r="K10" s="931"/>
      <c r="L10" s="931"/>
      <c r="M10" s="931"/>
      <c r="N10" s="931"/>
      <c r="O10" s="931"/>
      <c r="P10" s="931"/>
      <c r="Q10" s="931"/>
      <c r="R10" s="931"/>
      <c r="S10" s="931"/>
      <c r="T10" s="931"/>
      <c r="U10" s="931" t="s">
        <v>40</v>
      </c>
      <c r="V10" s="931"/>
      <c r="W10" s="931"/>
      <c r="X10" s="931"/>
      <c r="Y10" s="931"/>
      <c r="Z10" s="931"/>
      <c r="AA10" s="931"/>
      <c r="AB10" s="931"/>
      <c r="AC10" s="931"/>
      <c r="AD10" s="931"/>
      <c r="AE10" s="931"/>
      <c r="AF10" s="931"/>
      <c r="AG10" s="931"/>
      <c r="AH10" s="931"/>
      <c r="AI10" s="931"/>
      <c r="AJ10" s="931"/>
      <c r="AK10" s="931"/>
      <c r="AL10" s="931"/>
      <c r="AM10" s="931"/>
      <c r="AN10" s="931"/>
      <c r="AO10" s="931"/>
      <c r="AP10" s="931"/>
      <c r="AQ10" s="931"/>
      <c r="AR10" s="931"/>
      <c r="AS10" s="931"/>
      <c r="AT10" s="931"/>
      <c r="AU10" s="938"/>
      <c r="AV10" s="938"/>
      <c r="AW10" s="938"/>
      <c r="AX10" s="938"/>
      <c r="AY10" s="938"/>
      <c r="AZ10" s="938"/>
      <c r="BA10" s="938"/>
      <c r="BB10" s="938"/>
      <c r="BC10" s="938"/>
      <c r="BD10" s="938"/>
      <c r="BE10" s="938"/>
      <c r="BF10" s="938"/>
      <c r="BG10" s="938"/>
      <c r="BH10" s="938"/>
      <c r="BI10" s="938"/>
      <c r="BJ10" s="939"/>
    </row>
    <row r="11" spans="1:62" s="147" customFormat="1" ht="74.25" customHeight="1" x14ac:dyDescent="0.25">
      <c r="B11" s="931" t="s">
        <v>41</v>
      </c>
      <c r="C11" s="931" t="s">
        <v>42</v>
      </c>
      <c r="D11" s="931" t="s">
        <v>43</v>
      </c>
      <c r="E11" s="931" t="s">
        <v>44</v>
      </c>
      <c r="F11" s="931"/>
      <c r="G11" s="931"/>
      <c r="H11" s="931" t="s">
        <v>45</v>
      </c>
      <c r="I11" s="931"/>
      <c r="J11" s="931"/>
      <c r="K11" s="931" t="s">
        <v>46</v>
      </c>
      <c r="L11" s="931"/>
      <c r="M11" s="931"/>
      <c r="N11" s="931" t="s">
        <v>47</v>
      </c>
      <c r="O11" s="931"/>
      <c r="P11" s="931"/>
      <c r="Q11" s="931" t="s">
        <v>48</v>
      </c>
      <c r="R11" s="931"/>
      <c r="S11" s="931"/>
      <c r="T11" s="148" t="s">
        <v>49</v>
      </c>
      <c r="U11" s="931" t="s">
        <v>50</v>
      </c>
      <c r="V11" s="961" t="s">
        <v>51</v>
      </c>
      <c r="W11" s="931" t="s">
        <v>52</v>
      </c>
      <c r="X11" s="931" t="s">
        <v>53</v>
      </c>
      <c r="Y11" s="931"/>
      <c r="Z11" s="929" t="s">
        <v>54</v>
      </c>
      <c r="AA11" s="931" t="s">
        <v>55</v>
      </c>
      <c r="AB11" s="931" t="s">
        <v>56</v>
      </c>
      <c r="AC11" s="931" t="s">
        <v>57</v>
      </c>
      <c r="AD11" s="931" t="s">
        <v>58</v>
      </c>
      <c r="AE11" s="931" t="s">
        <v>59</v>
      </c>
      <c r="AF11" s="931" t="s">
        <v>60</v>
      </c>
      <c r="AG11" s="931"/>
      <c r="AH11" s="931"/>
      <c r="AI11" s="931" t="s">
        <v>61</v>
      </c>
      <c r="AJ11" s="931" t="s">
        <v>62</v>
      </c>
      <c r="AK11" s="933" t="s">
        <v>63</v>
      </c>
      <c r="AL11" s="934"/>
      <c r="AM11" s="934"/>
      <c r="AN11" s="934"/>
      <c r="AO11" s="934"/>
      <c r="AP11" s="934"/>
      <c r="AQ11" s="935"/>
      <c r="AR11" s="951" t="s">
        <v>64</v>
      </c>
      <c r="AS11" s="931" t="s">
        <v>65</v>
      </c>
      <c r="AT11" s="931" t="s">
        <v>66</v>
      </c>
      <c r="AU11" s="936" t="s">
        <v>67</v>
      </c>
      <c r="AV11" s="937" t="s">
        <v>67</v>
      </c>
      <c r="AW11" s="937" t="s">
        <v>67</v>
      </c>
      <c r="AX11" s="937" t="s">
        <v>67</v>
      </c>
      <c r="AY11" s="937" t="s">
        <v>68</v>
      </c>
      <c r="AZ11" s="937" t="s">
        <v>67</v>
      </c>
      <c r="BA11" s="937" t="s">
        <v>67</v>
      </c>
      <c r="BB11" s="937" t="s">
        <v>67</v>
      </c>
      <c r="BC11" s="937" t="s">
        <v>69</v>
      </c>
      <c r="BD11" s="937" t="s">
        <v>69</v>
      </c>
      <c r="BE11" s="937" t="s">
        <v>69</v>
      </c>
      <c r="BF11" s="937" t="s">
        <v>69</v>
      </c>
      <c r="BG11" s="937" t="s">
        <v>70</v>
      </c>
      <c r="BH11" s="937" t="s">
        <v>69</v>
      </c>
      <c r="BI11" s="937" t="s">
        <v>69</v>
      </c>
      <c r="BJ11" s="950" t="s">
        <v>69</v>
      </c>
    </row>
    <row r="12" spans="1:62" s="147" customFormat="1" ht="43.5" customHeight="1" x14ac:dyDescent="0.25">
      <c r="B12" s="931"/>
      <c r="C12" s="931"/>
      <c r="D12" s="931"/>
      <c r="E12" s="224" t="s">
        <v>71</v>
      </c>
      <c r="F12" s="224" t="s">
        <v>72</v>
      </c>
      <c r="G12" s="224" t="s">
        <v>73</v>
      </c>
      <c r="H12" s="224" t="s">
        <v>71</v>
      </c>
      <c r="I12" s="224" t="s">
        <v>72</v>
      </c>
      <c r="J12" s="224" t="s">
        <v>73</v>
      </c>
      <c r="K12" s="224" t="s">
        <v>71</v>
      </c>
      <c r="L12" s="224" t="s">
        <v>72</v>
      </c>
      <c r="M12" s="224" t="s">
        <v>73</v>
      </c>
      <c r="N12" s="224" t="s">
        <v>71</v>
      </c>
      <c r="O12" s="224" t="s">
        <v>72</v>
      </c>
      <c r="P12" s="224" t="s">
        <v>73</v>
      </c>
      <c r="Q12" s="224" t="s">
        <v>71</v>
      </c>
      <c r="R12" s="224" t="s">
        <v>72</v>
      </c>
      <c r="S12" s="224" t="s">
        <v>73</v>
      </c>
      <c r="T12" s="356">
        <f>SUM(T13:T20)</f>
        <v>0.55235454545454554</v>
      </c>
      <c r="U12" s="931"/>
      <c r="V12" s="962"/>
      <c r="W12" s="932"/>
      <c r="X12" s="150" t="s">
        <v>74</v>
      </c>
      <c r="Y12" s="150" t="s">
        <v>75</v>
      </c>
      <c r="Z12" s="930"/>
      <c r="AA12" s="932"/>
      <c r="AB12" s="932"/>
      <c r="AC12" s="932"/>
      <c r="AD12" s="932"/>
      <c r="AE12" s="931"/>
      <c r="AF12" s="224" t="s">
        <v>76</v>
      </c>
      <c r="AG12" s="224" t="s">
        <v>77</v>
      </c>
      <c r="AH12" s="323" t="s">
        <v>78</v>
      </c>
      <c r="AI12" s="931"/>
      <c r="AJ12" s="932"/>
      <c r="AK12" s="151" t="s">
        <v>79</v>
      </c>
      <c r="AL12" s="151" t="s">
        <v>80</v>
      </c>
      <c r="AM12" s="151" t="s">
        <v>81</v>
      </c>
      <c r="AN12" s="152">
        <v>44907</v>
      </c>
      <c r="AO12" s="151" t="s">
        <v>82</v>
      </c>
      <c r="AP12" s="151" t="s">
        <v>83</v>
      </c>
      <c r="AQ12" s="151" t="s">
        <v>84</v>
      </c>
      <c r="AR12" s="952"/>
      <c r="AS12" s="932"/>
      <c r="AT12" s="932"/>
      <c r="AU12" s="153" t="s">
        <v>85</v>
      </c>
      <c r="AV12" s="154" t="s">
        <v>86</v>
      </c>
      <c r="AW12" s="154" t="s">
        <v>87</v>
      </c>
      <c r="AX12" s="154" t="s">
        <v>88</v>
      </c>
      <c r="AY12" s="154" t="s">
        <v>85</v>
      </c>
      <c r="AZ12" s="154" t="s">
        <v>86</v>
      </c>
      <c r="BA12" s="154" t="s">
        <v>87</v>
      </c>
      <c r="BB12" s="154" t="s">
        <v>88</v>
      </c>
      <c r="BC12" s="154" t="s">
        <v>85</v>
      </c>
      <c r="BD12" s="154" t="s">
        <v>86</v>
      </c>
      <c r="BE12" s="154" t="s">
        <v>87</v>
      </c>
      <c r="BF12" s="154" t="s">
        <v>88</v>
      </c>
      <c r="BG12" s="154" t="s">
        <v>85</v>
      </c>
      <c r="BH12" s="154" t="s">
        <v>86</v>
      </c>
      <c r="BI12" s="154" t="s">
        <v>87</v>
      </c>
      <c r="BJ12" s="155" t="s">
        <v>89</v>
      </c>
    </row>
    <row r="13" spans="1:62" s="198" customFormat="1" ht="408.75" customHeight="1" x14ac:dyDescent="0.25">
      <c r="A13" s="218" t="s">
        <v>90</v>
      </c>
      <c r="B13" s="357">
        <v>1</v>
      </c>
      <c r="C13" s="354" t="s">
        <v>91</v>
      </c>
      <c r="D13" s="209">
        <v>0.2</v>
      </c>
      <c r="E13" s="339">
        <v>2</v>
      </c>
      <c r="F13" s="339">
        <v>2</v>
      </c>
      <c r="G13" s="50">
        <f t="shared" ref="G13:G18" si="0">F13/E13</f>
        <v>1</v>
      </c>
      <c r="H13" s="339">
        <v>2</v>
      </c>
      <c r="I13" s="339">
        <v>2</v>
      </c>
      <c r="J13" s="50">
        <f>I13/H13</f>
        <v>1</v>
      </c>
      <c r="K13" s="341">
        <v>2</v>
      </c>
      <c r="L13" s="206"/>
      <c r="M13" s="50">
        <v>0</v>
      </c>
      <c r="N13" s="341">
        <v>2</v>
      </c>
      <c r="O13" s="206"/>
      <c r="P13" s="50">
        <v>0</v>
      </c>
      <c r="Q13" s="104">
        <f t="shared" ref="Q13:R17" si="1">SUM(E13,H13,K13,N13)</f>
        <v>8</v>
      </c>
      <c r="R13" s="159">
        <f t="shared" si="1"/>
        <v>4</v>
      </c>
      <c r="S13" s="50">
        <f>IF((IF(ISERROR(R13/Q13),0,(R13/Q13)))&gt;1,1,(IF(ISERROR(R13/Q13),0,(R13/Q13))))</f>
        <v>0.5</v>
      </c>
      <c r="T13" s="166">
        <f>S13*D13</f>
        <v>0.1</v>
      </c>
      <c r="U13" s="213" t="s">
        <v>92</v>
      </c>
      <c r="V13" s="355" t="s">
        <v>93</v>
      </c>
      <c r="W13" s="213" t="s">
        <v>94</v>
      </c>
      <c r="X13" s="340" t="s">
        <v>95</v>
      </c>
      <c r="Y13" s="340" t="s">
        <v>96</v>
      </c>
      <c r="Z13" s="207" t="s">
        <v>97</v>
      </c>
      <c r="AA13" s="340" t="s">
        <v>98</v>
      </c>
      <c r="AB13" s="207" t="s">
        <v>99</v>
      </c>
      <c r="AC13" s="207" t="s">
        <v>100</v>
      </c>
      <c r="AD13" s="207" t="s">
        <v>101</v>
      </c>
      <c r="AE13" s="208" t="s">
        <v>102</v>
      </c>
      <c r="AF13" s="342">
        <v>10</v>
      </c>
      <c r="AG13" s="342">
        <v>2023</v>
      </c>
      <c r="AH13" s="343">
        <v>2022</v>
      </c>
      <c r="AI13" s="208" t="s">
        <v>103</v>
      </c>
      <c r="AJ13" s="207" t="s">
        <v>104</v>
      </c>
      <c r="AK13" s="217" t="s">
        <v>105</v>
      </c>
      <c r="AL13" s="344">
        <v>3</v>
      </c>
      <c r="AM13" s="344" t="s">
        <v>106</v>
      </c>
      <c r="AN13" s="342" t="s">
        <v>107</v>
      </c>
      <c r="AO13" s="345" t="s">
        <v>108</v>
      </c>
      <c r="AP13" s="345" t="s">
        <v>109</v>
      </c>
      <c r="AQ13" s="346" t="s">
        <v>110</v>
      </c>
      <c r="AR13" s="213" t="s">
        <v>111</v>
      </c>
      <c r="AS13" s="213"/>
      <c r="AT13" s="353" t="s">
        <v>112</v>
      </c>
      <c r="AU13" s="372">
        <v>2</v>
      </c>
      <c r="AV13" s="371">
        <v>2</v>
      </c>
      <c r="AW13" s="552" t="s">
        <v>113</v>
      </c>
      <c r="AX13" s="496" t="s">
        <v>114</v>
      </c>
      <c r="AY13" s="371">
        <v>2</v>
      </c>
      <c r="AZ13" s="371">
        <v>2</v>
      </c>
      <c r="BA13" s="775" t="s">
        <v>115</v>
      </c>
      <c r="BB13" s="495" t="s">
        <v>116</v>
      </c>
      <c r="BC13" s="371"/>
      <c r="BD13" s="371"/>
      <c r="BE13" s="496"/>
      <c r="BF13" s="496"/>
      <c r="BG13" s="371"/>
      <c r="BH13" s="371"/>
      <c r="BI13" s="497"/>
      <c r="BJ13" s="498"/>
    </row>
    <row r="14" spans="1:62" s="198" customFormat="1" ht="159.75" customHeight="1" x14ac:dyDescent="0.25">
      <c r="A14" s="218" t="s">
        <v>90</v>
      </c>
      <c r="B14" s="357">
        <v>2</v>
      </c>
      <c r="C14" s="348" t="s">
        <v>117</v>
      </c>
      <c r="D14" s="209">
        <v>0.1</v>
      </c>
      <c r="E14" s="453">
        <v>1</v>
      </c>
      <c r="F14" s="341">
        <v>1</v>
      </c>
      <c r="G14" s="50">
        <f t="shared" si="0"/>
        <v>1</v>
      </c>
      <c r="H14" s="341">
        <v>1</v>
      </c>
      <c r="I14" s="565">
        <v>1</v>
      </c>
      <c r="J14" s="50">
        <f t="shared" ref="J14:J20" si="2">I14/H14</f>
        <v>1</v>
      </c>
      <c r="K14" s="341">
        <v>0</v>
      </c>
      <c r="L14" s="206"/>
      <c r="M14" s="50">
        <v>0</v>
      </c>
      <c r="N14" s="341">
        <v>1</v>
      </c>
      <c r="O14" s="206"/>
      <c r="P14" s="50">
        <v>0</v>
      </c>
      <c r="Q14" s="104">
        <f t="shared" si="1"/>
        <v>3</v>
      </c>
      <c r="R14" s="159">
        <f t="shared" si="1"/>
        <v>2</v>
      </c>
      <c r="S14" s="50">
        <f>IF((IF(ISERROR(R14/Q14),0,(R14/Q14)))&gt;1,1,(IF(ISERROR(R14/Q14),0,(R14/Q14))))</f>
        <v>0.66666666666666663</v>
      </c>
      <c r="T14" s="166">
        <f>S14*D14</f>
        <v>6.6666666666666666E-2</v>
      </c>
      <c r="U14" s="213" t="s">
        <v>118</v>
      </c>
      <c r="V14" s="355" t="s">
        <v>117</v>
      </c>
      <c r="W14" s="212" t="s">
        <v>119</v>
      </c>
      <c r="X14" s="340" t="s">
        <v>120</v>
      </c>
      <c r="Y14" s="340" t="s">
        <v>121</v>
      </c>
      <c r="Z14" s="207" t="s">
        <v>97</v>
      </c>
      <c r="AA14" s="210" t="s">
        <v>122</v>
      </c>
      <c r="AB14" s="208" t="s">
        <v>99</v>
      </c>
      <c r="AC14" s="207" t="s">
        <v>100</v>
      </c>
      <c r="AD14" s="207" t="s">
        <v>123</v>
      </c>
      <c r="AE14" s="208" t="s">
        <v>102</v>
      </c>
      <c r="AF14" s="342">
        <v>1</v>
      </c>
      <c r="AG14" s="342">
        <v>2023</v>
      </c>
      <c r="AH14" s="347">
        <v>2022</v>
      </c>
      <c r="AI14" s="208" t="s">
        <v>103</v>
      </c>
      <c r="AJ14" s="208" t="s">
        <v>104</v>
      </c>
      <c r="AK14" s="217" t="s">
        <v>105</v>
      </c>
      <c r="AL14" s="344">
        <v>3</v>
      </c>
      <c r="AM14" s="344" t="s">
        <v>106</v>
      </c>
      <c r="AN14" s="211" t="s">
        <v>124</v>
      </c>
      <c r="AO14" s="345" t="s">
        <v>108</v>
      </c>
      <c r="AP14" s="345" t="s">
        <v>109</v>
      </c>
      <c r="AQ14" s="346" t="s">
        <v>110</v>
      </c>
      <c r="AR14" s="213" t="s">
        <v>111</v>
      </c>
      <c r="AS14" s="213" t="s">
        <v>125</v>
      </c>
      <c r="AT14" s="353" t="s">
        <v>112</v>
      </c>
      <c r="AU14" s="372">
        <v>1</v>
      </c>
      <c r="AV14" s="371">
        <v>1</v>
      </c>
      <c r="AW14" s="496" t="s">
        <v>126</v>
      </c>
      <c r="AX14" s="496" t="s">
        <v>127</v>
      </c>
      <c r="AY14" s="371">
        <v>1</v>
      </c>
      <c r="AZ14" s="371">
        <v>1</v>
      </c>
      <c r="BA14" s="495" t="s">
        <v>128</v>
      </c>
      <c r="BB14" s="495" t="s">
        <v>129</v>
      </c>
      <c r="BC14" s="371"/>
      <c r="BD14" s="371"/>
      <c r="BE14" s="497"/>
      <c r="BF14" s="496"/>
      <c r="BG14" s="371"/>
      <c r="BH14" s="371"/>
      <c r="BI14" s="497"/>
      <c r="BJ14" s="498"/>
    </row>
    <row r="15" spans="1:62" s="198" customFormat="1" ht="114.75" customHeight="1" x14ac:dyDescent="0.25">
      <c r="A15" s="218" t="s">
        <v>130</v>
      </c>
      <c r="B15" s="357">
        <v>3</v>
      </c>
      <c r="C15" s="348" t="s">
        <v>131</v>
      </c>
      <c r="D15" s="209">
        <v>0.2</v>
      </c>
      <c r="E15" s="454">
        <v>1</v>
      </c>
      <c r="F15" s="206">
        <v>1</v>
      </c>
      <c r="G15" s="50">
        <f t="shared" si="0"/>
        <v>1</v>
      </c>
      <c r="H15" s="454">
        <v>1</v>
      </c>
      <c r="I15" s="206">
        <v>1</v>
      </c>
      <c r="J15" s="50">
        <f t="shared" si="2"/>
        <v>1</v>
      </c>
      <c r="K15" s="454">
        <v>1</v>
      </c>
      <c r="L15" s="206"/>
      <c r="M15" s="50">
        <v>0</v>
      </c>
      <c r="N15" s="454">
        <v>1</v>
      </c>
      <c r="O15" s="206"/>
      <c r="P15" s="50">
        <v>0</v>
      </c>
      <c r="Q15" s="206">
        <f>MAX(E15,H15,K15,N15)</f>
        <v>1</v>
      </c>
      <c r="R15" s="206">
        <f t="shared" ref="R15" si="3">(SUM(F15,I15,L15,O15))/4</f>
        <v>0.5</v>
      </c>
      <c r="S15" s="18">
        <f t="shared" ref="S15" si="4">IF(ISERROR(R15/Q15),"",(R15/Q15))</f>
        <v>0.5</v>
      </c>
      <c r="T15" s="27">
        <f t="shared" ref="T15" si="5">S15*D15</f>
        <v>0.1</v>
      </c>
      <c r="U15" s="213" t="s">
        <v>132</v>
      </c>
      <c r="V15" s="355" t="s">
        <v>133</v>
      </c>
      <c r="W15" s="216" t="s">
        <v>134</v>
      </c>
      <c r="X15" s="340" t="s">
        <v>135</v>
      </c>
      <c r="Y15" s="340" t="s">
        <v>136</v>
      </c>
      <c r="Z15" s="207" t="s">
        <v>97</v>
      </c>
      <c r="AA15" s="215" t="s">
        <v>137</v>
      </c>
      <c r="AB15" s="214" t="s">
        <v>99</v>
      </c>
      <c r="AC15" s="207" t="s">
        <v>100</v>
      </c>
      <c r="AD15" s="207" t="s">
        <v>123</v>
      </c>
      <c r="AE15" s="208" t="s">
        <v>102</v>
      </c>
      <c r="AF15" s="209">
        <v>1</v>
      </c>
      <c r="AG15" s="342">
        <v>2023</v>
      </c>
      <c r="AH15" s="349">
        <v>2022</v>
      </c>
      <c r="AI15" s="208" t="s">
        <v>103</v>
      </c>
      <c r="AJ15" s="214" t="s">
        <v>104</v>
      </c>
      <c r="AK15" s="217" t="s">
        <v>105</v>
      </c>
      <c r="AL15" s="344">
        <v>3</v>
      </c>
      <c r="AM15" s="344" t="s">
        <v>106</v>
      </c>
      <c r="AN15" s="350" t="s">
        <v>138</v>
      </c>
      <c r="AO15" s="345" t="s">
        <v>108</v>
      </c>
      <c r="AP15" s="345" t="s">
        <v>109</v>
      </c>
      <c r="AQ15" s="345" t="s">
        <v>110</v>
      </c>
      <c r="AR15" s="213" t="s">
        <v>111</v>
      </c>
      <c r="AS15" s="216"/>
      <c r="AT15" s="353" t="s">
        <v>112</v>
      </c>
      <c r="AU15" s="373">
        <v>23</v>
      </c>
      <c r="AV15" s="374">
        <v>23</v>
      </c>
      <c r="AW15" s="501" t="s">
        <v>139</v>
      </c>
      <c r="AX15" s="501" t="s">
        <v>140</v>
      </c>
      <c r="AY15" s="374">
        <v>31</v>
      </c>
      <c r="AZ15" s="374">
        <v>31</v>
      </c>
      <c r="BA15" s="499" t="s">
        <v>141</v>
      </c>
      <c r="BB15" s="495" t="s">
        <v>142</v>
      </c>
      <c r="BC15" s="374"/>
      <c r="BD15" s="374"/>
      <c r="BE15" s="500"/>
      <c r="BF15" s="501"/>
      <c r="BG15" s="374"/>
      <c r="BH15" s="374"/>
      <c r="BI15" s="500"/>
      <c r="BJ15" s="502"/>
    </row>
    <row r="16" spans="1:62" s="198" customFormat="1" ht="262.5" customHeight="1" x14ac:dyDescent="0.25">
      <c r="A16" s="218" t="s">
        <v>130</v>
      </c>
      <c r="B16" s="357">
        <v>4</v>
      </c>
      <c r="C16" s="619" t="s">
        <v>143</v>
      </c>
      <c r="D16" s="209">
        <v>0.1</v>
      </c>
      <c r="E16" s="620">
        <v>8000</v>
      </c>
      <c r="F16" s="620">
        <v>8884</v>
      </c>
      <c r="G16" s="50">
        <f t="shared" si="0"/>
        <v>1.1105</v>
      </c>
      <c r="H16" s="341">
        <v>1000</v>
      </c>
      <c r="I16" s="339">
        <v>1000</v>
      </c>
      <c r="J16" s="50">
        <f t="shared" si="2"/>
        <v>1</v>
      </c>
      <c r="K16" s="339">
        <v>1000</v>
      </c>
      <c r="L16" s="339"/>
      <c r="M16" s="50">
        <v>0</v>
      </c>
      <c r="N16" s="339">
        <v>1000</v>
      </c>
      <c r="O16" s="339"/>
      <c r="P16" s="50">
        <v>0</v>
      </c>
      <c r="Q16" s="70">
        <f t="shared" si="1"/>
        <v>11000</v>
      </c>
      <c r="R16" s="159">
        <f t="shared" si="1"/>
        <v>9884</v>
      </c>
      <c r="S16" s="50">
        <f>IF((IF(ISERROR(R16/Q16),0,(R16/Q16)))&gt;1,1,(IF(ISERROR(R16/Q16),0,(R16/Q16))))</f>
        <v>0.89854545454545454</v>
      </c>
      <c r="T16" s="166">
        <f>S16*D16</f>
        <v>8.9854545454545465E-2</v>
      </c>
      <c r="U16" s="213" t="s">
        <v>144</v>
      </c>
      <c r="V16" s="795" t="s">
        <v>145</v>
      </c>
      <c r="W16" s="213" t="s">
        <v>146</v>
      </c>
      <c r="X16" s="340" t="s">
        <v>147</v>
      </c>
      <c r="Y16" s="340" t="s">
        <v>148</v>
      </c>
      <c r="Z16" s="207" t="s">
        <v>97</v>
      </c>
      <c r="AA16" s="796" t="s">
        <v>149</v>
      </c>
      <c r="AB16" s="797" t="s">
        <v>99</v>
      </c>
      <c r="AC16" s="207" t="s">
        <v>100</v>
      </c>
      <c r="AD16" s="207" t="s">
        <v>101</v>
      </c>
      <c r="AE16" s="208" t="s">
        <v>102</v>
      </c>
      <c r="AF16" s="342" t="s">
        <v>150</v>
      </c>
      <c r="AG16" s="342">
        <v>2023</v>
      </c>
      <c r="AH16" s="798">
        <v>2022</v>
      </c>
      <c r="AI16" s="208" t="s">
        <v>103</v>
      </c>
      <c r="AJ16" s="797" t="s">
        <v>151</v>
      </c>
      <c r="AK16" s="217" t="s">
        <v>105</v>
      </c>
      <c r="AL16" s="344">
        <v>3</v>
      </c>
      <c r="AM16" s="344" t="s">
        <v>106</v>
      </c>
      <c r="AN16" s="351" t="s">
        <v>152</v>
      </c>
      <c r="AO16" s="345" t="s">
        <v>108</v>
      </c>
      <c r="AP16" s="345" t="s">
        <v>109</v>
      </c>
      <c r="AQ16" s="799" t="s">
        <v>110</v>
      </c>
      <c r="AR16" s="213" t="s">
        <v>111</v>
      </c>
      <c r="AS16" s="799"/>
      <c r="AT16" s="353" t="s">
        <v>112</v>
      </c>
      <c r="AU16" s="800">
        <v>8000</v>
      </c>
      <c r="AV16" s="801">
        <v>8884</v>
      </c>
      <c r="AW16" s="802" t="s">
        <v>153</v>
      </c>
      <c r="AX16" s="802" t="s">
        <v>154</v>
      </c>
      <c r="AY16" s="801">
        <v>1000</v>
      </c>
      <c r="AZ16" s="801">
        <v>22132</v>
      </c>
      <c r="BA16" s="632" t="s">
        <v>155</v>
      </c>
      <c r="BB16" s="495" t="s">
        <v>156</v>
      </c>
      <c r="BC16" s="801"/>
      <c r="BD16" s="801"/>
      <c r="BE16" s="803"/>
      <c r="BF16" s="802"/>
      <c r="BG16" s="801"/>
      <c r="BH16" s="801"/>
      <c r="BI16" s="803"/>
      <c r="BJ16" s="804"/>
    </row>
    <row r="17" spans="1:63" s="219" customFormat="1" ht="99" customHeight="1" x14ac:dyDescent="0.25">
      <c r="A17" s="352" t="s">
        <v>90</v>
      </c>
      <c r="B17" s="357">
        <v>5</v>
      </c>
      <c r="C17" s="213" t="s">
        <v>157</v>
      </c>
      <c r="D17" s="209">
        <v>0.1</v>
      </c>
      <c r="E17" s="339">
        <v>3</v>
      </c>
      <c r="F17" s="339">
        <v>3</v>
      </c>
      <c r="G17" s="50">
        <f t="shared" si="0"/>
        <v>1</v>
      </c>
      <c r="H17" s="341">
        <v>3</v>
      </c>
      <c r="I17" s="339">
        <v>3</v>
      </c>
      <c r="J17" s="50">
        <f t="shared" si="2"/>
        <v>1</v>
      </c>
      <c r="K17" s="339">
        <v>3</v>
      </c>
      <c r="L17" s="339"/>
      <c r="M17" s="50">
        <v>0</v>
      </c>
      <c r="N17" s="339">
        <v>3</v>
      </c>
      <c r="O17" s="339"/>
      <c r="P17" s="50">
        <v>0</v>
      </c>
      <c r="Q17" s="104">
        <f t="shared" si="1"/>
        <v>12</v>
      </c>
      <c r="R17" s="159">
        <f t="shared" si="1"/>
        <v>6</v>
      </c>
      <c r="S17" s="50">
        <f>IF((IF(ISERROR(R17/Q17),0,(R17/Q17)))&gt;1,1,(IF(ISERROR(R17/Q17),0,(R17/Q17))))</f>
        <v>0.5</v>
      </c>
      <c r="T17" s="166">
        <f>S17*D17</f>
        <v>0.05</v>
      </c>
      <c r="U17" s="213" t="s">
        <v>158</v>
      </c>
      <c r="V17" s="805" t="s">
        <v>158</v>
      </c>
      <c r="W17" s="806" t="s">
        <v>158</v>
      </c>
      <c r="X17" s="340" t="s">
        <v>159</v>
      </c>
      <c r="Y17" s="340" t="s">
        <v>160</v>
      </c>
      <c r="Z17" s="207" t="s">
        <v>97</v>
      </c>
      <c r="AA17" s="797" t="s">
        <v>161</v>
      </c>
      <c r="AB17" s="797" t="s">
        <v>162</v>
      </c>
      <c r="AC17" s="207" t="s">
        <v>100</v>
      </c>
      <c r="AD17" s="207" t="s">
        <v>101</v>
      </c>
      <c r="AE17" s="208" t="s">
        <v>102</v>
      </c>
      <c r="AF17" s="342" t="s">
        <v>150</v>
      </c>
      <c r="AG17" s="342">
        <v>2023</v>
      </c>
      <c r="AH17" s="798">
        <v>2023</v>
      </c>
      <c r="AI17" s="208" t="s">
        <v>103</v>
      </c>
      <c r="AJ17" s="797" t="s">
        <v>151</v>
      </c>
      <c r="AK17" s="217" t="s">
        <v>105</v>
      </c>
      <c r="AL17" s="344">
        <v>3</v>
      </c>
      <c r="AM17" s="344" t="s">
        <v>106</v>
      </c>
      <c r="AN17" s="807" t="s">
        <v>163</v>
      </c>
      <c r="AO17" s="345" t="s">
        <v>108</v>
      </c>
      <c r="AP17" s="345" t="s">
        <v>109</v>
      </c>
      <c r="AQ17" s="799" t="s">
        <v>110</v>
      </c>
      <c r="AR17" s="213" t="s">
        <v>111</v>
      </c>
      <c r="AS17" s="808"/>
      <c r="AT17" s="353" t="s">
        <v>112</v>
      </c>
      <c r="AU17" s="800">
        <v>3</v>
      </c>
      <c r="AV17" s="801">
        <v>3</v>
      </c>
      <c r="AW17" s="802" t="s">
        <v>164</v>
      </c>
      <c r="AX17" s="802" t="s">
        <v>165</v>
      </c>
      <c r="AY17" s="801">
        <v>3</v>
      </c>
      <c r="AZ17" s="801">
        <v>3</v>
      </c>
      <c r="BA17" s="802" t="s">
        <v>164</v>
      </c>
      <c r="BB17" s="495" t="s">
        <v>166</v>
      </c>
      <c r="BC17" s="801"/>
      <c r="BD17" s="801"/>
      <c r="BE17" s="803"/>
      <c r="BF17" s="802"/>
      <c r="BG17" s="801"/>
      <c r="BH17" s="801"/>
      <c r="BI17" s="804"/>
      <c r="BJ17" s="804"/>
      <c r="BK17" s="198"/>
    </row>
    <row r="18" spans="1:63" s="219" customFormat="1" ht="258.75" customHeight="1" x14ac:dyDescent="0.25">
      <c r="A18" s="219" t="s">
        <v>167</v>
      </c>
      <c r="B18" s="357">
        <v>6</v>
      </c>
      <c r="C18" s="213" t="s">
        <v>168</v>
      </c>
      <c r="D18" s="209">
        <v>0.1</v>
      </c>
      <c r="E18" s="339">
        <v>2</v>
      </c>
      <c r="F18" s="339">
        <v>3</v>
      </c>
      <c r="G18" s="50">
        <f t="shared" si="0"/>
        <v>1.5</v>
      </c>
      <c r="H18" s="341">
        <v>2</v>
      </c>
      <c r="I18" s="339">
        <v>2</v>
      </c>
      <c r="J18" s="50">
        <f t="shared" si="2"/>
        <v>1</v>
      </c>
      <c r="K18" s="339">
        <v>2</v>
      </c>
      <c r="L18" s="339"/>
      <c r="M18" s="50">
        <v>0</v>
      </c>
      <c r="N18" s="339">
        <v>2</v>
      </c>
      <c r="O18" s="339"/>
      <c r="P18" s="50">
        <v>0</v>
      </c>
      <c r="Q18" s="104">
        <f t="shared" ref="Q18:Q19" si="6">SUM(E18,H18,K18,N18)</f>
        <v>8</v>
      </c>
      <c r="R18" s="159">
        <f t="shared" ref="R18:R19" si="7">SUM(F18,I18,L18,O18)</f>
        <v>5</v>
      </c>
      <c r="S18" s="50">
        <f>IF((IF(ISERROR(R18/Q18),0,(R18/Q18)))&gt;1,1,(IF(ISERROR(R18/Q18),0,(R18/Q18))))</f>
        <v>0.625</v>
      </c>
      <c r="T18" s="166">
        <f>S18*D18</f>
        <v>6.25E-2</v>
      </c>
      <c r="U18" s="213" t="s">
        <v>169</v>
      </c>
      <c r="V18" s="805" t="s">
        <v>170</v>
      </c>
      <c r="W18" s="809" t="s">
        <v>171</v>
      </c>
      <c r="X18" s="340" t="s">
        <v>172</v>
      </c>
      <c r="Y18" s="340" t="s">
        <v>173</v>
      </c>
      <c r="Z18" s="207" t="s">
        <v>97</v>
      </c>
      <c r="AA18" s="807" t="s">
        <v>122</v>
      </c>
      <c r="AB18" s="807" t="s">
        <v>162</v>
      </c>
      <c r="AC18" s="807" t="s">
        <v>100</v>
      </c>
      <c r="AD18" s="807" t="s">
        <v>101</v>
      </c>
      <c r="AE18" s="807" t="s">
        <v>102</v>
      </c>
      <c r="AF18" s="351">
        <v>8</v>
      </c>
      <c r="AG18" s="351">
        <v>2023</v>
      </c>
      <c r="AH18" s="807">
        <v>2022</v>
      </c>
      <c r="AI18" s="807" t="s">
        <v>103</v>
      </c>
      <c r="AJ18" s="797" t="s">
        <v>151</v>
      </c>
      <c r="AK18" s="799" t="s">
        <v>105</v>
      </c>
      <c r="AL18" s="807">
        <v>3</v>
      </c>
      <c r="AM18" s="807" t="s">
        <v>106</v>
      </c>
      <c r="AN18" s="807" t="s">
        <v>174</v>
      </c>
      <c r="AO18" s="810" t="s">
        <v>108</v>
      </c>
      <c r="AP18" s="810" t="s">
        <v>109</v>
      </c>
      <c r="AQ18" s="810" t="s">
        <v>110</v>
      </c>
      <c r="AR18" s="799" t="s">
        <v>111</v>
      </c>
      <c r="AS18" s="799"/>
      <c r="AT18" s="811" t="s">
        <v>112</v>
      </c>
      <c r="AU18" s="800">
        <v>2</v>
      </c>
      <c r="AV18" s="801">
        <v>3</v>
      </c>
      <c r="AW18" s="812" t="s">
        <v>175</v>
      </c>
      <c r="AX18" s="802" t="s">
        <v>176</v>
      </c>
      <c r="AY18" s="801">
        <v>3</v>
      </c>
      <c r="AZ18" s="801">
        <v>3</v>
      </c>
      <c r="BA18" s="813" t="s">
        <v>177</v>
      </c>
      <c r="BB18" s="495" t="s">
        <v>178</v>
      </c>
      <c r="BC18" s="801"/>
      <c r="BD18" s="801"/>
      <c r="BE18" s="803"/>
      <c r="BF18" s="802"/>
      <c r="BG18" s="801"/>
      <c r="BH18" s="801"/>
      <c r="BI18" s="804"/>
      <c r="BJ18" s="802"/>
      <c r="BK18" s="198"/>
    </row>
    <row r="19" spans="1:63" s="219" customFormat="1" ht="176.25" customHeight="1" x14ac:dyDescent="0.25">
      <c r="A19" s="219" t="s">
        <v>167</v>
      </c>
      <c r="B19" s="357">
        <v>7</v>
      </c>
      <c r="C19" s="213" t="s">
        <v>179</v>
      </c>
      <c r="D19" s="209">
        <v>0.1</v>
      </c>
      <c r="E19" s="339">
        <v>0</v>
      </c>
      <c r="F19" s="339">
        <v>0</v>
      </c>
      <c r="G19" s="50">
        <v>0</v>
      </c>
      <c r="H19" s="341">
        <v>45</v>
      </c>
      <c r="I19" s="339">
        <v>45</v>
      </c>
      <c r="J19" s="50">
        <f t="shared" si="2"/>
        <v>1</v>
      </c>
      <c r="K19" s="339">
        <v>45</v>
      </c>
      <c r="L19" s="339"/>
      <c r="M19" s="50">
        <v>0</v>
      </c>
      <c r="N19" s="339">
        <v>45</v>
      </c>
      <c r="O19" s="339"/>
      <c r="P19" s="50">
        <v>0</v>
      </c>
      <c r="Q19" s="104">
        <f t="shared" si="6"/>
        <v>135</v>
      </c>
      <c r="R19" s="159">
        <f t="shared" si="7"/>
        <v>45</v>
      </c>
      <c r="S19" s="50">
        <f>IF((IF(ISERROR(R19/Q19),0,(R19/Q19)))&gt;1,1,(IF(ISERROR(R19/Q19),0,(R19/Q19))))</f>
        <v>0.33333333333333331</v>
      </c>
      <c r="T19" s="166">
        <f>S19*D19</f>
        <v>3.3333333333333333E-2</v>
      </c>
      <c r="U19" s="213" t="s">
        <v>180</v>
      </c>
      <c r="V19" s="805" t="s">
        <v>181</v>
      </c>
      <c r="W19" s="807" t="s">
        <v>182</v>
      </c>
      <c r="X19" s="340" t="s">
        <v>183</v>
      </c>
      <c r="Y19" s="340" t="s">
        <v>184</v>
      </c>
      <c r="Z19" s="207" t="s">
        <v>97</v>
      </c>
      <c r="AA19" s="807" t="s">
        <v>122</v>
      </c>
      <c r="AB19" s="807" t="s">
        <v>162</v>
      </c>
      <c r="AC19" s="807" t="s">
        <v>100</v>
      </c>
      <c r="AD19" s="807" t="s">
        <v>123</v>
      </c>
      <c r="AE19" s="807" t="s">
        <v>102</v>
      </c>
      <c r="AF19" s="807" t="s">
        <v>150</v>
      </c>
      <c r="AG19" s="807">
        <v>2023</v>
      </c>
      <c r="AH19" s="807">
        <v>2023</v>
      </c>
      <c r="AI19" s="807" t="s">
        <v>103</v>
      </c>
      <c r="AJ19" s="807" t="s">
        <v>151</v>
      </c>
      <c r="AK19" s="799" t="s">
        <v>105</v>
      </c>
      <c r="AL19" s="807">
        <v>3</v>
      </c>
      <c r="AM19" s="807" t="s">
        <v>106</v>
      </c>
      <c r="AN19" s="807" t="s">
        <v>185</v>
      </c>
      <c r="AO19" s="810" t="s">
        <v>108</v>
      </c>
      <c r="AP19" s="799" t="s">
        <v>109</v>
      </c>
      <c r="AQ19" s="799" t="s">
        <v>110</v>
      </c>
      <c r="AR19" s="810" t="s">
        <v>111</v>
      </c>
      <c r="AS19" s="810"/>
      <c r="AT19" s="811" t="s">
        <v>112</v>
      </c>
      <c r="AU19" s="800">
        <v>0</v>
      </c>
      <c r="AV19" s="801">
        <v>0</v>
      </c>
      <c r="AW19" s="802" t="s">
        <v>186</v>
      </c>
      <c r="AX19" s="802" t="s">
        <v>187</v>
      </c>
      <c r="AY19" s="801">
        <v>45</v>
      </c>
      <c r="AZ19" s="801">
        <v>45</v>
      </c>
      <c r="BA19" s="814" t="s">
        <v>188</v>
      </c>
      <c r="BB19" s="495" t="s">
        <v>189</v>
      </c>
      <c r="BC19" s="801"/>
      <c r="BD19" s="801"/>
      <c r="BE19" s="815"/>
      <c r="BF19" s="802"/>
      <c r="BG19" s="801"/>
      <c r="BH19" s="801"/>
      <c r="BI19" s="804"/>
      <c r="BJ19" s="804"/>
      <c r="BK19" s="198"/>
    </row>
    <row r="20" spans="1:63" s="219" customFormat="1" ht="108" customHeight="1" x14ac:dyDescent="0.25">
      <c r="A20" s="219" t="s">
        <v>167</v>
      </c>
      <c r="B20" s="357">
        <v>8</v>
      </c>
      <c r="C20" s="358" t="s">
        <v>190</v>
      </c>
      <c r="D20" s="209">
        <v>0.1</v>
      </c>
      <c r="E20" s="209">
        <v>1</v>
      </c>
      <c r="F20" s="209">
        <v>1</v>
      </c>
      <c r="G20" s="209">
        <v>1</v>
      </c>
      <c r="H20" s="209">
        <v>1</v>
      </c>
      <c r="I20" s="209">
        <v>1</v>
      </c>
      <c r="J20" s="50">
        <f t="shared" si="2"/>
        <v>1</v>
      </c>
      <c r="K20" s="209">
        <v>1</v>
      </c>
      <c r="L20" s="342"/>
      <c r="M20" s="50">
        <v>0</v>
      </c>
      <c r="N20" s="342"/>
      <c r="O20" s="209"/>
      <c r="P20" s="50">
        <v>0</v>
      </c>
      <c r="Q20" s="206">
        <f>MAX(E20,H20,K20,N20)</f>
        <v>1</v>
      </c>
      <c r="R20" s="206">
        <f>(SUM(F20,I20,L20,O20))/4</f>
        <v>0.5</v>
      </c>
      <c r="S20" s="18">
        <f t="shared" ref="S20" si="8">IF(ISERROR(R20/Q20),"",(R20/Q20))</f>
        <v>0.5</v>
      </c>
      <c r="T20" s="27">
        <f t="shared" ref="T20" si="9">S20*D20</f>
        <v>0.05</v>
      </c>
      <c r="U20" s="213" t="s">
        <v>191</v>
      </c>
      <c r="V20" s="805" t="s">
        <v>190</v>
      </c>
      <c r="W20" s="807" t="s">
        <v>192</v>
      </c>
      <c r="X20" s="816" t="s">
        <v>193</v>
      </c>
      <c r="Y20" s="816" t="s">
        <v>136</v>
      </c>
      <c r="Z20" s="207" t="s">
        <v>97</v>
      </c>
      <c r="AA20" s="807" t="s">
        <v>194</v>
      </c>
      <c r="AB20" s="807" t="s">
        <v>99</v>
      </c>
      <c r="AC20" s="807" t="s">
        <v>100</v>
      </c>
      <c r="AD20" s="807" t="s">
        <v>123</v>
      </c>
      <c r="AE20" s="807" t="s">
        <v>102</v>
      </c>
      <c r="AF20" s="807" t="s">
        <v>150</v>
      </c>
      <c r="AG20" s="807">
        <v>2023</v>
      </c>
      <c r="AH20" s="807">
        <v>2022</v>
      </c>
      <c r="AI20" s="807" t="s">
        <v>103</v>
      </c>
      <c r="AJ20" s="807" t="s">
        <v>104</v>
      </c>
      <c r="AK20" s="799" t="s">
        <v>105</v>
      </c>
      <c r="AL20" s="807">
        <v>3</v>
      </c>
      <c r="AM20" s="807" t="s">
        <v>106</v>
      </c>
      <c r="AN20" s="807" t="s">
        <v>195</v>
      </c>
      <c r="AO20" s="810" t="s">
        <v>108</v>
      </c>
      <c r="AP20" s="810" t="s">
        <v>109</v>
      </c>
      <c r="AQ20" s="810" t="s">
        <v>110</v>
      </c>
      <c r="AR20" s="810" t="s">
        <v>111</v>
      </c>
      <c r="AS20" s="810"/>
      <c r="AT20" s="811" t="s">
        <v>112</v>
      </c>
      <c r="AU20" s="800">
        <v>38</v>
      </c>
      <c r="AV20" s="801">
        <v>38</v>
      </c>
      <c r="AW20" s="803" t="s">
        <v>196</v>
      </c>
      <c r="AX20" s="803" t="s">
        <v>197</v>
      </c>
      <c r="AY20" s="801">
        <v>43</v>
      </c>
      <c r="AZ20" s="801">
        <v>43</v>
      </c>
      <c r="BA20" s="812" t="s">
        <v>198</v>
      </c>
      <c r="BB20" s="495" t="s">
        <v>199</v>
      </c>
      <c r="BC20" s="801"/>
      <c r="BD20" s="801"/>
      <c r="BE20" s="815"/>
      <c r="BF20" s="802"/>
      <c r="BG20" s="801"/>
      <c r="BH20" s="801"/>
      <c r="BI20" s="802"/>
      <c r="BJ20" s="802"/>
      <c r="BK20" s="198"/>
    </row>
    <row r="21" spans="1:63" s="197" customFormat="1" ht="19.5" customHeight="1" x14ac:dyDescent="0.25">
      <c r="B21" s="219"/>
      <c r="C21" s="198"/>
      <c r="D21" s="220"/>
      <c r="E21" s="198"/>
      <c r="F21" s="198"/>
      <c r="G21" s="220"/>
      <c r="H21" s="198"/>
      <c r="I21" s="198"/>
      <c r="J21" s="220"/>
      <c r="K21" s="198"/>
      <c r="L21" s="198"/>
      <c r="M21" s="198"/>
      <c r="N21" s="198"/>
      <c r="O21" s="198"/>
      <c r="P21" s="198"/>
      <c r="Q21" s="198"/>
      <c r="R21" s="198"/>
      <c r="S21" s="198"/>
      <c r="T21" s="198"/>
      <c r="U21" s="198"/>
      <c r="V21" s="198"/>
      <c r="W21" s="198"/>
      <c r="X21" s="198"/>
      <c r="Y21" s="198"/>
      <c r="Z21" s="219"/>
      <c r="AA21" s="196"/>
      <c r="AB21" s="198"/>
      <c r="AC21" s="198"/>
      <c r="AD21" s="198"/>
      <c r="AE21" s="198"/>
      <c r="AF21" s="196"/>
      <c r="AG21" s="196"/>
      <c r="AH21" s="196"/>
      <c r="AI21" s="198"/>
      <c r="AJ21" s="198"/>
      <c r="AK21" s="198"/>
      <c r="AL21" s="196"/>
      <c r="AM21" s="196"/>
      <c r="AN21" s="196"/>
      <c r="AO21" s="196"/>
      <c r="AP21" s="198"/>
      <c r="AQ21" s="198"/>
      <c r="AR21" s="196"/>
      <c r="AS21" s="196"/>
      <c r="AT21" s="196"/>
      <c r="AU21" s="506"/>
      <c r="AV21" s="506"/>
      <c r="AW21" s="506"/>
      <c r="AX21" s="506"/>
      <c r="AY21" s="506"/>
      <c r="AZ21" s="506"/>
      <c r="BA21" s="506"/>
      <c r="BB21" s="506"/>
      <c r="BC21" s="506"/>
      <c r="BD21" s="506"/>
      <c r="BE21" s="507"/>
      <c r="BF21" s="506"/>
      <c r="BG21" s="506"/>
      <c r="BH21" s="506"/>
      <c r="BI21" s="506"/>
      <c r="BJ21" s="506"/>
      <c r="BK21" s="196"/>
    </row>
    <row r="22" spans="1:63" s="197" customFormat="1" ht="11.65" customHeight="1" x14ac:dyDescent="0.25">
      <c r="B22" s="219"/>
      <c r="C22" s="198"/>
      <c r="D22" s="220"/>
      <c r="E22" s="198"/>
      <c r="F22" s="198"/>
      <c r="G22" s="198"/>
      <c r="H22" s="198"/>
      <c r="I22" s="198"/>
      <c r="J22" s="198"/>
      <c r="K22" s="198"/>
      <c r="L22" s="198"/>
      <c r="M22" s="198"/>
      <c r="N22" s="198"/>
      <c r="O22" s="198"/>
      <c r="P22" s="198"/>
      <c r="Q22" s="198"/>
      <c r="R22" s="198"/>
      <c r="S22" s="198"/>
      <c r="T22" s="198"/>
      <c r="U22" s="198"/>
      <c r="V22" s="198"/>
      <c r="W22" s="198"/>
      <c r="X22" s="198"/>
      <c r="Y22" s="198"/>
      <c r="Z22" s="219"/>
      <c r="AA22" s="196"/>
      <c r="AB22" s="198"/>
      <c r="AC22" s="198"/>
      <c r="AD22" s="198"/>
      <c r="AE22" s="198"/>
      <c r="AF22" s="196"/>
      <c r="AG22" s="196"/>
      <c r="AH22" s="196"/>
      <c r="AI22" s="198"/>
      <c r="AJ22" s="198"/>
      <c r="AK22" s="198"/>
      <c r="AL22" s="196"/>
      <c r="AM22" s="196"/>
      <c r="AN22" s="196"/>
      <c r="AO22" s="196"/>
      <c r="AP22" s="198"/>
      <c r="AQ22" s="198"/>
      <c r="AR22" s="196"/>
      <c r="AS22" s="196"/>
      <c r="AT22" s="196"/>
      <c r="AU22" s="506"/>
      <c r="AV22" s="506"/>
      <c r="AW22" s="506"/>
      <c r="AX22" s="506"/>
      <c r="AY22" s="506"/>
      <c r="AZ22" s="506"/>
      <c r="BA22" s="506"/>
      <c r="BB22" s="506"/>
      <c r="BC22" s="506"/>
      <c r="BD22" s="506"/>
      <c r="BE22" s="507"/>
      <c r="BF22" s="506"/>
      <c r="BG22" s="506"/>
      <c r="BH22" s="506"/>
      <c r="BI22" s="506"/>
      <c r="BJ22" s="506"/>
      <c r="BK22" s="196"/>
    </row>
    <row r="23" spans="1:63" s="197" customFormat="1" ht="11.65" customHeight="1" x14ac:dyDescent="0.25">
      <c r="B23" s="219"/>
      <c r="C23" s="222"/>
      <c r="D23" s="220"/>
      <c r="E23" s="198"/>
      <c r="F23" s="198"/>
      <c r="G23" s="198"/>
      <c r="H23" s="198"/>
      <c r="I23" s="198"/>
      <c r="J23" s="198"/>
      <c r="K23" s="198"/>
      <c r="L23" s="198"/>
      <c r="M23" s="198"/>
      <c r="N23" s="198"/>
      <c r="O23" s="198"/>
      <c r="P23" s="198"/>
      <c r="Q23" s="198"/>
      <c r="R23" s="198"/>
      <c r="S23" s="198"/>
      <c r="T23" s="198"/>
      <c r="U23" s="198"/>
      <c r="V23" s="198"/>
      <c r="W23" s="198"/>
      <c r="X23" s="198"/>
      <c r="Y23" s="198"/>
      <c r="Z23" s="219"/>
      <c r="AA23" s="196"/>
      <c r="AB23" s="198"/>
      <c r="AC23" s="198"/>
      <c r="AD23" s="198"/>
      <c r="AE23" s="198"/>
      <c r="AF23" s="196"/>
      <c r="AG23" s="196"/>
      <c r="AH23" s="196"/>
      <c r="AI23" s="198"/>
      <c r="AJ23" s="198"/>
      <c r="AK23" s="198"/>
      <c r="AL23" s="196"/>
      <c r="AM23" s="196"/>
      <c r="AN23" s="196"/>
      <c r="AO23" s="196"/>
      <c r="AP23" s="198"/>
      <c r="AQ23" s="198"/>
      <c r="AR23" s="196"/>
      <c r="AS23" s="196"/>
      <c r="AT23" s="196"/>
      <c r="AU23" s="506"/>
      <c r="AV23" s="506"/>
      <c r="AW23" s="506"/>
      <c r="AX23" s="506"/>
      <c r="AY23" s="506"/>
      <c r="AZ23" s="506"/>
      <c r="BA23" s="506"/>
      <c r="BB23" s="506"/>
      <c r="BC23" s="506"/>
      <c r="BD23" s="506"/>
      <c r="BE23" s="507"/>
      <c r="BF23" s="506"/>
      <c r="BG23" s="506"/>
      <c r="BH23" s="506"/>
      <c r="BI23" s="506"/>
      <c r="BJ23" s="506"/>
      <c r="BK23" s="196"/>
    </row>
    <row r="24" spans="1:63" s="197" customFormat="1" ht="11.65" customHeight="1" x14ac:dyDescent="0.25">
      <c r="B24" s="219"/>
      <c r="C24" s="198"/>
      <c r="D24" s="220"/>
      <c r="E24" s="198"/>
      <c r="F24" s="198"/>
      <c r="G24" s="198"/>
      <c r="H24" s="198"/>
      <c r="I24" s="198"/>
      <c r="J24" s="198"/>
      <c r="K24" s="198"/>
      <c r="L24" s="198"/>
      <c r="M24" s="198"/>
      <c r="N24" s="198"/>
      <c r="O24" s="198"/>
      <c r="P24" s="198"/>
      <c r="Q24" s="198"/>
      <c r="R24" s="198"/>
      <c r="S24" s="198"/>
      <c r="T24" s="198"/>
      <c r="U24" s="198"/>
      <c r="V24" s="198"/>
      <c r="W24" s="198"/>
      <c r="X24" s="198"/>
      <c r="Y24" s="198"/>
      <c r="Z24" s="219"/>
      <c r="AA24" s="196"/>
      <c r="AB24" s="198"/>
      <c r="AC24" s="198"/>
      <c r="AD24" s="198"/>
      <c r="AE24" s="198"/>
      <c r="AF24" s="196"/>
      <c r="AG24" s="196"/>
      <c r="AH24" s="196"/>
      <c r="AI24" s="198"/>
      <c r="AJ24" s="198"/>
      <c r="AK24" s="198"/>
      <c r="AL24" s="196"/>
      <c r="AM24" s="196"/>
      <c r="AN24" s="196"/>
      <c r="AO24" s="196"/>
      <c r="AP24" s="198"/>
      <c r="AQ24" s="198"/>
      <c r="AR24" s="196"/>
      <c r="AS24" s="196"/>
      <c r="AT24" s="196"/>
      <c r="AU24" s="506"/>
      <c r="AV24" s="506"/>
      <c r="AW24" s="506"/>
      <c r="AX24" s="506"/>
      <c r="AY24" s="506"/>
      <c r="AZ24" s="506"/>
      <c r="BA24" s="506"/>
      <c r="BB24" s="506"/>
      <c r="BC24" s="506"/>
      <c r="BD24" s="506"/>
      <c r="BE24" s="508"/>
      <c r="BF24" s="506"/>
      <c r="BG24" s="506"/>
      <c r="BH24" s="506"/>
      <c r="BI24" s="506"/>
      <c r="BJ24" s="506"/>
      <c r="BK24" s="196"/>
    </row>
    <row r="25" spans="1:63" s="197" customFormat="1" ht="11.65" customHeight="1" x14ac:dyDescent="0.25">
      <c r="B25" s="219"/>
      <c r="C25" s="198"/>
      <c r="D25" s="220"/>
      <c r="E25" s="198"/>
      <c r="F25" s="198"/>
      <c r="G25" s="198"/>
      <c r="H25" s="198"/>
      <c r="I25" s="198"/>
      <c r="J25" s="198"/>
      <c r="K25" s="198"/>
      <c r="L25" s="198"/>
      <c r="M25" s="198"/>
      <c r="N25" s="198"/>
      <c r="O25" s="198"/>
      <c r="P25" s="198"/>
      <c r="Q25" s="198"/>
      <c r="R25" s="198"/>
      <c r="S25" s="198"/>
      <c r="T25" s="198"/>
      <c r="U25" s="198"/>
      <c r="V25" s="198"/>
      <c r="W25" s="198"/>
      <c r="X25" s="198"/>
      <c r="Y25" s="198"/>
      <c r="Z25" s="219"/>
      <c r="AA25" s="196"/>
      <c r="AB25" s="198"/>
      <c r="AC25" s="198"/>
      <c r="AD25" s="198"/>
      <c r="AE25" s="198"/>
      <c r="AF25" s="196"/>
      <c r="AG25" s="196"/>
      <c r="AH25" s="196"/>
      <c r="AI25" s="198"/>
      <c r="AJ25" s="198"/>
      <c r="AK25" s="198"/>
      <c r="AL25" s="196"/>
      <c r="AM25" s="196"/>
      <c r="AN25" s="196"/>
      <c r="AO25" s="196"/>
      <c r="AP25" s="198"/>
      <c r="AQ25" s="198"/>
      <c r="AR25" s="196"/>
      <c r="AS25" s="196"/>
      <c r="AT25" s="196"/>
      <c r="AU25" s="506"/>
      <c r="AV25" s="506"/>
      <c r="AW25" s="506"/>
      <c r="AX25" s="506"/>
      <c r="AY25" s="506"/>
      <c r="AZ25" s="506"/>
      <c r="BA25" s="506"/>
      <c r="BB25" s="506"/>
      <c r="BC25" s="506"/>
      <c r="BD25" s="506"/>
      <c r="BE25" s="507"/>
      <c r="BF25" s="506"/>
      <c r="BG25" s="506"/>
      <c r="BH25" s="506"/>
      <c r="BI25" s="506"/>
      <c r="BJ25" s="506"/>
      <c r="BK25" s="196"/>
    </row>
    <row r="26" spans="1:63" s="197" customFormat="1" ht="11.65" customHeight="1" x14ac:dyDescent="0.25">
      <c r="B26" s="219"/>
      <c r="C26" s="198"/>
      <c r="D26" s="220"/>
      <c r="E26" s="198"/>
      <c r="F26" s="198"/>
      <c r="G26" s="198"/>
      <c r="H26" s="198"/>
      <c r="I26" s="198"/>
      <c r="J26" s="198"/>
      <c r="K26" s="198"/>
      <c r="L26" s="198"/>
      <c r="M26" s="198"/>
      <c r="N26" s="198"/>
      <c r="O26" s="198"/>
      <c r="P26" s="198"/>
      <c r="Q26" s="198"/>
      <c r="R26" s="198"/>
      <c r="S26" s="198"/>
      <c r="T26" s="198"/>
      <c r="U26" s="198"/>
      <c r="V26" s="198"/>
      <c r="W26" s="198"/>
      <c r="X26" s="198"/>
      <c r="Y26" s="198"/>
      <c r="Z26" s="219"/>
      <c r="AA26" s="196"/>
      <c r="AB26" s="198"/>
      <c r="AC26" s="198"/>
      <c r="AD26" s="198"/>
      <c r="AE26" s="198"/>
      <c r="AF26" s="196"/>
      <c r="AG26" s="196"/>
      <c r="AH26" s="196"/>
      <c r="AI26" s="198"/>
      <c r="AJ26" s="198"/>
      <c r="AK26" s="198"/>
      <c r="AL26" s="196"/>
      <c r="AM26" s="196"/>
      <c r="AN26" s="196"/>
      <c r="AO26" s="196"/>
      <c r="AP26" s="198"/>
      <c r="AQ26" s="198"/>
      <c r="AR26" s="196"/>
      <c r="AS26" s="196"/>
      <c r="AT26" s="196"/>
      <c r="AU26" s="506"/>
      <c r="AV26" s="506"/>
      <c r="AW26" s="506"/>
      <c r="AX26" s="506"/>
      <c r="AY26" s="506"/>
      <c r="AZ26" s="506"/>
      <c r="BA26" s="506"/>
      <c r="BB26" s="506"/>
      <c r="BC26" s="506"/>
      <c r="BD26" s="506"/>
      <c r="BE26" s="507"/>
      <c r="BF26" s="506"/>
      <c r="BG26" s="506"/>
      <c r="BH26" s="506"/>
      <c r="BI26" s="506"/>
      <c r="BJ26" s="506"/>
      <c r="BK26" s="196"/>
    </row>
    <row r="27" spans="1:63" s="197" customFormat="1" ht="11.65" customHeight="1" x14ac:dyDescent="0.25">
      <c r="B27" s="219"/>
      <c r="C27" s="198"/>
      <c r="D27" s="220"/>
      <c r="E27" s="198"/>
      <c r="F27" s="198"/>
      <c r="G27" s="198"/>
      <c r="H27" s="198"/>
      <c r="I27" s="198"/>
      <c r="J27" s="198"/>
      <c r="K27" s="198"/>
      <c r="L27" s="198"/>
      <c r="M27" s="198"/>
      <c r="N27" s="198"/>
      <c r="O27" s="198"/>
      <c r="P27" s="198"/>
      <c r="Q27" s="198"/>
      <c r="R27" s="198"/>
      <c r="S27" s="198"/>
      <c r="T27" s="198"/>
      <c r="U27" s="198"/>
      <c r="V27" s="198"/>
      <c r="W27" s="198"/>
      <c r="X27" s="198"/>
      <c r="Y27" s="198"/>
      <c r="Z27" s="219"/>
      <c r="AA27" s="196"/>
      <c r="AB27" s="198"/>
      <c r="AC27" s="198"/>
      <c r="AD27" s="198"/>
      <c r="AE27" s="198"/>
      <c r="AF27" s="196"/>
      <c r="AG27" s="196"/>
      <c r="AH27" s="196"/>
      <c r="AI27" s="198"/>
      <c r="AJ27" s="198"/>
      <c r="AK27" s="198"/>
      <c r="AL27" s="196"/>
      <c r="AM27" s="196"/>
      <c r="AN27" s="196"/>
      <c r="AO27" s="196"/>
      <c r="AP27" s="198"/>
      <c r="AQ27" s="198"/>
      <c r="AR27" s="196"/>
      <c r="AS27" s="196"/>
      <c r="AT27" s="196"/>
      <c r="AU27" s="506"/>
      <c r="AV27" s="506"/>
      <c r="AW27" s="506"/>
      <c r="AX27" s="506"/>
      <c r="AY27" s="506"/>
      <c r="AZ27" s="506"/>
      <c r="BA27" s="506"/>
      <c r="BB27" s="506"/>
      <c r="BC27" s="506"/>
      <c r="BD27" s="506"/>
      <c r="BE27" s="507"/>
      <c r="BF27" s="506"/>
      <c r="BG27" s="506"/>
      <c r="BH27" s="506"/>
      <c r="BI27" s="506"/>
      <c r="BJ27" s="506"/>
      <c r="BK27" s="196"/>
    </row>
    <row r="28" spans="1:63" s="197" customFormat="1" ht="11.65" customHeight="1" x14ac:dyDescent="0.25">
      <c r="B28" s="219"/>
      <c r="C28" s="198"/>
      <c r="D28" s="220"/>
      <c r="E28" s="198"/>
      <c r="F28" s="198"/>
      <c r="G28" s="198"/>
      <c r="H28" s="198"/>
      <c r="I28" s="198"/>
      <c r="J28" s="198"/>
      <c r="K28" s="198"/>
      <c r="L28" s="198"/>
      <c r="M28" s="198"/>
      <c r="N28" s="198"/>
      <c r="O28" s="198"/>
      <c r="P28" s="198"/>
      <c r="Q28" s="198"/>
      <c r="R28" s="198"/>
      <c r="S28" s="198"/>
      <c r="T28" s="198"/>
      <c r="U28" s="198"/>
      <c r="V28" s="198"/>
      <c r="W28" s="198"/>
      <c r="X28" s="198"/>
      <c r="Y28" s="198"/>
      <c r="Z28" s="219"/>
      <c r="AA28" s="196"/>
      <c r="AB28" s="198"/>
      <c r="AC28" s="198"/>
      <c r="AD28" s="198"/>
      <c r="AE28" s="198"/>
      <c r="AF28" s="196"/>
      <c r="AG28" s="196"/>
      <c r="AH28" s="196"/>
      <c r="AI28" s="198"/>
      <c r="AJ28" s="198"/>
      <c r="AK28" s="198"/>
      <c r="AL28" s="196"/>
      <c r="AM28" s="196"/>
      <c r="AN28" s="196"/>
      <c r="AO28" s="196"/>
      <c r="AP28" s="198"/>
      <c r="AQ28" s="198"/>
      <c r="AR28" s="196"/>
      <c r="AS28" s="196"/>
      <c r="AT28" s="196"/>
      <c r="AU28" s="506"/>
      <c r="AV28" s="506"/>
      <c r="AW28" s="506"/>
      <c r="AX28" s="506"/>
      <c r="AY28" s="506"/>
      <c r="AZ28" s="506"/>
      <c r="BA28" s="506"/>
      <c r="BB28" s="506"/>
      <c r="BC28" s="506"/>
      <c r="BD28" s="506"/>
      <c r="BE28" s="507"/>
      <c r="BF28" s="506"/>
      <c r="BG28" s="506"/>
      <c r="BH28" s="506"/>
      <c r="BI28" s="506"/>
      <c r="BJ28" s="506"/>
      <c r="BK28" s="196"/>
    </row>
    <row r="29" spans="1:63" s="197" customFormat="1" ht="11.65" customHeight="1" x14ac:dyDescent="0.25">
      <c r="B29" s="219"/>
      <c r="C29" s="198"/>
      <c r="D29" s="220"/>
      <c r="E29" s="198"/>
      <c r="F29" s="198"/>
      <c r="G29" s="198"/>
      <c r="H29" s="198"/>
      <c r="I29" s="198"/>
      <c r="J29" s="198"/>
      <c r="K29" s="198"/>
      <c r="L29" s="198"/>
      <c r="M29" s="198"/>
      <c r="N29" s="198"/>
      <c r="O29" s="198"/>
      <c r="P29" s="198"/>
      <c r="Q29" s="198"/>
      <c r="R29" s="198"/>
      <c r="S29" s="198"/>
      <c r="T29" s="198"/>
      <c r="U29" s="198"/>
      <c r="V29" s="198"/>
      <c r="W29" s="198"/>
      <c r="X29" s="198"/>
      <c r="Y29" s="198"/>
      <c r="Z29" s="219"/>
      <c r="AA29" s="196"/>
      <c r="AB29" s="198"/>
      <c r="AC29" s="198"/>
      <c r="AD29" s="198"/>
      <c r="AE29" s="198"/>
      <c r="AF29" s="196"/>
      <c r="AG29" s="196"/>
      <c r="AH29" s="196"/>
      <c r="AI29" s="198"/>
      <c r="AJ29" s="198"/>
      <c r="AK29" s="198"/>
      <c r="AL29" s="196"/>
      <c r="AM29" s="196"/>
      <c r="AN29" s="196"/>
      <c r="AO29" s="196"/>
      <c r="AP29" s="198"/>
      <c r="AQ29" s="198"/>
      <c r="AR29" s="196"/>
      <c r="AS29" s="196"/>
      <c r="AT29" s="196"/>
      <c r="AU29" s="506"/>
      <c r="AV29" s="506"/>
      <c r="AW29" s="506"/>
      <c r="AX29" s="506"/>
      <c r="AY29" s="506"/>
      <c r="AZ29" s="506"/>
      <c r="BA29" s="506"/>
      <c r="BB29" s="506"/>
      <c r="BC29" s="506"/>
      <c r="BD29" s="506"/>
      <c r="BE29" s="507"/>
      <c r="BF29" s="506"/>
      <c r="BG29" s="506"/>
      <c r="BH29" s="506"/>
      <c r="BI29" s="506"/>
      <c r="BJ29" s="506"/>
      <c r="BK29" s="196"/>
    </row>
    <row r="30" spans="1:63" s="197" customFormat="1" ht="14.1" customHeight="1" x14ac:dyDescent="0.25">
      <c r="B30" s="219"/>
      <c r="C30" s="198"/>
      <c r="D30" s="220"/>
      <c r="E30" s="198"/>
      <c r="F30" s="198"/>
      <c r="G30" s="198"/>
      <c r="H30" s="198"/>
      <c r="I30" s="198"/>
      <c r="J30" s="198"/>
      <c r="K30" s="198"/>
      <c r="L30" s="198"/>
      <c r="M30" s="198"/>
      <c r="N30" s="198"/>
      <c r="O30" s="198"/>
      <c r="P30" s="198"/>
      <c r="Q30" s="198"/>
      <c r="R30" s="198"/>
      <c r="S30" s="198"/>
      <c r="T30" s="198"/>
      <c r="U30" s="198"/>
      <c r="V30" s="198"/>
      <c r="W30" s="198"/>
      <c r="X30" s="198"/>
      <c r="Y30" s="198"/>
      <c r="Z30" s="219"/>
      <c r="AA30" s="196"/>
      <c r="AB30" s="198"/>
      <c r="AC30" s="198"/>
      <c r="AD30" s="198"/>
      <c r="AE30" s="198"/>
      <c r="AF30" s="196"/>
      <c r="AG30" s="196"/>
      <c r="AH30" s="196"/>
      <c r="AI30" s="198"/>
      <c r="AJ30" s="198"/>
      <c r="AK30" s="198"/>
      <c r="AL30" s="196"/>
      <c r="AM30" s="196"/>
      <c r="AN30" s="196"/>
      <c r="AO30" s="196"/>
      <c r="AP30" s="198"/>
      <c r="AQ30" s="198"/>
      <c r="AR30" s="196"/>
      <c r="AS30" s="196"/>
      <c r="AT30" s="196"/>
      <c r="AU30" s="506"/>
      <c r="AV30" s="506"/>
      <c r="AW30" s="506"/>
      <c r="AX30" s="506"/>
      <c r="AY30" s="506"/>
      <c r="AZ30" s="506"/>
      <c r="BA30" s="506"/>
      <c r="BB30" s="506"/>
      <c r="BC30" s="506"/>
      <c r="BD30" s="506"/>
      <c r="BE30" s="507"/>
      <c r="BF30" s="506"/>
      <c r="BG30" s="506"/>
      <c r="BH30" s="506"/>
      <c r="BI30" s="506"/>
      <c r="BJ30" s="506"/>
      <c r="BK30" s="196"/>
    </row>
    <row r="31" spans="1:63" s="197" customFormat="1" ht="11.65" customHeight="1" x14ac:dyDescent="0.25">
      <c r="B31" s="219"/>
      <c r="C31" s="338"/>
      <c r="D31" s="220"/>
      <c r="E31" s="198"/>
      <c r="F31" s="198"/>
      <c r="G31" s="198"/>
      <c r="H31" s="198"/>
      <c r="I31" s="198"/>
      <c r="J31" s="198"/>
      <c r="K31" s="198"/>
      <c r="L31" s="198"/>
      <c r="M31" s="198"/>
      <c r="N31" s="198"/>
      <c r="O31" s="198"/>
      <c r="P31" s="198"/>
      <c r="Q31" s="198"/>
      <c r="R31" s="198"/>
      <c r="S31" s="198"/>
      <c r="T31" s="198"/>
      <c r="U31" s="198"/>
      <c r="V31" s="198"/>
      <c r="W31" s="198"/>
      <c r="X31" s="198"/>
      <c r="Y31" s="198"/>
      <c r="Z31" s="219"/>
      <c r="AA31" s="196"/>
      <c r="AB31" s="198"/>
      <c r="AC31" s="198"/>
      <c r="AD31" s="198"/>
      <c r="AE31" s="198"/>
      <c r="AF31" s="196"/>
      <c r="AG31" s="196"/>
      <c r="AH31" s="196"/>
      <c r="AI31" s="198"/>
      <c r="AJ31" s="198"/>
      <c r="AK31" s="198"/>
      <c r="AL31" s="196"/>
      <c r="AM31" s="196"/>
      <c r="AN31" s="196"/>
      <c r="AO31" s="196"/>
      <c r="AP31" s="198"/>
      <c r="AQ31" s="198"/>
      <c r="AR31" s="196"/>
      <c r="AS31" s="196"/>
      <c r="AT31" s="196"/>
      <c r="AU31" s="506"/>
      <c r="AV31" s="506"/>
      <c r="AW31" s="506"/>
      <c r="AX31" s="506"/>
      <c r="AY31" s="506"/>
      <c r="AZ31" s="506"/>
      <c r="BA31" s="506"/>
      <c r="BB31" s="506"/>
      <c r="BC31" s="506"/>
      <c r="BD31" s="506"/>
      <c r="BE31" s="506"/>
      <c r="BF31" s="506"/>
      <c r="BG31" s="506"/>
      <c r="BH31" s="506"/>
      <c r="BI31" s="506"/>
      <c r="BJ31" s="506"/>
      <c r="BK31" s="196"/>
    </row>
    <row r="32" spans="1:63" s="197" customFormat="1" ht="11.65" customHeight="1" x14ac:dyDescent="0.25">
      <c r="B32" s="219"/>
      <c r="C32" s="198"/>
      <c r="D32" s="220"/>
      <c r="E32" s="198"/>
      <c r="F32" s="198"/>
      <c r="G32" s="198"/>
      <c r="H32" s="198"/>
      <c r="I32" s="198"/>
      <c r="J32" s="198"/>
      <c r="K32" s="198"/>
      <c r="L32" s="198"/>
      <c r="M32" s="198"/>
      <c r="N32" s="198"/>
      <c r="O32" s="198"/>
      <c r="P32" s="198"/>
      <c r="Q32" s="198"/>
      <c r="R32" s="198"/>
      <c r="S32" s="198"/>
      <c r="T32" s="198"/>
      <c r="U32" s="198"/>
      <c r="V32" s="198"/>
      <c r="W32" s="198"/>
      <c r="X32" s="198"/>
      <c r="Y32" s="198"/>
      <c r="Z32" s="219"/>
      <c r="AA32" s="196"/>
      <c r="AB32" s="198"/>
      <c r="AC32" s="198"/>
      <c r="AD32" s="198"/>
      <c r="AE32" s="198"/>
      <c r="AF32" s="196"/>
      <c r="AG32" s="196"/>
      <c r="AH32" s="196"/>
      <c r="AI32" s="198"/>
      <c r="AJ32" s="198"/>
      <c r="AK32" s="198"/>
      <c r="AL32" s="196"/>
      <c r="AM32" s="196"/>
      <c r="AN32" s="196"/>
      <c r="AO32" s="196"/>
      <c r="AP32" s="198"/>
      <c r="AQ32" s="198"/>
      <c r="AR32" s="196"/>
      <c r="AS32" s="196"/>
      <c r="AT32" s="196"/>
      <c r="AU32" s="506"/>
      <c r="AV32" s="506"/>
      <c r="AW32" s="506"/>
      <c r="AX32" s="506"/>
      <c r="AY32" s="506"/>
      <c r="AZ32" s="506"/>
      <c r="BA32" s="506"/>
      <c r="BB32" s="506"/>
      <c r="BC32" s="506"/>
      <c r="BD32" s="506"/>
      <c r="BE32" s="506"/>
      <c r="BF32" s="506"/>
      <c r="BG32" s="506"/>
      <c r="BH32" s="506"/>
      <c r="BI32" s="506"/>
      <c r="BJ32" s="506"/>
      <c r="BK32" s="196"/>
    </row>
    <row r="33" spans="2:63" s="197" customFormat="1" ht="11.65" customHeight="1" x14ac:dyDescent="0.25">
      <c r="B33" s="219"/>
      <c r="C33" s="198"/>
      <c r="D33" s="220"/>
      <c r="E33" s="198"/>
      <c r="F33" s="198"/>
      <c r="G33" s="198"/>
      <c r="H33" s="198"/>
      <c r="I33" s="198"/>
      <c r="J33" s="198"/>
      <c r="K33" s="198"/>
      <c r="L33" s="198"/>
      <c r="M33" s="198"/>
      <c r="N33" s="198"/>
      <c r="O33" s="198"/>
      <c r="P33" s="198"/>
      <c r="Q33" s="198"/>
      <c r="R33" s="198"/>
      <c r="S33" s="198"/>
      <c r="T33" s="198"/>
      <c r="U33" s="198"/>
      <c r="V33" s="198"/>
      <c r="W33" s="198"/>
      <c r="X33" s="198"/>
      <c r="Y33" s="198"/>
      <c r="Z33" s="219"/>
      <c r="AA33" s="196"/>
      <c r="AB33" s="198"/>
      <c r="AC33" s="198"/>
      <c r="AD33" s="198"/>
      <c r="AE33" s="198"/>
      <c r="AF33" s="196"/>
      <c r="AG33" s="196"/>
      <c r="AH33" s="196"/>
      <c r="AI33" s="198"/>
      <c r="AJ33" s="198"/>
      <c r="AK33" s="198"/>
      <c r="AL33" s="196"/>
      <c r="AM33" s="196"/>
      <c r="AN33" s="196"/>
      <c r="AO33" s="196"/>
      <c r="AP33" s="198"/>
      <c r="AQ33" s="198"/>
      <c r="AR33" s="196"/>
      <c r="AS33" s="196"/>
      <c r="AT33" s="196"/>
      <c r="AU33" s="506"/>
      <c r="AV33" s="506"/>
      <c r="AW33" s="506"/>
      <c r="AX33" s="506"/>
      <c r="AY33" s="506"/>
      <c r="AZ33" s="506"/>
      <c r="BA33" s="506"/>
      <c r="BB33" s="506"/>
      <c r="BC33" s="506"/>
      <c r="BD33" s="506"/>
      <c r="BE33" s="506"/>
      <c r="BF33" s="506"/>
      <c r="BG33" s="506"/>
      <c r="BH33" s="506"/>
      <c r="BI33" s="506"/>
      <c r="BJ33" s="506"/>
      <c r="BK33" s="196"/>
    </row>
    <row r="34" spans="2:63" s="197" customFormat="1" ht="11.65" customHeight="1" x14ac:dyDescent="0.25">
      <c r="B34" s="219"/>
      <c r="C34" s="198"/>
      <c r="D34" s="220"/>
      <c r="E34" s="198"/>
      <c r="F34" s="198"/>
      <c r="G34" s="198"/>
      <c r="H34" s="198"/>
      <c r="I34" s="198"/>
      <c r="J34" s="198"/>
      <c r="K34" s="198"/>
      <c r="L34" s="198"/>
      <c r="M34" s="198"/>
      <c r="N34" s="198"/>
      <c r="O34" s="198"/>
      <c r="P34" s="198"/>
      <c r="Q34" s="198"/>
      <c r="R34" s="198"/>
      <c r="S34" s="198"/>
      <c r="T34" s="198"/>
      <c r="U34" s="198"/>
      <c r="V34" s="198"/>
      <c r="W34" s="198"/>
      <c r="X34" s="198"/>
      <c r="Y34" s="198"/>
      <c r="Z34" s="219"/>
      <c r="AA34" s="196"/>
      <c r="AB34" s="198"/>
      <c r="AC34" s="198"/>
      <c r="AD34" s="198"/>
      <c r="AE34" s="198"/>
      <c r="AF34" s="196"/>
      <c r="AG34" s="196"/>
      <c r="AH34" s="196"/>
      <c r="AI34" s="198"/>
      <c r="AJ34" s="198"/>
      <c r="AK34" s="198"/>
      <c r="AL34" s="196"/>
      <c r="AM34" s="196"/>
      <c r="AN34" s="196"/>
      <c r="AO34" s="196"/>
      <c r="AP34" s="198"/>
      <c r="AQ34" s="198"/>
      <c r="AR34" s="196"/>
      <c r="AS34" s="196"/>
      <c r="AT34" s="196"/>
      <c r="AU34" s="506"/>
      <c r="AV34" s="506"/>
      <c r="AW34" s="506"/>
      <c r="AX34" s="506"/>
      <c r="AY34" s="506"/>
      <c r="AZ34" s="506"/>
      <c r="BA34" s="506"/>
      <c r="BB34" s="506"/>
      <c r="BC34" s="506"/>
      <c r="BD34" s="506"/>
      <c r="BE34" s="506"/>
      <c r="BF34" s="506"/>
      <c r="BG34" s="506"/>
      <c r="BH34" s="506"/>
      <c r="BI34" s="506"/>
      <c r="BJ34" s="506"/>
      <c r="BK34" s="196"/>
    </row>
    <row r="35" spans="2:63" s="197" customFormat="1" ht="11.65" customHeight="1" x14ac:dyDescent="0.25">
      <c r="B35" s="219"/>
      <c r="C35" s="198"/>
      <c r="D35" s="220"/>
      <c r="E35" s="198"/>
      <c r="F35" s="198"/>
      <c r="G35" s="198"/>
      <c r="H35" s="198"/>
      <c r="I35" s="198"/>
      <c r="J35" s="198"/>
      <c r="K35" s="198"/>
      <c r="L35" s="198"/>
      <c r="M35" s="198"/>
      <c r="N35" s="198"/>
      <c r="O35" s="198"/>
      <c r="P35" s="198"/>
      <c r="Q35" s="198"/>
      <c r="R35" s="198"/>
      <c r="S35" s="198"/>
      <c r="T35" s="198"/>
      <c r="U35" s="198"/>
      <c r="V35" s="198"/>
      <c r="W35" s="198"/>
      <c r="X35" s="198"/>
      <c r="Y35" s="198"/>
      <c r="Z35" s="219"/>
      <c r="AA35" s="196"/>
      <c r="AB35" s="198"/>
      <c r="AC35" s="198"/>
      <c r="AD35" s="198"/>
      <c r="AE35" s="198"/>
      <c r="AF35" s="196"/>
      <c r="AG35" s="196"/>
      <c r="AH35" s="196"/>
      <c r="AI35" s="198"/>
      <c r="AJ35" s="198"/>
      <c r="AK35" s="198"/>
      <c r="AL35" s="196"/>
      <c r="AM35" s="196"/>
      <c r="AN35" s="196"/>
      <c r="AO35" s="196"/>
      <c r="AP35" s="198"/>
      <c r="AQ35" s="198"/>
      <c r="AR35" s="196"/>
      <c r="AS35" s="196"/>
      <c r="AT35" s="196"/>
      <c r="AU35" s="506"/>
      <c r="AV35" s="506"/>
      <c r="AW35" s="506"/>
      <c r="AX35" s="506"/>
      <c r="AY35" s="506"/>
      <c r="AZ35" s="506"/>
      <c r="BA35" s="506"/>
      <c r="BB35" s="506"/>
      <c r="BC35" s="506"/>
      <c r="BD35" s="506"/>
      <c r="BE35" s="506"/>
      <c r="BF35" s="506"/>
      <c r="BG35" s="506"/>
      <c r="BH35" s="506"/>
      <c r="BI35" s="506"/>
      <c r="BJ35" s="506"/>
      <c r="BK35" s="196"/>
    </row>
    <row r="36" spans="2:63" s="197" customFormat="1" ht="12.6" customHeight="1" x14ac:dyDescent="0.25">
      <c r="B36" s="219"/>
      <c r="C36" s="198"/>
      <c r="D36" s="220"/>
      <c r="E36" s="198"/>
      <c r="F36" s="198"/>
      <c r="G36" s="198"/>
      <c r="H36" s="198"/>
      <c r="I36" s="198"/>
      <c r="J36" s="198"/>
      <c r="K36" s="198"/>
      <c r="L36" s="198"/>
      <c r="M36" s="198"/>
      <c r="N36" s="198"/>
      <c r="O36" s="198"/>
      <c r="P36" s="198"/>
      <c r="Q36" s="198"/>
      <c r="R36" s="198"/>
      <c r="S36" s="198"/>
      <c r="T36" s="198"/>
      <c r="U36" s="198"/>
      <c r="V36" s="198"/>
      <c r="W36" s="198"/>
      <c r="X36" s="198"/>
      <c r="Y36" s="198"/>
      <c r="Z36" s="219"/>
      <c r="AA36" s="196"/>
      <c r="AB36" s="198"/>
      <c r="AC36" s="198"/>
      <c r="AD36" s="198"/>
      <c r="AE36" s="198"/>
      <c r="AF36" s="196"/>
      <c r="AG36" s="196"/>
      <c r="AH36" s="196"/>
      <c r="AI36" s="198"/>
      <c r="AJ36" s="198"/>
      <c r="AK36" s="198"/>
      <c r="AL36" s="196"/>
      <c r="AM36" s="196"/>
      <c r="AN36" s="196"/>
      <c r="AO36" s="196"/>
      <c r="AP36" s="198"/>
      <c r="AQ36" s="198"/>
      <c r="AR36" s="196"/>
      <c r="AS36" s="196"/>
      <c r="AT36" s="196"/>
      <c r="AU36" s="506"/>
      <c r="AV36" s="506"/>
      <c r="AW36" s="506"/>
      <c r="AX36" s="506"/>
      <c r="AY36" s="506"/>
      <c r="AZ36" s="506"/>
      <c r="BA36" s="506"/>
      <c r="BB36" s="506"/>
      <c r="BC36" s="506"/>
      <c r="BD36" s="506"/>
      <c r="BE36" s="506"/>
      <c r="BF36" s="506"/>
      <c r="BG36" s="506"/>
      <c r="BH36" s="506"/>
      <c r="BI36" s="506"/>
      <c r="BJ36" s="506"/>
      <c r="BK36" s="196"/>
    </row>
    <row r="37" spans="2:63" s="197" customFormat="1" ht="12.6" customHeight="1" x14ac:dyDescent="0.25">
      <c r="B37" s="219"/>
      <c r="C37" s="198"/>
      <c r="D37" s="220"/>
      <c r="E37" s="198"/>
      <c r="F37" s="198"/>
      <c r="G37" s="198"/>
      <c r="H37" s="198"/>
      <c r="I37" s="198"/>
      <c r="J37" s="198"/>
      <c r="K37" s="198"/>
      <c r="L37" s="198"/>
      <c r="M37" s="198"/>
      <c r="N37" s="198"/>
      <c r="O37" s="198"/>
      <c r="P37" s="198"/>
      <c r="Q37" s="198"/>
      <c r="R37" s="198"/>
      <c r="S37" s="198"/>
      <c r="T37" s="198"/>
      <c r="U37" s="198"/>
      <c r="V37" s="198"/>
      <c r="W37" s="198"/>
      <c r="X37" s="198"/>
      <c r="Y37" s="198"/>
      <c r="Z37" s="219"/>
      <c r="AA37" s="196"/>
      <c r="AB37" s="198"/>
      <c r="AC37" s="198"/>
      <c r="AD37" s="198"/>
      <c r="AE37" s="198"/>
      <c r="AF37" s="196"/>
      <c r="AG37" s="196"/>
      <c r="AH37" s="196"/>
      <c r="AI37" s="198"/>
      <c r="AJ37" s="198"/>
      <c r="AK37" s="198"/>
      <c r="AL37" s="196"/>
      <c r="AM37" s="196"/>
      <c r="AN37" s="196"/>
      <c r="AO37" s="196"/>
      <c r="AP37" s="198"/>
      <c r="AQ37" s="198"/>
      <c r="AR37" s="196"/>
      <c r="AS37" s="196"/>
      <c r="AT37" s="196"/>
      <c r="AU37" s="506"/>
      <c r="AV37" s="506"/>
      <c r="AW37" s="506"/>
      <c r="AX37" s="506"/>
      <c r="AY37" s="506"/>
      <c r="AZ37" s="506"/>
      <c r="BA37" s="506"/>
      <c r="BB37" s="506"/>
      <c r="BC37" s="506"/>
      <c r="BD37" s="506"/>
      <c r="BE37" s="506"/>
      <c r="BF37" s="506"/>
      <c r="BG37" s="506"/>
      <c r="BH37" s="506"/>
      <c r="BI37" s="506"/>
      <c r="BJ37" s="506"/>
      <c r="BK37" s="196"/>
    </row>
    <row r="38" spans="2:63" s="197" customFormat="1" ht="11.65" customHeight="1" x14ac:dyDescent="0.25">
      <c r="B38" s="219"/>
      <c r="C38" s="198"/>
      <c r="D38" s="220"/>
      <c r="E38" s="198"/>
      <c r="F38" s="198"/>
      <c r="G38" s="198"/>
      <c r="H38" s="198"/>
      <c r="I38" s="198"/>
      <c r="J38" s="198"/>
      <c r="K38" s="198"/>
      <c r="L38" s="198"/>
      <c r="M38" s="198"/>
      <c r="N38" s="198"/>
      <c r="O38" s="198"/>
      <c r="P38" s="198"/>
      <c r="Q38" s="198"/>
      <c r="R38" s="198"/>
      <c r="S38" s="198"/>
      <c r="T38" s="198"/>
      <c r="U38" s="198"/>
      <c r="V38" s="198"/>
      <c r="W38" s="198"/>
      <c r="X38" s="198"/>
      <c r="Y38" s="198"/>
      <c r="Z38" s="219"/>
      <c r="AA38" s="196"/>
      <c r="AB38" s="198"/>
      <c r="AC38" s="198"/>
      <c r="AD38" s="198"/>
      <c r="AE38" s="198"/>
      <c r="AF38" s="196"/>
      <c r="AG38" s="196"/>
      <c r="AH38" s="196"/>
      <c r="AI38" s="198"/>
      <c r="AJ38" s="198"/>
      <c r="AK38" s="198"/>
      <c r="AL38" s="196"/>
      <c r="AM38" s="196"/>
      <c r="AN38" s="196"/>
      <c r="AO38" s="196"/>
      <c r="AP38" s="198"/>
      <c r="AQ38" s="198"/>
      <c r="AR38" s="196"/>
      <c r="AS38" s="196"/>
      <c r="AT38" s="196"/>
      <c r="AU38" s="506"/>
      <c r="AV38" s="506"/>
      <c r="AW38" s="506"/>
      <c r="AX38" s="506"/>
      <c r="AY38" s="506"/>
      <c r="AZ38" s="506"/>
      <c r="BA38" s="506"/>
      <c r="BB38" s="506"/>
      <c r="BC38" s="506"/>
      <c r="BD38" s="506"/>
      <c r="BE38" s="506"/>
      <c r="BF38" s="506"/>
      <c r="BG38" s="506"/>
      <c r="BH38" s="506"/>
      <c r="BI38" s="506"/>
      <c r="BJ38" s="506"/>
      <c r="BK38" s="196"/>
    </row>
    <row r="39" spans="2:63" s="197" customFormat="1" ht="11.65" customHeight="1" x14ac:dyDescent="0.25">
      <c r="B39" s="219"/>
      <c r="C39" s="198"/>
      <c r="D39" s="220"/>
      <c r="E39" s="198"/>
      <c r="F39" s="198"/>
      <c r="G39" s="198"/>
      <c r="H39" s="198"/>
      <c r="I39" s="198"/>
      <c r="J39" s="198"/>
      <c r="K39" s="198"/>
      <c r="L39" s="198"/>
      <c r="M39" s="198"/>
      <c r="N39" s="198"/>
      <c r="O39" s="198"/>
      <c r="P39" s="198"/>
      <c r="Q39" s="198"/>
      <c r="R39" s="198"/>
      <c r="S39" s="198"/>
      <c r="T39" s="198"/>
      <c r="U39" s="198"/>
      <c r="V39" s="198"/>
      <c r="W39" s="198"/>
      <c r="X39" s="198"/>
      <c r="Y39" s="198"/>
      <c r="Z39" s="219"/>
      <c r="AA39" s="196"/>
      <c r="AB39" s="198"/>
      <c r="AC39" s="198"/>
      <c r="AD39" s="198"/>
      <c r="AE39" s="198"/>
      <c r="AF39" s="196"/>
      <c r="AG39" s="196"/>
      <c r="AH39" s="196"/>
      <c r="AI39" s="198"/>
      <c r="AJ39" s="198"/>
      <c r="AK39" s="198"/>
      <c r="AL39" s="196"/>
      <c r="AM39" s="196"/>
      <c r="AN39" s="196"/>
      <c r="AO39" s="196"/>
      <c r="AP39" s="198"/>
      <c r="AQ39" s="198"/>
      <c r="AR39" s="196"/>
      <c r="AS39" s="196"/>
      <c r="AT39" s="196"/>
      <c r="AU39" s="506"/>
      <c r="AV39" s="506"/>
      <c r="AW39" s="506"/>
      <c r="AX39" s="506"/>
      <c r="AY39" s="506"/>
      <c r="AZ39" s="506"/>
      <c r="BA39" s="506"/>
      <c r="BB39" s="506"/>
      <c r="BC39" s="506"/>
      <c r="BD39" s="506"/>
      <c r="BE39" s="506"/>
      <c r="BF39" s="506"/>
      <c r="BG39" s="506"/>
      <c r="BH39" s="506"/>
      <c r="BI39" s="506"/>
      <c r="BJ39" s="506"/>
      <c r="BK39" s="196"/>
    </row>
    <row r="40" spans="2:63" s="197" customFormat="1" ht="14.1" customHeight="1" x14ac:dyDescent="0.25">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219"/>
      <c r="AA40" s="196"/>
      <c r="AB40" s="198"/>
      <c r="AC40" s="198"/>
      <c r="AD40" s="198"/>
      <c r="AE40" s="198"/>
      <c r="AF40" s="196"/>
      <c r="AG40" s="196"/>
      <c r="AH40" s="196"/>
      <c r="AI40" s="198"/>
      <c r="AJ40" s="198"/>
      <c r="AK40" s="198"/>
      <c r="AL40" s="196"/>
      <c r="AM40" s="196"/>
      <c r="AN40" s="196"/>
      <c r="AO40" s="196"/>
      <c r="AP40" s="198"/>
      <c r="AQ40" s="198"/>
      <c r="AR40" s="196"/>
      <c r="AS40" s="196"/>
      <c r="AT40" s="196"/>
      <c r="AU40" s="506"/>
      <c r="AV40" s="506"/>
      <c r="AW40" s="506"/>
      <c r="AX40" s="506"/>
      <c r="AY40" s="506"/>
      <c r="AZ40" s="506"/>
      <c r="BA40" s="506"/>
      <c r="BB40" s="506"/>
      <c r="BC40" s="506"/>
      <c r="BD40" s="506"/>
      <c r="BE40" s="506"/>
      <c r="BF40" s="506"/>
      <c r="BG40" s="506"/>
      <c r="BH40" s="506"/>
      <c r="BI40" s="506"/>
      <c r="BJ40" s="506"/>
      <c r="BK40" s="196"/>
    </row>
    <row r="41" spans="2:63" s="197" customFormat="1" ht="11.65" customHeight="1" x14ac:dyDescent="0.25">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219"/>
      <c r="AA41" s="196"/>
      <c r="AB41" s="198"/>
      <c r="AC41" s="198"/>
      <c r="AD41" s="198"/>
      <c r="AE41" s="198"/>
      <c r="AF41" s="196"/>
      <c r="AG41" s="196"/>
      <c r="AH41" s="196"/>
      <c r="AI41" s="198"/>
      <c r="AJ41" s="198"/>
      <c r="AK41" s="198"/>
      <c r="AL41" s="196"/>
      <c r="AM41" s="196"/>
      <c r="AN41" s="196"/>
      <c r="AO41" s="196"/>
      <c r="AP41" s="198"/>
      <c r="AQ41" s="198"/>
      <c r="AR41" s="196"/>
      <c r="AS41" s="196"/>
      <c r="AT41" s="196"/>
      <c r="AU41" s="506"/>
      <c r="AV41" s="506"/>
      <c r="AW41" s="506"/>
      <c r="AX41" s="506"/>
      <c r="AY41" s="506"/>
      <c r="AZ41" s="506"/>
      <c r="BA41" s="506"/>
      <c r="BB41" s="506"/>
      <c r="BC41" s="506"/>
      <c r="BD41" s="506"/>
      <c r="BE41" s="506"/>
      <c r="BF41" s="506"/>
      <c r="BG41" s="506"/>
      <c r="BH41" s="506"/>
      <c r="BI41" s="506"/>
      <c r="BJ41" s="506"/>
      <c r="BK41" s="196"/>
    </row>
    <row r="42" spans="2:63" s="197" customFormat="1" ht="11.65" customHeight="1" x14ac:dyDescent="0.25">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219"/>
      <c r="AA42" s="196"/>
      <c r="AB42" s="198"/>
      <c r="AC42" s="198"/>
      <c r="AD42" s="198"/>
      <c r="AE42" s="198"/>
      <c r="AF42" s="196"/>
      <c r="AG42" s="196"/>
      <c r="AH42" s="196"/>
      <c r="AI42" s="198"/>
      <c r="AJ42" s="198"/>
      <c r="AK42" s="198"/>
      <c r="AL42" s="196"/>
      <c r="AM42" s="196"/>
      <c r="AN42" s="196"/>
      <c r="AO42" s="196"/>
      <c r="AP42" s="198"/>
      <c r="AQ42" s="198"/>
      <c r="AR42" s="196"/>
      <c r="AS42" s="196"/>
      <c r="AT42" s="196"/>
      <c r="AU42" s="506"/>
      <c r="AV42" s="506"/>
      <c r="AW42" s="506"/>
      <c r="AX42" s="506"/>
      <c r="AY42" s="506"/>
      <c r="AZ42" s="506"/>
      <c r="BA42" s="506"/>
      <c r="BB42" s="506"/>
      <c r="BC42" s="506"/>
      <c r="BD42" s="506"/>
      <c r="BE42" s="506"/>
      <c r="BF42" s="506"/>
      <c r="BG42" s="506"/>
      <c r="BH42" s="506"/>
      <c r="BI42" s="506"/>
      <c r="BJ42" s="506"/>
      <c r="BK42" s="196"/>
    </row>
    <row r="43" spans="2:63" s="197" customFormat="1" ht="11.65" customHeight="1" x14ac:dyDescent="0.25">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219"/>
      <c r="AA43" s="196"/>
      <c r="AB43" s="198"/>
      <c r="AC43" s="198"/>
      <c r="AD43" s="198"/>
      <c r="AE43" s="198"/>
      <c r="AF43" s="196"/>
      <c r="AG43" s="196"/>
      <c r="AH43" s="196"/>
      <c r="AI43" s="198"/>
      <c r="AJ43" s="198"/>
      <c r="AK43" s="198"/>
      <c r="AL43" s="196"/>
      <c r="AM43" s="196"/>
      <c r="AN43" s="196"/>
      <c r="AO43" s="196"/>
      <c r="AP43" s="198"/>
      <c r="AQ43" s="198"/>
      <c r="AR43" s="196"/>
      <c r="AS43" s="196"/>
      <c r="AT43" s="196"/>
      <c r="AU43" s="506"/>
      <c r="AV43" s="506"/>
      <c r="AW43" s="506"/>
      <c r="AX43" s="506"/>
      <c r="AY43" s="506"/>
      <c r="AZ43" s="506"/>
      <c r="BA43" s="506"/>
      <c r="BB43" s="506"/>
      <c r="BC43" s="506"/>
      <c r="BD43" s="506"/>
      <c r="BE43" s="506"/>
      <c r="BF43" s="506"/>
      <c r="BG43" s="506"/>
      <c r="BH43" s="506"/>
      <c r="BI43" s="506"/>
      <c r="BJ43" s="506"/>
      <c r="BK43" s="196"/>
    </row>
    <row r="44" spans="2:63" ht="12.75" customHeight="1" x14ac:dyDescent="0.25">
      <c r="AU44" s="506"/>
      <c r="AV44" s="506"/>
      <c r="AW44" s="506"/>
      <c r="AX44" s="506"/>
      <c r="AY44" s="506"/>
      <c r="AZ44" s="506"/>
      <c r="BA44" s="506"/>
      <c r="BB44" s="506"/>
      <c r="BC44" s="506"/>
      <c r="BD44" s="506"/>
      <c r="BE44" s="506"/>
      <c r="BF44" s="506"/>
      <c r="BG44" s="506"/>
      <c r="BH44" s="506"/>
      <c r="BI44" s="506"/>
      <c r="BJ44" s="506"/>
    </row>
    <row r="45" spans="2:63" ht="12.75" customHeight="1" x14ac:dyDescent="0.25">
      <c r="AU45" s="506"/>
      <c r="AV45" s="506"/>
      <c r="AW45" s="506"/>
      <c r="AX45" s="506"/>
      <c r="AY45" s="506"/>
      <c r="AZ45" s="506"/>
      <c r="BA45" s="506"/>
      <c r="BB45" s="506"/>
      <c r="BC45" s="506"/>
      <c r="BD45" s="506"/>
      <c r="BE45" s="506"/>
      <c r="BF45" s="506"/>
      <c r="BG45" s="506"/>
      <c r="BH45" s="506"/>
      <c r="BI45" s="506"/>
      <c r="BJ45" s="506"/>
    </row>
    <row r="46" spans="2:63" ht="12.75" customHeight="1" x14ac:dyDescent="0.25">
      <c r="AU46" s="506"/>
      <c r="AV46" s="506"/>
      <c r="AW46" s="506"/>
      <c r="AX46" s="506"/>
      <c r="AY46" s="506"/>
      <c r="AZ46" s="506"/>
      <c r="BA46" s="506"/>
      <c r="BB46" s="506"/>
      <c r="BC46" s="506"/>
      <c r="BD46" s="506"/>
      <c r="BE46" s="506"/>
      <c r="BF46" s="506"/>
      <c r="BG46" s="506"/>
      <c r="BH46" s="506"/>
      <c r="BI46" s="506"/>
      <c r="BJ46" s="506"/>
    </row>
    <row r="47" spans="2:63" ht="12.75" customHeight="1" x14ac:dyDescent="0.25">
      <c r="AU47" s="506"/>
      <c r="AV47" s="506"/>
      <c r="AW47" s="506"/>
      <c r="AX47" s="506"/>
      <c r="AY47" s="506"/>
      <c r="AZ47" s="506"/>
      <c r="BA47" s="506"/>
      <c r="BB47" s="506"/>
      <c r="BC47" s="506"/>
      <c r="BD47" s="506"/>
      <c r="BE47" s="506"/>
      <c r="BF47" s="506"/>
      <c r="BG47" s="506"/>
      <c r="BH47" s="506"/>
      <c r="BI47" s="506"/>
      <c r="BJ47" s="506"/>
    </row>
    <row r="48" spans="2:63" ht="12.75" customHeight="1" x14ac:dyDescent="0.25">
      <c r="AU48" s="506"/>
      <c r="AV48" s="506"/>
      <c r="AW48" s="506"/>
      <c r="AX48" s="506"/>
      <c r="AY48" s="506"/>
      <c r="AZ48" s="506"/>
      <c r="BA48" s="506"/>
      <c r="BB48" s="506"/>
      <c r="BC48" s="506"/>
      <c r="BD48" s="506"/>
      <c r="BE48" s="506"/>
      <c r="BF48" s="506"/>
      <c r="BG48" s="506"/>
      <c r="BH48" s="506"/>
      <c r="BI48" s="506"/>
      <c r="BJ48" s="506"/>
    </row>
  </sheetData>
  <sheetProtection selectLockedCells="1" selectUnlockedCells="1"/>
  <mergeCells count="58">
    <mergeCell ref="AV2:BJ2"/>
    <mergeCell ref="AV3:BJ3"/>
    <mergeCell ref="AV4:BJ4"/>
    <mergeCell ref="AV5:BJ6"/>
    <mergeCell ref="C5:Q6"/>
    <mergeCell ref="R5:AI6"/>
    <mergeCell ref="AJ5:AU6"/>
    <mergeCell ref="B2:B6"/>
    <mergeCell ref="C2:Q4"/>
    <mergeCell ref="R2:AI4"/>
    <mergeCell ref="AJ2:AU2"/>
    <mergeCell ref="AJ3:AU3"/>
    <mergeCell ref="AJ4:AU4"/>
    <mergeCell ref="BG11:BJ11"/>
    <mergeCell ref="AR11:AR12"/>
    <mergeCell ref="B7:C7"/>
    <mergeCell ref="D7:Z7"/>
    <mergeCell ref="AA7:AB7"/>
    <mergeCell ref="AC7:AJ7"/>
    <mergeCell ref="AU7:BJ8"/>
    <mergeCell ref="B8:C8"/>
    <mergeCell ref="K11:M11"/>
    <mergeCell ref="N11:P11"/>
    <mergeCell ref="Q11:S11"/>
    <mergeCell ref="U11:U12"/>
    <mergeCell ref="BC11:BF11"/>
    <mergeCell ref="V11:V12"/>
    <mergeCell ref="W11:W12"/>
    <mergeCell ref="X11:Y11"/>
    <mergeCell ref="AK7:AL7"/>
    <mergeCell ref="AM7:AT7"/>
    <mergeCell ref="D8:AL8"/>
    <mergeCell ref="AN8:AT8"/>
    <mergeCell ref="B9:AT9"/>
    <mergeCell ref="B10:D10"/>
    <mergeCell ref="E10:T10"/>
    <mergeCell ref="U10:AT10"/>
    <mergeCell ref="B11:B12"/>
    <mergeCell ref="C11:C12"/>
    <mergeCell ref="D11:D12"/>
    <mergeCell ref="E11:G11"/>
    <mergeCell ref="H11:J11"/>
    <mergeCell ref="AU9:BJ9"/>
    <mergeCell ref="Z11:Z12"/>
    <mergeCell ref="AA11:AA12"/>
    <mergeCell ref="AB11:AB12"/>
    <mergeCell ref="AJ11:AJ12"/>
    <mergeCell ref="AK11:AQ11"/>
    <mergeCell ref="AC11:AC12"/>
    <mergeCell ref="AD11:AD12"/>
    <mergeCell ref="AE11:AE12"/>
    <mergeCell ref="AF11:AH11"/>
    <mergeCell ref="AI11:AI12"/>
    <mergeCell ref="AT11:AT12"/>
    <mergeCell ref="AU11:AX11"/>
    <mergeCell ref="AY11:BB11"/>
    <mergeCell ref="AS11:AS12"/>
    <mergeCell ref="AU10:BJ10"/>
  </mergeCells>
  <conditionalFormatting sqref="G13:G19">
    <cfRule type="colorScale" priority="134">
      <colorScale>
        <cfvo type="min"/>
        <cfvo type="max"/>
        <color theme="0"/>
        <color theme="0"/>
      </colorScale>
    </cfRule>
    <cfRule type="cellIs" dxfId="1192" priority="135" stopIfTrue="1" operator="between">
      <formula>0.9</formula>
      <formula>1.05</formula>
    </cfRule>
    <cfRule type="cellIs" dxfId="1191" priority="136" stopIfTrue="1" operator="between">
      <formula>0.7</formula>
      <formula>0.8999</formula>
    </cfRule>
    <cfRule type="cellIs" dxfId="1190" priority="137" stopIfTrue="1" operator="between">
      <formula>0</formula>
      <formula>0.699</formula>
    </cfRule>
    <cfRule type="cellIs" dxfId="1189" priority="138" stopIfTrue="1" operator="greaterThan">
      <formula>1.05</formula>
    </cfRule>
    <cfRule type="cellIs" dxfId="1188" priority="139" stopIfTrue="1" operator="between">
      <formula>0.9</formula>
      <formula>1.05</formula>
    </cfRule>
    <cfRule type="cellIs" dxfId="1187" priority="140" stopIfTrue="1" operator="between">
      <formula>0.7</formula>
      <formula>0.8999</formula>
    </cfRule>
    <cfRule type="cellIs" dxfId="1186" priority="141" stopIfTrue="1" operator="between">
      <formula>0</formula>
      <formula>0.699</formula>
    </cfRule>
    <cfRule type="cellIs" dxfId="1185" priority="142" stopIfTrue="1" operator="greaterThan">
      <formula>1.05</formula>
    </cfRule>
    <cfRule type="colorScale" priority="143">
      <colorScale>
        <cfvo type="min"/>
        <cfvo type="max"/>
        <color theme="0" tint="-4.9989318521683403E-2"/>
        <color theme="0" tint="-4.9989318521683403E-2"/>
      </colorScale>
    </cfRule>
  </conditionalFormatting>
  <conditionalFormatting sqref="M13:M20">
    <cfRule type="colorScale" priority="114">
      <colorScale>
        <cfvo type="min"/>
        <cfvo type="max"/>
        <color theme="0"/>
        <color theme="0"/>
      </colorScale>
    </cfRule>
    <cfRule type="cellIs" dxfId="1184" priority="115" stopIfTrue="1" operator="between">
      <formula>0.9</formula>
      <formula>1.05</formula>
    </cfRule>
    <cfRule type="cellIs" dxfId="1183" priority="116" stopIfTrue="1" operator="between">
      <formula>0.7</formula>
      <formula>0.8999</formula>
    </cfRule>
    <cfRule type="cellIs" dxfId="1182" priority="117" stopIfTrue="1" operator="between">
      <formula>0</formula>
      <formula>0.699</formula>
    </cfRule>
    <cfRule type="cellIs" dxfId="1181" priority="118" stopIfTrue="1" operator="greaterThan">
      <formula>1.05</formula>
    </cfRule>
    <cfRule type="cellIs" dxfId="1180" priority="119" stopIfTrue="1" operator="between">
      <formula>0.9</formula>
      <formula>1.05</formula>
    </cfRule>
    <cfRule type="cellIs" dxfId="1179" priority="120" stopIfTrue="1" operator="between">
      <formula>0.7</formula>
      <formula>0.8999</formula>
    </cfRule>
    <cfRule type="cellIs" dxfId="1178" priority="121" stopIfTrue="1" operator="between">
      <formula>0</formula>
      <formula>0.699</formula>
    </cfRule>
    <cfRule type="cellIs" dxfId="1177" priority="122" stopIfTrue="1" operator="greaterThan">
      <formula>1.05</formula>
    </cfRule>
    <cfRule type="colorScale" priority="123">
      <colorScale>
        <cfvo type="min"/>
        <cfvo type="max"/>
        <color theme="0" tint="-4.9989318521683403E-2"/>
        <color theme="0" tint="-4.9989318521683403E-2"/>
      </colorScale>
    </cfRule>
  </conditionalFormatting>
  <conditionalFormatting sqref="P13:P20">
    <cfRule type="colorScale" priority="104">
      <colorScale>
        <cfvo type="min"/>
        <cfvo type="max"/>
        <color theme="0"/>
        <color theme="0"/>
      </colorScale>
    </cfRule>
    <cfRule type="cellIs" dxfId="1176" priority="105" stopIfTrue="1" operator="between">
      <formula>0.9</formula>
      <formula>1.05</formula>
    </cfRule>
    <cfRule type="cellIs" dxfId="1175" priority="106" stopIfTrue="1" operator="between">
      <formula>0.7</formula>
      <formula>0.8999</formula>
    </cfRule>
    <cfRule type="cellIs" dxfId="1174" priority="107" stopIfTrue="1" operator="between">
      <formula>0</formula>
      <formula>0.699</formula>
    </cfRule>
    <cfRule type="cellIs" dxfId="1173" priority="108" stopIfTrue="1" operator="greaterThan">
      <formula>1.05</formula>
    </cfRule>
    <cfRule type="cellIs" dxfId="1172" priority="109" stopIfTrue="1" operator="between">
      <formula>0.9</formula>
      <formula>1.05</formula>
    </cfRule>
    <cfRule type="cellIs" dxfId="1171" priority="110" stopIfTrue="1" operator="between">
      <formula>0.7</formula>
      <formula>0.8999</formula>
    </cfRule>
    <cfRule type="cellIs" dxfId="1170" priority="111" stopIfTrue="1" operator="between">
      <formula>0</formula>
      <formula>0.699</formula>
    </cfRule>
    <cfRule type="cellIs" dxfId="1169" priority="112" stopIfTrue="1" operator="greaterThan">
      <formula>1.05</formula>
    </cfRule>
    <cfRule type="colorScale" priority="113">
      <colorScale>
        <cfvo type="min"/>
        <cfvo type="max"/>
        <color theme="0" tint="-4.9989318521683403E-2"/>
        <color theme="0" tint="-4.9989318521683403E-2"/>
      </colorScale>
    </cfRule>
  </conditionalFormatting>
  <conditionalFormatting sqref="Q13:T13">
    <cfRule type="colorScale" priority="84">
      <colorScale>
        <cfvo type="min"/>
        <cfvo type="max"/>
        <color theme="0"/>
        <color theme="0"/>
      </colorScale>
    </cfRule>
  </conditionalFormatting>
  <conditionalFormatting sqref="Q14:T14">
    <cfRule type="colorScale" priority="74">
      <colorScale>
        <cfvo type="min"/>
        <cfvo type="max"/>
        <color theme="0"/>
        <color theme="0"/>
      </colorScale>
    </cfRule>
  </conditionalFormatting>
  <conditionalFormatting sqref="Q16:T16">
    <cfRule type="colorScale" priority="54">
      <colorScale>
        <cfvo type="min"/>
        <cfvo type="max"/>
        <color theme="0"/>
        <color theme="0"/>
      </colorScale>
    </cfRule>
  </conditionalFormatting>
  <conditionalFormatting sqref="Q17:T17">
    <cfRule type="colorScale" priority="44">
      <colorScale>
        <cfvo type="min"/>
        <cfvo type="max"/>
        <color theme="0"/>
        <color theme="0"/>
      </colorScale>
    </cfRule>
  </conditionalFormatting>
  <conditionalFormatting sqref="Q18:T18">
    <cfRule type="colorScale" priority="33">
      <colorScale>
        <cfvo type="min"/>
        <cfvo type="max"/>
        <color theme="0"/>
        <color theme="0"/>
      </colorScale>
    </cfRule>
  </conditionalFormatting>
  <conditionalFormatting sqref="Q19:T19">
    <cfRule type="colorScale" priority="32">
      <colorScale>
        <cfvo type="min"/>
        <cfvo type="max"/>
        <color theme="0"/>
        <color theme="0"/>
      </colorScale>
    </cfRule>
  </conditionalFormatting>
  <conditionalFormatting sqref="S13">
    <cfRule type="cellIs" dxfId="1168" priority="85" stopIfTrue="1" operator="between">
      <formula>0.9</formula>
      <formula>1.05</formula>
    </cfRule>
    <cfRule type="cellIs" dxfId="1167" priority="86" stopIfTrue="1" operator="between">
      <formula>0.7</formula>
      <formula>0.8999</formula>
    </cfRule>
    <cfRule type="cellIs" dxfId="1166" priority="87" stopIfTrue="1" operator="between">
      <formula>0</formula>
      <formula>0.699</formula>
    </cfRule>
    <cfRule type="cellIs" dxfId="1165" priority="88" stopIfTrue="1" operator="greaterThan">
      <formula>1.05</formula>
    </cfRule>
    <cfRule type="cellIs" dxfId="1164" priority="89" stopIfTrue="1" operator="between">
      <formula>0.9</formula>
      <formula>1.05</formula>
    </cfRule>
    <cfRule type="cellIs" dxfId="1163" priority="90" stopIfTrue="1" operator="between">
      <formula>0.7</formula>
      <formula>0.8999</formula>
    </cfRule>
    <cfRule type="cellIs" dxfId="1162" priority="91" stopIfTrue="1" operator="between">
      <formula>0</formula>
      <formula>0.699</formula>
    </cfRule>
    <cfRule type="cellIs" dxfId="1161" priority="92" stopIfTrue="1" operator="greaterThan">
      <formula>1.05</formula>
    </cfRule>
    <cfRule type="colorScale" priority="93">
      <colorScale>
        <cfvo type="min"/>
        <cfvo type="max"/>
        <color theme="0" tint="-4.9989318521683403E-2"/>
        <color theme="0" tint="-4.9989318521683403E-2"/>
      </colorScale>
    </cfRule>
  </conditionalFormatting>
  <conditionalFormatting sqref="S14">
    <cfRule type="cellIs" dxfId="1160" priority="75" stopIfTrue="1" operator="between">
      <formula>0.9</formula>
      <formula>1.05</formula>
    </cfRule>
    <cfRule type="cellIs" dxfId="1159" priority="76" stopIfTrue="1" operator="between">
      <formula>0.7</formula>
      <formula>0.8999</formula>
    </cfRule>
    <cfRule type="cellIs" dxfId="1158" priority="77" stopIfTrue="1" operator="between">
      <formula>0</formula>
      <formula>0.699</formula>
    </cfRule>
    <cfRule type="cellIs" dxfId="1157" priority="78" stopIfTrue="1" operator="greaterThan">
      <formula>1.05</formula>
    </cfRule>
    <cfRule type="cellIs" dxfId="1156" priority="79" stopIfTrue="1" operator="between">
      <formula>0.9</formula>
      <formula>1.05</formula>
    </cfRule>
    <cfRule type="cellIs" dxfId="1155" priority="80" stopIfTrue="1" operator="between">
      <formula>0.7</formula>
      <formula>0.8999</formula>
    </cfRule>
    <cfRule type="cellIs" dxfId="1154" priority="81" stopIfTrue="1" operator="between">
      <formula>0</formula>
      <formula>0.699</formula>
    </cfRule>
    <cfRule type="cellIs" dxfId="1153" priority="82" stopIfTrue="1" operator="greaterThan">
      <formula>1.05</formula>
    </cfRule>
    <cfRule type="colorScale" priority="83">
      <colorScale>
        <cfvo type="min"/>
        <cfvo type="max"/>
        <color theme="0" tint="-4.9989318521683403E-2"/>
        <color theme="0" tint="-4.9989318521683403E-2"/>
      </colorScale>
    </cfRule>
  </conditionalFormatting>
  <conditionalFormatting sqref="S15">
    <cfRule type="colorScale" priority="34">
      <colorScale>
        <cfvo type="min"/>
        <cfvo type="max"/>
        <color theme="0"/>
        <color theme="0"/>
      </colorScale>
    </cfRule>
    <cfRule type="colorScale" priority="35">
      <colorScale>
        <cfvo type="min"/>
        <cfvo type="max"/>
        <color theme="0"/>
        <color rgb="FFFFEF9C"/>
      </colorScale>
    </cfRule>
    <cfRule type="cellIs" dxfId="1152" priority="36" stopIfTrue="1" operator="between">
      <formula>0.9</formula>
      <formula>1.05</formula>
    </cfRule>
    <cfRule type="cellIs" dxfId="1151" priority="37" stopIfTrue="1" operator="between">
      <formula>0.7</formula>
      <formula>0.8999</formula>
    </cfRule>
    <cfRule type="cellIs" dxfId="1150" priority="38" stopIfTrue="1" operator="between">
      <formula>0</formula>
      <formula>0.699</formula>
    </cfRule>
    <cfRule type="cellIs" dxfId="1149" priority="39" stopIfTrue="1" operator="greaterThan">
      <formula>1.05</formula>
    </cfRule>
    <cfRule type="cellIs" dxfId="1148" priority="40" stopIfTrue="1" operator="between">
      <formula>0.9</formula>
      <formula>1.05</formula>
    </cfRule>
    <cfRule type="cellIs" dxfId="1147" priority="41" stopIfTrue="1" operator="between">
      <formula>0.7</formula>
      <formula>0.8999</formula>
    </cfRule>
    <cfRule type="cellIs" dxfId="1146" priority="42" stopIfTrue="1" operator="between">
      <formula>0</formula>
      <formula>0.699</formula>
    </cfRule>
    <cfRule type="cellIs" dxfId="1145" priority="43" stopIfTrue="1" operator="greaterThan">
      <formula>1.05</formula>
    </cfRule>
  </conditionalFormatting>
  <conditionalFormatting sqref="S16">
    <cfRule type="cellIs" dxfId="1144" priority="55" stopIfTrue="1" operator="between">
      <formula>0.9</formula>
      <formula>1.05</formula>
    </cfRule>
    <cfRule type="cellIs" dxfId="1143" priority="56" stopIfTrue="1" operator="between">
      <formula>0.7</formula>
      <formula>0.8999</formula>
    </cfRule>
    <cfRule type="cellIs" dxfId="1142" priority="57" stopIfTrue="1" operator="between">
      <formula>0</formula>
      <formula>0.699</formula>
    </cfRule>
    <cfRule type="cellIs" dxfId="1141" priority="58" stopIfTrue="1" operator="greaterThan">
      <formula>1.05</formula>
    </cfRule>
    <cfRule type="cellIs" dxfId="1140" priority="59" stopIfTrue="1" operator="between">
      <formula>0.9</formula>
      <formula>1.05</formula>
    </cfRule>
    <cfRule type="cellIs" dxfId="1139" priority="60" stopIfTrue="1" operator="between">
      <formula>0.7</formula>
      <formula>0.8999</formula>
    </cfRule>
    <cfRule type="cellIs" dxfId="1138" priority="61" stopIfTrue="1" operator="between">
      <formula>0</formula>
      <formula>0.699</formula>
    </cfRule>
    <cfRule type="cellIs" dxfId="1137" priority="62" stopIfTrue="1" operator="greaterThan">
      <formula>1.05</formula>
    </cfRule>
    <cfRule type="colorScale" priority="63">
      <colorScale>
        <cfvo type="min"/>
        <cfvo type="max"/>
        <color theme="0" tint="-4.9989318521683403E-2"/>
        <color theme="0" tint="-4.9989318521683403E-2"/>
      </colorScale>
    </cfRule>
  </conditionalFormatting>
  <conditionalFormatting sqref="S17:S19">
    <cfRule type="cellIs" dxfId="1136" priority="45" stopIfTrue="1" operator="between">
      <formula>0.9</formula>
      <formula>1.05</formula>
    </cfRule>
    <cfRule type="cellIs" dxfId="1135" priority="46" stopIfTrue="1" operator="between">
      <formula>0.7</formula>
      <formula>0.8999</formula>
    </cfRule>
    <cfRule type="cellIs" dxfId="1134" priority="47" stopIfTrue="1" operator="between">
      <formula>0</formula>
      <formula>0.699</formula>
    </cfRule>
    <cfRule type="cellIs" dxfId="1133" priority="48" stopIfTrue="1" operator="greaterThan">
      <formula>1.05</formula>
    </cfRule>
    <cfRule type="cellIs" dxfId="1132" priority="49" stopIfTrue="1" operator="between">
      <formula>0.9</formula>
      <formula>1.05</formula>
    </cfRule>
    <cfRule type="cellIs" dxfId="1131" priority="50" stopIfTrue="1" operator="between">
      <formula>0.7</formula>
      <formula>0.8999</formula>
    </cfRule>
    <cfRule type="cellIs" dxfId="1130" priority="51" stopIfTrue="1" operator="between">
      <formula>0</formula>
      <formula>0.699</formula>
    </cfRule>
    <cfRule type="cellIs" dxfId="1129" priority="52" stopIfTrue="1" operator="greaterThan">
      <formula>1.05</formula>
    </cfRule>
    <cfRule type="colorScale" priority="53">
      <colorScale>
        <cfvo type="min"/>
        <cfvo type="max"/>
        <color theme="0" tint="-4.9989318521683403E-2"/>
        <color theme="0" tint="-4.9989318521683403E-2"/>
      </colorScale>
    </cfRule>
  </conditionalFormatting>
  <conditionalFormatting sqref="S20">
    <cfRule type="colorScale" priority="11">
      <colorScale>
        <cfvo type="min"/>
        <cfvo type="max"/>
        <color theme="0"/>
        <color theme="0"/>
      </colorScale>
    </cfRule>
    <cfRule type="colorScale" priority="12">
      <colorScale>
        <cfvo type="min"/>
        <cfvo type="max"/>
        <color theme="0"/>
        <color rgb="FFFFEF9C"/>
      </colorScale>
    </cfRule>
    <cfRule type="cellIs" dxfId="1128" priority="13" stopIfTrue="1" operator="between">
      <formula>0.9</formula>
      <formula>1.05</formula>
    </cfRule>
    <cfRule type="cellIs" dxfId="1127" priority="14" stopIfTrue="1" operator="between">
      <formula>0.7</formula>
      <formula>0.8999</formula>
    </cfRule>
    <cfRule type="cellIs" dxfId="1126" priority="15" stopIfTrue="1" operator="between">
      <formula>0</formula>
      <formula>0.699</formula>
    </cfRule>
    <cfRule type="cellIs" dxfId="1125" priority="16" stopIfTrue="1" operator="greaterThan">
      <formula>1.05</formula>
    </cfRule>
    <cfRule type="cellIs" dxfId="1124" priority="17" stopIfTrue="1" operator="between">
      <formula>0.9</formula>
      <formula>1.05</formula>
    </cfRule>
    <cfRule type="cellIs" dxfId="1123" priority="18" stopIfTrue="1" operator="between">
      <formula>0.7</formula>
      <formula>0.8999</formula>
    </cfRule>
    <cfRule type="cellIs" dxfId="1122" priority="19" stopIfTrue="1" operator="between">
      <formula>0</formula>
      <formula>0.699</formula>
    </cfRule>
    <cfRule type="cellIs" dxfId="1121" priority="20" stopIfTrue="1" operator="greaterThan">
      <formula>1.05</formula>
    </cfRule>
  </conditionalFormatting>
  <conditionalFormatting sqref="J13:J20">
    <cfRule type="colorScale" priority="1">
      <colorScale>
        <cfvo type="min"/>
        <cfvo type="max"/>
        <color theme="0"/>
        <color theme="0"/>
      </colorScale>
    </cfRule>
    <cfRule type="cellIs" dxfId="1120" priority="2" stopIfTrue="1" operator="between">
      <formula>0.9</formula>
      <formula>1.05</formula>
    </cfRule>
    <cfRule type="cellIs" dxfId="1119" priority="3" stopIfTrue="1" operator="between">
      <formula>0.7</formula>
      <formula>0.8999</formula>
    </cfRule>
    <cfRule type="cellIs" dxfId="1118" priority="4" stopIfTrue="1" operator="between">
      <formula>0</formula>
      <formula>0.699</formula>
    </cfRule>
    <cfRule type="cellIs" dxfId="1117" priority="5" stopIfTrue="1" operator="greaterThan">
      <formula>1.05</formula>
    </cfRule>
    <cfRule type="cellIs" dxfId="1116" priority="6" stopIfTrue="1" operator="between">
      <formula>0.9</formula>
      <formula>1.05</formula>
    </cfRule>
    <cfRule type="cellIs" dxfId="1115" priority="7" stopIfTrue="1" operator="between">
      <formula>0.7</formula>
      <formula>0.8999</formula>
    </cfRule>
    <cfRule type="cellIs" dxfId="1114" priority="8" stopIfTrue="1" operator="between">
      <formula>0</formula>
      <formula>0.699</formula>
    </cfRule>
    <cfRule type="cellIs" dxfId="1113" priority="9" stopIfTrue="1" operator="greaterThan">
      <formula>1.05</formula>
    </cfRule>
    <cfRule type="colorScale" priority="10">
      <colorScale>
        <cfvo type="min"/>
        <cfvo type="max"/>
        <color theme="0" tint="-4.9989318521683403E-2"/>
        <color theme="0" tint="-4.9989318521683403E-2"/>
      </colorScale>
    </cfRule>
  </conditionalFormatting>
  <dataValidations count="11">
    <dataValidation operator="equal" allowBlank="1" showErrorMessage="1" sqref="AK7">
      <formula1>0</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S17">
      <formula1>NA()</formula1>
      <formula2>0</formula2>
    </dataValidation>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-POA\COMUNICACIONES\[POA 2023 v 2.xlsx]datos'!#REF!</xm:f>
          </x14:formula1>
          <xm:sqref>AO13:AO20 AM7:AT7 AK13:AK20</xm:sqref>
        </x14:dataValidation>
        <x14:dataValidation type="list" operator="equal" allowBlank="1" showErrorMessage="1">
          <x14:formula1>
            <xm:f>'C:\Users\luis.arias\Documents\VIGENCIA 2023\PLAN DE ACCION -POA\COMUNICACIONES\[POA 2023 v 2.xlsx]datos'!#REF!</xm:f>
          </x14:formula1>
          <xm:sqref>AP13:AQ20</xm:sqref>
        </x14:dataValidation>
        <x14:dataValidation type="list" errorStyle="information" operator="equal" showInputMessage="1" showErrorMessage="1" prompt="Escoja el Proceso del Menú desplegable">
          <x14:formula1>
            <xm:f>'C:\Users\luis.arias\Documents\VIGENCIA 2023\PLAN DE ACCION -POA\COMUNICACIONES\[POA 2023 v 2.xlsx]datos'!#REF!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C12" zoomScaleNormal="100" workbookViewId="0">
      <selection activeCell="J18" sqref="J13:J18"/>
    </sheetView>
  </sheetViews>
  <sheetFormatPr baseColWidth="10" defaultColWidth="20.5703125" defaultRowHeight="12.75" customHeight="1" x14ac:dyDescent="0.25"/>
  <cols>
    <col min="1" max="1" width="4.7109375" customWidth="1"/>
    <col min="2" max="2" width="12.5703125" style="62" customWidth="1"/>
    <col min="3" max="3" width="49.425781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23.7109375" style="62" customWidth="1"/>
    <col min="22" max="22" width="34.5703125" style="62" customWidth="1"/>
    <col min="23" max="25" width="20.5703125" style="62" customWidth="1"/>
    <col min="26" max="31" width="20.5703125" style="63" customWidth="1"/>
    <col min="32" max="32" width="13" style="63" customWidth="1"/>
    <col min="33" max="33" width="16.5703125" style="63" customWidth="1"/>
    <col min="34" max="36" width="20.5703125" style="63" customWidth="1"/>
    <col min="37" max="37" width="26.7109375" style="63" customWidth="1"/>
    <col min="38" max="39" width="20.5703125" style="63" customWidth="1"/>
    <col min="40" max="40" width="47.28515625" style="63" customWidth="1"/>
    <col min="41" max="41" width="42.42578125" style="63" customWidth="1"/>
    <col min="42" max="42" width="20.5703125" style="63" customWidth="1"/>
    <col min="43" max="43" width="20" style="63" customWidth="1"/>
    <col min="44" max="44" width="20.5703125" style="63" customWidth="1"/>
    <col min="45" max="45" width="30.42578125" style="63" customWidth="1"/>
    <col min="46" max="46" width="20.5703125" style="63" customWidth="1"/>
    <col min="47" max="47" width="11.85546875" style="63" customWidth="1"/>
    <col min="48" max="48" width="10.28515625" style="63" customWidth="1"/>
    <col min="49" max="49" width="52.5703125" style="63" customWidth="1"/>
    <col min="50" max="50" width="33.7109375" style="62" customWidth="1"/>
    <col min="51" max="51" width="10.7109375" style="62" bestFit="1" customWidth="1"/>
    <col min="52" max="52" width="8.85546875" style="62" bestFit="1" customWidth="1"/>
    <col min="53" max="53" width="60" style="62" customWidth="1"/>
    <col min="54" max="54" width="41.8554687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21.75" thickBot="1" x14ac:dyDescent="0.4">
      <c r="B2" s="1024"/>
      <c r="C2" s="1002" t="s">
        <v>18</v>
      </c>
      <c r="D2" s="1003"/>
      <c r="E2" s="1003"/>
      <c r="F2" s="1003"/>
      <c r="G2" s="1003"/>
      <c r="H2" s="1003"/>
      <c r="I2" s="1003"/>
      <c r="J2" s="1003"/>
      <c r="K2" s="1003"/>
      <c r="L2" s="1003"/>
      <c r="M2" s="1003"/>
      <c r="N2" s="1003"/>
      <c r="O2" s="1003"/>
      <c r="P2" s="1003"/>
      <c r="Q2" s="1004"/>
      <c r="R2" s="1011" t="s">
        <v>200</v>
      </c>
      <c r="S2" s="1012"/>
      <c r="T2" s="1012"/>
      <c r="U2" s="1012"/>
      <c r="V2" s="1012"/>
      <c r="W2" s="1012"/>
      <c r="X2" s="1012"/>
      <c r="Y2" s="1012"/>
      <c r="Z2" s="1012"/>
      <c r="AA2" s="1012"/>
      <c r="AB2" s="1012"/>
      <c r="AC2" s="1012"/>
      <c r="AD2" s="1012"/>
      <c r="AE2" s="1012"/>
      <c r="AF2" s="1012"/>
      <c r="AG2" s="1012"/>
      <c r="AH2" s="1012"/>
      <c r="AI2" s="1013"/>
      <c r="AJ2" s="1053" t="s">
        <v>20</v>
      </c>
      <c r="AK2" s="1054"/>
      <c r="AL2" s="1054"/>
      <c r="AM2" s="1054"/>
      <c r="AN2" s="1054"/>
      <c r="AO2" s="1054"/>
      <c r="AP2" s="1054"/>
      <c r="AQ2" s="1054"/>
      <c r="AR2" s="1054"/>
      <c r="AS2" s="1054"/>
      <c r="AT2" s="1054"/>
      <c r="AU2" s="1055"/>
      <c r="AV2" s="1038" t="s">
        <v>21</v>
      </c>
      <c r="AW2" s="1039"/>
      <c r="AX2" s="1039"/>
      <c r="AY2" s="1039"/>
      <c r="AZ2" s="1039"/>
      <c r="BA2" s="1039"/>
      <c r="BB2" s="1039"/>
      <c r="BC2" s="1039"/>
      <c r="BD2" s="1039"/>
      <c r="BE2" s="1039"/>
      <c r="BF2" s="1039"/>
      <c r="BG2" s="1039"/>
      <c r="BH2" s="1039"/>
      <c r="BI2" s="1039"/>
      <c r="BJ2" s="1040"/>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21" customHeight="1" thickBot="1" x14ac:dyDescent="0.4">
      <c r="B3" s="1025"/>
      <c r="C3" s="1005"/>
      <c r="D3" s="1006"/>
      <c r="E3" s="1006"/>
      <c r="F3" s="1006"/>
      <c r="G3" s="1006"/>
      <c r="H3" s="1006"/>
      <c r="I3" s="1006"/>
      <c r="J3" s="1006"/>
      <c r="K3" s="1006"/>
      <c r="L3" s="1006"/>
      <c r="M3" s="1006"/>
      <c r="N3" s="1006"/>
      <c r="O3" s="1006"/>
      <c r="P3" s="1006"/>
      <c r="Q3" s="1007"/>
      <c r="R3" s="1014"/>
      <c r="S3" s="1015"/>
      <c r="T3" s="1015"/>
      <c r="U3" s="1015"/>
      <c r="V3" s="1015"/>
      <c r="W3" s="1015"/>
      <c r="X3" s="1015"/>
      <c r="Y3" s="1015"/>
      <c r="Z3" s="1015"/>
      <c r="AA3" s="1015"/>
      <c r="AB3" s="1015"/>
      <c r="AC3" s="1015"/>
      <c r="AD3" s="1015"/>
      <c r="AE3" s="1015"/>
      <c r="AF3" s="1015"/>
      <c r="AG3" s="1015"/>
      <c r="AH3" s="1015"/>
      <c r="AI3" s="1016"/>
      <c r="AJ3" s="1053" t="s">
        <v>22</v>
      </c>
      <c r="AK3" s="1054"/>
      <c r="AL3" s="1054"/>
      <c r="AM3" s="1054"/>
      <c r="AN3" s="1054"/>
      <c r="AO3" s="1054"/>
      <c r="AP3" s="1054"/>
      <c r="AQ3" s="1054"/>
      <c r="AR3" s="1054"/>
      <c r="AS3" s="1054"/>
      <c r="AT3" s="1054"/>
      <c r="AU3" s="1055"/>
      <c r="AV3" s="1041">
        <v>3</v>
      </c>
      <c r="AW3" s="1042"/>
      <c r="AX3" s="1042"/>
      <c r="AY3" s="1042"/>
      <c r="AZ3" s="1042"/>
      <c r="BA3" s="1042"/>
      <c r="BB3" s="1042"/>
      <c r="BC3" s="1042"/>
      <c r="BD3" s="1042"/>
      <c r="BE3" s="1042"/>
      <c r="BF3" s="1042"/>
      <c r="BG3" s="1042"/>
      <c r="BH3" s="1042"/>
      <c r="BI3" s="1042"/>
      <c r="BJ3" s="1043"/>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26.25" customHeight="1" thickBot="1" x14ac:dyDescent="0.4">
      <c r="B4" s="1025"/>
      <c r="C4" s="1008"/>
      <c r="D4" s="1009"/>
      <c r="E4" s="1009"/>
      <c r="F4" s="1009"/>
      <c r="G4" s="1009"/>
      <c r="H4" s="1009"/>
      <c r="I4" s="1009"/>
      <c r="J4" s="1009"/>
      <c r="K4" s="1009"/>
      <c r="L4" s="1009"/>
      <c r="M4" s="1009"/>
      <c r="N4" s="1009"/>
      <c r="O4" s="1009"/>
      <c r="P4" s="1009"/>
      <c r="Q4" s="1010"/>
      <c r="R4" s="1017"/>
      <c r="S4" s="1018"/>
      <c r="T4" s="1018"/>
      <c r="U4" s="1018"/>
      <c r="V4" s="1018"/>
      <c r="W4" s="1018"/>
      <c r="X4" s="1018"/>
      <c r="Y4" s="1018"/>
      <c r="Z4" s="1018"/>
      <c r="AA4" s="1018"/>
      <c r="AB4" s="1018"/>
      <c r="AC4" s="1018"/>
      <c r="AD4" s="1018"/>
      <c r="AE4" s="1018"/>
      <c r="AF4" s="1018"/>
      <c r="AG4" s="1018"/>
      <c r="AH4" s="1018"/>
      <c r="AI4" s="1019"/>
      <c r="AJ4" s="1053" t="s">
        <v>23</v>
      </c>
      <c r="AK4" s="1054"/>
      <c r="AL4" s="1054"/>
      <c r="AM4" s="1054"/>
      <c r="AN4" s="1054"/>
      <c r="AO4" s="1054"/>
      <c r="AP4" s="1054"/>
      <c r="AQ4" s="1054"/>
      <c r="AR4" s="1054"/>
      <c r="AS4" s="1054"/>
      <c r="AT4" s="1054"/>
      <c r="AU4" s="1055"/>
      <c r="AV4" s="1044">
        <v>42741</v>
      </c>
      <c r="AW4" s="1045"/>
      <c r="AX4" s="1045"/>
      <c r="AY4" s="1045"/>
      <c r="AZ4" s="1045"/>
      <c r="BA4" s="1045"/>
      <c r="BB4" s="1045"/>
      <c r="BC4" s="1045"/>
      <c r="BD4" s="1045"/>
      <c r="BE4" s="1045"/>
      <c r="BF4" s="1045"/>
      <c r="BG4" s="1045"/>
      <c r="BH4" s="1045"/>
      <c r="BI4" s="1045"/>
      <c r="BJ4" s="1046"/>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6.5" customHeight="1" x14ac:dyDescent="0.35">
      <c r="B5" s="1025"/>
      <c r="C5" s="1002" t="s">
        <v>24</v>
      </c>
      <c r="D5" s="1003"/>
      <c r="E5" s="1003"/>
      <c r="F5" s="1003"/>
      <c r="G5" s="1003"/>
      <c r="H5" s="1003"/>
      <c r="I5" s="1003"/>
      <c r="J5" s="1003"/>
      <c r="K5" s="1003"/>
      <c r="L5" s="1003"/>
      <c r="M5" s="1003"/>
      <c r="N5" s="1003"/>
      <c r="O5" s="1003"/>
      <c r="P5" s="1003"/>
      <c r="Q5" s="1004"/>
      <c r="R5" s="1011" t="s">
        <v>25</v>
      </c>
      <c r="S5" s="1012"/>
      <c r="T5" s="1012"/>
      <c r="U5" s="1012"/>
      <c r="V5" s="1012"/>
      <c r="W5" s="1012"/>
      <c r="X5" s="1012"/>
      <c r="Y5" s="1012"/>
      <c r="Z5" s="1012"/>
      <c r="AA5" s="1012"/>
      <c r="AB5" s="1012"/>
      <c r="AC5" s="1012"/>
      <c r="AD5" s="1012"/>
      <c r="AE5" s="1012"/>
      <c r="AF5" s="1012"/>
      <c r="AG5" s="1012"/>
      <c r="AH5" s="1012"/>
      <c r="AI5" s="1013"/>
      <c r="AJ5" s="1002" t="s">
        <v>26</v>
      </c>
      <c r="AK5" s="1003"/>
      <c r="AL5" s="1003"/>
      <c r="AM5" s="1003"/>
      <c r="AN5" s="1003"/>
      <c r="AO5" s="1003"/>
      <c r="AP5" s="1003"/>
      <c r="AQ5" s="1003"/>
      <c r="AR5" s="1003"/>
      <c r="AS5" s="1003"/>
      <c r="AT5" s="1003"/>
      <c r="AU5" s="1004"/>
      <c r="AV5" s="1047" t="s">
        <v>27</v>
      </c>
      <c r="AW5" s="1048"/>
      <c r="AX5" s="1048"/>
      <c r="AY5" s="1048"/>
      <c r="AZ5" s="1048"/>
      <c r="BA5" s="1048"/>
      <c r="BB5" s="1048"/>
      <c r="BC5" s="1048"/>
      <c r="BD5" s="1048"/>
      <c r="BE5" s="1048"/>
      <c r="BF5" s="1048"/>
      <c r="BG5" s="1048"/>
      <c r="BH5" s="1048"/>
      <c r="BI5" s="1048"/>
      <c r="BJ5" s="1049"/>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2.5" customHeight="1" thickBot="1" x14ac:dyDescent="0.4">
      <c r="B6" s="1026"/>
      <c r="C6" s="1008"/>
      <c r="D6" s="1009"/>
      <c r="E6" s="1009"/>
      <c r="F6" s="1009"/>
      <c r="G6" s="1009"/>
      <c r="H6" s="1009"/>
      <c r="I6" s="1009"/>
      <c r="J6" s="1009"/>
      <c r="K6" s="1009"/>
      <c r="L6" s="1009"/>
      <c r="M6" s="1009"/>
      <c r="N6" s="1009"/>
      <c r="O6" s="1009"/>
      <c r="P6" s="1009"/>
      <c r="Q6" s="1010"/>
      <c r="R6" s="1017"/>
      <c r="S6" s="1018"/>
      <c r="T6" s="1018"/>
      <c r="U6" s="1018"/>
      <c r="V6" s="1018"/>
      <c r="W6" s="1018"/>
      <c r="X6" s="1018"/>
      <c r="Y6" s="1018"/>
      <c r="Z6" s="1018"/>
      <c r="AA6" s="1018"/>
      <c r="AB6" s="1018"/>
      <c r="AC6" s="1018"/>
      <c r="AD6" s="1018"/>
      <c r="AE6" s="1018"/>
      <c r="AF6" s="1018"/>
      <c r="AG6" s="1018"/>
      <c r="AH6" s="1018"/>
      <c r="AI6" s="1019"/>
      <c r="AJ6" s="1008"/>
      <c r="AK6" s="1009"/>
      <c r="AL6" s="1009"/>
      <c r="AM6" s="1009"/>
      <c r="AN6" s="1009"/>
      <c r="AO6" s="1009"/>
      <c r="AP6" s="1009"/>
      <c r="AQ6" s="1009"/>
      <c r="AR6" s="1009"/>
      <c r="AS6" s="1009"/>
      <c r="AT6" s="1009"/>
      <c r="AU6" s="1010"/>
      <c r="AV6" s="1050"/>
      <c r="AW6" s="1051"/>
      <c r="AX6" s="1051"/>
      <c r="AY6" s="1051"/>
      <c r="AZ6" s="1051"/>
      <c r="BA6" s="1051"/>
      <c r="BB6" s="1051"/>
      <c r="BC6" s="1051"/>
      <c r="BD6" s="1051"/>
      <c r="BE6" s="1051"/>
      <c r="BF6" s="1051"/>
      <c r="BG6" s="1051"/>
      <c r="BH6" s="1051"/>
      <c r="BI6" s="1051"/>
      <c r="BJ6" s="1052"/>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9.75" customHeight="1" x14ac:dyDescent="0.25">
      <c r="B7" s="1035" t="s">
        <v>28</v>
      </c>
      <c r="C7" s="1036"/>
      <c r="D7" s="1037"/>
      <c r="E7" s="1037"/>
      <c r="F7" s="1037"/>
      <c r="G7" s="1037"/>
      <c r="H7" s="1037"/>
      <c r="I7" s="1037"/>
      <c r="J7" s="1037"/>
      <c r="K7" s="1037"/>
      <c r="L7" s="1037"/>
      <c r="M7" s="1037"/>
      <c r="N7" s="1037"/>
      <c r="O7" s="1037"/>
      <c r="P7" s="1037"/>
      <c r="Q7" s="1037"/>
      <c r="R7" s="1037"/>
      <c r="S7" s="1037"/>
      <c r="T7" s="1037"/>
      <c r="U7" s="1037"/>
      <c r="V7" s="1037"/>
      <c r="W7" s="1037"/>
      <c r="X7" s="1037"/>
      <c r="Y7" s="1037"/>
      <c r="Z7" s="1037"/>
      <c r="AA7" s="1064" t="s">
        <v>30</v>
      </c>
      <c r="AB7" s="1064"/>
      <c r="AC7" s="1065"/>
      <c r="AD7" s="1065"/>
      <c r="AE7" s="1065"/>
      <c r="AF7" s="1065"/>
      <c r="AG7" s="1065"/>
      <c r="AH7" s="1065"/>
      <c r="AI7" s="1065"/>
      <c r="AJ7" s="1065"/>
      <c r="AK7" s="1064" t="s">
        <v>32</v>
      </c>
      <c r="AL7" s="1064"/>
      <c r="AM7" s="1061"/>
      <c r="AN7" s="1061"/>
      <c r="AO7" s="1061"/>
      <c r="AP7" s="1061"/>
      <c r="AQ7" s="1061"/>
      <c r="AR7" s="1061"/>
      <c r="AS7" s="1061"/>
      <c r="AT7" s="1061"/>
      <c r="AU7" s="1062"/>
      <c r="AV7" s="1062"/>
      <c r="AW7" s="1062"/>
      <c r="AX7" s="1062"/>
      <c r="AY7" s="1062"/>
      <c r="AZ7" s="1062"/>
      <c r="BA7" s="1062"/>
      <c r="BB7" s="1062"/>
      <c r="BC7" s="1062"/>
      <c r="BD7" s="1062"/>
      <c r="BE7" s="1062"/>
      <c r="BF7" s="1062"/>
      <c r="BG7" s="1062"/>
      <c r="BH7" s="1062"/>
      <c r="BI7" s="1062"/>
      <c r="BJ7" s="1063"/>
    </row>
    <row r="8" spans="2:251" s="54" customFormat="1" ht="39.75" customHeight="1" x14ac:dyDescent="0.25">
      <c r="B8" s="1020" t="s">
        <v>34</v>
      </c>
      <c r="C8" s="1021"/>
      <c r="D8" s="1030"/>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94" t="s">
        <v>36</v>
      </c>
      <c r="AN8" s="1033"/>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201</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54" customFormat="1" ht="25.5" customHeight="1" x14ac:dyDescent="0.25">
      <c r="B10" s="1073"/>
      <c r="C10" s="1056"/>
      <c r="D10" s="1056"/>
      <c r="E10" s="1056" t="s">
        <v>39</v>
      </c>
      <c r="F10" s="1056"/>
      <c r="G10" s="1056"/>
      <c r="H10" s="1056"/>
      <c r="I10" s="1056"/>
      <c r="J10" s="1056"/>
      <c r="K10" s="1056"/>
      <c r="L10" s="1056"/>
      <c r="M10" s="1056"/>
      <c r="N10" s="1056"/>
      <c r="O10" s="1056"/>
      <c r="P10" s="1056"/>
      <c r="Q10" s="1056"/>
      <c r="R10" s="1056"/>
      <c r="S10" s="1056"/>
      <c r="T10" s="1056"/>
      <c r="U10" s="1056" t="s">
        <v>40</v>
      </c>
      <c r="V10" s="1056"/>
      <c r="W10" s="1056"/>
      <c r="X10" s="1056"/>
      <c r="Y10" s="1056"/>
      <c r="Z10" s="1056"/>
      <c r="AA10" s="1056"/>
      <c r="AB10" s="1056"/>
      <c r="AC10" s="1056"/>
      <c r="AD10" s="1056"/>
      <c r="AE10" s="1056"/>
      <c r="AF10" s="1056"/>
      <c r="AG10" s="1056"/>
      <c r="AH10" s="1056"/>
      <c r="AI10" s="1056"/>
      <c r="AJ10" s="1056"/>
      <c r="AK10" s="1056"/>
      <c r="AL10" s="1056"/>
      <c r="AM10" s="1056"/>
      <c r="AN10" s="1056"/>
      <c r="AO10" s="1056"/>
      <c r="AP10" s="1056"/>
      <c r="AQ10" s="1056"/>
      <c r="AR10" s="1056"/>
      <c r="AS10" s="1056"/>
      <c r="AT10" s="1056"/>
      <c r="AU10" s="1059"/>
      <c r="AV10" s="1059"/>
      <c r="AW10" s="1059"/>
      <c r="AX10" s="1059"/>
      <c r="AY10" s="1059"/>
      <c r="AZ10" s="1059"/>
      <c r="BA10" s="1059"/>
      <c r="BB10" s="1059"/>
      <c r="BC10" s="1059"/>
      <c r="BD10" s="1059"/>
      <c r="BE10" s="1059"/>
      <c r="BF10" s="1059"/>
      <c r="BG10" s="1059"/>
      <c r="BH10" s="1059"/>
      <c r="BI10" s="1059"/>
      <c r="BJ10" s="1060"/>
    </row>
    <row r="11" spans="2:251" s="129" customFormat="1" ht="64.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74"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4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SUM(T13:T17)</f>
        <v>0.51278571428571429</v>
      </c>
      <c r="U12" s="1058"/>
      <c r="V12" s="1058"/>
      <c r="W12" s="1058"/>
      <c r="X12" s="130" t="s">
        <v>74</v>
      </c>
      <c r="Y12" s="130" t="s">
        <v>75</v>
      </c>
      <c r="Z12" s="1075"/>
      <c r="AA12" s="1058"/>
      <c r="AB12" s="1058"/>
      <c r="AC12" s="1058"/>
      <c r="AD12" s="1058"/>
      <c r="AE12" s="1057"/>
      <c r="AF12" s="132" t="s">
        <v>202</v>
      </c>
      <c r="AG12" s="132" t="s">
        <v>77</v>
      </c>
      <c r="AH12" s="132" t="s">
        <v>203</v>
      </c>
      <c r="AI12" s="1057"/>
      <c r="AJ12" s="1058"/>
      <c r="AK12" s="146" t="s">
        <v>79</v>
      </c>
      <c r="AL12" s="146" t="s">
        <v>80</v>
      </c>
      <c r="AM12" s="146" t="s">
        <v>81</v>
      </c>
      <c r="AN12" s="146" t="s">
        <v>204</v>
      </c>
      <c r="AO12" s="146" t="s">
        <v>205</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96" customHeight="1" x14ac:dyDescent="0.25">
      <c r="B13" s="788">
        <v>1</v>
      </c>
      <c r="C13" s="47" t="s">
        <v>206</v>
      </c>
      <c r="D13" s="48">
        <v>0.25</v>
      </c>
      <c r="E13" s="48">
        <v>0.25</v>
      </c>
      <c r="F13" s="69">
        <v>0.25</v>
      </c>
      <c r="G13" s="50">
        <f>IF(ISERROR(F13/E13),"",(F13/E13))</f>
        <v>1</v>
      </c>
      <c r="H13" s="607">
        <v>0.25</v>
      </c>
      <c r="I13" s="381">
        <v>0.25</v>
      </c>
      <c r="J13" s="608">
        <v>1</v>
      </c>
      <c r="K13" s="48">
        <v>0.25</v>
      </c>
      <c r="L13" s="69"/>
      <c r="M13" s="50">
        <f>IF(ISERROR(L13/K13),"",(L13/K13))</f>
        <v>0</v>
      </c>
      <c r="N13" s="48">
        <v>0.25</v>
      </c>
      <c r="O13" s="69"/>
      <c r="P13" s="50">
        <f>IF(ISERROR(O13/N13),"",(O13/N13))</f>
        <v>0</v>
      </c>
      <c r="Q13" s="69">
        <f t="shared" ref="Q13:R17" si="0">SUM(E13,H13,K13,N13)</f>
        <v>1</v>
      </c>
      <c r="R13" s="417">
        <f>SUM(F13,I13,L13,O13)</f>
        <v>0.5</v>
      </c>
      <c r="S13" s="50">
        <f>IF((IF(ISERROR(R13/Q13),0,(R13/Q13)))&gt;1,1,(IF(ISERROR(R13/Q13),0,(R13/Q13))))</f>
        <v>0.5</v>
      </c>
      <c r="T13" s="166">
        <f>S13*D13</f>
        <v>0.125</v>
      </c>
      <c r="U13" s="51" t="s">
        <v>207</v>
      </c>
      <c r="V13" s="47" t="s">
        <v>208</v>
      </c>
      <c r="W13" s="50" t="s">
        <v>209</v>
      </c>
      <c r="X13" s="50" t="s">
        <v>210</v>
      </c>
      <c r="Y13" s="50" t="s">
        <v>211</v>
      </c>
      <c r="Z13" s="71" t="s">
        <v>212</v>
      </c>
      <c r="AA13" s="50" t="s">
        <v>213</v>
      </c>
      <c r="AB13" s="71" t="s">
        <v>162</v>
      </c>
      <c r="AC13" s="71" t="s">
        <v>209</v>
      </c>
      <c r="AD13" s="71" t="s">
        <v>101</v>
      </c>
      <c r="AE13" s="72" t="s">
        <v>214</v>
      </c>
      <c r="AF13" s="103">
        <v>1</v>
      </c>
      <c r="AG13" s="72">
        <v>2023</v>
      </c>
      <c r="AH13" s="72" t="s">
        <v>123</v>
      </c>
      <c r="AI13" s="72" t="s">
        <v>103</v>
      </c>
      <c r="AJ13" s="71" t="s">
        <v>151</v>
      </c>
      <c r="AK13" s="39" t="s">
        <v>105</v>
      </c>
      <c r="AL13" s="75" t="s">
        <v>215</v>
      </c>
      <c r="AM13" s="73" t="s">
        <v>150</v>
      </c>
      <c r="AN13" s="75" t="s">
        <v>216</v>
      </c>
      <c r="AO13" s="75" t="s">
        <v>108</v>
      </c>
      <c r="AP13" s="75" t="s">
        <v>217</v>
      </c>
      <c r="AQ13" s="73" t="s">
        <v>150</v>
      </c>
      <c r="AR13" s="39" t="s">
        <v>218</v>
      </c>
      <c r="AS13" s="39" t="s">
        <v>219</v>
      </c>
      <c r="AT13" s="39" t="s">
        <v>220</v>
      </c>
      <c r="AU13" s="467">
        <v>0.25</v>
      </c>
      <c r="AV13" s="467">
        <v>0.25</v>
      </c>
      <c r="AW13" s="790" t="s">
        <v>221</v>
      </c>
      <c r="AX13" s="790" t="s">
        <v>222</v>
      </c>
      <c r="AY13" s="612">
        <v>0.25</v>
      </c>
      <c r="AZ13" s="613">
        <v>0.24959999999999999</v>
      </c>
      <c r="BA13" s="817" t="s">
        <v>223</v>
      </c>
      <c r="BB13" s="818" t="s">
        <v>224</v>
      </c>
      <c r="BC13" s="457"/>
      <c r="BD13" s="789"/>
      <c r="BE13" s="790"/>
      <c r="BF13" s="790"/>
      <c r="BG13" s="428"/>
      <c r="BH13" s="789"/>
      <c r="BI13" s="792"/>
      <c r="BJ13" s="793"/>
    </row>
    <row r="14" spans="2:251" s="161" customFormat="1" ht="105" customHeight="1" x14ac:dyDescent="0.25">
      <c r="B14" s="172">
        <v>2</v>
      </c>
      <c r="C14" s="47" t="s">
        <v>225</v>
      </c>
      <c r="D14" s="48">
        <v>0.2</v>
      </c>
      <c r="E14" s="104">
        <v>2</v>
      </c>
      <c r="F14" s="104">
        <v>2</v>
      </c>
      <c r="G14" s="50">
        <f>IF(ISERROR(F14/E14),"",(F14/E14))</f>
        <v>1</v>
      </c>
      <c r="H14" s="609">
        <v>2</v>
      </c>
      <c r="I14" s="610">
        <v>2</v>
      </c>
      <c r="J14" s="608">
        <v>1</v>
      </c>
      <c r="K14" s="104">
        <v>2</v>
      </c>
      <c r="L14" s="69"/>
      <c r="M14" s="50">
        <f>IF(ISERROR(L14/K14),"",(L14/K14))</f>
        <v>0</v>
      </c>
      <c r="N14" s="104">
        <v>1</v>
      </c>
      <c r="O14" s="69"/>
      <c r="P14" s="50">
        <f>IF(ISERROR(O14/N14),"",(O14/N14))</f>
        <v>0</v>
      </c>
      <c r="Q14" s="104">
        <f t="shared" si="0"/>
        <v>7</v>
      </c>
      <c r="R14" s="159">
        <f t="shared" si="0"/>
        <v>4</v>
      </c>
      <c r="S14" s="50">
        <f>IF((IF(ISERROR(R14/Q14),0,(R14/Q14)))&gt;1,1,(IF(ISERROR(R14/Q14),0,(R14/Q14))))</f>
        <v>0.5714285714285714</v>
      </c>
      <c r="T14" s="166">
        <f>S14*D14</f>
        <v>0.11428571428571428</v>
      </c>
      <c r="U14" s="47" t="s">
        <v>226</v>
      </c>
      <c r="V14" s="47" t="s">
        <v>227</v>
      </c>
      <c r="W14" s="50" t="s">
        <v>209</v>
      </c>
      <c r="X14" s="50" t="s">
        <v>228</v>
      </c>
      <c r="Y14" s="50" t="s">
        <v>229</v>
      </c>
      <c r="Z14" s="71" t="s">
        <v>212</v>
      </c>
      <c r="AA14" s="50" t="s">
        <v>230</v>
      </c>
      <c r="AB14" s="71" t="s">
        <v>162</v>
      </c>
      <c r="AC14" s="71" t="s">
        <v>209</v>
      </c>
      <c r="AD14" s="71" t="s">
        <v>101</v>
      </c>
      <c r="AE14" s="72" t="s">
        <v>214</v>
      </c>
      <c r="AF14" s="103">
        <v>1</v>
      </c>
      <c r="AG14" s="72">
        <v>2023</v>
      </c>
      <c r="AH14" s="72" t="s">
        <v>123</v>
      </c>
      <c r="AI14" s="72" t="s">
        <v>103</v>
      </c>
      <c r="AJ14" s="71" t="s">
        <v>151</v>
      </c>
      <c r="AK14" s="39" t="s">
        <v>105</v>
      </c>
      <c r="AL14" s="75" t="s">
        <v>215</v>
      </c>
      <c r="AM14" s="73" t="s">
        <v>150</v>
      </c>
      <c r="AN14" s="75" t="s">
        <v>216</v>
      </c>
      <c r="AO14" s="75" t="s">
        <v>108</v>
      </c>
      <c r="AP14" s="75" t="s">
        <v>217</v>
      </c>
      <c r="AQ14" s="73" t="s">
        <v>150</v>
      </c>
      <c r="AR14" s="39" t="s">
        <v>231</v>
      </c>
      <c r="AS14" s="39" t="s">
        <v>219</v>
      </c>
      <c r="AT14" s="39" t="s">
        <v>220</v>
      </c>
      <c r="AU14" s="457">
        <v>2</v>
      </c>
      <c r="AV14" s="457">
        <v>2</v>
      </c>
      <c r="AW14" s="459" t="s">
        <v>232</v>
      </c>
      <c r="AX14" s="459" t="s">
        <v>233</v>
      </c>
      <c r="AY14" s="452">
        <v>2</v>
      </c>
      <c r="AZ14" s="447">
        <v>2</v>
      </c>
      <c r="BA14" s="614" t="s">
        <v>234</v>
      </c>
      <c r="BB14" s="819" t="s">
        <v>235</v>
      </c>
      <c r="BC14" s="457"/>
      <c r="BD14" s="457"/>
      <c r="BE14" s="459"/>
      <c r="BF14" s="459"/>
      <c r="BG14" s="457"/>
      <c r="BH14" s="457"/>
      <c r="BI14" s="465"/>
      <c r="BJ14" s="468"/>
    </row>
    <row r="15" spans="2:251" s="161" customFormat="1" ht="96" customHeight="1" x14ac:dyDescent="0.25">
      <c r="B15" s="172">
        <v>3</v>
      </c>
      <c r="C15" s="47" t="s">
        <v>236</v>
      </c>
      <c r="D15" s="48">
        <v>0.2</v>
      </c>
      <c r="E15" s="104">
        <v>2</v>
      </c>
      <c r="F15" s="104">
        <v>2</v>
      </c>
      <c r="G15" s="50">
        <f>IF(ISERROR(F15/E15),"",(F15/E15))</f>
        <v>1</v>
      </c>
      <c r="H15" s="609">
        <v>2</v>
      </c>
      <c r="I15" s="610">
        <v>2</v>
      </c>
      <c r="J15" s="608">
        <v>1</v>
      </c>
      <c r="K15" s="104">
        <v>2</v>
      </c>
      <c r="L15" s="69"/>
      <c r="M15" s="50">
        <f>IF(ISERROR(L15/K15),"",(L15/K15))</f>
        <v>0</v>
      </c>
      <c r="N15" s="104">
        <v>2</v>
      </c>
      <c r="O15" s="106"/>
      <c r="P15" s="50">
        <f>IF(ISERROR(O15/N15),"",(O15/N15))</f>
        <v>0</v>
      </c>
      <c r="Q15" s="107">
        <f t="shared" si="0"/>
        <v>8</v>
      </c>
      <c r="R15" s="159">
        <f t="shared" si="0"/>
        <v>4</v>
      </c>
      <c r="S15" s="50">
        <f>IF((IF(ISERROR(R15/Q15),0,(R15/Q15)))&gt;1,1,(IF(ISERROR(R15/Q15),0,(R15/Q15))))</f>
        <v>0.5</v>
      </c>
      <c r="T15" s="168">
        <f>S15*D15</f>
        <v>0.1</v>
      </c>
      <c r="U15" s="47" t="s">
        <v>237</v>
      </c>
      <c r="V15" s="47" t="s">
        <v>238</v>
      </c>
      <c r="W15" s="50" t="s">
        <v>209</v>
      </c>
      <c r="X15" s="50" t="s">
        <v>228</v>
      </c>
      <c r="Y15" s="50" t="s">
        <v>229</v>
      </c>
      <c r="Z15" s="71" t="s">
        <v>212</v>
      </c>
      <c r="AA15" s="80" t="s">
        <v>239</v>
      </c>
      <c r="AB15" s="71" t="s">
        <v>162</v>
      </c>
      <c r="AC15" s="71" t="s">
        <v>209</v>
      </c>
      <c r="AD15" s="71" t="s">
        <v>101</v>
      </c>
      <c r="AE15" s="72" t="s">
        <v>214</v>
      </c>
      <c r="AF15" s="108">
        <v>1</v>
      </c>
      <c r="AG15" s="72">
        <v>2023</v>
      </c>
      <c r="AH15" s="72" t="s">
        <v>123</v>
      </c>
      <c r="AI15" s="72" t="s">
        <v>103</v>
      </c>
      <c r="AJ15" s="71" t="s">
        <v>151</v>
      </c>
      <c r="AK15" s="39" t="s">
        <v>105</v>
      </c>
      <c r="AL15" s="75" t="s">
        <v>215</v>
      </c>
      <c r="AM15" s="73" t="s">
        <v>150</v>
      </c>
      <c r="AN15" s="75" t="s">
        <v>216</v>
      </c>
      <c r="AO15" s="75" t="s">
        <v>108</v>
      </c>
      <c r="AP15" s="75" t="s">
        <v>217</v>
      </c>
      <c r="AQ15" s="73" t="s">
        <v>150</v>
      </c>
      <c r="AR15" s="39" t="s">
        <v>218</v>
      </c>
      <c r="AS15" s="39" t="s">
        <v>219</v>
      </c>
      <c r="AT15" s="39" t="s">
        <v>220</v>
      </c>
      <c r="AU15" s="457">
        <v>2</v>
      </c>
      <c r="AV15" s="457">
        <v>2</v>
      </c>
      <c r="AW15" s="459" t="s">
        <v>240</v>
      </c>
      <c r="AX15" s="459" t="s">
        <v>241</v>
      </c>
      <c r="AY15" s="452">
        <v>2</v>
      </c>
      <c r="AZ15" s="447">
        <v>2</v>
      </c>
      <c r="BA15" s="448" t="s">
        <v>242</v>
      </c>
      <c r="BB15" s="614" t="s">
        <v>243</v>
      </c>
      <c r="BC15" s="457"/>
      <c r="BD15" s="457"/>
      <c r="BE15" s="465"/>
      <c r="BF15" s="459"/>
      <c r="BG15" s="457"/>
      <c r="BH15" s="457"/>
      <c r="BI15" s="465"/>
      <c r="BJ15" s="468"/>
    </row>
    <row r="16" spans="2:251" s="161" customFormat="1" ht="123.75" customHeight="1" x14ac:dyDescent="0.25">
      <c r="B16" s="173">
        <v>4</v>
      </c>
      <c r="C16" s="47" t="s">
        <v>244</v>
      </c>
      <c r="D16" s="169">
        <v>0.2</v>
      </c>
      <c r="E16" s="104">
        <v>1</v>
      </c>
      <c r="F16" s="104">
        <v>1</v>
      </c>
      <c r="G16" s="50">
        <f>IF(ISERROR(F16/E16),"",(F16/E16))</f>
        <v>1</v>
      </c>
      <c r="H16" s="609">
        <v>1</v>
      </c>
      <c r="I16" s="609">
        <v>1</v>
      </c>
      <c r="J16" s="608">
        <v>1</v>
      </c>
      <c r="K16" s="104">
        <v>1</v>
      </c>
      <c r="L16" s="69"/>
      <c r="M16" s="50">
        <f>IF(ISERROR(L16/K16),"",(L16/K16))</f>
        <v>0</v>
      </c>
      <c r="N16" s="104">
        <v>1</v>
      </c>
      <c r="O16" s="109"/>
      <c r="P16" s="50">
        <f>IF(ISERROR(O16/N16),"",(O16/N16))</f>
        <v>0</v>
      </c>
      <c r="Q16" s="110">
        <f t="shared" si="0"/>
        <v>4</v>
      </c>
      <c r="R16" s="159">
        <f t="shared" si="0"/>
        <v>2</v>
      </c>
      <c r="S16" s="50">
        <f>IF((IF(ISERROR(R16/Q16),0,(R16/Q16)))&gt;1,1,(IF(ISERROR(R16/Q16),0,(R16/Q16))))</f>
        <v>0.5</v>
      </c>
      <c r="T16" s="170">
        <f>S16*D16</f>
        <v>0.1</v>
      </c>
      <c r="U16" s="171" t="s">
        <v>245</v>
      </c>
      <c r="V16" s="171" t="s">
        <v>246</v>
      </c>
      <c r="W16" s="50" t="s">
        <v>209</v>
      </c>
      <c r="X16" s="50" t="s">
        <v>247</v>
      </c>
      <c r="Y16" s="50" t="s">
        <v>248</v>
      </c>
      <c r="Z16" s="71" t="s">
        <v>212</v>
      </c>
      <c r="AA16" s="83" t="s">
        <v>249</v>
      </c>
      <c r="AB16" s="71" t="s">
        <v>162</v>
      </c>
      <c r="AC16" s="71" t="s">
        <v>209</v>
      </c>
      <c r="AD16" s="71" t="s">
        <v>101</v>
      </c>
      <c r="AE16" s="72" t="s">
        <v>214</v>
      </c>
      <c r="AF16" s="111">
        <v>1</v>
      </c>
      <c r="AG16" s="72">
        <v>2023</v>
      </c>
      <c r="AH16" s="72" t="s">
        <v>123</v>
      </c>
      <c r="AI16" s="72" t="s">
        <v>103</v>
      </c>
      <c r="AJ16" s="71" t="s">
        <v>151</v>
      </c>
      <c r="AK16" s="39" t="s">
        <v>105</v>
      </c>
      <c r="AL16" s="75" t="s">
        <v>215</v>
      </c>
      <c r="AM16" s="73" t="s">
        <v>150</v>
      </c>
      <c r="AN16" s="75" t="s">
        <v>216</v>
      </c>
      <c r="AO16" s="75" t="s">
        <v>108</v>
      </c>
      <c r="AP16" s="75" t="s">
        <v>217</v>
      </c>
      <c r="AQ16" s="73" t="s">
        <v>150</v>
      </c>
      <c r="AR16" s="39" t="s">
        <v>218</v>
      </c>
      <c r="AS16" s="39" t="s">
        <v>219</v>
      </c>
      <c r="AT16" s="39" t="s">
        <v>220</v>
      </c>
      <c r="AU16" s="457">
        <v>1</v>
      </c>
      <c r="AV16" s="457">
        <v>1</v>
      </c>
      <c r="AW16" s="473" t="s">
        <v>250</v>
      </c>
      <c r="AX16" s="473" t="s">
        <v>251</v>
      </c>
      <c r="AY16" s="615">
        <v>1</v>
      </c>
      <c r="AZ16" s="448">
        <v>1</v>
      </c>
      <c r="BA16" s="616" t="s">
        <v>252</v>
      </c>
      <c r="BB16" s="616" t="s">
        <v>253</v>
      </c>
      <c r="BC16" s="471"/>
      <c r="BD16" s="471"/>
      <c r="BE16" s="472"/>
      <c r="BF16" s="473"/>
      <c r="BG16" s="471"/>
      <c r="BH16" s="471"/>
      <c r="BI16" s="472"/>
      <c r="BJ16" s="474"/>
    </row>
    <row r="17" spans="2:63" s="161" customFormat="1" ht="141" customHeight="1" x14ac:dyDescent="0.25">
      <c r="B17" s="157">
        <v>5</v>
      </c>
      <c r="C17" s="47" t="s">
        <v>254</v>
      </c>
      <c r="D17" s="48">
        <v>0.15</v>
      </c>
      <c r="E17" s="48">
        <v>0.25</v>
      </c>
      <c r="F17" s="412">
        <v>0.24</v>
      </c>
      <c r="G17" s="50">
        <f>IF(ISERROR(F17/E17),"",(F17/E17))</f>
        <v>0.96</v>
      </c>
      <c r="H17" s="607">
        <v>0.25</v>
      </c>
      <c r="I17" s="611">
        <v>0.25</v>
      </c>
      <c r="J17" s="50">
        <f>IF(ISERROR(I17/H17),"",(I17/H17))</f>
        <v>1</v>
      </c>
      <c r="K17" s="48">
        <v>0.25</v>
      </c>
      <c r="L17" s="69"/>
      <c r="M17" s="50">
        <f>IF(ISERROR(L17/K17),"",(L17/K17))</f>
        <v>0</v>
      </c>
      <c r="N17" s="48">
        <v>0.25</v>
      </c>
      <c r="O17" s="69"/>
      <c r="P17" s="50">
        <f>IF(ISERROR(O17/N17),"",(O17/N17))</f>
        <v>0</v>
      </c>
      <c r="Q17" s="69">
        <f t="shared" si="0"/>
        <v>1</v>
      </c>
      <c r="R17" s="417">
        <f>SUM(F17,I17,L17,O17)</f>
        <v>0.49</v>
      </c>
      <c r="S17" s="50">
        <f>IF((IF(ISERROR(R17/Q17),0,(R17/Q17)))&gt;1,1,(IF(ISERROR(R17/Q17),0,(R17/Q17))))</f>
        <v>0.49</v>
      </c>
      <c r="T17" s="166">
        <f>S17*D17</f>
        <v>7.3499999999999996E-2</v>
      </c>
      <c r="U17" s="47" t="s">
        <v>255</v>
      </c>
      <c r="V17" s="47" t="s">
        <v>256</v>
      </c>
      <c r="W17" s="50" t="s">
        <v>209</v>
      </c>
      <c r="X17" s="50" t="s">
        <v>257</v>
      </c>
      <c r="Y17" s="50" t="s">
        <v>258</v>
      </c>
      <c r="Z17" s="71" t="s">
        <v>212</v>
      </c>
      <c r="AA17" s="51" t="s">
        <v>259</v>
      </c>
      <c r="AB17" s="71" t="s">
        <v>162</v>
      </c>
      <c r="AC17" s="71" t="s">
        <v>209</v>
      </c>
      <c r="AD17" s="71" t="s">
        <v>101</v>
      </c>
      <c r="AE17" s="72" t="s">
        <v>214</v>
      </c>
      <c r="AF17" s="112" t="s">
        <v>260</v>
      </c>
      <c r="AG17" s="72">
        <v>2023</v>
      </c>
      <c r="AH17" s="72" t="s">
        <v>123</v>
      </c>
      <c r="AI17" s="72" t="s">
        <v>103</v>
      </c>
      <c r="AJ17" s="71" t="s">
        <v>151</v>
      </c>
      <c r="AK17" s="39" t="s">
        <v>105</v>
      </c>
      <c r="AL17" s="75" t="s">
        <v>215</v>
      </c>
      <c r="AM17" s="73" t="s">
        <v>150</v>
      </c>
      <c r="AN17" s="75" t="s">
        <v>216</v>
      </c>
      <c r="AO17" s="75" t="s">
        <v>108</v>
      </c>
      <c r="AP17" s="75" t="s">
        <v>217</v>
      </c>
      <c r="AQ17" s="73" t="s">
        <v>150</v>
      </c>
      <c r="AR17" s="39" t="s">
        <v>218</v>
      </c>
      <c r="AS17" s="39" t="s">
        <v>219</v>
      </c>
      <c r="AT17" s="39" t="s">
        <v>220</v>
      </c>
      <c r="AU17" s="467">
        <v>0.25</v>
      </c>
      <c r="AV17" s="467">
        <v>0.24</v>
      </c>
      <c r="AW17" s="459" t="s">
        <v>261</v>
      </c>
      <c r="AX17" s="459" t="s">
        <v>262</v>
      </c>
      <c r="AY17" s="617">
        <v>0.25</v>
      </c>
      <c r="AZ17" s="618">
        <v>0.245</v>
      </c>
      <c r="BA17" s="614" t="s">
        <v>263</v>
      </c>
      <c r="BB17" s="614" t="s">
        <v>262</v>
      </c>
      <c r="BC17" s="457"/>
      <c r="BD17" s="457"/>
      <c r="BE17" s="465"/>
      <c r="BF17" s="459"/>
      <c r="BG17" s="457"/>
      <c r="BH17" s="457"/>
      <c r="BI17" s="465"/>
      <c r="BJ17" s="459"/>
    </row>
    <row r="18" spans="2:63" s="63" customFormat="1" ht="11.65" customHeight="1" x14ac:dyDescent="0.25">
      <c r="B18" s="89"/>
      <c r="C18" s="54"/>
      <c r="D18" s="91"/>
      <c r="E18" s="54"/>
      <c r="F18" s="54"/>
      <c r="G18" s="91">
        <f>SUM(G13:G17)/5</f>
        <v>0.99199999999999999</v>
      </c>
      <c r="H18" s="54"/>
      <c r="I18" s="54"/>
      <c r="J18" s="91">
        <f>SUM(J13:J17)/5</f>
        <v>1</v>
      </c>
      <c r="K18" s="54"/>
      <c r="L18" s="54"/>
      <c r="M18" s="54"/>
      <c r="N18" s="54"/>
      <c r="O18" s="54"/>
      <c r="P18" s="54"/>
      <c r="Q18" s="54"/>
      <c r="R18" s="54"/>
      <c r="S18" s="54"/>
      <c r="T18" s="91">
        <f>SUM(T13:T17)</f>
        <v>0.51278571428571429</v>
      </c>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485"/>
      <c r="AV18" s="485"/>
      <c r="AW18" s="485"/>
      <c r="AX18" s="485"/>
      <c r="AY18" s="485"/>
      <c r="AZ18" s="485"/>
      <c r="BA18" s="485"/>
      <c r="BB18" s="485"/>
      <c r="BC18" s="485"/>
      <c r="BD18" s="485"/>
      <c r="BE18" s="486"/>
      <c r="BF18" s="485">
        <f>12+4+2+6+6+11+4+1+5+2+5+5+8+5</f>
        <v>76</v>
      </c>
      <c r="BG18" s="485"/>
      <c r="BH18" s="485"/>
      <c r="BI18" s="485"/>
      <c r="BJ18" s="485"/>
      <c r="BK18" s="62"/>
    </row>
    <row r="19" spans="2:63" s="63" customFormat="1" ht="11.6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85"/>
      <c r="AV19" s="485"/>
      <c r="AW19" s="485"/>
      <c r="AX19" s="485"/>
      <c r="AY19" s="485"/>
      <c r="AZ19" s="485"/>
      <c r="BA19" s="485"/>
      <c r="BB19" s="485"/>
      <c r="BC19" s="485"/>
      <c r="BD19" s="485"/>
      <c r="BE19" s="486"/>
      <c r="BF19" s="485"/>
      <c r="BG19" s="485"/>
      <c r="BH19" s="485"/>
      <c r="BI19" s="485"/>
      <c r="BJ19" s="485"/>
      <c r="BK19" s="62"/>
    </row>
    <row r="20" spans="2:63" s="63" customFormat="1" ht="11.65" customHeight="1" x14ac:dyDescent="0.25">
      <c r="B20" s="89"/>
      <c r="C20" s="93"/>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85"/>
      <c r="AV20" s="485"/>
      <c r="AW20" s="485"/>
      <c r="AX20" s="485"/>
      <c r="AY20" s="485"/>
      <c r="AZ20" s="485"/>
      <c r="BA20" s="485"/>
      <c r="BB20" s="485"/>
      <c r="BC20" s="485"/>
      <c r="BD20" s="485"/>
      <c r="BE20" s="486"/>
      <c r="BF20" s="485"/>
      <c r="BG20" s="485"/>
      <c r="BH20" s="485"/>
      <c r="BI20" s="485"/>
      <c r="BJ20" s="485"/>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85"/>
      <c r="AV21" s="485"/>
      <c r="AW21" s="485"/>
      <c r="AX21" s="485"/>
      <c r="AY21" s="485"/>
      <c r="AZ21" s="485"/>
      <c r="BA21" s="485"/>
      <c r="BB21" s="485"/>
      <c r="BC21" s="485"/>
      <c r="BD21" s="485"/>
      <c r="BE21" s="487"/>
      <c r="BF21" s="485"/>
      <c r="BG21" s="485"/>
      <c r="BH21" s="485"/>
      <c r="BI21" s="485"/>
      <c r="BJ21" s="48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85"/>
      <c r="AV22" s="485"/>
      <c r="AW22" s="485"/>
      <c r="AX22" s="485"/>
      <c r="AY22" s="485"/>
      <c r="AZ22" s="485"/>
      <c r="BA22" s="485"/>
      <c r="BB22" s="485"/>
      <c r="BC22" s="485"/>
      <c r="BD22" s="485"/>
      <c r="BE22" s="486"/>
      <c r="BF22" s="485"/>
      <c r="BG22" s="485"/>
      <c r="BH22" s="485"/>
      <c r="BI22" s="485"/>
      <c r="BJ22" s="48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85"/>
      <c r="AV23" s="485"/>
      <c r="AW23" s="485"/>
      <c r="AX23" s="485"/>
      <c r="AY23" s="485"/>
      <c r="AZ23" s="485"/>
      <c r="BA23" s="485"/>
      <c r="BB23" s="485"/>
      <c r="BC23" s="485"/>
      <c r="BD23" s="485"/>
      <c r="BE23" s="486"/>
      <c r="BF23" s="485"/>
      <c r="BG23" s="485"/>
      <c r="BH23" s="485"/>
      <c r="BI23" s="485"/>
      <c r="BJ23" s="48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85"/>
      <c r="AV24" s="485"/>
      <c r="AW24" s="485"/>
      <c r="AX24" s="485"/>
      <c r="AY24" s="485"/>
      <c r="AZ24" s="485"/>
      <c r="BA24" s="485"/>
      <c r="BB24" s="485"/>
      <c r="BC24" s="485"/>
      <c r="BD24" s="485"/>
      <c r="BE24" s="486"/>
      <c r="BF24" s="485"/>
      <c r="BG24" s="485"/>
      <c r="BH24" s="485"/>
      <c r="BI24" s="485"/>
      <c r="BJ24" s="485"/>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85"/>
      <c r="AV25" s="485"/>
      <c r="AW25" s="485"/>
      <c r="AX25" s="485"/>
      <c r="AY25" s="485"/>
      <c r="AZ25" s="485"/>
      <c r="BA25" s="485"/>
      <c r="BB25" s="485"/>
      <c r="BC25" s="485"/>
      <c r="BD25" s="485"/>
      <c r="BE25" s="486"/>
      <c r="BF25" s="485"/>
      <c r="BG25" s="485"/>
      <c r="BH25" s="485"/>
      <c r="BI25" s="485"/>
      <c r="BJ25" s="485"/>
      <c r="BK25" s="62"/>
    </row>
    <row r="26" spans="2:63"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85"/>
      <c r="AV26" s="485"/>
      <c r="AW26" s="485"/>
      <c r="AX26" s="485"/>
      <c r="AY26" s="485"/>
      <c r="AZ26" s="485"/>
      <c r="BA26" s="485"/>
      <c r="BB26" s="485"/>
      <c r="BC26" s="485"/>
      <c r="BD26" s="485"/>
      <c r="BE26" s="486"/>
      <c r="BF26" s="485"/>
      <c r="BG26" s="485"/>
      <c r="BH26" s="485"/>
      <c r="BI26" s="485"/>
      <c r="BJ26" s="485"/>
      <c r="BK26" s="62"/>
    </row>
    <row r="27" spans="2:63" s="63" customFormat="1" ht="14.1"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85"/>
      <c r="AV27" s="485"/>
      <c r="AW27" s="485"/>
      <c r="AX27" s="485"/>
      <c r="AY27" s="485"/>
      <c r="AZ27" s="485"/>
      <c r="BA27" s="485"/>
      <c r="BB27" s="485"/>
      <c r="BC27" s="485"/>
      <c r="BD27" s="485"/>
      <c r="BE27" s="486"/>
      <c r="BF27" s="485"/>
      <c r="BG27" s="485"/>
      <c r="BH27" s="485"/>
      <c r="BI27" s="485"/>
      <c r="BJ27" s="485"/>
      <c r="BK27" s="62"/>
    </row>
    <row r="28" spans="2:63" s="63" customFormat="1" ht="11.65" customHeight="1" x14ac:dyDescent="0.25">
      <c r="B28" s="89"/>
      <c r="C28"/>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85"/>
      <c r="AV28" s="485"/>
      <c r="AW28" s="485"/>
      <c r="AX28" s="485"/>
      <c r="AY28" s="485"/>
      <c r="AZ28" s="485"/>
      <c r="BA28" s="485"/>
      <c r="BB28" s="485"/>
      <c r="BC28" s="485"/>
      <c r="BD28" s="485"/>
      <c r="BE28" s="485"/>
      <c r="BF28" s="485"/>
      <c r="BG28" s="485"/>
      <c r="BH28" s="485"/>
      <c r="BI28" s="485"/>
      <c r="BJ28" s="485"/>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85"/>
      <c r="AV29" s="485"/>
      <c r="AW29" s="485"/>
      <c r="AX29" s="485"/>
      <c r="AY29" s="485"/>
      <c r="AZ29" s="485"/>
      <c r="BA29" s="485"/>
      <c r="BB29" s="485"/>
      <c r="BC29" s="485"/>
      <c r="BD29" s="485"/>
      <c r="BE29" s="485"/>
      <c r="BF29" s="485"/>
      <c r="BG29" s="485"/>
      <c r="BH29" s="485"/>
      <c r="BI29" s="485"/>
      <c r="BJ29" s="48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85"/>
      <c r="AV30" s="485"/>
      <c r="AW30" s="485"/>
      <c r="AX30" s="485"/>
      <c r="AY30" s="485"/>
      <c r="AZ30" s="485"/>
      <c r="BA30" s="485"/>
      <c r="BB30" s="485"/>
      <c r="BC30" s="485"/>
      <c r="BD30" s="485"/>
      <c r="BE30" s="485"/>
      <c r="BF30" s="485"/>
      <c r="BG30" s="485"/>
      <c r="BH30" s="485"/>
      <c r="BI30" s="485"/>
      <c r="BJ30" s="48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85"/>
      <c r="AV31" s="485"/>
      <c r="AW31" s="485"/>
      <c r="AX31" s="485"/>
      <c r="AY31" s="485"/>
      <c r="AZ31" s="485"/>
      <c r="BA31" s="485"/>
      <c r="BB31" s="485"/>
      <c r="BC31" s="485"/>
      <c r="BD31" s="485"/>
      <c r="BE31" s="485"/>
      <c r="BF31" s="485"/>
      <c r="BG31" s="485"/>
      <c r="BH31" s="485"/>
      <c r="BI31" s="485"/>
      <c r="BJ31" s="48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85"/>
      <c r="AV32" s="485"/>
      <c r="AW32" s="485"/>
      <c r="AX32" s="485"/>
      <c r="AY32" s="485"/>
      <c r="AZ32" s="485"/>
      <c r="BA32" s="485"/>
      <c r="BB32" s="485"/>
      <c r="BC32" s="485"/>
      <c r="BD32" s="485"/>
      <c r="BE32" s="485"/>
      <c r="BF32" s="485"/>
      <c r="BG32" s="485"/>
      <c r="BH32" s="485"/>
      <c r="BI32" s="485"/>
      <c r="BJ32" s="485"/>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85"/>
      <c r="AV33" s="485"/>
      <c r="AW33" s="485"/>
      <c r="AX33" s="485"/>
      <c r="AY33" s="485"/>
      <c r="AZ33" s="485"/>
      <c r="BA33" s="485"/>
      <c r="BB33" s="485"/>
      <c r="BC33" s="485"/>
      <c r="BD33" s="485"/>
      <c r="BE33" s="485"/>
      <c r="BF33" s="485"/>
      <c r="BG33" s="485"/>
      <c r="BH33" s="485"/>
      <c r="BI33" s="485"/>
      <c r="BJ33" s="485"/>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85"/>
      <c r="AV34" s="485"/>
      <c r="AW34" s="485"/>
      <c r="AX34" s="485"/>
      <c r="AY34" s="485"/>
      <c r="AZ34" s="485"/>
      <c r="BA34" s="485"/>
      <c r="BB34" s="485"/>
      <c r="BC34" s="485"/>
      <c r="BD34" s="485"/>
      <c r="BE34" s="485"/>
      <c r="BF34" s="485"/>
      <c r="BG34" s="485"/>
      <c r="BH34" s="485"/>
      <c r="BI34" s="485"/>
      <c r="BJ34" s="485"/>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85"/>
      <c r="AV35" s="485"/>
      <c r="AW35" s="485"/>
      <c r="AX35" s="485"/>
      <c r="AY35" s="485"/>
      <c r="AZ35" s="485"/>
      <c r="BA35" s="485"/>
      <c r="BB35" s="485"/>
      <c r="BC35" s="485"/>
      <c r="BD35" s="485"/>
      <c r="BE35" s="485"/>
      <c r="BF35" s="485"/>
      <c r="BG35" s="485"/>
      <c r="BH35" s="485"/>
      <c r="BI35" s="485"/>
      <c r="BJ35" s="485"/>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85"/>
      <c r="AV36" s="485"/>
      <c r="AW36" s="485"/>
      <c r="AX36" s="485"/>
      <c r="AY36" s="485"/>
      <c r="AZ36" s="485"/>
      <c r="BA36" s="485"/>
      <c r="BB36" s="485"/>
      <c r="BC36" s="485"/>
      <c r="BD36" s="485"/>
      <c r="BE36" s="485"/>
      <c r="BF36" s="485"/>
      <c r="BG36" s="485"/>
      <c r="BH36" s="485"/>
      <c r="BI36" s="485"/>
      <c r="BJ36" s="485"/>
      <c r="BK36" s="62"/>
    </row>
    <row r="37" spans="2:63" s="63" customFormat="1" ht="14.1"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AU37" s="485"/>
      <c r="AV37" s="485"/>
      <c r="AW37" s="485"/>
      <c r="AX37" s="485"/>
      <c r="AY37" s="485"/>
      <c r="AZ37" s="485"/>
      <c r="BA37" s="485"/>
      <c r="BB37" s="485"/>
      <c r="BC37" s="485"/>
      <c r="BD37" s="485"/>
      <c r="BE37" s="485"/>
      <c r="BF37" s="485"/>
      <c r="BG37" s="485"/>
      <c r="BH37" s="485"/>
      <c r="BI37" s="485"/>
      <c r="BJ37" s="485"/>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AU38" s="485"/>
      <c r="AV38" s="485"/>
      <c r="AW38" s="485"/>
      <c r="AX38" s="485"/>
      <c r="AY38" s="485"/>
      <c r="AZ38" s="485"/>
      <c r="BA38" s="485"/>
      <c r="BB38" s="485"/>
      <c r="BC38" s="485"/>
      <c r="BD38" s="485"/>
      <c r="BE38" s="485"/>
      <c r="BF38" s="485"/>
      <c r="BG38" s="485"/>
      <c r="BH38" s="485"/>
      <c r="BI38" s="485"/>
      <c r="BJ38" s="485"/>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AU39" s="485"/>
      <c r="AV39" s="485"/>
      <c r="AW39" s="485"/>
      <c r="AX39" s="485"/>
      <c r="AY39" s="485"/>
      <c r="AZ39" s="485"/>
      <c r="BA39" s="485"/>
      <c r="BB39" s="485"/>
      <c r="BC39" s="485"/>
      <c r="BD39" s="485"/>
      <c r="BE39" s="485"/>
      <c r="BF39" s="485"/>
      <c r="BG39" s="485"/>
      <c r="BH39" s="485"/>
      <c r="BI39" s="485"/>
      <c r="BJ39" s="485"/>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AU40" s="485"/>
      <c r="AV40" s="485"/>
      <c r="AW40" s="485"/>
      <c r="AX40" s="485"/>
      <c r="AY40" s="485"/>
      <c r="AZ40" s="485"/>
      <c r="BA40" s="485"/>
      <c r="BB40" s="485"/>
      <c r="BC40" s="485"/>
      <c r="BD40" s="485"/>
      <c r="BE40" s="485"/>
      <c r="BF40" s="485"/>
      <c r="BG40" s="485"/>
      <c r="BH40" s="485"/>
      <c r="BI40" s="485"/>
      <c r="BJ40" s="485"/>
      <c r="BK40" s="62"/>
    </row>
    <row r="41" spans="2:63" ht="12.75" customHeight="1" x14ac:dyDescent="0.25">
      <c r="AU41" s="485"/>
      <c r="AV41" s="485"/>
      <c r="AW41" s="485"/>
      <c r="AX41" s="485"/>
      <c r="AY41" s="485"/>
      <c r="AZ41" s="485"/>
      <c r="BA41" s="485"/>
      <c r="BB41" s="485"/>
      <c r="BC41" s="485"/>
      <c r="BD41" s="485"/>
      <c r="BE41" s="485"/>
      <c r="BF41" s="485"/>
      <c r="BG41" s="485"/>
      <c r="BH41" s="485"/>
      <c r="BI41" s="485"/>
      <c r="BJ41" s="485"/>
    </row>
    <row r="42" spans="2:63" ht="12.75" customHeight="1" x14ac:dyDescent="0.25">
      <c r="AU42" s="485"/>
      <c r="AV42" s="485"/>
      <c r="AW42" s="485"/>
      <c r="AX42" s="485"/>
      <c r="AY42" s="485"/>
      <c r="AZ42" s="485"/>
      <c r="BA42" s="485"/>
      <c r="BB42" s="485"/>
      <c r="BC42" s="485"/>
      <c r="BD42" s="485"/>
      <c r="BE42" s="485"/>
      <c r="BF42" s="485"/>
      <c r="BG42" s="485"/>
      <c r="BH42" s="485"/>
      <c r="BI42" s="485"/>
      <c r="BJ42" s="485"/>
    </row>
    <row r="43" spans="2:63" ht="12.75" customHeight="1" x14ac:dyDescent="0.25">
      <c r="AU43" s="485"/>
      <c r="AV43" s="485"/>
      <c r="AW43" s="485"/>
      <c r="AX43" s="485"/>
      <c r="AY43" s="485"/>
      <c r="AZ43" s="485"/>
      <c r="BA43" s="485"/>
      <c r="BB43" s="485"/>
      <c r="BC43" s="485"/>
      <c r="BD43" s="485"/>
      <c r="BE43" s="485"/>
      <c r="BF43" s="485"/>
      <c r="BG43" s="485"/>
      <c r="BH43" s="485"/>
      <c r="BI43" s="485"/>
      <c r="BJ43" s="485"/>
    </row>
    <row r="44" spans="2:63" ht="12.75" customHeight="1" x14ac:dyDescent="0.25">
      <c r="AU44" s="485"/>
      <c r="AV44" s="485"/>
      <c r="AW44" s="485"/>
      <c r="AX44" s="485"/>
      <c r="AY44" s="485"/>
      <c r="AZ44" s="485"/>
      <c r="BA44" s="485"/>
      <c r="BB44" s="485"/>
      <c r="BC44" s="485"/>
      <c r="BD44" s="485"/>
      <c r="BE44" s="485"/>
      <c r="BF44" s="485"/>
      <c r="BG44" s="485"/>
      <c r="BH44" s="485"/>
      <c r="BI44" s="485"/>
      <c r="BJ44" s="485"/>
    </row>
    <row r="45" spans="2:63" ht="12.75" customHeight="1" x14ac:dyDescent="0.25">
      <c r="AU45" s="485"/>
      <c r="AV45" s="485"/>
      <c r="AW45" s="485"/>
      <c r="AX45" s="485"/>
      <c r="AY45" s="485"/>
      <c r="AZ45" s="485"/>
      <c r="BA45" s="485"/>
      <c r="BB45" s="485"/>
      <c r="BC45" s="485"/>
      <c r="BD45" s="485"/>
      <c r="BE45" s="485"/>
      <c r="BF45" s="485"/>
      <c r="BG45" s="485"/>
      <c r="BH45" s="485"/>
      <c r="BI45" s="485"/>
      <c r="BJ45" s="485"/>
    </row>
    <row r="46" spans="2:63" ht="12.75" customHeight="1" x14ac:dyDescent="0.25">
      <c r="AU46" s="485"/>
      <c r="AV46" s="485"/>
      <c r="AW46" s="485"/>
      <c r="AX46" s="485"/>
      <c r="AY46" s="485"/>
      <c r="AZ46" s="485"/>
      <c r="BA46" s="485"/>
      <c r="BB46" s="485"/>
      <c r="BC46" s="485"/>
      <c r="BD46" s="485"/>
      <c r="BE46" s="485"/>
      <c r="BF46" s="485"/>
      <c r="BG46" s="485"/>
      <c r="BH46" s="485"/>
      <c r="BI46" s="485"/>
      <c r="BJ46" s="485"/>
    </row>
    <row r="47" spans="2:63" ht="12.75" customHeight="1" x14ac:dyDescent="0.25">
      <c r="AU47" s="485"/>
      <c r="AV47" s="485"/>
      <c r="AW47" s="485"/>
      <c r="AX47" s="485"/>
      <c r="AY47" s="485"/>
      <c r="AZ47" s="485"/>
      <c r="BA47" s="485"/>
      <c r="BB47" s="485"/>
      <c r="BC47" s="485"/>
      <c r="BD47" s="485"/>
      <c r="BE47" s="485"/>
      <c r="BF47" s="485"/>
      <c r="BG47" s="485"/>
      <c r="BH47" s="485"/>
      <c r="BI47" s="485"/>
      <c r="BJ47" s="485"/>
    </row>
    <row r="48" spans="2:63" ht="12.75" customHeight="1" x14ac:dyDescent="0.25">
      <c r="AU48" s="485"/>
      <c r="AV48" s="485"/>
      <c r="AW48" s="485"/>
      <c r="AX48" s="485"/>
      <c r="AY48" s="485"/>
      <c r="AZ48" s="485"/>
      <c r="BA48" s="485"/>
      <c r="BB48" s="485"/>
      <c r="BC48" s="485"/>
      <c r="BD48" s="485"/>
      <c r="BE48" s="485"/>
      <c r="BF48" s="485"/>
      <c r="BG48" s="485"/>
      <c r="BH48" s="485"/>
      <c r="BI48" s="485"/>
      <c r="BJ48" s="485"/>
    </row>
    <row r="49" spans="47:62" ht="12.75" customHeight="1" x14ac:dyDescent="0.25">
      <c r="AU49" s="485"/>
      <c r="AV49" s="485"/>
      <c r="AW49" s="485"/>
      <c r="AX49" s="485"/>
      <c r="AY49" s="485"/>
      <c r="AZ49" s="485"/>
      <c r="BA49" s="485"/>
      <c r="BB49" s="485"/>
      <c r="BC49" s="485"/>
      <c r="BD49" s="485"/>
      <c r="BE49" s="485"/>
      <c r="BF49" s="485"/>
      <c r="BG49" s="485"/>
      <c r="BH49" s="485"/>
      <c r="BI49" s="485"/>
      <c r="BJ49" s="485"/>
    </row>
  </sheetData>
  <sheetProtection selectLockedCells="1" selectUnlockedCells="1"/>
  <mergeCells count="58">
    <mergeCell ref="BC11:BF11"/>
    <mergeCell ref="BG11:BJ11"/>
    <mergeCell ref="B10:D10"/>
    <mergeCell ref="AS11:AS12"/>
    <mergeCell ref="Z11:Z12"/>
    <mergeCell ref="AA11:AA12"/>
    <mergeCell ref="AB11:AB12"/>
    <mergeCell ref="AC11:AC12"/>
    <mergeCell ref="AD11:AD12"/>
    <mergeCell ref="AE11:AE12"/>
    <mergeCell ref="AF11:AH11"/>
    <mergeCell ref="AI11:AI12"/>
    <mergeCell ref="AJ11:AJ12"/>
    <mergeCell ref="AK11:AQ11"/>
    <mergeCell ref="U11:U12"/>
    <mergeCell ref="V11:V12"/>
    <mergeCell ref="W11:W12"/>
    <mergeCell ref="AU11:AX11"/>
    <mergeCell ref="AY11:BB11"/>
    <mergeCell ref="B11:B12"/>
    <mergeCell ref="C11:C12"/>
    <mergeCell ref="D11:D12"/>
    <mergeCell ref="E11:G11"/>
    <mergeCell ref="H11:J11"/>
    <mergeCell ref="E10:T10"/>
    <mergeCell ref="U10:AT10"/>
    <mergeCell ref="AT11:AT12"/>
    <mergeCell ref="AU10:BJ10"/>
    <mergeCell ref="R5:AI6"/>
    <mergeCell ref="AJ5:AU6"/>
    <mergeCell ref="AM7:AT7"/>
    <mergeCell ref="AU7:BJ8"/>
    <mergeCell ref="AA7:AB7"/>
    <mergeCell ref="AC7:AJ7"/>
    <mergeCell ref="AK7:AL7"/>
    <mergeCell ref="AR11:AR12"/>
    <mergeCell ref="X11:Y11"/>
    <mergeCell ref="K11:M11"/>
    <mergeCell ref="N11:P11"/>
    <mergeCell ref="Q11:S11"/>
    <mergeCell ref="AV2:BJ2"/>
    <mergeCell ref="AV3:BJ3"/>
    <mergeCell ref="AV4:BJ4"/>
    <mergeCell ref="AV5:BJ6"/>
    <mergeCell ref="AJ2:AU2"/>
    <mergeCell ref="AJ3:AU3"/>
    <mergeCell ref="AJ4:AU4"/>
    <mergeCell ref="AU9:BJ9"/>
    <mergeCell ref="D8:AL8"/>
    <mergeCell ref="AN8:AT8"/>
    <mergeCell ref="B7:C7"/>
    <mergeCell ref="D7:Z7"/>
    <mergeCell ref="C2:Q4"/>
    <mergeCell ref="R2:AI4"/>
    <mergeCell ref="B8:C8"/>
    <mergeCell ref="C5:Q6"/>
    <mergeCell ref="B9:AT9"/>
    <mergeCell ref="B2:B6"/>
  </mergeCells>
  <conditionalFormatting sqref="G13:G17">
    <cfRule type="cellIs" dxfId="1112" priority="160" stopIfTrue="1" operator="between">
      <formula>0.9</formula>
      <formula>1.05</formula>
    </cfRule>
    <cfRule type="cellIs" dxfId="1111" priority="161" stopIfTrue="1" operator="between">
      <formula>0.7</formula>
      <formula>0.8999</formula>
    </cfRule>
    <cfRule type="cellIs" dxfId="1110" priority="162" stopIfTrue="1" operator="between">
      <formula>0</formula>
      <formula>0.699</formula>
    </cfRule>
    <cfRule type="cellIs" dxfId="1109" priority="163" stopIfTrue="1" operator="greaterThan">
      <formula>1.05</formula>
    </cfRule>
    <cfRule type="cellIs" dxfId="1108" priority="179" stopIfTrue="1" operator="between">
      <formula>0.9</formula>
      <formula>1.05</formula>
    </cfRule>
    <cfRule type="cellIs" dxfId="1107" priority="180" stopIfTrue="1" operator="between">
      <formula>0.7</formula>
      <formula>0.8999</formula>
    </cfRule>
    <cfRule type="cellIs" dxfId="1106" priority="181" stopIfTrue="1" operator="between">
      <formula>0</formula>
      <formula>0.699</formula>
    </cfRule>
    <cfRule type="cellIs" dxfId="1105" priority="182" stopIfTrue="1" operator="greaterThan">
      <formula>1.05</formula>
    </cfRule>
    <cfRule type="colorScale" priority="266">
      <colorScale>
        <cfvo type="min"/>
        <cfvo type="max"/>
        <color theme="0" tint="-4.9989318521683403E-2"/>
        <color theme="0" tint="-4.9989318521683403E-2"/>
      </colorScale>
    </cfRule>
  </conditionalFormatting>
  <conditionalFormatting sqref="G13:G17 K13:T17">
    <cfRule type="colorScale" priority="99">
      <colorScale>
        <cfvo type="min"/>
        <cfvo type="max"/>
        <color theme="0"/>
        <color theme="0"/>
      </colorScale>
    </cfRule>
  </conditionalFormatting>
  <conditionalFormatting sqref="M13:M17">
    <cfRule type="cellIs" dxfId="1104" priority="139" stopIfTrue="1" operator="between">
      <formula>0.9</formula>
      <formula>1.05</formula>
    </cfRule>
    <cfRule type="cellIs" dxfId="1103" priority="140" stopIfTrue="1" operator="between">
      <formula>0.7</formula>
      <formula>0.8999</formula>
    </cfRule>
    <cfRule type="cellIs" dxfId="1102" priority="141" stopIfTrue="1" operator="between">
      <formula>0</formula>
      <formula>0.699</formula>
    </cfRule>
    <cfRule type="cellIs" dxfId="1101" priority="142" stopIfTrue="1" operator="greaterThan">
      <formula>1.05</formula>
    </cfRule>
    <cfRule type="cellIs" dxfId="1100" priority="143" stopIfTrue="1" operator="between">
      <formula>0.9</formula>
      <formula>1.05</formula>
    </cfRule>
    <cfRule type="cellIs" dxfId="1099" priority="144" stopIfTrue="1" operator="between">
      <formula>0.7</formula>
      <formula>0.8999</formula>
    </cfRule>
    <cfRule type="cellIs" dxfId="1098" priority="145" stopIfTrue="1" operator="between">
      <formula>0</formula>
      <formula>0.699</formula>
    </cfRule>
    <cfRule type="cellIs" dxfId="1097" priority="146" stopIfTrue="1" operator="greaterThan">
      <formula>1.05</formula>
    </cfRule>
    <cfRule type="colorScale" priority="268">
      <colorScale>
        <cfvo type="min"/>
        <cfvo type="max"/>
        <color theme="0" tint="-4.9989318521683403E-2"/>
        <color theme="0" tint="-4.9989318521683403E-2"/>
      </colorScale>
    </cfRule>
  </conditionalFormatting>
  <conditionalFormatting sqref="P13:P17">
    <cfRule type="cellIs" dxfId="1096" priority="130" stopIfTrue="1" operator="between">
      <formula>0.9</formula>
      <formula>1.05</formula>
    </cfRule>
    <cfRule type="cellIs" dxfId="1095" priority="131" stopIfTrue="1" operator="between">
      <formula>0.7</formula>
      <formula>0.8999</formula>
    </cfRule>
    <cfRule type="cellIs" dxfId="1094" priority="132" stopIfTrue="1" operator="between">
      <formula>0</formula>
      <formula>0.699</formula>
    </cfRule>
    <cfRule type="cellIs" dxfId="1093" priority="133" stopIfTrue="1" operator="greaterThan">
      <formula>1.05</formula>
    </cfRule>
    <cfRule type="cellIs" dxfId="1092" priority="134" stopIfTrue="1" operator="between">
      <formula>0.9</formula>
      <formula>1.05</formula>
    </cfRule>
    <cfRule type="cellIs" dxfId="1091" priority="135" stopIfTrue="1" operator="between">
      <formula>0.7</formula>
      <formula>0.8999</formula>
    </cfRule>
    <cfRule type="cellIs" dxfId="1090" priority="136" stopIfTrue="1" operator="between">
      <formula>0</formula>
      <formula>0.699</formula>
    </cfRule>
    <cfRule type="cellIs" dxfId="1089" priority="137" stopIfTrue="1" operator="greaterThan">
      <formula>1.05</formula>
    </cfRule>
    <cfRule type="colorScale" priority="269">
      <colorScale>
        <cfvo type="min"/>
        <cfvo type="max"/>
        <color theme="0" tint="-4.9989318521683403E-2"/>
        <color theme="0" tint="-4.9989318521683403E-2"/>
      </colorScale>
    </cfRule>
  </conditionalFormatting>
  <conditionalFormatting sqref="S13:S17">
    <cfRule type="cellIs" dxfId="1088" priority="121" stopIfTrue="1" operator="between">
      <formula>0.9</formula>
      <formula>1.05</formula>
    </cfRule>
    <cfRule type="cellIs" dxfId="1087" priority="122" stopIfTrue="1" operator="between">
      <formula>0.7</formula>
      <formula>0.8999</formula>
    </cfRule>
    <cfRule type="cellIs" dxfId="1086" priority="123" stopIfTrue="1" operator="between">
      <formula>0</formula>
      <formula>0.699</formula>
    </cfRule>
    <cfRule type="cellIs" dxfId="1085" priority="124" stopIfTrue="1" operator="greaterThan">
      <formula>1.05</formula>
    </cfRule>
    <cfRule type="cellIs" dxfId="1084" priority="125" stopIfTrue="1" operator="between">
      <formula>0.9</formula>
      <formula>1.05</formula>
    </cfRule>
    <cfRule type="cellIs" dxfId="1083" priority="126" stopIfTrue="1" operator="between">
      <formula>0.7</formula>
      <formula>0.8999</formula>
    </cfRule>
    <cfRule type="cellIs" dxfId="1082" priority="127" stopIfTrue="1" operator="between">
      <formula>0</formula>
      <formula>0.699</formula>
    </cfRule>
    <cfRule type="cellIs" dxfId="1081" priority="128" stopIfTrue="1" operator="greaterThan">
      <formula>1.05</formula>
    </cfRule>
    <cfRule type="colorScale" priority="270">
      <colorScale>
        <cfvo type="min"/>
        <cfvo type="max"/>
        <color theme="0" tint="-4.9989318521683403E-2"/>
        <color theme="0" tint="-4.9989318521683403E-2"/>
      </colorScale>
    </cfRule>
  </conditionalFormatting>
  <conditionalFormatting sqref="J17">
    <cfRule type="cellIs" dxfId="1080" priority="2" stopIfTrue="1" operator="between">
      <formula>0.9</formula>
      <formula>1.05</formula>
    </cfRule>
    <cfRule type="cellIs" dxfId="1079" priority="3" stopIfTrue="1" operator="between">
      <formula>0.7</formula>
      <formula>0.8999</formula>
    </cfRule>
    <cfRule type="cellIs" dxfId="1078" priority="4" stopIfTrue="1" operator="between">
      <formula>0</formula>
      <formula>0.699</formula>
    </cfRule>
    <cfRule type="cellIs" dxfId="1077" priority="5" stopIfTrue="1" operator="greaterThan">
      <formula>1.05</formula>
    </cfRule>
    <cfRule type="cellIs" dxfId="1076" priority="6" stopIfTrue="1" operator="between">
      <formula>0.9</formula>
      <formula>1.05</formula>
    </cfRule>
    <cfRule type="cellIs" dxfId="1075" priority="7" stopIfTrue="1" operator="between">
      <formula>0.7</formula>
      <formula>0.8999</formula>
    </cfRule>
    <cfRule type="cellIs" dxfId="1074" priority="8" stopIfTrue="1" operator="between">
      <formula>0</formula>
      <formula>0.699</formula>
    </cfRule>
    <cfRule type="cellIs" dxfId="1073" priority="9" stopIfTrue="1" operator="greaterThan">
      <formula>1.05</formula>
    </cfRule>
    <cfRule type="colorScale" priority="10">
      <colorScale>
        <cfvo type="min"/>
        <cfvo type="max"/>
        <color theme="0" tint="-4.9989318521683403E-2"/>
        <color theme="0" tint="-4.9989318521683403E-2"/>
      </colorScale>
    </cfRule>
  </conditionalFormatting>
  <conditionalFormatting sqref="J17">
    <cfRule type="colorScale" priority="1">
      <colorScale>
        <cfvo type="min"/>
        <cfvo type="max"/>
        <color theme="0"/>
        <color theme="0"/>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hyperlinks>
    <hyperlink ref="BF16" r:id="rId1" display="Informe de Seguimiento PMInterno ORFEO 20221300259293https://scj.gov.co/sites/default/files/control/Inf_Seg_PMInterno_II_Trim_2022.pdf_x000a__x000a_Informe de Seguimiento PMInstitucional ORFEO 20221300262603_x000a_https://scj.gov.co/sites/default/files/control/InfSegPMInstitucional-IITrim2022.pdf"/>
    <hyperlink ref="BB14" r:id="rId2"/>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3"/>
  <headerFooter alignWithMargins="0"/>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-POA\CONTROL INTERNO\[POA - PLAN DE ACCION   2023.xlsx]datos'!#REF!</xm:f>
          </x14:formula1>
          <xm:sqref>AM7:AT7 AK13:AK17 AO13:AO17</xm:sqref>
        </x14:dataValidation>
        <x14:dataValidation type="list" operator="equal" allowBlank="1" showErrorMessage="1">
          <x14:formula1>
            <xm:f>'C:\Users\luis.arias\Documents\VIGENCIA 2023\PLAN DE ACCION -POA\CONTROL INTERNO\[POA - PLAN DE ACCION   2023.xlsx]datos'!#REF!</xm:f>
          </x14:formula1>
          <xm:sqref>AP13:AP17</xm:sqref>
        </x14:dataValidation>
        <x14:dataValidation type="list" errorStyle="information" operator="equal" showInputMessage="1" showErrorMessage="1" prompt="Escoja el Proceso del Menú desplegable">
          <x14:formula1>
            <xm:f>'C:\Users\luis.arias\Documents\VIGENCIA 2023\PLAN DE ACCION -POA\CONTROL INTERNO\[POA - PLAN DE ACCION   2023.xlsx]datos'!#REF!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11" zoomScale="70" zoomScaleNormal="70" workbookViewId="0">
      <selection activeCell="D18" sqref="D18"/>
    </sheetView>
  </sheetViews>
  <sheetFormatPr baseColWidth="10" defaultColWidth="20.5703125" defaultRowHeight="12.75" customHeight="1" x14ac:dyDescent="0.25"/>
  <cols>
    <col min="1" max="1" width="4.7109375" customWidth="1"/>
    <col min="2" max="2" width="14.285156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36.7109375" style="62" customWidth="1"/>
    <col min="23" max="23" width="26.140625" style="62" customWidth="1"/>
    <col min="24" max="25" width="20.5703125" style="62" customWidth="1"/>
    <col min="26" max="26" width="20.5703125" style="63" customWidth="1"/>
    <col min="27" max="27" width="25.85546875" style="63" customWidth="1"/>
    <col min="28" max="36" width="20.5703125" style="63" customWidth="1"/>
    <col min="37" max="37" width="46.42578125" style="63" customWidth="1"/>
    <col min="38" max="38" width="30.42578125" style="63" customWidth="1"/>
    <col min="39" max="39" width="29.7109375" style="63" customWidth="1"/>
    <col min="40" max="40" width="53.140625" style="63" customWidth="1"/>
    <col min="41" max="41" width="28.28515625" style="63" customWidth="1"/>
    <col min="42" max="42" width="20.5703125" style="63" customWidth="1"/>
    <col min="43" max="43" width="20" style="63" customWidth="1"/>
    <col min="44" max="46" width="20.5703125" style="63" customWidth="1"/>
    <col min="47" max="48" width="18.7109375" style="63" customWidth="1"/>
    <col min="49" max="49" width="35.7109375" style="63" customWidth="1"/>
    <col min="50" max="50" width="30.140625" style="62" customWidth="1"/>
    <col min="51" max="52" width="18.7109375" style="62" customWidth="1"/>
    <col min="53" max="53" width="62.5703125" style="62" customWidth="1"/>
    <col min="54" max="54" width="56.7109375" style="62" customWidth="1"/>
    <col min="55" max="62" width="18.7109375" style="62" customWidth="1"/>
    <col min="63" max="251" width="20.5703125" style="62" customWidth="1"/>
  </cols>
  <sheetData>
    <row r="1" spans="2:251" ht="12.75" customHeight="1" thickBot="1" x14ac:dyDescent="0.3"/>
    <row r="2" spans="2:251" s="114" customFormat="1" ht="29.25" thickBot="1" x14ac:dyDescent="0.5">
      <c r="B2" s="1084"/>
      <c r="C2" s="1002" t="s">
        <v>18</v>
      </c>
      <c r="D2" s="1003"/>
      <c r="E2" s="1003"/>
      <c r="F2" s="1003"/>
      <c r="G2" s="1003"/>
      <c r="H2" s="1003"/>
      <c r="I2" s="1003"/>
      <c r="J2" s="1003"/>
      <c r="K2" s="1003"/>
      <c r="L2" s="1003"/>
      <c r="M2" s="1003"/>
      <c r="N2" s="1003"/>
      <c r="O2" s="1003"/>
      <c r="P2" s="1003"/>
      <c r="Q2" s="1004"/>
      <c r="R2" s="1102" t="s">
        <v>19</v>
      </c>
      <c r="S2" s="1103"/>
      <c r="T2" s="1103"/>
      <c r="U2" s="1103"/>
      <c r="V2" s="1103"/>
      <c r="W2" s="1103"/>
      <c r="X2" s="1103"/>
      <c r="Y2" s="1103"/>
      <c r="Z2" s="1103"/>
      <c r="AA2" s="1103"/>
      <c r="AB2" s="1103"/>
      <c r="AC2" s="1103"/>
      <c r="AD2" s="1103"/>
      <c r="AE2" s="1103"/>
      <c r="AF2" s="1103"/>
      <c r="AG2" s="1103"/>
      <c r="AH2" s="1103"/>
      <c r="AI2" s="1104"/>
      <c r="AJ2" s="1111" t="s">
        <v>20</v>
      </c>
      <c r="AK2" s="1112"/>
      <c r="AL2" s="1112"/>
      <c r="AM2" s="1112"/>
      <c r="AN2" s="1112"/>
      <c r="AO2" s="1112"/>
      <c r="AP2" s="1112"/>
      <c r="AQ2" s="1112"/>
      <c r="AR2" s="1112"/>
      <c r="AS2" s="1112"/>
      <c r="AT2" s="1112"/>
      <c r="AU2" s="1113"/>
      <c r="AV2" s="1087" t="s">
        <v>21</v>
      </c>
      <c r="AW2" s="1088"/>
      <c r="AX2" s="1088"/>
      <c r="AY2" s="1088"/>
      <c r="AZ2" s="1088"/>
      <c r="BA2" s="1088"/>
      <c r="BB2" s="1088"/>
      <c r="BC2" s="1088"/>
      <c r="BD2" s="1088"/>
      <c r="BE2" s="1088"/>
      <c r="BF2" s="1088"/>
      <c r="BG2" s="1088"/>
      <c r="BH2" s="1088"/>
      <c r="BI2" s="1088"/>
      <c r="BJ2" s="1089"/>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c r="DN2" s="113"/>
      <c r="DO2" s="113"/>
      <c r="DP2" s="113"/>
      <c r="DQ2" s="113"/>
      <c r="DR2" s="113"/>
      <c r="DS2" s="113"/>
      <c r="DT2" s="113"/>
      <c r="DU2" s="113"/>
      <c r="DV2" s="113"/>
      <c r="DW2" s="113"/>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c r="FF2" s="113"/>
      <c r="FG2" s="113"/>
      <c r="FH2" s="113"/>
      <c r="FI2" s="113"/>
      <c r="FJ2" s="113"/>
      <c r="FK2" s="113"/>
      <c r="FL2" s="113"/>
      <c r="FM2" s="113"/>
      <c r="FN2" s="113"/>
      <c r="FO2" s="113"/>
      <c r="FP2" s="113"/>
      <c r="FQ2" s="113"/>
      <c r="FR2" s="113"/>
      <c r="FS2" s="113"/>
      <c r="FT2" s="113"/>
      <c r="FU2" s="113"/>
      <c r="FV2" s="113"/>
      <c r="FW2" s="113"/>
      <c r="FX2" s="113"/>
      <c r="FY2" s="113"/>
      <c r="FZ2" s="113"/>
      <c r="GA2" s="113"/>
      <c r="GB2" s="113"/>
      <c r="GC2" s="113"/>
      <c r="GD2" s="113"/>
      <c r="GE2" s="113"/>
      <c r="GF2" s="113"/>
      <c r="GG2" s="113"/>
      <c r="GH2" s="113"/>
      <c r="GI2" s="113"/>
      <c r="GJ2" s="113"/>
      <c r="GK2" s="113"/>
      <c r="GL2" s="113"/>
      <c r="GM2" s="113"/>
      <c r="GN2" s="113"/>
      <c r="GO2" s="113"/>
      <c r="GP2" s="113"/>
      <c r="GQ2" s="113"/>
      <c r="GR2" s="113"/>
      <c r="GS2" s="113"/>
      <c r="GT2" s="113"/>
      <c r="GU2" s="113"/>
      <c r="GV2" s="113"/>
      <c r="GW2" s="113"/>
      <c r="GX2" s="113"/>
      <c r="GY2" s="113"/>
      <c r="GZ2" s="113"/>
      <c r="HA2" s="113"/>
      <c r="HB2" s="113"/>
      <c r="HC2" s="113"/>
      <c r="HD2" s="113"/>
      <c r="HE2" s="113"/>
      <c r="HF2" s="113"/>
      <c r="HG2" s="113"/>
      <c r="HH2" s="113"/>
      <c r="HI2" s="113"/>
      <c r="HJ2" s="113"/>
      <c r="HK2" s="113"/>
      <c r="HL2" s="113"/>
      <c r="HM2" s="113"/>
      <c r="HN2" s="113"/>
      <c r="HO2" s="113"/>
      <c r="HP2" s="113"/>
      <c r="HQ2" s="113"/>
      <c r="HR2" s="113"/>
      <c r="HS2" s="113"/>
      <c r="HT2" s="113"/>
      <c r="HU2" s="113"/>
      <c r="HV2" s="113"/>
      <c r="HW2" s="113"/>
      <c r="HX2" s="113"/>
      <c r="HY2" s="113"/>
      <c r="HZ2" s="113"/>
      <c r="IA2" s="113"/>
      <c r="IB2" s="113"/>
      <c r="IC2" s="113"/>
      <c r="ID2" s="113"/>
      <c r="IE2" s="113"/>
      <c r="IF2" s="113"/>
      <c r="IG2" s="113"/>
      <c r="IH2" s="113"/>
      <c r="II2" s="113"/>
      <c r="IJ2" s="113"/>
      <c r="IK2" s="113"/>
      <c r="IL2" s="113"/>
      <c r="IM2" s="113"/>
      <c r="IN2" s="113"/>
      <c r="IO2" s="113"/>
      <c r="IP2" s="113"/>
      <c r="IQ2" s="113"/>
    </row>
    <row r="3" spans="2:251" s="114" customFormat="1" ht="12.75" customHeight="1" thickBot="1" x14ac:dyDescent="0.5">
      <c r="B3" s="1085"/>
      <c r="C3" s="1005"/>
      <c r="D3" s="1006"/>
      <c r="E3" s="1006"/>
      <c r="F3" s="1006"/>
      <c r="G3" s="1006"/>
      <c r="H3" s="1006"/>
      <c r="I3" s="1006"/>
      <c r="J3" s="1006"/>
      <c r="K3" s="1006"/>
      <c r="L3" s="1006"/>
      <c r="M3" s="1006"/>
      <c r="N3" s="1006"/>
      <c r="O3" s="1006"/>
      <c r="P3" s="1006"/>
      <c r="Q3" s="1007"/>
      <c r="R3" s="1105"/>
      <c r="S3" s="1106"/>
      <c r="T3" s="1106"/>
      <c r="U3" s="1106"/>
      <c r="V3" s="1106"/>
      <c r="W3" s="1106"/>
      <c r="X3" s="1106"/>
      <c r="Y3" s="1106"/>
      <c r="Z3" s="1106"/>
      <c r="AA3" s="1106"/>
      <c r="AB3" s="1106"/>
      <c r="AC3" s="1106"/>
      <c r="AD3" s="1106"/>
      <c r="AE3" s="1106"/>
      <c r="AF3" s="1106"/>
      <c r="AG3" s="1106"/>
      <c r="AH3" s="1106"/>
      <c r="AI3" s="1107"/>
      <c r="AJ3" s="1111" t="s">
        <v>22</v>
      </c>
      <c r="AK3" s="1112"/>
      <c r="AL3" s="1112"/>
      <c r="AM3" s="1112"/>
      <c r="AN3" s="1112"/>
      <c r="AO3" s="1112"/>
      <c r="AP3" s="1112"/>
      <c r="AQ3" s="1112"/>
      <c r="AR3" s="1112"/>
      <c r="AS3" s="1112"/>
      <c r="AT3" s="1112"/>
      <c r="AU3" s="1113"/>
      <c r="AV3" s="1090">
        <v>3</v>
      </c>
      <c r="AW3" s="1091"/>
      <c r="AX3" s="1091"/>
      <c r="AY3" s="1091"/>
      <c r="AZ3" s="1091"/>
      <c r="BA3" s="1091"/>
      <c r="BB3" s="1091"/>
      <c r="BC3" s="1091"/>
      <c r="BD3" s="1091"/>
      <c r="BE3" s="1091"/>
      <c r="BF3" s="1091"/>
      <c r="BG3" s="1091"/>
      <c r="BH3" s="1091"/>
      <c r="BI3" s="1091"/>
      <c r="BJ3" s="1092"/>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N3" s="113"/>
      <c r="CO3" s="113"/>
      <c r="CP3" s="113"/>
      <c r="CQ3" s="113"/>
      <c r="CR3" s="113"/>
      <c r="CS3" s="113"/>
      <c r="CT3" s="113"/>
      <c r="CU3" s="113"/>
      <c r="CV3" s="113"/>
      <c r="CW3" s="113"/>
      <c r="CX3" s="113"/>
      <c r="CY3" s="113"/>
      <c r="CZ3" s="113"/>
      <c r="DA3" s="113"/>
      <c r="DB3" s="113"/>
      <c r="DC3" s="113"/>
      <c r="DD3" s="113"/>
      <c r="DE3" s="113"/>
      <c r="DF3" s="113"/>
      <c r="DG3" s="113"/>
      <c r="DH3" s="113"/>
      <c r="DI3" s="113"/>
      <c r="DJ3" s="113"/>
      <c r="DK3" s="113"/>
      <c r="DL3" s="113"/>
      <c r="DM3" s="113"/>
      <c r="DN3" s="113"/>
      <c r="DO3" s="113"/>
      <c r="DP3" s="113"/>
      <c r="DQ3" s="113"/>
      <c r="DR3" s="113"/>
      <c r="DS3" s="113"/>
      <c r="DT3" s="113"/>
      <c r="DU3" s="113"/>
      <c r="DV3" s="113"/>
      <c r="DW3" s="113"/>
      <c r="DX3" s="113"/>
      <c r="DY3" s="113"/>
      <c r="DZ3" s="113"/>
      <c r="EA3" s="113"/>
      <c r="EB3" s="113"/>
      <c r="EC3" s="113"/>
      <c r="ED3" s="113"/>
      <c r="EE3" s="113"/>
      <c r="EF3" s="113"/>
      <c r="EG3" s="113"/>
      <c r="EH3" s="113"/>
      <c r="EI3" s="113"/>
      <c r="EJ3" s="113"/>
      <c r="EK3" s="113"/>
      <c r="EL3" s="113"/>
      <c r="EM3" s="113"/>
      <c r="EN3" s="113"/>
      <c r="EO3" s="113"/>
      <c r="EP3" s="113"/>
      <c r="EQ3" s="113"/>
      <c r="ER3" s="113"/>
      <c r="ES3" s="113"/>
      <c r="ET3" s="113"/>
      <c r="EU3" s="113"/>
      <c r="EV3" s="113"/>
      <c r="EW3" s="113"/>
      <c r="EX3" s="113"/>
      <c r="EY3" s="113"/>
      <c r="EZ3" s="113"/>
      <c r="FA3" s="113"/>
      <c r="FB3" s="113"/>
      <c r="FC3" s="113"/>
      <c r="FD3" s="113"/>
      <c r="FE3" s="113"/>
      <c r="FF3" s="113"/>
      <c r="FG3" s="113"/>
      <c r="FH3" s="113"/>
      <c r="FI3" s="113"/>
      <c r="FJ3" s="113"/>
      <c r="FK3" s="113"/>
      <c r="FL3" s="113"/>
      <c r="FM3" s="113"/>
      <c r="FN3" s="113"/>
      <c r="FO3" s="113"/>
      <c r="FP3" s="113"/>
      <c r="FQ3" s="113"/>
      <c r="FR3" s="113"/>
      <c r="FS3" s="113"/>
      <c r="FT3" s="113"/>
      <c r="FU3" s="113"/>
      <c r="FV3" s="113"/>
      <c r="FW3" s="113"/>
      <c r="FX3" s="113"/>
      <c r="FY3" s="113"/>
      <c r="FZ3" s="113"/>
      <c r="GA3" s="113"/>
      <c r="GB3" s="113"/>
      <c r="GC3" s="113"/>
      <c r="GD3" s="113"/>
      <c r="GE3" s="113"/>
      <c r="GF3" s="113"/>
      <c r="GG3" s="113"/>
      <c r="GH3" s="113"/>
      <c r="GI3" s="113"/>
      <c r="GJ3" s="113"/>
      <c r="GK3" s="113"/>
      <c r="GL3" s="113"/>
      <c r="GM3" s="113"/>
      <c r="GN3" s="113"/>
      <c r="GO3" s="113"/>
      <c r="GP3" s="113"/>
      <c r="GQ3" s="113"/>
      <c r="GR3" s="113"/>
      <c r="GS3" s="113"/>
      <c r="GT3" s="113"/>
      <c r="GU3" s="113"/>
      <c r="GV3" s="113"/>
      <c r="GW3" s="113"/>
      <c r="GX3" s="113"/>
      <c r="GY3" s="113"/>
      <c r="GZ3" s="113"/>
      <c r="HA3" s="113"/>
      <c r="HB3" s="113"/>
      <c r="HC3" s="113"/>
      <c r="HD3" s="113"/>
      <c r="HE3" s="113"/>
      <c r="HF3" s="113"/>
      <c r="HG3" s="113"/>
      <c r="HH3" s="113"/>
      <c r="HI3" s="113"/>
      <c r="HJ3" s="113"/>
      <c r="HK3" s="113"/>
      <c r="HL3" s="113"/>
      <c r="HM3" s="113"/>
      <c r="HN3" s="113"/>
      <c r="HO3" s="113"/>
      <c r="HP3" s="113"/>
      <c r="HQ3" s="113"/>
      <c r="HR3" s="113"/>
      <c r="HS3" s="113"/>
      <c r="HT3" s="113"/>
      <c r="HU3" s="113"/>
      <c r="HV3" s="113"/>
      <c r="HW3" s="113"/>
      <c r="HX3" s="113"/>
      <c r="HY3" s="113"/>
      <c r="HZ3" s="113"/>
      <c r="IA3" s="113"/>
      <c r="IB3" s="113"/>
      <c r="IC3" s="113"/>
      <c r="ID3" s="113"/>
      <c r="IE3" s="113"/>
      <c r="IF3" s="113"/>
      <c r="IG3" s="113"/>
      <c r="IH3" s="113"/>
      <c r="II3" s="113"/>
      <c r="IJ3" s="113"/>
      <c r="IK3" s="113"/>
      <c r="IL3" s="113"/>
      <c r="IM3" s="113"/>
      <c r="IN3" s="113"/>
      <c r="IO3" s="113"/>
      <c r="IP3" s="113"/>
      <c r="IQ3" s="113"/>
    </row>
    <row r="4" spans="2:251" s="114" customFormat="1" ht="18" customHeight="1" thickBot="1" x14ac:dyDescent="0.5">
      <c r="B4" s="1085"/>
      <c r="C4" s="1008"/>
      <c r="D4" s="1009"/>
      <c r="E4" s="1009"/>
      <c r="F4" s="1009"/>
      <c r="G4" s="1009"/>
      <c r="H4" s="1009"/>
      <c r="I4" s="1009"/>
      <c r="J4" s="1009"/>
      <c r="K4" s="1009"/>
      <c r="L4" s="1009"/>
      <c r="M4" s="1009"/>
      <c r="N4" s="1009"/>
      <c r="O4" s="1009"/>
      <c r="P4" s="1009"/>
      <c r="Q4" s="1010"/>
      <c r="R4" s="1108"/>
      <c r="S4" s="1109"/>
      <c r="T4" s="1109"/>
      <c r="U4" s="1109"/>
      <c r="V4" s="1109"/>
      <c r="W4" s="1109"/>
      <c r="X4" s="1109"/>
      <c r="Y4" s="1109"/>
      <c r="Z4" s="1109"/>
      <c r="AA4" s="1109"/>
      <c r="AB4" s="1109"/>
      <c r="AC4" s="1109"/>
      <c r="AD4" s="1109"/>
      <c r="AE4" s="1109"/>
      <c r="AF4" s="1109"/>
      <c r="AG4" s="1109"/>
      <c r="AH4" s="1109"/>
      <c r="AI4" s="1110"/>
      <c r="AJ4" s="1111" t="s">
        <v>23</v>
      </c>
      <c r="AK4" s="1112"/>
      <c r="AL4" s="1112"/>
      <c r="AM4" s="1112"/>
      <c r="AN4" s="1112"/>
      <c r="AO4" s="1112"/>
      <c r="AP4" s="1112"/>
      <c r="AQ4" s="1112"/>
      <c r="AR4" s="1112"/>
      <c r="AS4" s="1112"/>
      <c r="AT4" s="1112"/>
      <c r="AU4" s="1113"/>
      <c r="AV4" s="1093">
        <v>42741</v>
      </c>
      <c r="AW4" s="1094"/>
      <c r="AX4" s="1094"/>
      <c r="AY4" s="1094"/>
      <c r="AZ4" s="1094"/>
      <c r="BA4" s="1094"/>
      <c r="BB4" s="1094"/>
      <c r="BC4" s="1094"/>
      <c r="BD4" s="1094"/>
      <c r="BE4" s="1094"/>
      <c r="BF4" s="1094"/>
      <c r="BG4" s="1094"/>
      <c r="BH4" s="1094"/>
      <c r="BI4" s="1094"/>
      <c r="BJ4" s="1095"/>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c r="CN4" s="113"/>
      <c r="CO4" s="113"/>
      <c r="CP4" s="113"/>
      <c r="CQ4" s="113"/>
      <c r="CR4" s="113"/>
      <c r="CS4" s="113"/>
      <c r="CT4" s="113"/>
      <c r="CU4" s="113"/>
      <c r="CV4" s="113"/>
      <c r="CW4" s="113"/>
      <c r="CX4" s="113"/>
      <c r="CY4" s="113"/>
      <c r="CZ4" s="113"/>
      <c r="DA4" s="113"/>
      <c r="DB4" s="113"/>
      <c r="DC4" s="113"/>
      <c r="DD4" s="113"/>
      <c r="DE4" s="113"/>
      <c r="DF4" s="113"/>
      <c r="DG4" s="113"/>
      <c r="DH4" s="113"/>
      <c r="DI4" s="113"/>
      <c r="DJ4" s="113"/>
      <c r="DK4" s="113"/>
      <c r="DL4" s="113"/>
      <c r="DM4" s="113"/>
      <c r="DN4" s="113"/>
      <c r="DO4" s="113"/>
      <c r="DP4" s="113"/>
      <c r="DQ4" s="113"/>
      <c r="DR4" s="113"/>
      <c r="DS4" s="113"/>
      <c r="DT4" s="113"/>
      <c r="DU4" s="113"/>
      <c r="DV4" s="113"/>
      <c r="DW4" s="113"/>
      <c r="DX4" s="113"/>
      <c r="DY4" s="113"/>
      <c r="DZ4" s="113"/>
      <c r="EA4" s="113"/>
      <c r="EB4" s="113"/>
      <c r="EC4" s="113"/>
      <c r="ED4" s="113"/>
      <c r="EE4" s="113"/>
      <c r="EF4" s="113"/>
      <c r="EG4" s="113"/>
      <c r="EH4" s="113"/>
      <c r="EI4" s="113"/>
      <c r="EJ4" s="113"/>
      <c r="EK4" s="113"/>
      <c r="EL4" s="113"/>
      <c r="EM4" s="113"/>
      <c r="EN4" s="113"/>
      <c r="EO4" s="113"/>
      <c r="EP4" s="113"/>
      <c r="EQ4" s="113"/>
      <c r="ER4" s="113"/>
      <c r="ES4" s="113"/>
      <c r="ET4" s="113"/>
      <c r="EU4" s="113"/>
      <c r="EV4" s="113"/>
      <c r="EW4" s="113"/>
      <c r="EX4" s="113"/>
      <c r="EY4" s="113"/>
      <c r="EZ4" s="113"/>
      <c r="FA4" s="113"/>
      <c r="FB4" s="113"/>
      <c r="FC4" s="113"/>
      <c r="FD4" s="113"/>
      <c r="FE4" s="113"/>
      <c r="FF4" s="113"/>
      <c r="FG4" s="113"/>
      <c r="FH4" s="113"/>
      <c r="FI4" s="113"/>
      <c r="FJ4" s="113"/>
      <c r="FK4" s="113"/>
      <c r="FL4" s="113"/>
      <c r="FM4" s="113"/>
      <c r="FN4" s="113"/>
      <c r="FO4" s="113"/>
      <c r="FP4" s="113"/>
      <c r="FQ4" s="113"/>
      <c r="FR4" s="113"/>
      <c r="FS4" s="113"/>
      <c r="FT4" s="113"/>
      <c r="FU4" s="113"/>
      <c r="FV4" s="113"/>
      <c r="FW4" s="113"/>
      <c r="FX4" s="113"/>
      <c r="FY4" s="113"/>
      <c r="FZ4" s="113"/>
      <c r="GA4" s="113"/>
      <c r="GB4" s="113"/>
      <c r="GC4" s="113"/>
      <c r="GD4" s="113"/>
      <c r="GE4" s="113"/>
      <c r="GF4" s="113"/>
      <c r="GG4" s="113"/>
      <c r="GH4" s="113"/>
      <c r="GI4" s="113"/>
      <c r="GJ4" s="113"/>
      <c r="GK4" s="113"/>
      <c r="GL4" s="113"/>
      <c r="GM4" s="113"/>
      <c r="GN4" s="113"/>
      <c r="GO4" s="113"/>
      <c r="GP4" s="113"/>
      <c r="GQ4" s="113"/>
      <c r="GR4" s="113"/>
      <c r="GS4" s="113"/>
      <c r="GT4" s="113"/>
      <c r="GU4" s="113"/>
      <c r="GV4" s="113"/>
      <c r="GW4" s="113"/>
      <c r="GX4" s="113"/>
      <c r="GY4" s="113"/>
      <c r="GZ4" s="113"/>
      <c r="HA4" s="113"/>
      <c r="HB4" s="113"/>
      <c r="HC4" s="113"/>
      <c r="HD4" s="113"/>
      <c r="HE4" s="113"/>
      <c r="HF4" s="113"/>
      <c r="HG4" s="113"/>
      <c r="HH4" s="113"/>
      <c r="HI4" s="113"/>
      <c r="HJ4" s="113"/>
      <c r="HK4" s="113"/>
      <c r="HL4" s="113"/>
      <c r="HM4" s="113"/>
      <c r="HN4" s="113"/>
      <c r="HO4" s="113"/>
      <c r="HP4" s="113"/>
      <c r="HQ4" s="113"/>
      <c r="HR4" s="113"/>
      <c r="HS4" s="113"/>
      <c r="HT4" s="113"/>
      <c r="HU4" s="113"/>
      <c r="HV4" s="113"/>
      <c r="HW4" s="113"/>
      <c r="HX4" s="113"/>
      <c r="HY4" s="113"/>
      <c r="HZ4" s="113"/>
      <c r="IA4" s="113"/>
      <c r="IB4" s="113"/>
      <c r="IC4" s="113"/>
      <c r="ID4" s="113"/>
      <c r="IE4" s="113"/>
      <c r="IF4" s="113"/>
      <c r="IG4" s="113"/>
      <c r="IH4" s="113"/>
      <c r="II4" s="113"/>
      <c r="IJ4" s="113"/>
      <c r="IK4" s="113"/>
      <c r="IL4" s="113"/>
      <c r="IM4" s="113"/>
      <c r="IN4" s="113"/>
      <c r="IO4" s="113"/>
      <c r="IP4" s="113"/>
      <c r="IQ4" s="113"/>
    </row>
    <row r="5" spans="2:251" s="114" customFormat="1" ht="28.5" x14ac:dyDescent="0.45">
      <c r="B5" s="1085"/>
      <c r="C5" s="1002" t="s">
        <v>24</v>
      </c>
      <c r="D5" s="1003"/>
      <c r="E5" s="1003"/>
      <c r="F5" s="1003"/>
      <c r="G5" s="1003"/>
      <c r="H5" s="1003"/>
      <c r="I5" s="1003"/>
      <c r="J5" s="1003"/>
      <c r="K5" s="1003"/>
      <c r="L5" s="1003"/>
      <c r="M5" s="1003"/>
      <c r="N5" s="1003"/>
      <c r="O5" s="1003"/>
      <c r="P5" s="1003"/>
      <c r="Q5" s="1004"/>
      <c r="R5" s="1102" t="s">
        <v>25</v>
      </c>
      <c r="S5" s="1103"/>
      <c r="T5" s="1103"/>
      <c r="U5" s="1103"/>
      <c r="V5" s="1103"/>
      <c r="W5" s="1103"/>
      <c r="X5" s="1103"/>
      <c r="Y5" s="1103"/>
      <c r="Z5" s="1103"/>
      <c r="AA5" s="1103"/>
      <c r="AB5" s="1103"/>
      <c r="AC5" s="1103"/>
      <c r="AD5" s="1103"/>
      <c r="AE5" s="1103"/>
      <c r="AF5" s="1103"/>
      <c r="AG5" s="1103"/>
      <c r="AH5" s="1103"/>
      <c r="AI5" s="1104"/>
      <c r="AJ5" s="1114" t="s">
        <v>26</v>
      </c>
      <c r="AK5" s="1115"/>
      <c r="AL5" s="1115"/>
      <c r="AM5" s="1115"/>
      <c r="AN5" s="1115"/>
      <c r="AO5" s="1115"/>
      <c r="AP5" s="1115"/>
      <c r="AQ5" s="1115"/>
      <c r="AR5" s="1115"/>
      <c r="AS5" s="1115"/>
      <c r="AT5" s="1115"/>
      <c r="AU5" s="1116"/>
      <c r="AV5" s="1096" t="s">
        <v>27</v>
      </c>
      <c r="AW5" s="1097"/>
      <c r="AX5" s="1097"/>
      <c r="AY5" s="1097"/>
      <c r="AZ5" s="1097"/>
      <c r="BA5" s="1097"/>
      <c r="BB5" s="1097"/>
      <c r="BC5" s="1097"/>
      <c r="BD5" s="1097"/>
      <c r="BE5" s="1097"/>
      <c r="BF5" s="1097"/>
      <c r="BG5" s="1097"/>
      <c r="BH5" s="1097"/>
      <c r="BI5" s="1097"/>
      <c r="BJ5" s="1098"/>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CL5" s="113"/>
      <c r="CM5" s="113"/>
      <c r="CN5" s="113"/>
      <c r="CO5" s="113"/>
      <c r="CP5" s="113"/>
      <c r="CQ5" s="113"/>
      <c r="CR5" s="113"/>
      <c r="CS5" s="113"/>
      <c r="CT5" s="113"/>
      <c r="CU5" s="113"/>
      <c r="CV5" s="113"/>
      <c r="CW5" s="113"/>
      <c r="CX5" s="113"/>
      <c r="CY5" s="113"/>
      <c r="CZ5" s="113"/>
      <c r="DA5" s="113"/>
      <c r="DB5" s="113"/>
      <c r="DC5" s="113"/>
      <c r="DD5" s="113"/>
      <c r="DE5" s="113"/>
      <c r="DF5" s="113"/>
      <c r="DG5" s="113"/>
      <c r="DH5" s="113"/>
      <c r="DI5" s="113"/>
      <c r="DJ5" s="113"/>
      <c r="DK5" s="113"/>
      <c r="DL5" s="113"/>
      <c r="DM5" s="113"/>
      <c r="DN5" s="113"/>
      <c r="DO5" s="113"/>
      <c r="DP5" s="113"/>
      <c r="DQ5" s="113"/>
      <c r="DR5" s="113"/>
      <c r="DS5" s="113"/>
      <c r="DT5" s="113"/>
      <c r="DU5" s="113"/>
      <c r="DV5" s="113"/>
      <c r="DW5" s="113"/>
      <c r="DX5" s="113"/>
      <c r="DY5" s="113"/>
      <c r="DZ5" s="113"/>
      <c r="EA5" s="113"/>
      <c r="EB5" s="113"/>
      <c r="EC5" s="113"/>
      <c r="ED5" s="113"/>
      <c r="EE5" s="113"/>
      <c r="EF5" s="113"/>
      <c r="EG5" s="113"/>
      <c r="EH5" s="113"/>
      <c r="EI5" s="113"/>
      <c r="EJ5" s="113"/>
      <c r="EK5" s="113"/>
      <c r="EL5" s="113"/>
      <c r="EM5" s="113"/>
      <c r="EN5" s="113"/>
      <c r="EO5" s="113"/>
      <c r="EP5" s="113"/>
      <c r="EQ5" s="113"/>
      <c r="ER5" s="113"/>
      <c r="ES5" s="113"/>
      <c r="ET5" s="113"/>
      <c r="EU5" s="113"/>
      <c r="EV5" s="113"/>
      <c r="EW5" s="113"/>
      <c r="EX5" s="113"/>
      <c r="EY5" s="113"/>
      <c r="EZ5" s="113"/>
      <c r="FA5" s="113"/>
      <c r="FB5" s="113"/>
      <c r="FC5" s="113"/>
      <c r="FD5" s="113"/>
      <c r="FE5" s="113"/>
      <c r="FF5" s="113"/>
      <c r="FG5" s="113"/>
      <c r="FH5" s="113"/>
      <c r="FI5" s="113"/>
      <c r="FJ5" s="113"/>
      <c r="FK5" s="113"/>
      <c r="FL5" s="113"/>
      <c r="FM5" s="113"/>
      <c r="FN5" s="113"/>
      <c r="FO5" s="113"/>
      <c r="FP5" s="113"/>
      <c r="FQ5" s="113"/>
      <c r="FR5" s="113"/>
      <c r="FS5" s="113"/>
      <c r="FT5" s="113"/>
      <c r="FU5" s="113"/>
      <c r="FV5" s="113"/>
      <c r="FW5" s="113"/>
      <c r="FX5" s="113"/>
      <c r="FY5" s="113"/>
      <c r="FZ5" s="113"/>
      <c r="GA5" s="113"/>
      <c r="GB5" s="113"/>
      <c r="GC5" s="113"/>
      <c r="GD5" s="113"/>
      <c r="GE5" s="113"/>
      <c r="GF5" s="113"/>
      <c r="GG5" s="113"/>
      <c r="GH5" s="113"/>
      <c r="GI5" s="113"/>
      <c r="GJ5" s="113"/>
      <c r="GK5" s="113"/>
      <c r="GL5" s="113"/>
      <c r="GM5" s="113"/>
      <c r="GN5" s="113"/>
      <c r="GO5" s="113"/>
      <c r="GP5" s="113"/>
      <c r="GQ5" s="113"/>
      <c r="GR5" s="113"/>
      <c r="GS5" s="113"/>
      <c r="GT5" s="113"/>
      <c r="GU5" s="113"/>
      <c r="GV5" s="113"/>
      <c r="GW5" s="113"/>
      <c r="GX5" s="113"/>
      <c r="GY5" s="113"/>
      <c r="GZ5" s="113"/>
      <c r="HA5" s="113"/>
      <c r="HB5" s="113"/>
      <c r="HC5" s="113"/>
      <c r="HD5" s="113"/>
      <c r="HE5" s="113"/>
      <c r="HF5" s="113"/>
      <c r="HG5" s="113"/>
      <c r="HH5" s="113"/>
      <c r="HI5" s="113"/>
      <c r="HJ5" s="113"/>
      <c r="HK5" s="113"/>
      <c r="HL5" s="113"/>
      <c r="HM5" s="113"/>
      <c r="HN5" s="113"/>
      <c r="HO5" s="113"/>
      <c r="HP5" s="113"/>
      <c r="HQ5" s="113"/>
      <c r="HR5" s="113"/>
      <c r="HS5" s="113"/>
      <c r="HT5" s="113"/>
      <c r="HU5" s="113"/>
      <c r="HV5" s="113"/>
      <c r="HW5" s="113"/>
      <c r="HX5" s="113"/>
      <c r="HY5" s="113"/>
      <c r="HZ5" s="113"/>
      <c r="IA5" s="113"/>
      <c r="IB5" s="113"/>
      <c r="IC5" s="113"/>
      <c r="ID5" s="113"/>
      <c r="IE5" s="113"/>
      <c r="IF5" s="113"/>
      <c r="IG5" s="113"/>
      <c r="IH5" s="113"/>
      <c r="II5" s="113"/>
      <c r="IJ5" s="113"/>
      <c r="IK5" s="113"/>
      <c r="IL5" s="113"/>
      <c r="IM5" s="113"/>
      <c r="IN5" s="113"/>
      <c r="IO5" s="113"/>
      <c r="IP5" s="113"/>
      <c r="IQ5" s="113"/>
    </row>
    <row r="6" spans="2:251" s="114" customFormat="1" ht="12.75" customHeight="1" thickBot="1" x14ac:dyDescent="0.5">
      <c r="B6" s="1086"/>
      <c r="C6" s="1008"/>
      <c r="D6" s="1009"/>
      <c r="E6" s="1009"/>
      <c r="F6" s="1009"/>
      <c r="G6" s="1009"/>
      <c r="H6" s="1009"/>
      <c r="I6" s="1009"/>
      <c r="J6" s="1009"/>
      <c r="K6" s="1009"/>
      <c r="L6" s="1009"/>
      <c r="M6" s="1009"/>
      <c r="N6" s="1009"/>
      <c r="O6" s="1009"/>
      <c r="P6" s="1009"/>
      <c r="Q6" s="1010"/>
      <c r="R6" s="1108"/>
      <c r="S6" s="1109"/>
      <c r="T6" s="1109"/>
      <c r="U6" s="1109"/>
      <c r="V6" s="1109"/>
      <c r="W6" s="1109"/>
      <c r="X6" s="1109"/>
      <c r="Y6" s="1109"/>
      <c r="Z6" s="1109"/>
      <c r="AA6" s="1109"/>
      <c r="AB6" s="1109"/>
      <c r="AC6" s="1109"/>
      <c r="AD6" s="1109"/>
      <c r="AE6" s="1109"/>
      <c r="AF6" s="1109"/>
      <c r="AG6" s="1109"/>
      <c r="AH6" s="1109"/>
      <c r="AI6" s="1110"/>
      <c r="AJ6" s="1117"/>
      <c r="AK6" s="1118"/>
      <c r="AL6" s="1118"/>
      <c r="AM6" s="1118"/>
      <c r="AN6" s="1118"/>
      <c r="AO6" s="1118"/>
      <c r="AP6" s="1118"/>
      <c r="AQ6" s="1118"/>
      <c r="AR6" s="1118"/>
      <c r="AS6" s="1118"/>
      <c r="AT6" s="1118"/>
      <c r="AU6" s="1119"/>
      <c r="AV6" s="1099"/>
      <c r="AW6" s="1100"/>
      <c r="AX6" s="1100"/>
      <c r="AY6" s="1100"/>
      <c r="AZ6" s="1100"/>
      <c r="BA6" s="1100"/>
      <c r="BB6" s="1100"/>
      <c r="BC6" s="1100"/>
      <c r="BD6" s="1100"/>
      <c r="BE6" s="1100"/>
      <c r="BF6" s="1100"/>
      <c r="BG6" s="1100"/>
      <c r="BH6" s="1100"/>
      <c r="BI6" s="1100"/>
      <c r="BJ6" s="1101"/>
      <c r="BK6" s="113"/>
      <c r="BL6" s="113"/>
      <c r="BM6" s="113"/>
      <c r="BN6" s="113"/>
      <c r="BO6" s="113"/>
      <c r="BP6" s="113"/>
      <c r="BQ6" s="113"/>
      <c r="BR6" s="113"/>
      <c r="BS6" s="113"/>
      <c r="BT6" s="113"/>
      <c r="BU6" s="113"/>
      <c r="BV6" s="113"/>
      <c r="BW6" s="113"/>
      <c r="BX6" s="113"/>
      <c r="BY6" s="113"/>
      <c r="BZ6" s="113"/>
      <c r="CA6" s="113"/>
      <c r="CB6" s="113"/>
      <c r="CC6" s="113"/>
      <c r="CD6" s="113"/>
      <c r="CE6" s="113"/>
      <c r="CF6" s="113"/>
      <c r="CG6" s="113"/>
      <c r="CH6" s="113"/>
      <c r="CI6" s="113"/>
      <c r="CJ6" s="113"/>
      <c r="CK6" s="113"/>
      <c r="CL6" s="113"/>
      <c r="CM6" s="113"/>
      <c r="CN6" s="113"/>
      <c r="CO6" s="113"/>
      <c r="CP6" s="113"/>
      <c r="CQ6" s="113"/>
      <c r="CR6" s="113"/>
      <c r="CS6" s="113"/>
      <c r="CT6" s="113"/>
      <c r="CU6" s="113"/>
      <c r="CV6" s="113"/>
      <c r="CW6" s="113"/>
      <c r="CX6" s="113"/>
      <c r="CY6" s="113"/>
      <c r="CZ6" s="113"/>
      <c r="DA6" s="113"/>
      <c r="DB6" s="113"/>
      <c r="DC6" s="113"/>
      <c r="DD6" s="113"/>
      <c r="DE6" s="113"/>
      <c r="DF6" s="113"/>
      <c r="DG6" s="113"/>
      <c r="DH6" s="113"/>
      <c r="DI6" s="113"/>
      <c r="DJ6" s="113"/>
      <c r="DK6" s="113"/>
      <c r="DL6" s="113"/>
      <c r="DM6" s="113"/>
      <c r="DN6" s="113"/>
      <c r="DO6" s="113"/>
      <c r="DP6" s="113"/>
      <c r="DQ6" s="113"/>
      <c r="DR6" s="113"/>
      <c r="DS6" s="113"/>
      <c r="DT6" s="113"/>
      <c r="DU6" s="113"/>
      <c r="DV6" s="113"/>
      <c r="DW6" s="113"/>
      <c r="DX6" s="113"/>
      <c r="DY6" s="113"/>
      <c r="DZ6" s="113"/>
      <c r="EA6" s="113"/>
      <c r="EB6" s="113"/>
      <c r="EC6" s="113"/>
      <c r="ED6" s="113"/>
      <c r="EE6" s="113"/>
      <c r="EF6" s="113"/>
      <c r="EG6" s="113"/>
      <c r="EH6" s="113"/>
      <c r="EI6" s="113"/>
      <c r="EJ6" s="113"/>
      <c r="EK6" s="113"/>
      <c r="EL6" s="113"/>
      <c r="EM6" s="113"/>
      <c r="EN6" s="113"/>
      <c r="EO6" s="113"/>
      <c r="EP6" s="113"/>
      <c r="EQ6" s="113"/>
      <c r="ER6" s="113"/>
      <c r="ES6" s="113"/>
      <c r="ET6" s="113"/>
      <c r="EU6" s="113"/>
      <c r="EV6" s="113"/>
      <c r="EW6" s="113"/>
      <c r="EX6" s="113"/>
      <c r="EY6" s="113"/>
      <c r="EZ6" s="113"/>
      <c r="FA6" s="113"/>
      <c r="FB6" s="113"/>
      <c r="FC6" s="113"/>
      <c r="FD6" s="113"/>
      <c r="FE6" s="113"/>
      <c r="FF6" s="113"/>
      <c r="FG6" s="113"/>
      <c r="FH6" s="113"/>
      <c r="FI6" s="113"/>
      <c r="FJ6" s="113"/>
      <c r="FK6" s="113"/>
      <c r="FL6" s="113"/>
      <c r="FM6" s="113"/>
      <c r="FN6" s="113"/>
      <c r="FO6" s="113"/>
      <c r="FP6" s="113"/>
      <c r="FQ6" s="113"/>
      <c r="FR6" s="113"/>
      <c r="FS6" s="113"/>
      <c r="FT6" s="113"/>
      <c r="FU6" s="113"/>
      <c r="FV6" s="113"/>
      <c r="FW6" s="113"/>
      <c r="FX6" s="113"/>
      <c r="FY6" s="113"/>
      <c r="FZ6" s="113"/>
      <c r="GA6" s="113"/>
      <c r="GB6" s="113"/>
      <c r="GC6" s="113"/>
      <c r="GD6" s="113"/>
      <c r="GE6" s="113"/>
      <c r="GF6" s="113"/>
      <c r="GG6" s="113"/>
      <c r="GH6" s="113"/>
      <c r="GI6" s="113"/>
      <c r="GJ6" s="113"/>
      <c r="GK6" s="113"/>
      <c r="GL6" s="113"/>
      <c r="GM6" s="113"/>
      <c r="GN6" s="113"/>
      <c r="GO6" s="113"/>
      <c r="GP6" s="113"/>
      <c r="GQ6" s="113"/>
      <c r="GR6" s="113"/>
      <c r="GS6" s="113"/>
      <c r="GT6" s="113"/>
      <c r="GU6" s="113"/>
      <c r="GV6" s="113"/>
      <c r="GW6" s="113"/>
      <c r="GX6" s="113"/>
      <c r="GY6" s="113"/>
      <c r="GZ6" s="113"/>
      <c r="HA6" s="113"/>
      <c r="HB6" s="113"/>
      <c r="HC6" s="113"/>
      <c r="HD6" s="113"/>
      <c r="HE6" s="113"/>
      <c r="HF6" s="113"/>
      <c r="HG6" s="113"/>
      <c r="HH6" s="113"/>
      <c r="HI6" s="113"/>
      <c r="HJ6" s="113"/>
      <c r="HK6" s="113"/>
      <c r="HL6" s="113"/>
      <c r="HM6" s="113"/>
      <c r="HN6" s="113"/>
      <c r="HO6" s="113"/>
      <c r="HP6" s="113"/>
      <c r="HQ6" s="113"/>
      <c r="HR6" s="113"/>
      <c r="HS6" s="113"/>
      <c r="HT6" s="113"/>
      <c r="HU6" s="113"/>
      <c r="HV6" s="113"/>
      <c r="HW6" s="113"/>
      <c r="HX6" s="113"/>
      <c r="HY6" s="113"/>
      <c r="HZ6" s="113"/>
      <c r="IA6" s="113"/>
      <c r="IB6" s="113"/>
      <c r="IC6" s="113"/>
      <c r="ID6" s="113"/>
      <c r="IE6" s="113"/>
      <c r="IF6" s="113"/>
      <c r="IG6" s="113"/>
      <c r="IH6" s="113"/>
      <c r="II6" s="113"/>
      <c r="IJ6" s="113"/>
      <c r="IK6" s="113"/>
      <c r="IL6" s="113"/>
      <c r="IM6" s="113"/>
      <c r="IN6" s="113"/>
      <c r="IO6" s="113"/>
      <c r="IP6" s="113"/>
      <c r="IQ6" s="113"/>
    </row>
    <row r="7" spans="2:251" s="54" customFormat="1" ht="36" customHeight="1" x14ac:dyDescent="0.25">
      <c r="B7" s="1035" t="s">
        <v>28</v>
      </c>
      <c r="C7" s="1036"/>
      <c r="D7" s="1037" t="s">
        <v>264</v>
      </c>
      <c r="E7" s="1037"/>
      <c r="F7" s="1037"/>
      <c r="G7" s="1037"/>
      <c r="H7" s="1037"/>
      <c r="I7" s="1037"/>
      <c r="J7" s="1037"/>
      <c r="K7" s="1037"/>
      <c r="L7" s="1037"/>
      <c r="M7" s="1037"/>
      <c r="N7" s="1037"/>
      <c r="O7" s="1037"/>
      <c r="P7" s="1037"/>
      <c r="Q7" s="1037"/>
      <c r="R7" s="1037"/>
      <c r="S7" s="1037"/>
      <c r="T7" s="1037"/>
      <c r="U7" s="1037"/>
      <c r="V7" s="1037"/>
      <c r="W7" s="1037"/>
      <c r="X7" s="1037"/>
      <c r="Y7" s="1037"/>
      <c r="Z7" s="1037"/>
      <c r="AA7" s="1064" t="s">
        <v>30</v>
      </c>
      <c r="AB7" s="1064"/>
      <c r="AC7" s="1065" t="s">
        <v>265</v>
      </c>
      <c r="AD7" s="1065"/>
      <c r="AE7" s="1065"/>
      <c r="AF7" s="1065"/>
      <c r="AG7" s="1065"/>
      <c r="AH7" s="1065"/>
      <c r="AI7" s="1065"/>
      <c r="AJ7" s="1065"/>
      <c r="AK7" s="1064" t="s">
        <v>32</v>
      </c>
      <c r="AL7" s="1064"/>
      <c r="AM7" s="1061" t="s">
        <v>33</v>
      </c>
      <c r="AN7" s="1061"/>
      <c r="AO7" s="1061"/>
      <c r="AP7" s="1061"/>
      <c r="AQ7" s="1061"/>
      <c r="AR7" s="1061"/>
      <c r="AS7" s="1061"/>
      <c r="AT7" s="1061"/>
      <c r="AU7" s="1062"/>
      <c r="AV7" s="1062"/>
      <c r="AW7" s="1062"/>
      <c r="AX7" s="1062"/>
      <c r="AY7" s="1062"/>
      <c r="AZ7" s="1062"/>
      <c r="BA7" s="1062"/>
      <c r="BB7" s="1062"/>
      <c r="BC7" s="1062"/>
      <c r="BD7" s="1062"/>
      <c r="BE7" s="1062"/>
      <c r="BF7" s="1062"/>
      <c r="BG7" s="1062"/>
      <c r="BH7" s="1062"/>
      <c r="BI7" s="1062"/>
      <c r="BJ7" s="1063"/>
    </row>
    <row r="8" spans="2:251" s="54" customFormat="1" ht="49.15" customHeight="1" x14ac:dyDescent="0.25">
      <c r="B8" s="1020" t="s">
        <v>34</v>
      </c>
      <c r="C8" s="1021"/>
      <c r="D8" s="1030" t="s">
        <v>266</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94" t="s">
        <v>36</v>
      </c>
      <c r="AN8" s="1079">
        <v>44911</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27.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161" customFormat="1" ht="25.5" customHeight="1" x14ac:dyDescent="0.25">
      <c r="B10" s="1070"/>
      <c r="C10" s="1057"/>
      <c r="D10" s="1057"/>
      <c r="E10" s="1057" t="s">
        <v>39</v>
      </c>
      <c r="F10" s="1057"/>
      <c r="G10" s="1057"/>
      <c r="H10" s="1057"/>
      <c r="I10" s="1057"/>
      <c r="J10" s="1057"/>
      <c r="K10" s="1057"/>
      <c r="L10" s="1057"/>
      <c r="M10" s="1057"/>
      <c r="N10" s="1057"/>
      <c r="O10" s="1057"/>
      <c r="P10" s="1057"/>
      <c r="Q10" s="1057"/>
      <c r="R10" s="1057"/>
      <c r="S10" s="1057"/>
      <c r="T10" s="1057"/>
      <c r="U10" s="1057" t="s">
        <v>40</v>
      </c>
      <c r="V10" s="1057"/>
      <c r="W10" s="1057"/>
      <c r="X10" s="1057"/>
      <c r="Y10" s="1057"/>
      <c r="Z10" s="1057"/>
      <c r="AA10" s="1057"/>
      <c r="AB10" s="1057"/>
      <c r="AC10" s="1057"/>
      <c r="AD10" s="1057"/>
      <c r="AE10" s="1057"/>
      <c r="AF10" s="1057"/>
      <c r="AG10" s="1057"/>
      <c r="AH10" s="1057"/>
      <c r="AI10" s="1057"/>
      <c r="AJ10" s="1057"/>
      <c r="AK10" s="1057"/>
      <c r="AL10" s="1057"/>
      <c r="AM10" s="1057"/>
      <c r="AN10" s="1057"/>
      <c r="AO10" s="1057"/>
      <c r="AP10" s="1057"/>
      <c r="AQ10" s="1057"/>
      <c r="AR10" s="1057"/>
      <c r="AS10" s="1057"/>
      <c r="AT10" s="1057"/>
      <c r="AU10" s="1080"/>
      <c r="AV10" s="1080"/>
      <c r="AW10" s="1080"/>
      <c r="AX10" s="1080"/>
      <c r="AY10" s="1080"/>
      <c r="AZ10" s="1080"/>
      <c r="BA10" s="1080"/>
      <c r="BB10" s="1080"/>
      <c r="BC10" s="1080"/>
      <c r="BD10" s="1080"/>
      <c r="BE10" s="1080"/>
      <c r="BF10" s="1080"/>
      <c r="BG10" s="1080"/>
      <c r="BH10" s="1080"/>
      <c r="BI10" s="1080"/>
      <c r="BJ10" s="1081"/>
    </row>
    <row r="11" spans="2:251" s="129" customFormat="1" ht="39"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51.7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SUM(T13:T17)</f>
        <v>0.66949999999999998</v>
      </c>
      <c r="U12" s="1058"/>
      <c r="V12" s="1058"/>
      <c r="W12" s="1058"/>
      <c r="X12" s="131" t="s">
        <v>74</v>
      </c>
      <c r="Y12" s="131" t="s">
        <v>75</v>
      </c>
      <c r="Z12" s="1083"/>
      <c r="AA12" s="1058"/>
      <c r="AB12" s="1058"/>
      <c r="AC12" s="1058"/>
      <c r="AD12" s="1058"/>
      <c r="AE12" s="1057"/>
      <c r="AF12" s="132" t="s">
        <v>76</v>
      </c>
      <c r="AG12" s="132" t="s">
        <v>77</v>
      </c>
      <c r="AH12" s="133" t="s">
        <v>78</v>
      </c>
      <c r="AI12" s="1057"/>
      <c r="AJ12" s="1058"/>
      <c r="AK12" s="146" t="s">
        <v>79</v>
      </c>
      <c r="AL12" s="146" t="s">
        <v>80</v>
      </c>
      <c r="AM12" s="146" t="s">
        <v>81</v>
      </c>
      <c r="AN12" s="146" t="s">
        <v>204</v>
      </c>
      <c r="AO12" s="146" t="s">
        <v>82</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80.75" customHeight="1" x14ac:dyDescent="0.25">
      <c r="B13" s="788">
        <v>1</v>
      </c>
      <c r="C13" s="47" t="s">
        <v>267</v>
      </c>
      <c r="D13" s="48">
        <v>0.25</v>
      </c>
      <c r="E13" s="424">
        <v>0.5</v>
      </c>
      <c r="F13" s="69">
        <v>0.5</v>
      </c>
      <c r="G13" s="50">
        <f t="shared" ref="G13:G17" si="0">IF((IF(ISERROR(F13/E13),0,(F13/E13)))&gt;1,1,(IF(ISERROR(F13/E13),0,(F13/E13))))</f>
        <v>1</v>
      </c>
      <c r="H13" s="174">
        <v>0.2</v>
      </c>
      <c r="I13" s="69">
        <v>0.2</v>
      </c>
      <c r="J13" s="50">
        <f t="shared" ref="J13:J17" si="1">IF((IF(ISERROR(I13/H13),0,(I13/H13)))&gt;1,1,(IF(ISERROR(I13/H13),0,(I13/H13))))</f>
        <v>1</v>
      </c>
      <c r="K13" s="174">
        <v>0.2</v>
      </c>
      <c r="L13" s="69"/>
      <c r="M13" s="50">
        <f t="shared" ref="M13:M17" si="2">IF((IF(ISERROR(L13/K13),0,(L13/K13)))&gt;1,1,(IF(ISERROR(L13/K13),0,(L13/K13))))</f>
        <v>0</v>
      </c>
      <c r="N13" s="174">
        <v>0.1</v>
      </c>
      <c r="O13" s="69"/>
      <c r="P13" s="50">
        <f t="shared" ref="P13:P17" si="3">IF((IF(ISERROR(O13/N13),0,(O13/N13)))&gt;1,1,(IF(ISERROR(O13/N13),0,(O13/N13))))</f>
        <v>0</v>
      </c>
      <c r="Q13" s="422">
        <f t="shared" ref="Q13:R17" si="4">SUM(E13,H13,K13,N13)</f>
        <v>0.99999999999999989</v>
      </c>
      <c r="R13" s="417">
        <f t="shared" si="4"/>
        <v>0.7</v>
      </c>
      <c r="S13" s="50">
        <f t="shared" ref="S13" si="5">IF((IF(ISERROR(R13/Q13),0,(R13/Q13)))&gt;1,1,(IF(ISERROR(R13/Q13),0,(R13/Q13))))</f>
        <v>0.70000000000000007</v>
      </c>
      <c r="T13" s="166">
        <f t="shared" ref="T13" si="6">S13*D13</f>
        <v>0.17500000000000002</v>
      </c>
      <c r="U13" s="47" t="s">
        <v>268</v>
      </c>
      <c r="V13" s="47" t="s">
        <v>269</v>
      </c>
      <c r="W13" s="50" t="s">
        <v>270</v>
      </c>
      <c r="X13" s="50" t="s">
        <v>271</v>
      </c>
      <c r="Y13" s="50" t="s">
        <v>272</v>
      </c>
      <c r="Z13" s="50" t="s">
        <v>212</v>
      </c>
      <c r="AA13" s="160" t="s">
        <v>273</v>
      </c>
      <c r="AB13" s="115" t="s">
        <v>162</v>
      </c>
      <c r="AC13" s="115" t="s">
        <v>209</v>
      </c>
      <c r="AD13" s="115" t="s">
        <v>123</v>
      </c>
      <c r="AE13" s="116" t="s">
        <v>274</v>
      </c>
      <c r="AF13" s="46">
        <v>2</v>
      </c>
      <c r="AG13" s="46">
        <v>2022</v>
      </c>
      <c r="AH13" s="46" t="s">
        <v>123</v>
      </c>
      <c r="AI13" s="116" t="s">
        <v>103</v>
      </c>
      <c r="AJ13" s="115" t="s">
        <v>151</v>
      </c>
      <c r="AK13" s="115" t="s">
        <v>275</v>
      </c>
      <c r="AL13" s="115" t="s">
        <v>276</v>
      </c>
      <c r="AM13" s="115" t="s">
        <v>277</v>
      </c>
      <c r="AN13" s="115" t="s">
        <v>278</v>
      </c>
      <c r="AO13" s="115" t="s">
        <v>279</v>
      </c>
      <c r="AP13" s="115" t="s">
        <v>277</v>
      </c>
      <c r="AQ13" s="115" t="s">
        <v>277</v>
      </c>
      <c r="AR13" s="115" t="s">
        <v>280</v>
      </c>
      <c r="AS13" s="115" t="s">
        <v>277</v>
      </c>
      <c r="AT13" s="115" t="s">
        <v>280</v>
      </c>
      <c r="AU13" s="467">
        <f>E13</f>
        <v>0.5</v>
      </c>
      <c r="AV13" s="820">
        <v>0.5</v>
      </c>
      <c r="AW13" s="790" t="s">
        <v>281</v>
      </c>
      <c r="AX13" s="790" t="s">
        <v>282</v>
      </c>
      <c r="AY13" s="467">
        <f>H13</f>
        <v>0.2</v>
      </c>
      <c r="AZ13" s="467">
        <f>I13</f>
        <v>0.2</v>
      </c>
      <c r="BA13" s="791" t="s">
        <v>283</v>
      </c>
      <c r="BB13" s="821" t="s">
        <v>284</v>
      </c>
      <c r="BC13" s="467">
        <f>K13</f>
        <v>0.2</v>
      </c>
      <c r="BD13" s="789"/>
      <c r="BE13" s="790"/>
      <c r="BF13" s="790"/>
      <c r="BG13" s="467">
        <f>N13</f>
        <v>0.1</v>
      </c>
      <c r="BH13" s="789"/>
      <c r="BI13" s="792"/>
      <c r="BJ13" s="793"/>
      <c r="BK13" s="461"/>
      <c r="BL13" s="461"/>
      <c r="BM13" s="461"/>
      <c r="BN13" s="461"/>
      <c r="BO13" s="461"/>
      <c r="BP13" s="461"/>
      <c r="BQ13" s="461"/>
    </row>
    <row r="14" spans="2:251" s="161" customFormat="1" ht="124.5" customHeight="1" x14ac:dyDescent="0.25">
      <c r="B14" s="157">
        <v>2</v>
      </c>
      <c r="C14" s="47" t="s">
        <v>285</v>
      </c>
      <c r="D14" s="48">
        <v>0.25</v>
      </c>
      <c r="E14" s="425">
        <v>0.3</v>
      </c>
      <c r="F14" s="69">
        <v>0.3</v>
      </c>
      <c r="G14" s="50">
        <f t="shared" si="0"/>
        <v>1</v>
      </c>
      <c r="H14" s="69">
        <v>0.2</v>
      </c>
      <c r="I14" s="69">
        <v>0.2</v>
      </c>
      <c r="J14" s="50">
        <f t="shared" si="1"/>
        <v>1</v>
      </c>
      <c r="K14" s="69">
        <v>0.25</v>
      </c>
      <c r="L14" s="69"/>
      <c r="M14" s="50">
        <f t="shared" si="2"/>
        <v>0</v>
      </c>
      <c r="N14" s="69">
        <v>0.25</v>
      </c>
      <c r="O14" s="69"/>
      <c r="P14" s="50">
        <f t="shared" si="3"/>
        <v>0</v>
      </c>
      <c r="Q14" s="422">
        <f t="shared" si="4"/>
        <v>1</v>
      </c>
      <c r="R14" s="159">
        <f t="shared" si="4"/>
        <v>0.5</v>
      </c>
      <c r="S14" s="50">
        <f>IF((IF(ISERROR(R14/Q14),0,(R14/Q14)))&gt;1,1,(IF(ISERROR(R14/Q14),0,(R14/Q14))))</f>
        <v>0.5</v>
      </c>
      <c r="T14" s="166">
        <f>S14*D14</f>
        <v>0.125</v>
      </c>
      <c r="U14" s="47" t="s">
        <v>286</v>
      </c>
      <c r="V14" s="47" t="s">
        <v>287</v>
      </c>
      <c r="W14" s="50" t="s">
        <v>288</v>
      </c>
      <c r="X14" s="50" t="s">
        <v>289</v>
      </c>
      <c r="Y14" s="50" t="s">
        <v>290</v>
      </c>
      <c r="Z14" s="50" t="s">
        <v>212</v>
      </c>
      <c r="AA14" s="160" t="s">
        <v>273</v>
      </c>
      <c r="AB14" s="50" t="s">
        <v>162</v>
      </c>
      <c r="AC14" s="50" t="s">
        <v>209</v>
      </c>
      <c r="AD14" s="50" t="s">
        <v>123</v>
      </c>
      <c r="AE14" s="50" t="s">
        <v>274</v>
      </c>
      <c r="AF14" s="115">
        <v>4</v>
      </c>
      <c r="AG14" s="115">
        <v>2022</v>
      </c>
      <c r="AH14" s="46" t="s">
        <v>123</v>
      </c>
      <c r="AI14" s="115" t="s">
        <v>103</v>
      </c>
      <c r="AJ14" s="115" t="s">
        <v>151</v>
      </c>
      <c r="AK14" s="115" t="s">
        <v>275</v>
      </c>
      <c r="AL14" s="115" t="s">
        <v>291</v>
      </c>
      <c r="AM14" s="115" t="s">
        <v>292</v>
      </c>
      <c r="AN14" s="115" t="s">
        <v>293</v>
      </c>
      <c r="AO14" s="115" t="s">
        <v>279</v>
      </c>
      <c r="AP14" s="115" t="s">
        <v>277</v>
      </c>
      <c r="AQ14" s="115" t="s">
        <v>277</v>
      </c>
      <c r="AR14" s="115" t="s">
        <v>280</v>
      </c>
      <c r="AS14" s="115" t="s">
        <v>277</v>
      </c>
      <c r="AT14" s="77" t="s">
        <v>294</v>
      </c>
      <c r="AU14" s="467">
        <f>E14</f>
        <v>0.3</v>
      </c>
      <c r="AV14" s="820">
        <v>0.3</v>
      </c>
      <c r="AW14" s="790" t="s">
        <v>295</v>
      </c>
      <c r="AX14" s="790" t="s">
        <v>296</v>
      </c>
      <c r="AY14" s="467">
        <f>H14</f>
        <v>0.2</v>
      </c>
      <c r="AZ14" s="467">
        <f>I14</f>
        <v>0.2</v>
      </c>
      <c r="BA14" s="464" t="s">
        <v>297</v>
      </c>
      <c r="BB14" s="643" t="s">
        <v>298</v>
      </c>
      <c r="BC14" s="467">
        <f>K14</f>
        <v>0.25</v>
      </c>
      <c r="BD14" s="457"/>
      <c r="BE14" s="465"/>
      <c r="BF14" s="459"/>
      <c r="BG14" s="467">
        <f>N14</f>
        <v>0.25</v>
      </c>
      <c r="BH14" s="457"/>
      <c r="BI14" s="465"/>
      <c r="BJ14" s="459"/>
      <c r="BK14" s="461"/>
      <c r="BL14" s="461"/>
      <c r="BM14" s="461"/>
      <c r="BN14" s="461"/>
      <c r="BO14" s="461"/>
      <c r="BP14" s="461"/>
      <c r="BQ14" s="461"/>
    </row>
    <row r="15" spans="2:251" s="161" customFormat="1" ht="183" customHeight="1" x14ac:dyDescent="0.25">
      <c r="B15" s="157">
        <v>3</v>
      </c>
      <c r="C15" s="47" t="s">
        <v>299</v>
      </c>
      <c r="D15" s="48">
        <v>0.1</v>
      </c>
      <c r="E15" s="425">
        <v>0.1</v>
      </c>
      <c r="F15" s="69">
        <v>0.1</v>
      </c>
      <c r="G15" s="50">
        <f t="shared" si="0"/>
        <v>1</v>
      </c>
      <c r="H15" s="69">
        <v>0.4</v>
      </c>
      <c r="I15" s="69">
        <v>0.4</v>
      </c>
      <c r="J15" s="50">
        <f t="shared" si="1"/>
        <v>1</v>
      </c>
      <c r="K15" s="69">
        <v>0.25</v>
      </c>
      <c r="L15" s="69"/>
      <c r="M15" s="50">
        <f t="shared" si="2"/>
        <v>0</v>
      </c>
      <c r="N15" s="69">
        <v>0.25</v>
      </c>
      <c r="O15" s="69"/>
      <c r="P15" s="50">
        <f t="shared" si="3"/>
        <v>0</v>
      </c>
      <c r="Q15" s="422">
        <f t="shared" si="4"/>
        <v>1</v>
      </c>
      <c r="R15" s="417">
        <f t="shared" si="4"/>
        <v>0.5</v>
      </c>
      <c r="S15" s="50">
        <f>IF((IF(ISERROR(R15/Q15),0,(R15/Q15)))&gt;1,1,(IF(ISERROR(R15/Q15),0,(R15/Q15))))</f>
        <v>0.5</v>
      </c>
      <c r="T15" s="166">
        <f>S15*D15</f>
        <v>0.05</v>
      </c>
      <c r="U15" s="47" t="s">
        <v>300</v>
      </c>
      <c r="V15" s="47" t="s">
        <v>301</v>
      </c>
      <c r="W15" s="47" t="s">
        <v>302</v>
      </c>
      <c r="X15" s="50" t="s">
        <v>303</v>
      </c>
      <c r="Y15" s="51" t="s">
        <v>106</v>
      </c>
      <c r="Z15" s="50" t="s">
        <v>97</v>
      </c>
      <c r="AA15" s="50" t="s">
        <v>304</v>
      </c>
      <c r="AB15" s="50" t="s">
        <v>162</v>
      </c>
      <c r="AC15" s="50" t="s">
        <v>100</v>
      </c>
      <c r="AD15" s="50" t="s">
        <v>101</v>
      </c>
      <c r="AE15" s="50" t="s">
        <v>274</v>
      </c>
      <c r="AF15" s="115">
        <v>5</v>
      </c>
      <c r="AG15" s="115">
        <v>2022</v>
      </c>
      <c r="AH15" s="46" t="s">
        <v>305</v>
      </c>
      <c r="AI15" s="115" t="s">
        <v>103</v>
      </c>
      <c r="AJ15" s="115" t="s">
        <v>151</v>
      </c>
      <c r="AK15" s="115" t="s">
        <v>275</v>
      </c>
      <c r="AL15" s="115" t="s">
        <v>277</v>
      </c>
      <c r="AM15" s="115" t="s">
        <v>277</v>
      </c>
      <c r="AN15" s="115" t="s">
        <v>293</v>
      </c>
      <c r="AO15" s="115" t="s">
        <v>277</v>
      </c>
      <c r="AP15" s="115" t="s">
        <v>306</v>
      </c>
      <c r="AQ15" s="115" t="s">
        <v>277</v>
      </c>
      <c r="AR15" s="115" t="s">
        <v>280</v>
      </c>
      <c r="AS15" s="115" t="s">
        <v>277</v>
      </c>
      <c r="AT15" s="77" t="s">
        <v>294</v>
      </c>
      <c r="AU15" s="467">
        <f>E15</f>
        <v>0.1</v>
      </c>
      <c r="AV15" s="820">
        <v>0.1</v>
      </c>
      <c r="AW15" s="822" t="s">
        <v>307</v>
      </c>
      <c r="AX15" s="790" t="s">
        <v>308</v>
      </c>
      <c r="AY15" s="467">
        <f>H15</f>
        <v>0.4</v>
      </c>
      <c r="AZ15" s="467">
        <v>0.4</v>
      </c>
      <c r="BA15" s="641" t="s">
        <v>309</v>
      </c>
      <c r="BB15" s="464" t="s">
        <v>310</v>
      </c>
      <c r="BC15" s="467">
        <f>K15</f>
        <v>0.25</v>
      </c>
      <c r="BD15" s="457"/>
      <c r="BE15" s="465"/>
      <c r="BF15" s="459"/>
      <c r="BG15" s="467">
        <f>N15</f>
        <v>0.25</v>
      </c>
      <c r="BH15" s="457"/>
      <c r="BI15" s="465"/>
      <c r="BJ15" s="459"/>
      <c r="BK15" s="461"/>
      <c r="BL15" s="461"/>
      <c r="BM15" s="461"/>
      <c r="BN15" s="461"/>
      <c r="BO15" s="461"/>
      <c r="BP15" s="461"/>
      <c r="BQ15" s="461"/>
    </row>
    <row r="16" spans="2:251" s="161" customFormat="1" ht="120.75" customHeight="1" x14ac:dyDescent="0.25">
      <c r="B16" s="157">
        <v>4</v>
      </c>
      <c r="C16" s="47" t="s">
        <v>311</v>
      </c>
      <c r="D16" s="48">
        <v>0.15</v>
      </c>
      <c r="E16" s="425">
        <v>0.25</v>
      </c>
      <c r="F16" s="69">
        <v>0.25</v>
      </c>
      <c r="G16" s="50">
        <f t="shared" si="0"/>
        <v>1</v>
      </c>
      <c r="H16" s="69">
        <v>0.25</v>
      </c>
      <c r="I16" s="69">
        <v>0.23</v>
      </c>
      <c r="J16" s="50">
        <f t="shared" si="1"/>
        <v>0.92</v>
      </c>
      <c r="K16" s="69">
        <v>0.25</v>
      </c>
      <c r="L16" s="69"/>
      <c r="M16" s="50">
        <f t="shared" si="2"/>
        <v>0</v>
      </c>
      <c r="N16" s="69">
        <v>0.25</v>
      </c>
      <c r="O16" s="69"/>
      <c r="P16" s="50">
        <f t="shared" si="3"/>
        <v>0</v>
      </c>
      <c r="Q16" s="422">
        <f t="shared" si="4"/>
        <v>1</v>
      </c>
      <c r="R16" s="417">
        <f t="shared" si="4"/>
        <v>0.48</v>
      </c>
      <c r="S16" s="50">
        <f>IF((IF(ISERROR(R16/Q16),0,(R16/Q16)))&gt;1,1,(IF(ISERROR(R16/Q16),0,(R16/Q16))))</f>
        <v>0.48</v>
      </c>
      <c r="T16" s="166">
        <f>S16*D16</f>
        <v>7.1999999999999995E-2</v>
      </c>
      <c r="U16" s="47" t="s">
        <v>312</v>
      </c>
      <c r="V16" s="158" t="s">
        <v>311</v>
      </c>
      <c r="W16" s="50" t="s">
        <v>313</v>
      </c>
      <c r="X16" s="51" t="s">
        <v>314</v>
      </c>
      <c r="Y16" s="51" t="s">
        <v>315</v>
      </c>
      <c r="Z16" s="50" t="s">
        <v>212</v>
      </c>
      <c r="AA16" s="51" t="s">
        <v>316</v>
      </c>
      <c r="AB16" s="51" t="s">
        <v>162</v>
      </c>
      <c r="AC16" s="50" t="s">
        <v>209</v>
      </c>
      <c r="AD16" s="50" t="s">
        <v>317</v>
      </c>
      <c r="AE16" s="50" t="s">
        <v>274</v>
      </c>
      <c r="AF16" s="115">
        <v>22</v>
      </c>
      <c r="AG16" s="115">
        <v>2022</v>
      </c>
      <c r="AH16" s="46" t="s">
        <v>305</v>
      </c>
      <c r="AI16" s="115" t="s">
        <v>103</v>
      </c>
      <c r="AJ16" s="115" t="s">
        <v>318</v>
      </c>
      <c r="AK16" s="115" t="s">
        <v>275</v>
      </c>
      <c r="AL16" s="115" t="s">
        <v>277</v>
      </c>
      <c r="AM16" s="115" t="s">
        <v>277</v>
      </c>
      <c r="AN16" s="115" t="s">
        <v>319</v>
      </c>
      <c r="AO16" s="115" t="s">
        <v>277</v>
      </c>
      <c r="AP16" s="115" t="s">
        <v>109</v>
      </c>
      <c r="AQ16" s="115" t="s">
        <v>110</v>
      </c>
      <c r="AR16" s="115" t="s">
        <v>280</v>
      </c>
      <c r="AS16" s="115" t="s">
        <v>277</v>
      </c>
      <c r="AT16" s="77" t="s">
        <v>294</v>
      </c>
      <c r="AU16" s="467">
        <f>E16</f>
        <v>0.25</v>
      </c>
      <c r="AV16" s="820">
        <v>0.25</v>
      </c>
      <c r="AW16" s="790" t="s">
        <v>320</v>
      </c>
      <c r="AX16" s="790" t="s">
        <v>321</v>
      </c>
      <c r="AY16" s="467">
        <f>H16</f>
        <v>0.25</v>
      </c>
      <c r="AZ16" s="467">
        <v>0.23</v>
      </c>
      <c r="BA16" s="464" t="s">
        <v>322</v>
      </c>
      <c r="BB16" s="641" t="s">
        <v>323</v>
      </c>
      <c r="BC16" s="467">
        <f>K16</f>
        <v>0.25</v>
      </c>
      <c r="BD16" s="457"/>
      <c r="BE16" s="465"/>
      <c r="BF16" s="459"/>
      <c r="BG16" s="467">
        <f>N16</f>
        <v>0.25</v>
      </c>
      <c r="BH16" s="457"/>
      <c r="BI16" s="465"/>
      <c r="BJ16" s="459"/>
      <c r="BK16" s="461"/>
      <c r="BL16" s="461"/>
      <c r="BM16" s="461"/>
      <c r="BN16" s="461"/>
      <c r="BO16" s="461"/>
      <c r="BP16" s="461"/>
      <c r="BQ16" s="461"/>
    </row>
    <row r="17" spans="2:69" s="161" customFormat="1" ht="117.75" customHeight="1" x14ac:dyDescent="0.25">
      <c r="B17" s="157">
        <v>5</v>
      </c>
      <c r="C17" s="47" t="s">
        <v>324</v>
      </c>
      <c r="D17" s="48">
        <v>0.25</v>
      </c>
      <c r="E17" s="425">
        <v>0.94</v>
      </c>
      <c r="F17" s="430">
        <v>0.94630000000000003</v>
      </c>
      <c r="G17" s="50">
        <f t="shared" si="0"/>
        <v>1</v>
      </c>
      <c r="H17" s="69">
        <v>0.06</v>
      </c>
      <c r="I17" s="324">
        <v>4.3700000000000003E-2</v>
      </c>
      <c r="J17" s="50">
        <f t="shared" si="1"/>
        <v>0.72833333333333339</v>
      </c>
      <c r="K17" s="69">
        <v>0</v>
      </c>
      <c r="L17" s="164"/>
      <c r="M17" s="50">
        <f t="shared" si="2"/>
        <v>0</v>
      </c>
      <c r="N17" s="69">
        <v>0</v>
      </c>
      <c r="O17" s="164"/>
      <c r="P17" s="50">
        <f t="shared" si="3"/>
        <v>0</v>
      </c>
      <c r="Q17" s="422">
        <f t="shared" si="4"/>
        <v>1</v>
      </c>
      <c r="R17" s="417">
        <f t="shared" si="4"/>
        <v>0.99</v>
      </c>
      <c r="S17" s="50">
        <f>IF(ISERROR(R17/Q17),"",(R17/Q17))</f>
        <v>0.99</v>
      </c>
      <c r="T17" s="166">
        <f>S17*D17</f>
        <v>0.2475</v>
      </c>
      <c r="U17" s="117" t="s">
        <v>325</v>
      </c>
      <c r="V17" s="175" t="s">
        <v>326</v>
      </c>
      <c r="W17" s="50" t="s">
        <v>325</v>
      </c>
      <c r="X17" s="51" t="s">
        <v>325</v>
      </c>
      <c r="Y17" s="118" t="s">
        <v>327</v>
      </c>
      <c r="Z17" s="50" t="s">
        <v>328</v>
      </c>
      <c r="AA17" s="51" t="s">
        <v>329</v>
      </c>
      <c r="AB17" s="51" t="s">
        <v>162</v>
      </c>
      <c r="AC17" s="50" t="s">
        <v>209</v>
      </c>
      <c r="AD17" s="50" t="s">
        <v>317</v>
      </c>
      <c r="AE17" s="50" t="s">
        <v>102</v>
      </c>
      <c r="AF17" s="119">
        <v>2402000000</v>
      </c>
      <c r="AG17" s="115">
        <v>2022</v>
      </c>
      <c r="AH17" s="46" t="s">
        <v>123</v>
      </c>
      <c r="AI17" s="115" t="s">
        <v>103</v>
      </c>
      <c r="AJ17" s="115" t="s">
        <v>151</v>
      </c>
      <c r="AK17" s="115" t="s">
        <v>275</v>
      </c>
      <c r="AL17" s="115" t="s">
        <v>277</v>
      </c>
      <c r="AM17" s="115" t="s">
        <v>277</v>
      </c>
      <c r="AN17" s="115" t="s">
        <v>330</v>
      </c>
      <c r="AO17" s="115" t="s">
        <v>277</v>
      </c>
      <c r="AP17" s="115" t="s">
        <v>331</v>
      </c>
      <c r="AQ17" s="115" t="s">
        <v>332</v>
      </c>
      <c r="AR17" s="115" t="s">
        <v>280</v>
      </c>
      <c r="AS17" s="115" t="s">
        <v>277</v>
      </c>
      <c r="AT17" s="77" t="s">
        <v>294</v>
      </c>
      <c r="AU17" s="467">
        <f>E17</f>
        <v>0.94</v>
      </c>
      <c r="AV17" s="430">
        <v>0.94630000000000003</v>
      </c>
      <c r="AW17" s="557" t="s">
        <v>333</v>
      </c>
      <c r="AX17" s="557" t="s">
        <v>334</v>
      </c>
      <c r="AY17" s="467">
        <f>H17</f>
        <v>0.06</v>
      </c>
      <c r="AZ17" s="430">
        <v>4.3700000000000003E-2</v>
      </c>
      <c r="BA17" s="457" t="s">
        <v>335</v>
      </c>
      <c r="BB17" s="641" t="s">
        <v>336</v>
      </c>
      <c r="BC17" s="467">
        <f>K17</f>
        <v>0</v>
      </c>
      <c r="BD17" s="457"/>
      <c r="BE17" s="457"/>
      <c r="BF17" s="457"/>
      <c r="BG17" s="467">
        <v>0</v>
      </c>
      <c r="BH17" s="457"/>
      <c r="BI17" s="457"/>
      <c r="BJ17" s="457"/>
      <c r="BK17" s="461"/>
      <c r="BL17" s="461"/>
      <c r="BM17" s="461"/>
      <c r="BN17" s="461"/>
      <c r="BO17" s="461"/>
      <c r="BP17" s="461"/>
      <c r="BQ17" s="461"/>
    </row>
    <row r="18" spans="2:69" s="63" customFormat="1" ht="11.65" customHeight="1" x14ac:dyDescent="0.25">
      <c r="B18" s="89"/>
      <c r="C18" s="54"/>
      <c r="D18" s="91"/>
      <c r="E18" s="54"/>
      <c r="F18" s="54"/>
      <c r="G18" s="54"/>
      <c r="H18" s="54"/>
      <c r="I18" s="54"/>
      <c r="J18" s="91"/>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Z18" s="429"/>
      <c r="BE18" s="92"/>
      <c r="BF18" s="63">
        <f>12+4+2+6+6+11+4+1+5+2+5+5+8+5</f>
        <v>76</v>
      </c>
      <c r="BK18" s="62"/>
    </row>
    <row r="19" spans="2:69" s="63" customFormat="1" ht="11.6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2"/>
      <c r="BK19" s="62"/>
    </row>
    <row r="20" spans="2:69" s="63" customFormat="1" ht="11.65" customHeight="1" x14ac:dyDescent="0.25">
      <c r="B20" s="89"/>
      <c r="C20" s="93"/>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9"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4"/>
      <c r="BK21" s="62"/>
    </row>
    <row r="22" spans="2:69"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9"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9"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9"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9"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E26" s="92"/>
      <c r="BK26" s="62"/>
    </row>
    <row r="27" spans="2:69" s="63" customFormat="1" ht="14.1"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E27" s="92"/>
      <c r="BK27" s="62"/>
    </row>
    <row r="28" spans="2:69" s="63" customFormat="1" ht="11.65" customHeight="1" x14ac:dyDescent="0.25">
      <c r="B28" s="89"/>
      <c r="C28"/>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9"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9"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9"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9"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4.1"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BK40" s="62"/>
    </row>
  </sheetData>
  <sheetProtection selectLockedCells="1" selectUnlockedCells="1"/>
  <dataConsolidate/>
  <mergeCells count="58">
    <mergeCell ref="B2:B6"/>
    <mergeCell ref="AV2:BJ2"/>
    <mergeCell ref="AV3:BJ3"/>
    <mergeCell ref="AV4:BJ4"/>
    <mergeCell ref="AV5:BJ6"/>
    <mergeCell ref="C2:Q4"/>
    <mergeCell ref="C5:Q6"/>
    <mergeCell ref="R2:AI4"/>
    <mergeCell ref="AJ2:AU2"/>
    <mergeCell ref="AJ3:AU3"/>
    <mergeCell ref="AJ4:AU4"/>
    <mergeCell ref="R5:AI6"/>
    <mergeCell ref="AJ5:AU6"/>
    <mergeCell ref="AT11:AT12"/>
    <mergeCell ref="AU11:AX11"/>
    <mergeCell ref="AY11:BB11"/>
    <mergeCell ref="BC11:BF11"/>
    <mergeCell ref="BG11:BJ11"/>
    <mergeCell ref="AS11:AS12"/>
    <mergeCell ref="Z11:Z12"/>
    <mergeCell ref="AA11:AA12"/>
    <mergeCell ref="AB11:AB12"/>
    <mergeCell ref="AC11:AC12"/>
    <mergeCell ref="AD11:AD12"/>
    <mergeCell ref="AE11:AE12"/>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X11:Y11"/>
    <mergeCell ref="B11:B12"/>
    <mergeCell ref="C11:C12"/>
    <mergeCell ref="D11:D12"/>
    <mergeCell ref="E11:G11"/>
    <mergeCell ref="H11:J11"/>
    <mergeCell ref="K11:M11"/>
    <mergeCell ref="AM7:AT7"/>
    <mergeCell ref="AU7:BJ8"/>
    <mergeCell ref="B8:C8"/>
    <mergeCell ref="D8:AL8"/>
    <mergeCell ref="AN8:AT8"/>
    <mergeCell ref="B7:C7"/>
    <mergeCell ref="D7:Z7"/>
    <mergeCell ref="AA7:AB7"/>
    <mergeCell ref="AC7:AJ7"/>
    <mergeCell ref="AK7:AL7"/>
  </mergeCells>
  <conditionalFormatting sqref="G13:G17">
    <cfRule type="colorScale" priority="378">
      <colorScale>
        <cfvo type="min"/>
        <cfvo type="max"/>
        <color theme="0"/>
        <color theme="0"/>
      </colorScale>
    </cfRule>
    <cfRule type="cellIs" dxfId="1072" priority="379" stopIfTrue="1" operator="between">
      <formula>0.9</formula>
      <formula>1.05</formula>
    </cfRule>
    <cfRule type="cellIs" dxfId="1071" priority="380" stopIfTrue="1" operator="between">
      <formula>0.7</formula>
      <formula>0.8999</formula>
    </cfRule>
    <cfRule type="cellIs" dxfId="1070" priority="381" stopIfTrue="1" operator="between">
      <formula>0</formula>
      <formula>0.699</formula>
    </cfRule>
    <cfRule type="cellIs" dxfId="1069" priority="382" stopIfTrue="1" operator="greaterThan">
      <formula>1.05</formula>
    </cfRule>
    <cfRule type="cellIs" dxfId="1068" priority="383" stopIfTrue="1" operator="between">
      <formula>0.9</formula>
      <formula>1.05</formula>
    </cfRule>
    <cfRule type="cellIs" dxfId="1067" priority="384" stopIfTrue="1" operator="between">
      <formula>0.7</formula>
      <formula>0.8999</formula>
    </cfRule>
    <cfRule type="cellIs" dxfId="1066" priority="385" stopIfTrue="1" operator="between">
      <formula>0</formula>
      <formula>0.699</formula>
    </cfRule>
    <cfRule type="cellIs" dxfId="1065" priority="386" stopIfTrue="1" operator="greaterThan">
      <formula>1.05</formula>
    </cfRule>
  </conditionalFormatting>
  <conditionalFormatting sqref="H13:I17 K13:L17 N13:O17 Q13:R17">
    <cfRule type="colorScale" priority="396">
      <colorScale>
        <cfvo type="min"/>
        <cfvo type="max"/>
        <color theme="0" tint="-4.9989318521683403E-2"/>
        <color theme="0" tint="-4.9989318521683403E-2"/>
      </colorScale>
    </cfRule>
  </conditionalFormatting>
  <conditionalFormatting sqref="J13:J17">
    <cfRule type="colorScale" priority="404">
      <colorScale>
        <cfvo type="min"/>
        <cfvo type="max"/>
        <color theme="0"/>
        <color theme="0"/>
      </colorScale>
    </cfRule>
    <cfRule type="cellIs" dxfId="1064" priority="405" stopIfTrue="1" operator="between">
      <formula>0.9</formula>
      <formula>1.05</formula>
    </cfRule>
    <cfRule type="cellIs" dxfId="1063" priority="406" stopIfTrue="1" operator="between">
      <formula>0.7</formula>
      <formula>0.8999</formula>
    </cfRule>
    <cfRule type="cellIs" dxfId="1062" priority="407" stopIfTrue="1" operator="between">
      <formula>0</formula>
      <formula>0.699</formula>
    </cfRule>
    <cfRule type="cellIs" dxfId="1061" priority="408" stopIfTrue="1" operator="greaterThan">
      <formula>1.05</formula>
    </cfRule>
    <cfRule type="cellIs" dxfId="1060" priority="409" stopIfTrue="1" operator="between">
      <formula>0.9</formula>
      <formula>1.05</formula>
    </cfRule>
    <cfRule type="cellIs" dxfId="1059" priority="410" stopIfTrue="1" operator="between">
      <formula>0.7</formula>
      <formula>0.8999</formula>
    </cfRule>
    <cfRule type="cellIs" dxfId="1058" priority="411" stopIfTrue="1" operator="between">
      <formula>0</formula>
      <formula>0.699</formula>
    </cfRule>
    <cfRule type="cellIs" dxfId="1057" priority="412" stopIfTrue="1" operator="greaterThan">
      <formula>1.05</formula>
    </cfRule>
  </conditionalFormatting>
  <conditionalFormatting sqref="M13:M17">
    <cfRule type="colorScale" priority="422">
      <colorScale>
        <cfvo type="min"/>
        <cfvo type="max"/>
        <color theme="0"/>
        <color theme="0"/>
      </colorScale>
    </cfRule>
    <cfRule type="cellIs" dxfId="1056" priority="423" stopIfTrue="1" operator="between">
      <formula>0.9</formula>
      <formula>1.05</formula>
    </cfRule>
    <cfRule type="cellIs" dxfId="1055" priority="424" stopIfTrue="1" operator="between">
      <formula>0.7</formula>
      <formula>0.8999</formula>
    </cfRule>
    <cfRule type="cellIs" dxfId="1054" priority="425" stopIfTrue="1" operator="between">
      <formula>0</formula>
      <formula>0.699</formula>
    </cfRule>
    <cfRule type="cellIs" dxfId="1053" priority="426" stopIfTrue="1" operator="greaterThan">
      <formula>1.05</formula>
    </cfRule>
    <cfRule type="cellIs" dxfId="1052" priority="427" stopIfTrue="1" operator="between">
      <formula>0.9</formula>
      <formula>1.05</formula>
    </cfRule>
    <cfRule type="cellIs" dxfId="1051" priority="428" stopIfTrue="1" operator="between">
      <formula>0.7</formula>
      <formula>0.8999</formula>
    </cfRule>
    <cfRule type="cellIs" dxfId="1050" priority="429" stopIfTrue="1" operator="between">
      <formula>0</formula>
      <formula>0.699</formula>
    </cfRule>
    <cfRule type="cellIs" dxfId="1049" priority="430" stopIfTrue="1" operator="greaterThan">
      <formula>1.05</formula>
    </cfRule>
  </conditionalFormatting>
  <conditionalFormatting sqref="P13:P17">
    <cfRule type="colorScale" priority="440">
      <colorScale>
        <cfvo type="min"/>
        <cfvo type="max"/>
        <color theme="0"/>
        <color theme="0"/>
      </colorScale>
    </cfRule>
    <cfRule type="cellIs" dxfId="1048" priority="441" stopIfTrue="1" operator="between">
      <formula>0.9</formula>
      <formula>1.05</formula>
    </cfRule>
    <cfRule type="cellIs" dxfId="1047" priority="442" stopIfTrue="1" operator="between">
      <formula>0.7</formula>
      <formula>0.8999</formula>
    </cfRule>
    <cfRule type="cellIs" dxfId="1046" priority="443" stopIfTrue="1" operator="between">
      <formula>0</formula>
      <formula>0.699</formula>
    </cfRule>
    <cfRule type="cellIs" dxfId="1045" priority="444" stopIfTrue="1" operator="greaterThan">
      <formula>1.05</formula>
    </cfRule>
    <cfRule type="cellIs" dxfId="1044" priority="445" stopIfTrue="1" operator="between">
      <formula>0.9</formula>
      <formula>1.05</formula>
    </cfRule>
    <cfRule type="cellIs" dxfId="1043" priority="446" stopIfTrue="1" operator="between">
      <formula>0.7</formula>
      <formula>0.8999</formula>
    </cfRule>
    <cfRule type="cellIs" dxfId="1042" priority="447" stopIfTrue="1" operator="between">
      <formula>0</formula>
      <formula>0.699</formula>
    </cfRule>
    <cfRule type="cellIs" dxfId="1041" priority="448" stopIfTrue="1" operator="greaterThan">
      <formula>1.05</formula>
    </cfRule>
  </conditionalFormatting>
  <conditionalFormatting sqref="S13:S16">
    <cfRule type="colorScale" priority="458">
      <colorScale>
        <cfvo type="min"/>
        <cfvo type="max"/>
        <color theme="0"/>
        <color theme="0"/>
      </colorScale>
    </cfRule>
    <cfRule type="cellIs" dxfId="1040" priority="459" stopIfTrue="1" operator="between">
      <formula>0.9</formula>
      <formula>1.05</formula>
    </cfRule>
    <cfRule type="cellIs" dxfId="1039" priority="460" stopIfTrue="1" operator="between">
      <formula>0.7</formula>
      <formula>0.8999</formula>
    </cfRule>
    <cfRule type="cellIs" dxfId="1038" priority="461" stopIfTrue="1" operator="between">
      <formula>0</formula>
      <formula>0.699</formula>
    </cfRule>
    <cfRule type="cellIs" dxfId="1037" priority="462" stopIfTrue="1" operator="greaterThan">
      <formula>1.05</formula>
    </cfRule>
    <cfRule type="cellIs" dxfId="1036" priority="463" stopIfTrue="1" operator="between">
      <formula>0.9</formula>
      <formula>1.05</formula>
    </cfRule>
    <cfRule type="cellIs" dxfId="1035" priority="464" stopIfTrue="1" operator="between">
      <formula>0.7</formula>
      <formula>0.8999</formula>
    </cfRule>
    <cfRule type="cellIs" dxfId="1034" priority="465" stopIfTrue="1" operator="between">
      <formula>0</formula>
      <formula>0.699</formula>
    </cfRule>
    <cfRule type="cellIs" dxfId="1033" priority="466" stopIfTrue="1" operator="greaterThan">
      <formula>1.05</formula>
    </cfRule>
  </conditionalFormatting>
  <conditionalFormatting sqref="S17">
    <cfRule type="colorScale" priority="1">
      <colorScale>
        <cfvo type="min"/>
        <cfvo type="max"/>
        <color theme="0"/>
        <color theme="0"/>
      </colorScale>
    </cfRule>
    <cfRule type="colorScale" priority="2">
      <colorScale>
        <cfvo type="min"/>
        <cfvo type="max"/>
        <color theme="0"/>
        <color rgb="FFFFEF9C"/>
      </colorScale>
    </cfRule>
    <cfRule type="cellIs" dxfId="1032" priority="3" stopIfTrue="1" operator="between">
      <formula>0.9</formula>
      <formula>1.05</formula>
    </cfRule>
    <cfRule type="cellIs" dxfId="1031" priority="4" stopIfTrue="1" operator="between">
      <formula>0.7</formula>
      <formula>0.8999</formula>
    </cfRule>
    <cfRule type="cellIs" dxfId="1030" priority="5" stopIfTrue="1" operator="between">
      <formula>0</formula>
      <formula>0.699</formula>
    </cfRule>
    <cfRule type="cellIs" dxfId="1029" priority="6" stopIfTrue="1" operator="greaterThan">
      <formula>1.05</formula>
    </cfRule>
    <cfRule type="cellIs" dxfId="1028" priority="7" stopIfTrue="1" operator="between">
      <formula>0.9</formula>
      <formula>1.05</formula>
    </cfRule>
    <cfRule type="cellIs" dxfId="1027" priority="8" stopIfTrue="1" operator="between">
      <formula>0.7</formula>
      <formula>0.8999</formula>
    </cfRule>
    <cfRule type="cellIs" dxfId="1026" priority="9" stopIfTrue="1" operator="between">
      <formula>0</formula>
      <formula>0.699</formula>
    </cfRule>
    <cfRule type="cellIs" dxfId="1025" priority="10" stopIfTrue="1" operator="greaterThan">
      <formula>1.05</formula>
    </cfRule>
  </conditionalFormatting>
  <dataValidations disablePrompts="1"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'C:\Users\luis.arias\Documents\VIGENCIA 2023\PLAN DE ACCION -POA\OFICINA ANALISIS ESTRATEGICO\[MATRIZ DOFA.xlsx]datos'!#REF!</xm:f>
          </x14:formula1>
          <xm:sqref>AM7:AT7 AO13:AO14 AK13:AK17</xm:sqref>
        </x14:dataValidation>
        <x14:dataValidation type="list" operator="equal" allowBlank="1" showErrorMessage="1">
          <x14:formula1>
            <xm:f>'C:\Users\luis.arias\Documents\VIGENCIA 2023\PLAN DE ACCION -POA\OFICINA ANALISIS ESTRATEGICO\[MATRIZ DOFA.xlsx]datos'!#REF!</xm:f>
          </x14:formula1>
          <xm:sqref>AP15:AP17 AQ16:AQ17</xm:sqref>
        </x14:dataValidation>
        <x14:dataValidation type="list" errorStyle="information" operator="equal" showInputMessage="1" showErrorMessage="1" prompt="Escoja el Proceso del Menú desplegable">
          <x14:formula1>
            <xm:f>'C:\Users\luis.arias\Documents\VIGENCIA 2023\PLAN DE ACCION -POA\OFICINA ANALISIS ESTRATEGICO\[MATRIZ DOFA.xlsx]datos'!#REF!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7"/>
  <sheetViews>
    <sheetView showGridLines="0" topLeftCell="B13" zoomScale="70" zoomScaleNormal="70" workbookViewId="0">
      <selection activeCell="BB14" sqref="BB14"/>
    </sheetView>
  </sheetViews>
  <sheetFormatPr baseColWidth="10" defaultColWidth="20.5703125" defaultRowHeight="12.75" customHeight="1" x14ac:dyDescent="0.25"/>
  <cols>
    <col min="1" max="1" width="4.7109375" customWidth="1"/>
    <col min="2" max="2" width="12.57031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4.85546875" style="62" customWidth="1"/>
    <col min="21" max="21" width="17.85546875" style="62" customWidth="1"/>
    <col min="22" max="22" width="34.85546875" style="62" customWidth="1"/>
    <col min="23" max="23" width="26.42578125" style="62" customWidth="1"/>
    <col min="24" max="24" width="34.28515625" style="62" customWidth="1"/>
    <col min="25" max="25" width="32.7109375" style="62" customWidth="1"/>
    <col min="26" max="26" width="20.5703125" style="63" customWidth="1"/>
    <col min="27" max="27" width="29.28515625" style="63" customWidth="1"/>
    <col min="28" max="36" width="20.5703125" style="63" customWidth="1"/>
    <col min="37" max="37" width="38.7109375" style="63" customWidth="1"/>
    <col min="38" max="38" width="20.5703125" style="63" customWidth="1"/>
    <col min="39" max="39" width="23.5703125" style="63" customWidth="1"/>
    <col min="40" max="40" width="70.42578125" style="63" customWidth="1"/>
    <col min="41" max="41" width="32.42578125" style="63" customWidth="1"/>
    <col min="42" max="42" width="29.140625" style="63" customWidth="1"/>
    <col min="43" max="43" width="26.85546875" style="63" customWidth="1"/>
    <col min="44" max="44" width="32.42578125" style="63" customWidth="1"/>
    <col min="45" max="48" width="20.5703125" style="63" customWidth="1"/>
    <col min="49" max="49" width="43.42578125" style="63" customWidth="1"/>
    <col min="50" max="50" width="33.7109375" style="62" customWidth="1"/>
    <col min="51" max="52" width="20.5703125" style="62" customWidth="1"/>
    <col min="53" max="53" width="63.28515625" style="62" customWidth="1"/>
    <col min="54" max="54" width="35.140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28.7109375" style="62" customWidth="1"/>
    <col min="63" max="251" width="20.5703125" style="62" customWidth="1"/>
  </cols>
  <sheetData>
    <row r="1" spans="2:251" s="97" customFormat="1" ht="12.75" customHeight="1" thickBot="1" x14ac:dyDescent="0.35">
      <c r="B1" s="95"/>
      <c r="C1" s="95"/>
      <c r="D1" s="95"/>
      <c r="E1" s="95"/>
      <c r="F1" s="95"/>
      <c r="G1" s="95"/>
      <c r="H1" s="95"/>
      <c r="I1" s="95"/>
      <c r="J1" s="95"/>
      <c r="K1" s="95"/>
      <c r="L1" s="95"/>
      <c r="M1" s="95"/>
      <c r="N1" s="95"/>
      <c r="O1" s="95"/>
      <c r="P1" s="95"/>
      <c r="Q1" s="95"/>
      <c r="R1" s="95"/>
      <c r="S1" s="95"/>
      <c r="T1" s="95"/>
      <c r="U1" s="95"/>
      <c r="V1" s="95"/>
      <c r="W1" s="95"/>
      <c r="X1" s="95"/>
      <c r="Y1" s="95"/>
      <c r="Z1" s="96"/>
      <c r="AA1" s="96"/>
      <c r="AB1" s="96"/>
      <c r="AC1" s="96"/>
      <c r="AD1" s="96"/>
      <c r="AE1" s="96"/>
      <c r="AF1" s="96"/>
      <c r="AG1" s="96"/>
      <c r="AH1" s="96"/>
      <c r="AI1" s="96"/>
      <c r="AJ1" s="96"/>
      <c r="AK1" s="96"/>
      <c r="AL1" s="96"/>
      <c r="AM1" s="96"/>
      <c r="AN1" s="96"/>
      <c r="AO1" s="96"/>
      <c r="AP1" s="96"/>
      <c r="AQ1" s="96"/>
      <c r="AR1" s="96"/>
      <c r="AS1" s="96"/>
      <c r="AT1" s="96"/>
      <c r="AU1" s="96"/>
      <c r="AV1" s="96"/>
      <c r="AW1" s="96"/>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row>
    <row r="2" spans="2:251" s="97" customFormat="1" ht="12.75" customHeight="1" thickBot="1" x14ac:dyDescent="0.35">
      <c r="B2" s="1138"/>
      <c r="C2" s="1126" t="s">
        <v>18</v>
      </c>
      <c r="D2" s="1127"/>
      <c r="E2" s="1127"/>
      <c r="F2" s="1127"/>
      <c r="G2" s="1127"/>
      <c r="H2" s="1127"/>
      <c r="I2" s="1127"/>
      <c r="J2" s="1127"/>
      <c r="K2" s="1127"/>
      <c r="L2" s="1127"/>
      <c r="M2" s="1127"/>
      <c r="N2" s="1127"/>
      <c r="O2" s="1127"/>
      <c r="P2" s="1127"/>
      <c r="Q2" s="1128"/>
      <c r="R2" s="1120" t="s">
        <v>200</v>
      </c>
      <c r="S2" s="1121"/>
      <c r="T2" s="1121"/>
      <c r="U2" s="1121"/>
      <c r="V2" s="1121"/>
      <c r="W2" s="1121"/>
      <c r="X2" s="1121"/>
      <c r="Y2" s="1121"/>
      <c r="Z2" s="1121"/>
      <c r="AA2" s="1121"/>
      <c r="AB2" s="1121"/>
      <c r="AC2" s="1121"/>
      <c r="AD2" s="1121"/>
      <c r="AE2" s="1121"/>
      <c r="AF2" s="1121"/>
      <c r="AG2" s="1121"/>
      <c r="AH2" s="1121"/>
      <c r="AI2" s="1122"/>
      <c r="AJ2" s="1147" t="s">
        <v>20</v>
      </c>
      <c r="AK2" s="1148"/>
      <c r="AL2" s="1148"/>
      <c r="AM2" s="1148"/>
      <c r="AN2" s="1148"/>
      <c r="AO2" s="1148"/>
      <c r="AP2" s="1148"/>
      <c r="AQ2" s="1148"/>
      <c r="AR2" s="1148"/>
      <c r="AS2" s="1148"/>
      <c r="AT2" s="1148"/>
      <c r="AU2" s="1149"/>
      <c r="AV2" s="1150" t="s">
        <v>21</v>
      </c>
      <c r="AW2" s="1151"/>
      <c r="AX2" s="1151"/>
      <c r="AY2" s="1151"/>
      <c r="AZ2" s="1151"/>
      <c r="BA2" s="1151"/>
      <c r="BB2" s="1151"/>
      <c r="BC2" s="1151"/>
      <c r="BD2" s="1151"/>
      <c r="BE2" s="1151"/>
      <c r="BF2" s="1151"/>
      <c r="BG2" s="1151"/>
      <c r="BH2" s="1151"/>
      <c r="BI2" s="1151"/>
      <c r="BJ2" s="1152"/>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row>
    <row r="3" spans="2:251" s="97" customFormat="1" ht="12.75" customHeight="1" thickBot="1" x14ac:dyDescent="0.35">
      <c r="B3" s="1139"/>
      <c r="C3" s="1141"/>
      <c r="D3" s="1142"/>
      <c r="E3" s="1142"/>
      <c r="F3" s="1142"/>
      <c r="G3" s="1142"/>
      <c r="H3" s="1142"/>
      <c r="I3" s="1142"/>
      <c r="J3" s="1142"/>
      <c r="K3" s="1142"/>
      <c r="L3" s="1142"/>
      <c r="M3" s="1142"/>
      <c r="N3" s="1142"/>
      <c r="O3" s="1142"/>
      <c r="P3" s="1142"/>
      <c r="Q3" s="1143"/>
      <c r="R3" s="1144"/>
      <c r="S3" s="1145"/>
      <c r="T3" s="1145"/>
      <c r="U3" s="1145"/>
      <c r="V3" s="1145"/>
      <c r="W3" s="1145"/>
      <c r="X3" s="1145"/>
      <c r="Y3" s="1145"/>
      <c r="Z3" s="1145"/>
      <c r="AA3" s="1145"/>
      <c r="AB3" s="1145"/>
      <c r="AC3" s="1145"/>
      <c r="AD3" s="1145"/>
      <c r="AE3" s="1145"/>
      <c r="AF3" s="1145"/>
      <c r="AG3" s="1145"/>
      <c r="AH3" s="1145"/>
      <c r="AI3" s="1146"/>
      <c r="AJ3" s="1147" t="s">
        <v>22</v>
      </c>
      <c r="AK3" s="1148"/>
      <c r="AL3" s="1148"/>
      <c r="AM3" s="1148"/>
      <c r="AN3" s="1148"/>
      <c r="AO3" s="1148"/>
      <c r="AP3" s="1148"/>
      <c r="AQ3" s="1148"/>
      <c r="AR3" s="1148"/>
      <c r="AS3" s="1148"/>
      <c r="AT3" s="1148"/>
      <c r="AU3" s="1149"/>
      <c r="AV3" s="1153">
        <v>3</v>
      </c>
      <c r="AW3" s="1154"/>
      <c r="AX3" s="1154"/>
      <c r="AY3" s="1154"/>
      <c r="AZ3" s="1154"/>
      <c r="BA3" s="1154"/>
      <c r="BB3" s="1154"/>
      <c r="BC3" s="1154"/>
      <c r="BD3" s="1154"/>
      <c r="BE3" s="1154"/>
      <c r="BF3" s="1154"/>
      <c r="BG3" s="1154"/>
      <c r="BH3" s="1154"/>
      <c r="BI3" s="1154"/>
      <c r="BJ3" s="115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row>
    <row r="4" spans="2:251" s="97" customFormat="1" ht="12.75" customHeight="1" thickBot="1" x14ac:dyDescent="0.35">
      <c r="B4" s="1139"/>
      <c r="C4" s="1129"/>
      <c r="D4" s="1130"/>
      <c r="E4" s="1130"/>
      <c r="F4" s="1130"/>
      <c r="G4" s="1130"/>
      <c r="H4" s="1130"/>
      <c r="I4" s="1130"/>
      <c r="J4" s="1130"/>
      <c r="K4" s="1130"/>
      <c r="L4" s="1130"/>
      <c r="M4" s="1130"/>
      <c r="N4" s="1130"/>
      <c r="O4" s="1130"/>
      <c r="P4" s="1130"/>
      <c r="Q4" s="1131"/>
      <c r="R4" s="1123"/>
      <c r="S4" s="1124"/>
      <c r="T4" s="1124"/>
      <c r="U4" s="1124"/>
      <c r="V4" s="1124"/>
      <c r="W4" s="1124"/>
      <c r="X4" s="1124"/>
      <c r="Y4" s="1124"/>
      <c r="Z4" s="1124"/>
      <c r="AA4" s="1124"/>
      <c r="AB4" s="1124"/>
      <c r="AC4" s="1124"/>
      <c r="AD4" s="1124"/>
      <c r="AE4" s="1124"/>
      <c r="AF4" s="1124"/>
      <c r="AG4" s="1124"/>
      <c r="AH4" s="1124"/>
      <c r="AI4" s="1125"/>
      <c r="AJ4" s="1147" t="s">
        <v>23</v>
      </c>
      <c r="AK4" s="1148"/>
      <c r="AL4" s="1148"/>
      <c r="AM4" s="1148"/>
      <c r="AN4" s="1148"/>
      <c r="AO4" s="1148"/>
      <c r="AP4" s="1148"/>
      <c r="AQ4" s="1148"/>
      <c r="AR4" s="1148"/>
      <c r="AS4" s="1148"/>
      <c r="AT4" s="1148"/>
      <c r="AU4" s="1149"/>
      <c r="AV4" s="1156">
        <v>42741</v>
      </c>
      <c r="AW4" s="1157"/>
      <c r="AX4" s="1157"/>
      <c r="AY4" s="1157"/>
      <c r="AZ4" s="1157"/>
      <c r="BA4" s="1157"/>
      <c r="BB4" s="1157"/>
      <c r="BC4" s="1157"/>
      <c r="BD4" s="1157"/>
      <c r="BE4" s="1157"/>
      <c r="BF4" s="1157"/>
      <c r="BG4" s="1157"/>
      <c r="BH4" s="1157"/>
      <c r="BI4" s="1157"/>
      <c r="BJ4" s="1158"/>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row>
    <row r="5" spans="2:251" s="97" customFormat="1" ht="24" customHeight="1" x14ac:dyDescent="0.3">
      <c r="B5" s="1139"/>
      <c r="C5" s="1126" t="s">
        <v>24</v>
      </c>
      <c r="D5" s="1127"/>
      <c r="E5" s="1127"/>
      <c r="F5" s="1127"/>
      <c r="G5" s="1127"/>
      <c r="H5" s="1127"/>
      <c r="I5" s="1127"/>
      <c r="J5" s="1127"/>
      <c r="K5" s="1127"/>
      <c r="L5" s="1127"/>
      <c r="M5" s="1127"/>
      <c r="N5" s="1127"/>
      <c r="O5" s="1127"/>
      <c r="P5" s="1127"/>
      <c r="Q5" s="1128"/>
      <c r="R5" s="1120" t="s">
        <v>25</v>
      </c>
      <c r="S5" s="1121"/>
      <c r="T5" s="1121"/>
      <c r="U5" s="1121"/>
      <c r="V5" s="1121"/>
      <c r="W5" s="1121"/>
      <c r="X5" s="1121"/>
      <c r="Y5" s="1121"/>
      <c r="Z5" s="1121"/>
      <c r="AA5" s="1121"/>
      <c r="AB5" s="1121"/>
      <c r="AC5" s="1121"/>
      <c r="AD5" s="1121"/>
      <c r="AE5" s="1121"/>
      <c r="AF5" s="1121"/>
      <c r="AG5" s="1121"/>
      <c r="AH5" s="1121"/>
      <c r="AI5" s="1122"/>
      <c r="AJ5" s="1126" t="s">
        <v>26</v>
      </c>
      <c r="AK5" s="1127"/>
      <c r="AL5" s="1127"/>
      <c r="AM5" s="1127"/>
      <c r="AN5" s="1127"/>
      <c r="AO5" s="1127"/>
      <c r="AP5" s="1127"/>
      <c r="AQ5" s="1127"/>
      <c r="AR5" s="1127"/>
      <c r="AS5" s="1127"/>
      <c r="AT5" s="1127"/>
      <c r="AU5" s="1128"/>
      <c r="AV5" s="1132" t="s">
        <v>27</v>
      </c>
      <c r="AW5" s="1133"/>
      <c r="AX5" s="1133"/>
      <c r="AY5" s="1133"/>
      <c r="AZ5" s="1133"/>
      <c r="BA5" s="1133"/>
      <c r="BB5" s="1133"/>
      <c r="BC5" s="1133"/>
      <c r="BD5" s="1133"/>
      <c r="BE5" s="1133"/>
      <c r="BF5" s="1133"/>
      <c r="BG5" s="1133"/>
      <c r="BH5" s="1133"/>
      <c r="BI5" s="1133"/>
      <c r="BJ5" s="1134"/>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row>
    <row r="6" spans="2:251" s="97" customFormat="1" ht="27" customHeight="1" thickBot="1" x14ac:dyDescent="0.35">
      <c r="B6" s="1140"/>
      <c r="C6" s="1129"/>
      <c r="D6" s="1130"/>
      <c r="E6" s="1130"/>
      <c r="F6" s="1130"/>
      <c r="G6" s="1130"/>
      <c r="H6" s="1130"/>
      <c r="I6" s="1130"/>
      <c r="J6" s="1130"/>
      <c r="K6" s="1130"/>
      <c r="L6" s="1130"/>
      <c r="M6" s="1130"/>
      <c r="N6" s="1130"/>
      <c r="O6" s="1130"/>
      <c r="P6" s="1130"/>
      <c r="Q6" s="1131"/>
      <c r="R6" s="1123"/>
      <c r="S6" s="1124"/>
      <c r="T6" s="1124"/>
      <c r="U6" s="1124"/>
      <c r="V6" s="1124"/>
      <c r="W6" s="1124"/>
      <c r="X6" s="1124"/>
      <c r="Y6" s="1124"/>
      <c r="Z6" s="1124"/>
      <c r="AA6" s="1124"/>
      <c r="AB6" s="1124"/>
      <c r="AC6" s="1124"/>
      <c r="AD6" s="1124"/>
      <c r="AE6" s="1124"/>
      <c r="AF6" s="1124"/>
      <c r="AG6" s="1124"/>
      <c r="AH6" s="1124"/>
      <c r="AI6" s="1125"/>
      <c r="AJ6" s="1129"/>
      <c r="AK6" s="1130"/>
      <c r="AL6" s="1130"/>
      <c r="AM6" s="1130"/>
      <c r="AN6" s="1130"/>
      <c r="AO6" s="1130"/>
      <c r="AP6" s="1130"/>
      <c r="AQ6" s="1130"/>
      <c r="AR6" s="1130"/>
      <c r="AS6" s="1130"/>
      <c r="AT6" s="1130"/>
      <c r="AU6" s="1131"/>
      <c r="AV6" s="1135"/>
      <c r="AW6" s="1136"/>
      <c r="AX6" s="1136"/>
      <c r="AY6" s="1136"/>
      <c r="AZ6" s="1136"/>
      <c r="BA6" s="1136"/>
      <c r="BB6" s="1136"/>
      <c r="BC6" s="1136"/>
      <c r="BD6" s="1136"/>
      <c r="BE6" s="1136"/>
      <c r="BF6" s="1136"/>
      <c r="BG6" s="1136"/>
      <c r="BH6" s="1136"/>
      <c r="BI6" s="1136"/>
      <c r="BJ6" s="1137"/>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row>
    <row r="7" spans="2:251" s="54" customFormat="1" ht="28.5" customHeight="1" x14ac:dyDescent="0.25">
      <c r="B7" s="1035" t="s">
        <v>28</v>
      </c>
      <c r="C7" s="1036"/>
      <c r="D7" s="1037"/>
      <c r="E7" s="1037"/>
      <c r="F7" s="1037"/>
      <c r="G7" s="1037"/>
      <c r="H7" s="1037"/>
      <c r="I7" s="1037"/>
      <c r="J7" s="1037"/>
      <c r="K7" s="1037"/>
      <c r="L7" s="1037"/>
      <c r="M7" s="1037"/>
      <c r="N7" s="1037"/>
      <c r="O7" s="1037"/>
      <c r="P7" s="1037"/>
      <c r="Q7" s="1037"/>
      <c r="R7" s="1037"/>
      <c r="S7" s="1037"/>
      <c r="T7" s="1037"/>
      <c r="U7" s="1037"/>
      <c r="V7" s="1037"/>
      <c r="W7" s="1037"/>
      <c r="X7" s="1037"/>
      <c r="Y7" s="1037"/>
      <c r="Z7" s="1037"/>
      <c r="AA7" s="1064" t="s">
        <v>30</v>
      </c>
      <c r="AB7" s="1064"/>
      <c r="AC7" s="1065"/>
      <c r="AD7" s="1065"/>
      <c r="AE7" s="1065"/>
      <c r="AF7" s="1065"/>
      <c r="AG7" s="1065"/>
      <c r="AH7" s="1065"/>
      <c r="AI7" s="1065"/>
      <c r="AJ7" s="1065"/>
      <c r="AK7" s="1064" t="s">
        <v>32</v>
      </c>
      <c r="AL7" s="1064"/>
      <c r="AM7" s="1061"/>
      <c r="AN7" s="1061"/>
      <c r="AO7" s="1061"/>
      <c r="AP7" s="1061"/>
      <c r="AQ7" s="1061"/>
      <c r="AR7" s="1061"/>
      <c r="AS7" s="1061"/>
      <c r="AT7" s="1061"/>
      <c r="AU7" s="1062"/>
      <c r="AV7" s="1062"/>
      <c r="AW7" s="1062"/>
      <c r="AX7" s="1062"/>
      <c r="AY7" s="1062"/>
      <c r="AZ7" s="1062"/>
      <c r="BA7" s="1062"/>
      <c r="BB7" s="1062"/>
      <c r="BC7" s="1062"/>
      <c r="BD7" s="1062"/>
      <c r="BE7" s="1062"/>
      <c r="BF7" s="1062"/>
      <c r="BG7" s="1062"/>
      <c r="BH7" s="1062"/>
      <c r="BI7" s="1062"/>
      <c r="BJ7" s="1063"/>
    </row>
    <row r="8" spans="2:251" s="54" customFormat="1" ht="24.75" customHeight="1" x14ac:dyDescent="0.25">
      <c r="B8" s="1020" t="s">
        <v>34</v>
      </c>
      <c r="C8" s="1021"/>
      <c r="D8" s="1030"/>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94" t="s">
        <v>36</v>
      </c>
      <c r="AN8" s="1033"/>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251" s="54" customFormat="1" ht="30" customHeight="1" x14ac:dyDescent="0.25">
      <c r="B9" s="1022" t="s">
        <v>201</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251" s="54" customFormat="1" ht="38.25" customHeight="1" x14ac:dyDescent="0.25">
      <c r="B10" s="1073"/>
      <c r="C10" s="1056"/>
      <c r="D10" s="1056"/>
      <c r="E10" s="1056" t="s">
        <v>39</v>
      </c>
      <c r="F10" s="1056"/>
      <c r="G10" s="1056"/>
      <c r="H10" s="1056"/>
      <c r="I10" s="1056"/>
      <c r="J10" s="1056"/>
      <c r="K10" s="1056"/>
      <c r="L10" s="1056"/>
      <c r="M10" s="1056"/>
      <c r="N10" s="1056"/>
      <c r="O10" s="1056"/>
      <c r="P10" s="1056"/>
      <c r="Q10" s="1056"/>
      <c r="R10" s="1056"/>
      <c r="S10" s="1056"/>
      <c r="T10" s="1056"/>
      <c r="U10" s="1056" t="s">
        <v>40</v>
      </c>
      <c r="V10" s="1056"/>
      <c r="W10" s="1056"/>
      <c r="X10" s="1056"/>
      <c r="Y10" s="1056"/>
      <c r="Z10" s="1056"/>
      <c r="AA10" s="1056"/>
      <c r="AB10" s="1056"/>
      <c r="AC10" s="1056"/>
      <c r="AD10" s="1056"/>
      <c r="AE10" s="1056"/>
      <c r="AF10" s="1056"/>
      <c r="AG10" s="1056"/>
      <c r="AH10" s="1056"/>
      <c r="AI10" s="1056"/>
      <c r="AJ10" s="1056"/>
      <c r="AK10" s="1056"/>
      <c r="AL10" s="1056"/>
      <c r="AM10" s="1056"/>
      <c r="AN10" s="1056"/>
      <c r="AO10" s="1056"/>
      <c r="AP10" s="1056"/>
      <c r="AQ10" s="1056"/>
      <c r="AR10" s="1056"/>
      <c r="AS10" s="1056"/>
      <c r="AT10" s="1056"/>
      <c r="AU10" s="1059"/>
      <c r="AV10" s="1059"/>
      <c r="AW10" s="1059"/>
      <c r="AX10" s="1059"/>
      <c r="AY10" s="1059"/>
      <c r="AZ10" s="1059"/>
      <c r="BA10" s="1059"/>
      <c r="BB10" s="1059"/>
      <c r="BC10" s="1059"/>
      <c r="BD10" s="1059"/>
      <c r="BE10" s="1059"/>
      <c r="BF10" s="1059"/>
      <c r="BG10" s="1059"/>
      <c r="BH10" s="1059"/>
      <c r="BI10" s="1059"/>
      <c r="BJ10" s="1060"/>
    </row>
    <row r="11" spans="2:251" s="129" customFormat="1" ht="33"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076" t="s">
        <v>63</v>
      </c>
      <c r="AL11" s="1077"/>
      <c r="AM11" s="1077"/>
      <c r="AN11" s="1077"/>
      <c r="AO11" s="1077"/>
      <c r="AP11" s="1077"/>
      <c r="AQ11" s="1078"/>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251" s="129" customFormat="1" ht="52.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SUM(T13:T15)</f>
        <v>0.42500000000000004</v>
      </c>
      <c r="U12" s="1058"/>
      <c r="V12" s="1058"/>
      <c r="W12" s="1058"/>
      <c r="X12" s="131" t="s">
        <v>74</v>
      </c>
      <c r="Y12" s="131" t="s">
        <v>75</v>
      </c>
      <c r="Z12" s="1083"/>
      <c r="AA12" s="1058"/>
      <c r="AB12" s="1058"/>
      <c r="AC12" s="1058"/>
      <c r="AD12" s="1058"/>
      <c r="AE12" s="1057"/>
      <c r="AF12" s="132" t="s">
        <v>202</v>
      </c>
      <c r="AG12" s="132" t="s">
        <v>77</v>
      </c>
      <c r="AH12" s="133" t="s">
        <v>203</v>
      </c>
      <c r="AI12" s="1057"/>
      <c r="AJ12" s="1058"/>
      <c r="AK12" s="146" t="s">
        <v>79</v>
      </c>
      <c r="AL12" s="146" t="s">
        <v>80</v>
      </c>
      <c r="AM12" s="146" t="s">
        <v>81</v>
      </c>
      <c r="AN12" s="146" t="s">
        <v>204</v>
      </c>
      <c r="AO12" s="146" t="s">
        <v>205</v>
      </c>
      <c r="AP12" s="146" t="s">
        <v>83</v>
      </c>
      <c r="AQ12" s="146"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251" s="161" customFormat="1" ht="112.5" customHeight="1" x14ac:dyDescent="0.25">
      <c r="B13" s="788">
        <v>1</v>
      </c>
      <c r="C13" s="47" t="s">
        <v>337</v>
      </c>
      <c r="D13" s="48">
        <v>0.3</v>
      </c>
      <c r="E13" s="164">
        <v>0</v>
      </c>
      <c r="F13" s="69">
        <v>0</v>
      </c>
      <c r="G13" s="50" t="str">
        <f>IF(ISERROR(F13/E13),"",(F13/E13))</f>
        <v/>
      </c>
      <c r="H13" s="69">
        <v>0.25</v>
      </c>
      <c r="I13" s="69">
        <v>0.25</v>
      </c>
      <c r="J13" s="50">
        <v>1</v>
      </c>
      <c r="K13" s="69">
        <v>0.25</v>
      </c>
      <c r="L13" s="69"/>
      <c r="M13" s="50">
        <v>0</v>
      </c>
      <c r="N13" s="69">
        <v>0.5</v>
      </c>
      <c r="O13" s="69"/>
      <c r="P13" s="50">
        <v>0</v>
      </c>
      <c r="Q13" s="69">
        <f t="shared" ref="Q13:Q14" si="0">SUM(E13,H13,K13,N13)</f>
        <v>1</v>
      </c>
      <c r="R13" s="417">
        <f>SUM(F13,I13,L13,O13)</f>
        <v>0.25</v>
      </c>
      <c r="S13" s="50">
        <f>IF((IF(ISERROR(R13/Q13),0,(R13/Q13)))&gt;1,1,(IF(ISERROR(R13/Q13),0,(R13/Q13))))</f>
        <v>0.25</v>
      </c>
      <c r="T13" s="166">
        <f>S13*D13</f>
        <v>7.4999999999999997E-2</v>
      </c>
      <c r="U13" s="47" t="s">
        <v>338</v>
      </c>
      <c r="V13" s="47" t="s">
        <v>339</v>
      </c>
      <c r="W13" s="50" t="s">
        <v>340</v>
      </c>
      <c r="X13" s="50" t="s">
        <v>341</v>
      </c>
      <c r="Y13" s="50" t="s">
        <v>342</v>
      </c>
      <c r="Z13" s="71" t="s">
        <v>212</v>
      </c>
      <c r="AA13" s="50" t="s">
        <v>343</v>
      </c>
      <c r="AB13" s="71" t="s">
        <v>162</v>
      </c>
      <c r="AC13" s="71" t="s">
        <v>100</v>
      </c>
      <c r="AD13" s="71" t="s">
        <v>344</v>
      </c>
      <c r="AE13" s="72" t="s">
        <v>102</v>
      </c>
      <c r="AF13" s="72" t="s">
        <v>345</v>
      </c>
      <c r="AG13" s="72">
        <v>2023</v>
      </c>
      <c r="AH13" s="72" t="s">
        <v>345</v>
      </c>
      <c r="AI13" s="72" t="s">
        <v>103</v>
      </c>
      <c r="AJ13" s="71" t="s">
        <v>151</v>
      </c>
      <c r="AK13" s="39" t="s">
        <v>105</v>
      </c>
      <c r="AL13" s="75" t="s">
        <v>345</v>
      </c>
      <c r="AM13" s="73"/>
      <c r="AN13" s="74" t="s">
        <v>346</v>
      </c>
      <c r="AO13" s="75" t="s">
        <v>108</v>
      </c>
      <c r="AP13" s="75" t="s">
        <v>109</v>
      </c>
      <c r="AQ13" s="75" t="s">
        <v>347</v>
      </c>
      <c r="AR13" s="35" t="s">
        <v>348</v>
      </c>
      <c r="AS13" s="35"/>
      <c r="AT13" s="77" t="s">
        <v>349</v>
      </c>
      <c r="AU13" s="457">
        <v>0</v>
      </c>
      <c r="AV13" s="789">
        <v>0</v>
      </c>
      <c r="AW13" s="790" t="s">
        <v>350</v>
      </c>
      <c r="AX13" s="790" t="s">
        <v>345</v>
      </c>
      <c r="AY13" s="467">
        <v>0.25</v>
      </c>
      <c r="AZ13" s="820">
        <v>0.25</v>
      </c>
      <c r="BA13" s="791" t="s">
        <v>351</v>
      </c>
      <c r="BB13" s="823" t="s">
        <v>352</v>
      </c>
      <c r="BC13" s="457"/>
      <c r="BD13" s="789"/>
      <c r="BE13" s="790"/>
      <c r="BF13" s="790"/>
      <c r="BG13" s="428"/>
      <c r="BH13" s="789"/>
      <c r="BI13" s="792"/>
      <c r="BJ13" s="793"/>
      <c r="BK13" s="461"/>
      <c r="BL13" s="461"/>
      <c r="BM13" s="461"/>
      <c r="BN13" s="461"/>
    </row>
    <row r="14" spans="2:251" s="161" customFormat="1" ht="150" customHeight="1" x14ac:dyDescent="0.25">
      <c r="B14" s="172">
        <v>2</v>
      </c>
      <c r="C14" s="38" t="s">
        <v>353</v>
      </c>
      <c r="D14" s="48">
        <v>0.5</v>
      </c>
      <c r="E14" s="69">
        <v>0.25</v>
      </c>
      <c r="F14" s="69">
        <v>0.25</v>
      </c>
      <c r="G14" s="50">
        <f>IF(ISERROR(F14/E14),"",(F14/E14))</f>
        <v>1</v>
      </c>
      <c r="H14" s="69">
        <v>0.25</v>
      </c>
      <c r="I14" s="69">
        <v>0.25</v>
      </c>
      <c r="J14" s="50">
        <v>1</v>
      </c>
      <c r="K14" s="69">
        <v>0.25</v>
      </c>
      <c r="L14" s="69"/>
      <c r="M14" s="50">
        <v>0</v>
      </c>
      <c r="N14" s="69">
        <v>0.25</v>
      </c>
      <c r="O14" s="69"/>
      <c r="P14" s="50">
        <v>0</v>
      </c>
      <c r="Q14" s="69">
        <f t="shared" si="0"/>
        <v>1</v>
      </c>
      <c r="R14" s="417">
        <f>SUM(F14,I14,L14,O14)</f>
        <v>0.5</v>
      </c>
      <c r="S14" s="50">
        <f>IF((IF(ISERROR(R14/Q14),0,(R14/Q14)))&gt;1,1,(IF(ISERROR(R14/Q14),0,(R14/Q14))))</f>
        <v>0.5</v>
      </c>
      <c r="T14" s="166">
        <f>S14*D14</f>
        <v>0.25</v>
      </c>
      <c r="U14" s="60" t="s">
        <v>354</v>
      </c>
      <c r="V14" s="47" t="s">
        <v>355</v>
      </c>
      <c r="W14" s="50" t="s">
        <v>356</v>
      </c>
      <c r="X14" s="50" t="s">
        <v>357</v>
      </c>
      <c r="Y14" s="50" t="s">
        <v>358</v>
      </c>
      <c r="Z14" s="98" t="s">
        <v>212</v>
      </c>
      <c r="AA14" s="50" t="s">
        <v>359</v>
      </c>
      <c r="AB14" s="71" t="s">
        <v>162</v>
      </c>
      <c r="AC14" s="71" t="s">
        <v>209</v>
      </c>
      <c r="AD14" s="71" t="s">
        <v>101</v>
      </c>
      <c r="AE14" s="71" t="s">
        <v>102</v>
      </c>
      <c r="AF14" s="71" t="s">
        <v>345</v>
      </c>
      <c r="AG14" s="71">
        <v>2023</v>
      </c>
      <c r="AH14" s="71" t="s">
        <v>345</v>
      </c>
      <c r="AI14" s="71" t="s">
        <v>103</v>
      </c>
      <c r="AJ14" s="71" t="s">
        <v>151</v>
      </c>
      <c r="AK14" s="39" t="s">
        <v>105</v>
      </c>
      <c r="AL14" s="75" t="s">
        <v>345</v>
      </c>
      <c r="AM14" s="73" t="s">
        <v>345</v>
      </c>
      <c r="AN14" s="74" t="s">
        <v>360</v>
      </c>
      <c r="AO14" s="75" t="s">
        <v>108</v>
      </c>
      <c r="AP14" s="75" t="s">
        <v>361</v>
      </c>
      <c r="AQ14" s="75"/>
      <c r="AR14" s="35" t="s">
        <v>362</v>
      </c>
      <c r="AS14" s="35"/>
      <c r="AT14" s="77" t="s">
        <v>349</v>
      </c>
      <c r="AU14" s="430">
        <v>0.25</v>
      </c>
      <c r="AV14" s="457">
        <v>25</v>
      </c>
      <c r="AW14" s="459" t="s">
        <v>363</v>
      </c>
      <c r="AX14" s="556" t="s">
        <v>364</v>
      </c>
      <c r="AY14" s="467">
        <v>0.25</v>
      </c>
      <c r="AZ14" s="467">
        <v>0.25</v>
      </c>
      <c r="BA14" s="464" t="s">
        <v>365</v>
      </c>
      <c r="BB14" s="657" t="s">
        <v>366</v>
      </c>
      <c r="BC14" s="457"/>
      <c r="BD14" s="457"/>
      <c r="BE14" s="459"/>
      <c r="BF14" s="459"/>
      <c r="BG14" s="457"/>
      <c r="BH14" s="457"/>
      <c r="BI14" s="465"/>
      <c r="BJ14" s="468"/>
      <c r="BK14" s="461"/>
      <c r="BL14" s="461"/>
      <c r="BM14" s="461"/>
      <c r="BN14" s="461"/>
    </row>
    <row r="15" spans="2:251" s="161" customFormat="1" ht="175.5" customHeight="1" x14ac:dyDescent="0.2">
      <c r="B15" s="172">
        <v>3</v>
      </c>
      <c r="C15" s="99" t="s">
        <v>367</v>
      </c>
      <c r="D15" s="48">
        <v>0.2</v>
      </c>
      <c r="E15" s="69">
        <v>0</v>
      </c>
      <c r="F15" s="69">
        <v>0</v>
      </c>
      <c r="G15" s="431" t="str">
        <f>IF(ISERROR(F15/E15),"",(F15/E15))</f>
        <v/>
      </c>
      <c r="H15" s="69">
        <v>0.5</v>
      </c>
      <c r="I15" s="656">
        <v>0.5</v>
      </c>
      <c r="J15" s="50">
        <v>1</v>
      </c>
      <c r="K15" s="165"/>
      <c r="L15" s="165"/>
      <c r="M15" s="50">
        <v>0</v>
      </c>
      <c r="N15" s="69">
        <v>0.5</v>
      </c>
      <c r="O15" s="165"/>
      <c r="P15" s="50">
        <v>0</v>
      </c>
      <c r="Q15" s="69">
        <f t="shared" ref="Q15" si="1">SUM(E15,H15,K15,N15)</f>
        <v>1</v>
      </c>
      <c r="R15" s="417">
        <f>SUM(F15,I15,L15,O15)</f>
        <v>0.5</v>
      </c>
      <c r="S15" s="50">
        <f>IF((IF(ISERROR(R15/Q15),0,(R15/Q15)))&gt;1,1,(IF(ISERROR(R15/Q15),0,(R15/Q15))))</f>
        <v>0.5</v>
      </c>
      <c r="T15" s="166">
        <f>S15*D15</f>
        <v>0.1</v>
      </c>
      <c r="U15" s="47" t="s">
        <v>368</v>
      </c>
      <c r="V15" s="47" t="s">
        <v>369</v>
      </c>
      <c r="W15" s="163" t="s">
        <v>370</v>
      </c>
      <c r="X15" s="163" t="s">
        <v>371</v>
      </c>
      <c r="Y15" s="163" t="s">
        <v>372</v>
      </c>
      <c r="Z15" s="72" t="s">
        <v>212</v>
      </c>
      <c r="AA15" s="80" t="s">
        <v>373</v>
      </c>
      <c r="AB15" s="72" t="s">
        <v>162</v>
      </c>
      <c r="AC15" s="72" t="s">
        <v>100</v>
      </c>
      <c r="AD15" s="72" t="s">
        <v>344</v>
      </c>
      <c r="AE15" s="72" t="s">
        <v>102</v>
      </c>
      <c r="AF15" s="72" t="s">
        <v>345</v>
      </c>
      <c r="AG15" s="72">
        <v>2023</v>
      </c>
      <c r="AH15" s="72" t="s">
        <v>345</v>
      </c>
      <c r="AI15" s="72" t="s">
        <v>103</v>
      </c>
      <c r="AJ15" s="72" t="s">
        <v>151</v>
      </c>
      <c r="AK15" s="100" t="s">
        <v>374</v>
      </c>
      <c r="AL15" s="76" t="s">
        <v>345</v>
      </c>
      <c r="AM15" s="81" t="s">
        <v>345</v>
      </c>
      <c r="AN15" s="74" t="s">
        <v>375</v>
      </c>
      <c r="AO15" s="76" t="s">
        <v>108</v>
      </c>
      <c r="AP15" s="76" t="s">
        <v>109</v>
      </c>
      <c r="AQ15" s="76"/>
      <c r="AR15" s="35" t="s">
        <v>348</v>
      </c>
      <c r="AS15" s="35"/>
      <c r="AT15" s="77" t="s">
        <v>349</v>
      </c>
      <c r="AU15" s="428">
        <v>0</v>
      </c>
      <c r="AV15" s="457">
        <v>0</v>
      </c>
      <c r="AW15" s="459" t="s">
        <v>376</v>
      </c>
      <c r="AX15" s="459" t="s">
        <v>345</v>
      </c>
      <c r="AY15" s="467">
        <v>0.25</v>
      </c>
      <c r="AZ15" s="467">
        <v>0.25</v>
      </c>
      <c r="BA15" s="464" t="s">
        <v>377</v>
      </c>
      <c r="BB15" s="657" t="s">
        <v>352</v>
      </c>
      <c r="BC15" s="457"/>
      <c r="BD15" s="457"/>
      <c r="BE15" s="465"/>
      <c r="BF15" s="459"/>
      <c r="BG15" s="457"/>
      <c r="BH15" s="457"/>
      <c r="BI15" s="465"/>
      <c r="BJ15" s="468"/>
      <c r="BK15" s="461"/>
      <c r="BL15" s="461"/>
      <c r="BM15" s="461"/>
      <c r="BN15" s="461"/>
    </row>
    <row r="16" spans="2:251" s="63" customFormat="1" ht="12.75" customHeight="1" x14ac:dyDescent="0.25">
      <c r="B16" s="89"/>
      <c r="C16" s="54"/>
      <c r="D16" s="91"/>
      <c r="E16" s="54"/>
      <c r="F16" s="54"/>
      <c r="G16" s="54"/>
      <c r="H16" s="54"/>
      <c r="I16" s="54"/>
      <c r="J16" s="54"/>
      <c r="K16" s="54"/>
      <c r="L16" s="54"/>
      <c r="M16" s="54"/>
      <c r="N16" s="54"/>
      <c r="O16" s="54"/>
      <c r="P16" s="54"/>
      <c r="Q16" s="54"/>
      <c r="R16" s="54"/>
      <c r="S16" s="54"/>
      <c r="T16" s="54"/>
      <c r="U16" s="54"/>
      <c r="V16" s="54"/>
      <c r="W16" s="54"/>
      <c r="X16" s="54"/>
      <c r="Y16" s="54"/>
      <c r="Z16" s="89"/>
      <c r="AA16" s="62"/>
      <c r="AB16" s="54"/>
      <c r="AC16" s="54"/>
      <c r="AD16" s="54"/>
      <c r="AE16" s="54"/>
      <c r="AF16" s="62"/>
      <c r="AG16" s="62"/>
      <c r="AH16" s="62"/>
      <c r="AI16" s="54"/>
      <c r="AJ16" s="54"/>
      <c r="AK16" s="54"/>
      <c r="AL16" s="62"/>
      <c r="AM16" s="62"/>
      <c r="AN16" s="62"/>
      <c r="AO16" s="62"/>
      <c r="AP16" s="54"/>
      <c r="AQ16" s="54"/>
      <c r="AR16" s="62"/>
      <c r="AS16" s="62"/>
      <c r="AT16" s="62"/>
      <c r="BE16" s="92"/>
      <c r="BK16" s="62"/>
    </row>
    <row r="17" spans="2:63" s="63" customFormat="1" ht="12.75" customHeight="1" x14ac:dyDescent="0.25">
      <c r="B17" s="89"/>
      <c r="C17" s="93"/>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BE17" s="92"/>
      <c r="BK17" s="62"/>
    </row>
    <row r="18" spans="2:63" s="63" customFormat="1" ht="12.7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BE18" s="94"/>
      <c r="BK18" s="62"/>
    </row>
    <row r="19" spans="2:63" s="63" customFormat="1" ht="12.7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2"/>
      <c r="BK19" s="62"/>
    </row>
    <row r="20" spans="2:63" s="63" customFormat="1" ht="12.7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3" s="63" customFormat="1" ht="12.7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2"/>
      <c r="BK21" s="62"/>
    </row>
    <row r="22" spans="2:63" s="63" customFormat="1" ht="12.7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3" s="63" customFormat="1" ht="12.7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3" s="63" customFormat="1" ht="12.7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3" s="63" customFormat="1" ht="12.75" customHeight="1" x14ac:dyDescent="0.25">
      <c r="B25" s="89"/>
      <c r="C25"/>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K25" s="62"/>
    </row>
    <row r="26" spans="2:63" s="63" customFormat="1" ht="12.7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K26" s="62"/>
    </row>
    <row r="27" spans="2:63" s="63" customFormat="1" ht="12.7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2.7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2.7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2.7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2.7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7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7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2.75" customHeight="1" x14ac:dyDescent="0.25">
      <c r="C34" s="62"/>
      <c r="D34" s="62"/>
      <c r="E34" s="62"/>
      <c r="F34" s="62"/>
      <c r="G34" s="62"/>
      <c r="H34" s="62"/>
      <c r="I34" s="62"/>
      <c r="J34" s="62"/>
      <c r="K34" s="62"/>
      <c r="L34" s="62"/>
      <c r="M34" s="62"/>
      <c r="N34" s="62"/>
      <c r="O34" s="62"/>
      <c r="P34" s="62"/>
      <c r="Q34" s="62"/>
      <c r="R34" s="62"/>
      <c r="S34" s="62"/>
      <c r="T34" s="62"/>
      <c r="U34" s="62"/>
      <c r="V34" s="62"/>
      <c r="W34" s="62"/>
      <c r="X34" s="62"/>
      <c r="Y34" s="62"/>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2.75"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2.7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2.7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G13:G15">
    <cfRule type="colorScale" priority="22">
      <colorScale>
        <cfvo type="min"/>
        <cfvo type="max"/>
        <color theme="0"/>
        <color theme="0"/>
      </colorScale>
    </cfRule>
    <cfRule type="cellIs" dxfId="1024" priority="23" stopIfTrue="1" operator="between">
      <formula>0.9</formula>
      <formula>1.05</formula>
    </cfRule>
    <cfRule type="cellIs" dxfId="1023" priority="24" stopIfTrue="1" operator="between">
      <formula>0.7</formula>
      <formula>0.8999</formula>
    </cfRule>
    <cfRule type="cellIs" dxfId="1022" priority="25" stopIfTrue="1" operator="between">
      <formula>0</formula>
      <formula>0.699</formula>
    </cfRule>
    <cfRule type="cellIs" dxfId="1021" priority="26" stopIfTrue="1" operator="greaterThan">
      <formula>1.05</formula>
    </cfRule>
    <cfRule type="cellIs" dxfId="1020" priority="27" stopIfTrue="1" operator="between">
      <formula>0.9</formula>
      <formula>1.05</formula>
    </cfRule>
    <cfRule type="cellIs" dxfId="1019" priority="28" stopIfTrue="1" operator="between">
      <formula>0.7</formula>
      <formula>0.8999</formula>
    </cfRule>
    <cfRule type="cellIs" dxfId="1018" priority="29" stopIfTrue="1" operator="between">
      <formula>0</formula>
      <formula>0.699</formula>
    </cfRule>
    <cfRule type="cellIs" dxfId="1017" priority="30" stopIfTrue="1" operator="greaterThan">
      <formula>1.05</formula>
    </cfRule>
    <cfRule type="colorScale" priority="31">
      <colorScale>
        <cfvo type="min"/>
        <cfvo type="max"/>
        <color theme="0" tint="-4.9989318521683403E-2"/>
        <color theme="0" tint="-4.9989318521683403E-2"/>
      </colorScale>
    </cfRule>
  </conditionalFormatting>
  <conditionalFormatting sqref="H15">
    <cfRule type="colorScale" priority="88">
      <colorScale>
        <cfvo type="min"/>
        <cfvo type="max"/>
        <color theme="0"/>
        <color theme="0"/>
      </colorScale>
    </cfRule>
  </conditionalFormatting>
  <conditionalFormatting sqref="H13:I14 K13:L14 N13:O14">
    <cfRule type="colorScale" priority="171">
      <colorScale>
        <cfvo type="min"/>
        <cfvo type="max"/>
        <color theme="0"/>
        <color theme="0"/>
      </colorScale>
    </cfRule>
  </conditionalFormatting>
  <conditionalFormatting sqref="J13:J14">
    <cfRule type="colorScale" priority="153">
      <colorScale>
        <cfvo type="min"/>
        <cfvo type="max"/>
        <color theme="0"/>
        <color theme="0"/>
      </colorScale>
    </cfRule>
    <cfRule type="cellIs" dxfId="1016" priority="154" stopIfTrue="1" operator="between">
      <formula>0.9</formula>
      <formula>1.05</formula>
    </cfRule>
    <cfRule type="cellIs" dxfId="1015" priority="155" stopIfTrue="1" operator="between">
      <formula>0.7</formula>
      <formula>0.8999</formula>
    </cfRule>
    <cfRule type="cellIs" dxfId="1014" priority="156" stopIfTrue="1" operator="between">
      <formula>0</formula>
      <formula>0.699</formula>
    </cfRule>
    <cfRule type="cellIs" dxfId="1013" priority="157" stopIfTrue="1" operator="greaterThan">
      <formula>1.05</formula>
    </cfRule>
    <cfRule type="cellIs" dxfId="1012" priority="158" stopIfTrue="1" operator="between">
      <formula>0.9</formula>
      <formula>1.05</formula>
    </cfRule>
    <cfRule type="cellIs" dxfId="1011" priority="159" stopIfTrue="1" operator="between">
      <formula>0.7</formula>
      <formula>0.8999</formula>
    </cfRule>
    <cfRule type="cellIs" dxfId="1010" priority="160" stopIfTrue="1" operator="between">
      <formula>0</formula>
      <formula>0.699</formula>
    </cfRule>
    <cfRule type="cellIs" dxfId="1009" priority="161" stopIfTrue="1" operator="greaterThan">
      <formula>1.05</formula>
    </cfRule>
  </conditionalFormatting>
  <conditionalFormatting sqref="J15">
    <cfRule type="colorScale" priority="162">
      <colorScale>
        <cfvo type="min"/>
        <cfvo type="max"/>
        <color theme="0"/>
        <color theme="0"/>
      </colorScale>
    </cfRule>
    <cfRule type="cellIs" dxfId="1008" priority="163" stopIfTrue="1" operator="between">
      <formula>0.9</formula>
      <formula>1.05</formula>
    </cfRule>
    <cfRule type="cellIs" dxfId="1007" priority="164" stopIfTrue="1" operator="between">
      <formula>0.7</formula>
      <formula>0.8999</formula>
    </cfRule>
    <cfRule type="cellIs" dxfId="1006" priority="165" stopIfTrue="1" operator="between">
      <formula>0</formula>
      <formula>0.699</formula>
    </cfRule>
    <cfRule type="cellIs" dxfId="1005" priority="166" stopIfTrue="1" operator="greaterThan">
      <formula>1.05</formula>
    </cfRule>
    <cfRule type="cellIs" dxfId="1004" priority="167" stopIfTrue="1" operator="between">
      <formula>0.9</formula>
      <formula>1.05</formula>
    </cfRule>
    <cfRule type="cellIs" dxfId="1003" priority="168" stopIfTrue="1" operator="between">
      <formula>0.7</formula>
      <formula>0.8999</formula>
    </cfRule>
    <cfRule type="cellIs" dxfId="1002" priority="169" stopIfTrue="1" operator="between">
      <formula>0</formula>
      <formula>0.699</formula>
    </cfRule>
    <cfRule type="cellIs" dxfId="1001" priority="170" stopIfTrue="1" operator="greaterThan">
      <formula>1.05</formula>
    </cfRule>
  </conditionalFormatting>
  <conditionalFormatting sqref="M13:M14">
    <cfRule type="colorScale" priority="144">
      <colorScale>
        <cfvo type="min"/>
        <cfvo type="max"/>
        <color theme="0"/>
        <color theme="0"/>
      </colorScale>
    </cfRule>
    <cfRule type="cellIs" dxfId="1000" priority="145" stopIfTrue="1" operator="between">
      <formula>0.9</formula>
      <formula>1.05</formula>
    </cfRule>
    <cfRule type="cellIs" dxfId="999" priority="146" stopIfTrue="1" operator="between">
      <formula>0.7</formula>
      <formula>0.8999</formula>
    </cfRule>
    <cfRule type="cellIs" dxfId="998" priority="147" stopIfTrue="1" operator="between">
      <formula>0</formula>
      <formula>0.699</formula>
    </cfRule>
    <cfRule type="cellIs" dxfId="997" priority="148" stopIfTrue="1" operator="greaterThan">
      <formula>1.05</formula>
    </cfRule>
    <cfRule type="cellIs" dxfId="996" priority="149" stopIfTrue="1" operator="between">
      <formula>0.9</formula>
      <formula>1.05</formula>
    </cfRule>
    <cfRule type="cellIs" dxfId="995" priority="150" stopIfTrue="1" operator="between">
      <formula>0.7</formula>
      <formula>0.8999</formula>
    </cfRule>
    <cfRule type="cellIs" dxfId="994" priority="151" stopIfTrue="1" operator="between">
      <formula>0</formula>
      <formula>0.699</formula>
    </cfRule>
    <cfRule type="cellIs" dxfId="993" priority="152" stopIfTrue="1" operator="greaterThan">
      <formula>1.05</formula>
    </cfRule>
  </conditionalFormatting>
  <conditionalFormatting sqref="M15">
    <cfRule type="colorScale" priority="61">
      <colorScale>
        <cfvo type="min"/>
        <cfvo type="max"/>
        <color theme="0"/>
        <color theme="0"/>
      </colorScale>
    </cfRule>
    <cfRule type="cellIs" dxfId="992" priority="62" stopIfTrue="1" operator="between">
      <formula>0.9</formula>
      <formula>1.05</formula>
    </cfRule>
    <cfRule type="cellIs" dxfId="991" priority="63" stopIfTrue="1" operator="between">
      <formula>0.7</formula>
      <formula>0.8999</formula>
    </cfRule>
    <cfRule type="cellIs" dxfId="990" priority="64" stopIfTrue="1" operator="between">
      <formula>0</formula>
      <formula>0.699</formula>
    </cfRule>
    <cfRule type="cellIs" dxfId="989" priority="65" stopIfTrue="1" operator="greaterThan">
      <formula>1.05</formula>
    </cfRule>
    <cfRule type="cellIs" dxfId="988" priority="66" stopIfTrue="1" operator="between">
      <formula>0.9</formula>
      <formula>1.05</formula>
    </cfRule>
    <cfRule type="cellIs" dxfId="987" priority="67" stopIfTrue="1" operator="between">
      <formula>0.7</formula>
      <formula>0.8999</formula>
    </cfRule>
    <cfRule type="cellIs" dxfId="986" priority="68" stopIfTrue="1" operator="between">
      <formula>0</formula>
      <formula>0.699</formula>
    </cfRule>
    <cfRule type="cellIs" dxfId="985" priority="69" stopIfTrue="1" operator="greaterThan">
      <formula>1.05</formula>
    </cfRule>
  </conditionalFormatting>
  <conditionalFormatting sqref="N15">
    <cfRule type="colorScale" priority="89">
      <colorScale>
        <cfvo type="min"/>
        <cfvo type="max"/>
        <color theme="0"/>
        <color theme="0"/>
      </colorScale>
    </cfRule>
  </conditionalFormatting>
  <conditionalFormatting sqref="P13:P14">
    <cfRule type="colorScale" priority="135">
      <colorScale>
        <cfvo type="min"/>
        <cfvo type="max"/>
        <color theme="0"/>
        <color theme="0"/>
      </colorScale>
    </cfRule>
    <cfRule type="cellIs" dxfId="984" priority="136" stopIfTrue="1" operator="between">
      <formula>0.9</formula>
      <formula>1.05</formula>
    </cfRule>
    <cfRule type="cellIs" dxfId="983" priority="137" stopIfTrue="1" operator="between">
      <formula>0.7</formula>
      <formula>0.8999</formula>
    </cfRule>
    <cfRule type="cellIs" dxfId="982" priority="138" stopIfTrue="1" operator="between">
      <formula>0</formula>
      <formula>0.699</formula>
    </cfRule>
    <cfRule type="cellIs" dxfId="981" priority="139" stopIfTrue="1" operator="greaterThan">
      <formula>1.05</formula>
    </cfRule>
    <cfRule type="cellIs" dxfId="980" priority="140" stopIfTrue="1" operator="between">
      <formula>0.9</formula>
      <formula>1.05</formula>
    </cfRule>
    <cfRule type="cellIs" dxfId="979" priority="141" stopIfTrue="1" operator="between">
      <formula>0.7</formula>
      <formula>0.8999</formula>
    </cfRule>
    <cfRule type="cellIs" dxfId="978" priority="142" stopIfTrue="1" operator="between">
      <formula>0</formula>
      <formula>0.699</formula>
    </cfRule>
    <cfRule type="cellIs" dxfId="977" priority="143" stopIfTrue="1" operator="greaterThan">
      <formula>1.05</formula>
    </cfRule>
  </conditionalFormatting>
  <conditionalFormatting sqref="P15">
    <cfRule type="colorScale" priority="79">
      <colorScale>
        <cfvo type="min"/>
        <cfvo type="max"/>
        <color theme="0"/>
        <color theme="0"/>
      </colorScale>
    </cfRule>
    <cfRule type="cellIs" dxfId="976" priority="80" stopIfTrue="1" operator="between">
      <formula>0.9</formula>
      <formula>1.05</formula>
    </cfRule>
    <cfRule type="cellIs" dxfId="975" priority="81" stopIfTrue="1" operator="between">
      <formula>0.7</formula>
      <formula>0.8999</formula>
    </cfRule>
    <cfRule type="cellIs" dxfId="974" priority="82" stopIfTrue="1" operator="between">
      <formula>0</formula>
      <formula>0.699</formula>
    </cfRule>
    <cfRule type="cellIs" dxfId="973" priority="83" stopIfTrue="1" operator="greaterThan">
      <formula>1.05</formula>
    </cfRule>
    <cfRule type="cellIs" dxfId="972" priority="84" stopIfTrue="1" operator="between">
      <formula>0.9</formula>
      <formula>1.05</formula>
    </cfRule>
    <cfRule type="cellIs" dxfId="971" priority="85" stopIfTrue="1" operator="between">
      <formula>0.7</formula>
      <formula>0.8999</formula>
    </cfRule>
    <cfRule type="cellIs" dxfId="970" priority="86" stopIfTrue="1" operator="between">
      <formula>0</formula>
      <formula>0.699</formula>
    </cfRule>
    <cfRule type="cellIs" dxfId="969" priority="87" stopIfTrue="1" operator="greaterThan">
      <formula>1.05</formula>
    </cfRule>
  </conditionalFormatting>
  <conditionalFormatting sqref="Q13:T13">
    <cfRule type="colorScale" priority="12">
      <colorScale>
        <cfvo type="min"/>
        <cfvo type="max"/>
        <color theme="0"/>
        <color theme="0"/>
      </colorScale>
    </cfRule>
  </conditionalFormatting>
  <conditionalFormatting sqref="S13">
    <cfRule type="cellIs" dxfId="968" priority="13" stopIfTrue="1" operator="between">
      <formula>0.9</formula>
      <formula>1.05</formula>
    </cfRule>
    <cfRule type="cellIs" dxfId="967" priority="14" stopIfTrue="1" operator="between">
      <formula>0.7</formula>
      <formula>0.8999</formula>
    </cfRule>
    <cfRule type="cellIs" dxfId="966" priority="15" stopIfTrue="1" operator="between">
      <formula>0</formula>
      <formula>0.699</formula>
    </cfRule>
    <cfRule type="cellIs" dxfId="965" priority="16" stopIfTrue="1" operator="greaterThan">
      <formula>1.05</formula>
    </cfRule>
    <cfRule type="cellIs" dxfId="964" priority="17" stopIfTrue="1" operator="between">
      <formula>0.9</formula>
      <formula>1.05</formula>
    </cfRule>
    <cfRule type="cellIs" dxfId="963" priority="18" stopIfTrue="1" operator="between">
      <formula>0.7</formula>
      <formula>0.8999</formula>
    </cfRule>
    <cfRule type="cellIs" dxfId="962" priority="19" stopIfTrue="1" operator="between">
      <formula>0</formula>
      <formula>0.699</formula>
    </cfRule>
    <cfRule type="cellIs" dxfId="961" priority="20" stopIfTrue="1" operator="greaterThan">
      <formula>1.05</formula>
    </cfRule>
    <cfRule type="colorScale" priority="21">
      <colorScale>
        <cfvo type="min"/>
        <cfvo type="max"/>
        <color theme="0" tint="-4.9989318521683403E-2"/>
        <color theme="0" tint="-4.9989318521683403E-2"/>
      </colorScale>
    </cfRule>
  </conditionalFormatting>
  <conditionalFormatting sqref="Q14:T14">
    <cfRule type="colorScale" priority="2">
      <colorScale>
        <cfvo type="min"/>
        <cfvo type="max"/>
        <color theme="0"/>
        <color theme="0"/>
      </colorScale>
    </cfRule>
  </conditionalFormatting>
  <conditionalFormatting sqref="S14:S15">
    <cfRule type="cellIs" dxfId="960" priority="3" stopIfTrue="1" operator="between">
      <formula>0.9</formula>
      <formula>1.05</formula>
    </cfRule>
    <cfRule type="cellIs" dxfId="959" priority="4" stopIfTrue="1" operator="between">
      <formula>0.7</formula>
      <formula>0.8999</formula>
    </cfRule>
    <cfRule type="cellIs" dxfId="958" priority="5" stopIfTrue="1" operator="between">
      <formula>0</formula>
      <formula>0.699</formula>
    </cfRule>
    <cfRule type="cellIs" dxfId="957" priority="6" stopIfTrue="1" operator="greaterThan">
      <formula>1.05</formula>
    </cfRule>
    <cfRule type="cellIs" dxfId="956" priority="7" stopIfTrue="1" operator="between">
      <formula>0.9</formula>
      <formula>1.05</formula>
    </cfRule>
    <cfRule type="cellIs" dxfId="955" priority="8" stopIfTrue="1" operator="between">
      <formula>0.7</formula>
      <formula>0.8999</formula>
    </cfRule>
    <cfRule type="cellIs" dxfId="954" priority="9" stopIfTrue="1" operator="between">
      <formula>0</formula>
      <formula>0.699</formula>
    </cfRule>
    <cfRule type="cellIs" dxfId="953" priority="10" stopIfTrue="1" operator="greaterThan">
      <formula>1.05</formula>
    </cfRule>
    <cfRule type="colorScale" priority="11">
      <colorScale>
        <cfvo type="min"/>
        <cfvo type="max"/>
        <color theme="0" tint="-4.9989318521683403E-2"/>
        <color theme="0" tint="-4.9989318521683403E-2"/>
      </colorScale>
    </cfRule>
  </conditionalFormatting>
  <conditionalFormatting sqref="Q15:T15">
    <cfRule type="colorScale" priority="1">
      <colorScale>
        <cfvo type="min"/>
        <cfvo type="max"/>
        <color theme="0"/>
        <color theme="0"/>
      </colorScale>
    </cfRule>
  </conditionalFormatting>
  <dataValidations count="10">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6: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7">
      <formula1>"Eficacia,Eficiencia,Efectividad,"</formula1>
      <formula2>0</formula2>
    </dataValidation>
    <dataValidation type="list" operator="equal" allowBlank="1" showErrorMessage="1" sqref="AK16: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hyperlinks>
    <hyperlink ref="AX14" r:id="rId1"/>
    <hyperlink ref="BB13" r:id="rId2"/>
    <hyperlink ref="BB14" r:id="rId3"/>
    <hyperlink ref="BB15" r:id="rId4"/>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5"/>
  <headerFooter alignWithMargins="0"/>
  <drawing r:id="rId6"/>
  <legacyDrawing r:id="rId7"/>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CONTROL DISCIPLINARIO\[MATRIZ  OCDI.xlsx]datos'!#REF!</xm:f>
          </x14:formula1>
          <xm:sqref>AM7:AT7 AK13:AK15 AO13:AO15</xm:sqref>
        </x14:dataValidation>
        <x14:dataValidation type="list" operator="equal" allowBlank="1" showErrorMessage="1">
          <x14:formula1>
            <xm:f>'C:\Users\luis.arias\Documents\VIGENCIA 2023\PLAN DE ACCION -POA\OFICINA CONTROL DISCIPLINARIO\[MATRIZ  OCDI.xlsx]datos'!#REF!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-POA\OFICINA CONTROL DISCIPLINARIO\[MATRIZ  OCDI.xlsx]datos'!#REF!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S38"/>
  <sheetViews>
    <sheetView showGridLines="0" topLeftCell="A15" zoomScale="57" zoomScaleNormal="57" zoomScalePageLayoutView="75" workbookViewId="0">
      <selection activeCell="J16" sqref="J16"/>
    </sheetView>
  </sheetViews>
  <sheetFormatPr baseColWidth="10" defaultColWidth="20.42578125" defaultRowHeight="12.75" customHeight="1" x14ac:dyDescent="0.25"/>
  <cols>
    <col min="1" max="1" width="4.7109375" customWidth="1"/>
    <col min="2" max="2" width="15.28515625" style="62" customWidth="1"/>
    <col min="3" max="3" width="43.28515625" style="62" customWidth="1"/>
    <col min="4" max="4" width="9.140625" style="62" customWidth="1"/>
    <col min="5" max="5" width="8.42578125" style="62" customWidth="1"/>
    <col min="6" max="6" width="9.42578125" style="62" customWidth="1"/>
    <col min="7" max="7" width="13.5703125" style="62" customWidth="1"/>
    <col min="8" max="8" width="9.42578125" style="62" customWidth="1"/>
    <col min="9" max="9" width="9.85546875" style="62" customWidth="1"/>
    <col min="10" max="10" width="16.42578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42578125" style="62" customWidth="1"/>
    <col min="20" max="20" width="11" style="62" customWidth="1"/>
    <col min="21" max="21" width="38.7109375" style="62" customWidth="1"/>
    <col min="22" max="22" width="45.5703125" style="62" customWidth="1"/>
    <col min="23" max="23" width="20.42578125" style="62" customWidth="1"/>
    <col min="24" max="24" width="25.140625" style="62" customWidth="1"/>
    <col min="25" max="25" width="25.7109375" style="62" customWidth="1"/>
    <col min="26" max="36" width="20.42578125" style="63" customWidth="1"/>
    <col min="37" max="37" width="42.5703125" style="63" customWidth="1"/>
    <col min="38" max="39" width="20.42578125" style="63" customWidth="1"/>
    <col min="40" max="40" width="37.5703125" style="63" customWidth="1"/>
    <col min="41" max="41" width="27.85546875" style="63" customWidth="1"/>
    <col min="42" max="42" width="26.5703125" style="63" customWidth="1"/>
    <col min="43" max="43" width="20" style="63" customWidth="1"/>
    <col min="44" max="48" width="20.42578125" style="63" customWidth="1"/>
    <col min="49" max="49" width="52.5703125" style="63" customWidth="1"/>
    <col min="50" max="50" width="33.7109375" style="62" customWidth="1"/>
    <col min="51" max="52" width="20.42578125" style="62" customWidth="1"/>
    <col min="53" max="53" width="64.5703125" style="62" customWidth="1"/>
    <col min="54" max="54" width="33.28515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42578125" style="62" customWidth="1"/>
    <col min="62" max="62" width="36" style="62" customWidth="1"/>
    <col min="63" max="63" width="20.42578125" style="62" customWidth="1"/>
    <col min="64" max="251" width="20.42578125" customWidth="1"/>
  </cols>
  <sheetData>
    <row r="1" spans="2:71" ht="12.75" customHeight="1" thickBot="1" x14ac:dyDescent="0.3"/>
    <row r="2" spans="2:71" s="53" customFormat="1" ht="21" customHeight="1" thickBot="1" x14ac:dyDescent="0.35">
      <c r="B2" s="1138"/>
      <c r="C2" s="1126" t="s">
        <v>18</v>
      </c>
      <c r="D2" s="1127"/>
      <c r="E2" s="1127"/>
      <c r="F2" s="1127"/>
      <c r="G2" s="1127"/>
      <c r="H2" s="1127"/>
      <c r="I2" s="1127"/>
      <c r="J2" s="1127"/>
      <c r="K2" s="1127"/>
      <c r="L2" s="1127"/>
      <c r="M2" s="1127"/>
      <c r="N2" s="1127"/>
      <c r="O2" s="1127"/>
      <c r="P2" s="1127"/>
      <c r="Q2" s="1128"/>
      <c r="R2" s="1120" t="s">
        <v>19</v>
      </c>
      <c r="S2" s="1121"/>
      <c r="T2" s="1121"/>
      <c r="U2" s="1121"/>
      <c r="V2" s="1121"/>
      <c r="W2" s="1121"/>
      <c r="X2" s="1121"/>
      <c r="Y2" s="1121"/>
      <c r="Z2" s="1121"/>
      <c r="AA2" s="1121"/>
      <c r="AB2" s="1121"/>
      <c r="AC2" s="1121"/>
      <c r="AD2" s="1121"/>
      <c r="AE2" s="1121"/>
      <c r="AF2" s="1121"/>
      <c r="AG2" s="1121"/>
      <c r="AH2" s="1121"/>
      <c r="AI2" s="1122"/>
      <c r="AJ2" s="1147" t="s">
        <v>20</v>
      </c>
      <c r="AK2" s="1148"/>
      <c r="AL2" s="1148"/>
      <c r="AM2" s="1148"/>
      <c r="AN2" s="1148"/>
      <c r="AO2" s="1148"/>
      <c r="AP2" s="1148"/>
      <c r="AQ2" s="1148"/>
      <c r="AR2" s="1148"/>
      <c r="AS2" s="1148"/>
      <c r="AT2" s="1148"/>
      <c r="AU2" s="1149"/>
      <c r="AV2" s="1150" t="s">
        <v>21</v>
      </c>
      <c r="AW2" s="1151"/>
      <c r="AX2" s="1151"/>
      <c r="AY2" s="1151"/>
      <c r="AZ2" s="1151"/>
      <c r="BA2" s="1151"/>
      <c r="BB2" s="1151"/>
      <c r="BC2" s="1151"/>
      <c r="BD2" s="1151"/>
      <c r="BE2" s="1151"/>
      <c r="BF2" s="1151"/>
      <c r="BG2" s="1151"/>
      <c r="BH2" s="1151"/>
      <c r="BI2" s="1151"/>
      <c r="BJ2" s="1152"/>
      <c r="BK2" s="95"/>
    </row>
    <row r="3" spans="2:71" s="53" customFormat="1" ht="20.25" customHeight="1" thickBot="1" x14ac:dyDescent="0.35">
      <c r="B3" s="1139"/>
      <c r="C3" s="1141"/>
      <c r="D3" s="1142"/>
      <c r="E3" s="1142"/>
      <c r="F3" s="1142"/>
      <c r="G3" s="1142"/>
      <c r="H3" s="1142"/>
      <c r="I3" s="1142"/>
      <c r="J3" s="1142"/>
      <c r="K3" s="1142"/>
      <c r="L3" s="1142"/>
      <c r="M3" s="1142"/>
      <c r="N3" s="1142"/>
      <c r="O3" s="1142"/>
      <c r="P3" s="1142"/>
      <c r="Q3" s="1143"/>
      <c r="R3" s="1144"/>
      <c r="S3" s="1145"/>
      <c r="T3" s="1145"/>
      <c r="U3" s="1145"/>
      <c r="V3" s="1145"/>
      <c r="W3" s="1145"/>
      <c r="X3" s="1145"/>
      <c r="Y3" s="1145"/>
      <c r="Z3" s="1145"/>
      <c r="AA3" s="1145"/>
      <c r="AB3" s="1145"/>
      <c r="AC3" s="1145"/>
      <c r="AD3" s="1145"/>
      <c r="AE3" s="1145"/>
      <c r="AF3" s="1145"/>
      <c r="AG3" s="1145"/>
      <c r="AH3" s="1145"/>
      <c r="AI3" s="1146"/>
      <c r="AJ3" s="1147" t="s">
        <v>22</v>
      </c>
      <c r="AK3" s="1148"/>
      <c r="AL3" s="1148"/>
      <c r="AM3" s="1148"/>
      <c r="AN3" s="1148"/>
      <c r="AO3" s="1148"/>
      <c r="AP3" s="1148"/>
      <c r="AQ3" s="1148"/>
      <c r="AR3" s="1148"/>
      <c r="AS3" s="1148"/>
      <c r="AT3" s="1148"/>
      <c r="AU3" s="1149"/>
      <c r="AV3" s="1153">
        <v>3</v>
      </c>
      <c r="AW3" s="1154"/>
      <c r="AX3" s="1154"/>
      <c r="AY3" s="1154"/>
      <c r="AZ3" s="1154"/>
      <c r="BA3" s="1154"/>
      <c r="BB3" s="1154"/>
      <c r="BC3" s="1154"/>
      <c r="BD3" s="1154"/>
      <c r="BE3" s="1154"/>
      <c r="BF3" s="1154"/>
      <c r="BG3" s="1154"/>
      <c r="BH3" s="1154"/>
      <c r="BI3" s="1154"/>
      <c r="BJ3" s="1155"/>
      <c r="BK3" s="95"/>
    </row>
    <row r="4" spans="2:71" s="53" customFormat="1" ht="16.5" customHeight="1" thickBot="1" x14ac:dyDescent="0.35">
      <c r="B4" s="1139"/>
      <c r="C4" s="1129"/>
      <c r="D4" s="1130"/>
      <c r="E4" s="1130"/>
      <c r="F4" s="1130"/>
      <c r="G4" s="1130"/>
      <c r="H4" s="1130"/>
      <c r="I4" s="1130"/>
      <c r="J4" s="1130"/>
      <c r="K4" s="1130"/>
      <c r="L4" s="1130"/>
      <c r="M4" s="1130"/>
      <c r="N4" s="1130"/>
      <c r="O4" s="1130"/>
      <c r="P4" s="1130"/>
      <c r="Q4" s="1131"/>
      <c r="R4" s="1123"/>
      <c r="S4" s="1124"/>
      <c r="T4" s="1124"/>
      <c r="U4" s="1124"/>
      <c r="V4" s="1124"/>
      <c r="W4" s="1124"/>
      <c r="X4" s="1124"/>
      <c r="Y4" s="1124"/>
      <c r="Z4" s="1124"/>
      <c r="AA4" s="1124"/>
      <c r="AB4" s="1124"/>
      <c r="AC4" s="1124"/>
      <c r="AD4" s="1124"/>
      <c r="AE4" s="1124"/>
      <c r="AF4" s="1124"/>
      <c r="AG4" s="1124"/>
      <c r="AH4" s="1124"/>
      <c r="AI4" s="1125"/>
      <c r="AJ4" s="1147" t="s">
        <v>23</v>
      </c>
      <c r="AK4" s="1148"/>
      <c r="AL4" s="1148"/>
      <c r="AM4" s="1148"/>
      <c r="AN4" s="1148"/>
      <c r="AO4" s="1148"/>
      <c r="AP4" s="1148"/>
      <c r="AQ4" s="1148"/>
      <c r="AR4" s="1148"/>
      <c r="AS4" s="1148"/>
      <c r="AT4" s="1148"/>
      <c r="AU4" s="1149"/>
      <c r="AV4" s="1156">
        <v>42741</v>
      </c>
      <c r="AW4" s="1157"/>
      <c r="AX4" s="1157"/>
      <c r="AY4" s="1157"/>
      <c r="AZ4" s="1157"/>
      <c r="BA4" s="1157"/>
      <c r="BB4" s="1157"/>
      <c r="BC4" s="1157"/>
      <c r="BD4" s="1157"/>
      <c r="BE4" s="1157"/>
      <c r="BF4" s="1157"/>
      <c r="BG4" s="1157"/>
      <c r="BH4" s="1157"/>
      <c r="BI4" s="1157"/>
      <c r="BJ4" s="1158"/>
      <c r="BK4" s="95"/>
    </row>
    <row r="5" spans="2:71" s="53" customFormat="1" ht="22.5" customHeight="1" x14ac:dyDescent="0.3">
      <c r="B5" s="1139"/>
      <c r="C5" s="1126" t="s">
        <v>24</v>
      </c>
      <c r="D5" s="1127"/>
      <c r="E5" s="1127"/>
      <c r="F5" s="1127"/>
      <c r="G5" s="1127"/>
      <c r="H5" s="1127"/>
      <c r="I5" s="1127"/>
      <c r="J5" s="1127"/>
      <c r="K5" s="1127"/>
      <c r="L5" s="1127"/>
      <c r="M5" s="1127"/>
      <c r="N5" s="1127"/>
      <c r="O5" s="1127"/>
      <c r="P5" s="1127"/>
      <c r="Q5" s="1128"/>
      <c r="R5" s="1120" t="s">
        <v>25</v>
      </c>
      <c r="S5" s="1121"/>
      <c r="T5" s="1121"/>
      <c r="U5" s="1121"/>
      <c r="V5" s="1121"/>
      <c r="W5" s="1121"/>
      <c r="X5" s="1121"/>
      <c r="Y5" s="1121"/>
      <c r="Z5" s="1121"/>
      <c r="AA5" s="1121"/>
      <c r="AB5" s="1121"/>
      <c r="AC5" s="1121"/>
      <c r="AD5" s="1121"/>
      <c r="AE5" s="1121"/>
      <c r="AF5" s="1121"/>
      <c r="AG5" s="1121"/>
      <c r="AH5" s="1121"/>
      <c r="AI5" s="1122"/>
      <c r="AJ5" s="1126" t="s">
        <v>26</v>
      </c>
      <c r="AK5" s="1127"/>
      <c r="AL5" s="1127"/>
      <c r="AM5" s="1127"/>
      <c r="AN5" s="1127"/>
      <c r="AO5" s="1127"/>
      <c r="AP5" s="1127"/>
      <c r="AQ5" s="1127"/>
      <c r="AR5" s="1127"/>
      <c r="AS5" s="1127"/>
      <c r="AT5" s="1127"/>
      <c r="AU5" s="1128"/>
      <c r="AV5" s="1132" t="s">
        <v>27</v>
      </c>
      <c r="AW5" s="1133"/>
      <c r="AX5" s="1133"/>
      <c r="AY5" s="1133"/>
      <c r="AZ5" s="1133"/>
      <c r="BA5" s="1133"/>
      <c r="BB5" s="1133"/>
      <c r="BC5" s="1133"/>
      <c r="BD5" s="1133"/>
      <c r="BE5" s="1133"/>
      <c r="BF5" s="1133"/>
      <c r="BG5" s="1133"/>
      <c r="BH5" s="1133"/>
      <c r="BI5" s="1133"/>
      <c r="BJ5" s="1134"/>
      <c r="BK5" s="95"/>
    </row>
    <row r="6" spans="2:71" s="53" customFormat="1" ht="30" customHeight="1" thickBot="1" x14ac:dyDescent="0.35">
      <c r="B6" s="1140"/>
      <c r="C6" s="1129"/>
      <c r="D6" s="1130"/>
      <c r="E6" s="1130"/>
      <c r="F6" s="1130"/>
      <c r="G6" s="1130"/>
      <c r="H6" s="1130"/>
      <c r="I6" s="1130"/>
      <c r="J6" s="1130"/>
      <c r="K6" s="1130"/>
      <c r="L6" s="1130"/>
      <c r="M6" s="1130"/>
      <c r="N6" s="1130"/>
      <c r="O6" s="1130"/>
      <c r="P6" s="1130"/>
      <c r="Q6" s="1131"/>
      <c r="R6" s="1123"/>
      <c r="S6" s="1124"/>
      <c r="T6" s="1124"/>
      <c r="U6" s="1124"/>
      <c r="V6" s="1124"/>
      <c r="W6" s="1124"/>
      <c r="X6" s="1124"/>
      <c r="Y6" s="1124"/>
      <c r="Z6" s="1124"/>
      <c r="AA6" s="1124"/>
      <c r="AB6" s="1124"/>
      <c r="AC6" s="1124"/>
      <c r="AD6" s="1124"/>
      <c r="AE6" s="1124"/>
      <c r="AF6" s="1124"/>
      <c r="AG6" s="1124"/>
      <c r="AH6" s="1124"/>
      <c r="AI6" s="1125"/>
      <c r="AJ6" s="1129"/>
      <c r="AK6" s="1130"/>
      <c r="AL6" s="1130"/>
      <c r="AM6" s="1130"/>
      <c r="AN6" s="1130"/>
      <c r="AO6" s="1130"/>
      <c r="AP6" s="1130"/>
      <c r="AQ6" s="1130"/>
      <c r="AR6" s="1130"/>
      <c r="AS6" s="1130"/>
      <c r="AT6" s="1130"/>
      <c r="AU6" s="1131"/>
      <c r="AV6" s="1135"/>
      <c r="AW6" s="1136"/>
      <c r="AX6" s="1136"/>
      <c r="AY6" s="1136"/>
      <c r="AZ6" s="1136"/>
      <c r="BA6" s="1136"/>
      <c r="BB6" s="1136"/>
      <c r="BC6" s="1136"/>
      <c r="BD6" s="1136"/>
      <c r="BE6" s="1136"/>
      <c r="BF6" s="1136"/>
      <c r="BG6" s="1136"/>
      <c r="BH6" s="1136"/>
      <c r="BI6" s="1136"/>
      <c r="BJ6" s="1137"/>
      <c r="BK6" s="95"/>
    </row>
    <row r="7" spans="2:71" s="54" customFormat="1" ht="50.25" customHeight="1" x14ac:dyDescent="0.25">
      <c r="B7" s="1035" t="s">
        <v>28</v>
      </c>
      <c r="C7" s="1036"/>
      <c r="D7" s="1037" t="s">
        <v>378</v>
      </c>
      <c r="E7" s="1037"/>
      <c r="F7" s="1037"/>
      <c r="G7" s="1037"/>
      <c r="H7" s="1037"/>
      <c r="I7" s="1037"/>
      <c r="J7" s="1037"/>
      <c r="K7" s="1037"/>
      <c r="L7" s="1037"/>
      <c r="M7" s="1037"/>
      <c r="N7" s="1037"/>
      <c r="O7" s="1037"/>
      <c r="P7" s="1037"/>
      <c r="Q7" s="1037"/>
      <c r="R7" s="1037"/>
      <c r="S7" s="1037"/>
      <c r="T7" s="1037"/>
      <c r="U7" s="1037"/>
      <c r="V7" s="1037"/>
      <c r="W7" s="1037"/>
      <c r="X7" s="1037"/>
      <c r="Y7" s="1037"/>
      <c r="Z7" s="1037"/>
      <c r="AA7" s="1064" t="s">
        <v>30</v>
      </c>
      <c r="AB7" s="1064"/>
      <c r="AC7" s="1065" t="s">
        <v>379</v>
      </c>
      <c r="AD7" s="1065"/>
      <c r="AE7" s="1065"/>
      <c r="AF7" s="1065"/>
      <c r="AG7" s="1065"/>
      <c r="AH7" s="1065"/>
      <c r="AI7" s="1065"/>
      <c r="AJ7" s="1065"/>
      <c r="AK7" s="1064" t="s">
        <v>32</v>
      </c>
      <c r="AL7" s="1064"/>
      <c r="AM7" s="1061" t="s">
        <v>380</v>
      </c>
      <c r="AN7" s="1061"/>
      <c r="AO7" s="1061"/>
      <c r="AP7" s="1061"/>
      <c r="AQ7" s="1061"/>
      <c r="AR7" s="1061"/>
      <c r="AS7" s="1061"/>
      <c r="AT7" s="1061"/>
      <c r="AU7" s="1062"/>
      <c r="AV7" s="1062"/>
      <c r="AW7" s="1062"/>
      <c r="AX7" s="1062"/>
      <c r="AY7" s="1062"/>
      <c r="AZ7" s="1062"/>
      <c r="BA7" s="1062"/>
      <c r="BB7" s="1062"/>
      <c r="BC7" s="1062"/>
      <c r="BD7" s="1062"/>
      <c r="BE7" s="1062"/>
      <c r="BF7" s="1062"/>
      <c r="BG7" s="1062"/>
      <c r="BH7" s="1062"/>
      <c r="BI7" s="1062"/>
      <c r="BJ7" s="1063"/>
    </row>
    <row r="8" spans="2:71" s="54" customFormat="1" ht="49.35" customHeight="1" x14ac:dyDescent="0.25">
      <c r="B8" s="1020" t="s">
        <v>34</v>
      </c>
      <c r="C8" s="1021"/>
      <c r="D8" s="1030" t="s">
        <v>381</v>
      </c>
      <c r="E8" s="1031"/>
      <c r="F8" s="1031"/>
      <c r="G8" s="1031"/>
      <c r="H8" s="1031"/>
      <c r="I8" s="1031"/>
      <c r="J8" s="1031"/>
      <c r="K8" s="1031"/>
      <c r="L8" s="1031"/>
      <c r="M8" s="1031"/>
      <c r="N8" s="1031"/>
      <c r="O8" s="1031"/>
      <c r="P8" s="1031"/>
      <c r="Q8" s="1031"/>
      <c r="R8" s="1031"/>
      <c r="S8" s="1031"/>
      <c r="T8" s="1031"/>
      <c r="U8" s="1031"/>
      <c r="V8" s="1031"/>
      <c r="W8" s="1031"/>
      <c r="X8" s="1031"/>
      <c r="Y8" s="1031"/>
      <c r="Z8" s="1031"/>
      <c r="AA8" s="1031"/>
      <c r="AB8" s="1031"/>
      <c r="AC8" s="1031"/>
      <c r="AD8" s="1031"/>
      <c r="AE8" s="1031"/>
      <c r="AF8" s="1031"/>
      <c r="AG8" s="1031"/>
      <c r="AH8" s="1031"/>
      <c r="AI8" s="1031"/>
      <c r="AJ8" s="1031"/>
      <c r="AK8" s="1031"/>
      <c r="AL8" s="1032"/>
      <c r="AM8" s="794" t="s">
        <v>36</v>
      </c>
      <c r="AN8" s="1079">
        <v>44572</v>
      </c>
      <c r="AO8" s="1034"/>
      <c r="AP8" s="1034"/>
      <c r="AQ8" s="1034"/>
      <c r="AR8" s="1034"/>
      <c r="AS8" s="1034"/>
      <c r="AT8" s="1034"/>
      <c r="AU8" s="1062"/>
      <c r="AV8" s="1062"/>
      <c r="AW8" s="1062"/>
      <c r="AX8" s="1062"/>
      <c r="AY8" s="1062"/>
      <c r="AZ8" s="1062"/>
      <c r="BA8" s="1062"/>
      <c r="BB8" s="1062"/>
      <c r="BC8" s="1062"/>
      <c r="BD8" s="1062"/>
      <c r="BE8" s="1062"/>
      <c r="BF8" s="1062"/>
      <c r="BG8" s="1062"/>
      <c r="BH8" s="1062"/>
      <c r="BI8" s="1062"/>
      <c r="BJ8" s="1063"/>
    </row>
    <row r="9" spans="2:71" s="54" customFormat="1" ht="27.75" customHeight="1" x14ac:dyDescent="0.25">
      <c r="B9" s="1022" t="s">
        <v>37</v>
      </c>
      <c r="C9" s="1023"/>
      <c r="D9" s="1023"/>
      <c r="E9" s="1023"/>
      <c r="F9" s="1023"/>
      <c r="G9" s="1023"/>
      <c r="H9" s="1023"/>
      <c r="I9" s="1023"/>
      <c r="J9" s="1023"/>
      <c r="K9" s="1023"/>
      <c r="L9" s="1023"/>
      <c r="M9" s="1023"/>
      <c r="N9" s="1023"/>
      <c r="O9" s="1023"/>
      <c r="P9" s="1023"/>
      <c r="Q9" s="1023"/>
      <c r="R9" s="1023"/>
      <c r="S9" s="1023"/>
      <c r="T9" s="1023"/>
      <c r="U9" s="1023"/>
      <c r="V9" s="1023"/>
      <c r="W9" s="1023"/>
      <c r="X9" s="1023"/>
      <c r="Y9" s="1023"/>
      <c r="Z9" s="1023"/>
      <c r="AA9" s="1023"/>
      <c r="AB9" s="1023"/>
      <c r="AC9" s="1023"/>
      <c r="AD9" s="1023"/>
      <c r="AE9" s="1023"/>
      <c r="AF9" s="1023"/>
      <c r="AG9" s="1023"/>
      <c r="AH9" s="1023"/>
      <c r="AI9" s="1023"/>
      <c r="AJ9" s="1023"/>
      <c r="AK9" s="1023"/>
      <c r="AL9" s="1023"/>
      <c r="AM9" s="1023"/>
      <c r="AN9" s="1023"/>
      <c r="AO9" s="1023"/>
      <c r="AP9" s="1023"/>
      <c r="AQ9" s="1023"/>
      <c r="AR9" s="1023"/>
      <c r="AS9" s="1023"/>
      <c r="AT9" s="1023"/>
      <c r="AU9" s="1027" t="s">
        <v>38</v>
      </c>
      <c r="AV9" s="1028"/>
      <c r="AW9" s="1028"/>
      <c r="AX9" s="1028"/>
      <c r="AY9" s="1028"/>
      <c r="AZ9" s="1028"/>
      <c r="BA9" s="1028"/>
      <c r="BB9" s="1028"/>
      <c r="BC9" s="1028"/>
      <c r="BD9" s="1028"/>
      <c r="BE9" s="1028"/>
      <c r="BF9" s="1028"/>
      <c r="BG9" s="1028"/>
      <c r="BH9" s="1028"/>
      <c r="BI9" s="1028"/>
      <c r="BJ9" s="1029"/>
    </row>
    <row r="10" spans="2:71" s="54" customFormat="1" ht="25.5" customHeight="1" x14ac:dyDescent="0.25">
      <c r="B10" s="1073"/>
      <c r="C10" s="1056"/>
      <c r="D10" s="1056"/>
      <c r="E10" s="1056" t="s">
        <v>39</v>
      </c>
      <c r="F10" s="1056"/>
      <c r="G10" s="1056"/>
      <c r="H10" s="1056"/>
      <c r="I10" s="1056"/>
      <c r="J10" s="1056"/>
      <c r="K10" s="1056"/>
      <c r="L10" s="1056"/>
      <c r="M10" s="1056"/>
      <c r="N10" s="1056"/>
      <c r="O10" s="1056"/>
      <c r="P10" s="1056"/>
      <c r="Q10" s="1056"/>
      <c r="R10" s="1056"/>
      <c r="S10" s="1056"/>
      <c r="T10" s="1056"/>
      <c r="U10" s="1056" t="s">
        <v>40</v>
      </c>
      <c r="V10" s="1056"/>
      <c r="W10" s="1056"/>
      <c r="X10" s="1056"/>
      <c r="Y10" s="1056"/>
      <c r="Z10" s="1056"/>
      <c r="AA10" s="1056"/>
      <c r="AB10" s="1056"/>
      <c r="AC10" s="1056"/>
      <c r="AD10" s="1056"/>
      <c r="AE10" s="1056"/>
      <c r="AF10" s="1056"/>
      <c r="AG10" s="1056"/>
      <c r="AH10" s="1056"/>
      <c r="AI10" s="1056"/>
      <c r="AJ10" s="1056"/>
      <c r="AK10" s="1056"/>
      <c r="AL10" s="1056"/>
      <c r="AM10" s="1056"/>
      <c r="AN10" s="1056"/>
      <c r="AO10" s="1056"/>
      <c r="AP10" s="1056"/>
      <c r="AQ10" s="1056"/>
      <c r="AR10" s="1056"/>
      <c r="AS10" s="1056"/>
      <c r="AT10" s="1056"/>
      <c r="AU10" s="1059"/>
      <c r="AV10" s="1059"/>
      <c r="AW10" s="1059"/>
      <c r="AX10" s="1059"/>
      <c r="AY10" s="1059"/>
      <c r="AZ10" s="1059"/>
      <c r="BA10" s="1059"/>
      <c r="BB10" s="1059"/>
      <c r="BC10" s="1059"/>
      <c r="BD10" s="1059"/>
      <c r="BE10" s="1059"/>
      <c r="BF10" s="1059"/>
      <c r="BG10" s="1059"/>
      <c r="BH10" s="1059"/>
      <c r="BI10" s="1059"/>
      <c r="BJ10" s="1060"/>
    </row>
    <row r="11" spans="2:71" s="129" customFormat="1" ht="44.25" customHeight="1" x14ac:dyDescent="0.25">
      <c r="B11" s="1070" t="s">
        <v>41</v>
      </c>
      <c r="C11" s="1057" t="s">
        <v>42</v>
      </c>
      <c r="D11" s="1057" t="s">
        <v>43</v>
      </c>
      <c r="E11" s="1057" t="s">
        <v>44</v>
      </c>
      <c r="F11" s="1057"/>
      <c r="G11" s="1057"/>
      <c r="H11" s="1057" t="s">
        <v>45</v>
      </c>
      <c r="I11" s="1057"/>
      <c r="J11" s="1057"/>
      <c r="K11" s="1057" t="s">
        <v>46</v>
      </c>
      <c r="L11" s="1057"/>
      <c r="M11" s="1057"/>
      <c r="N11" s="1057" t="s">
        <v>47</v>
      </c>
      <c r="O11" s="1057"/>
      <c r="P11" s="1057"/>
      <c r="Q11" s="1057" t="s">
        <v>48</v>
      </c>
      <c r="R11" s="1057"/>
      <c r="S11" s="1057"/>
      <c r="T11" s="66" t="s">
        <v>49</v>
      </c>
      <c r="U11" s="1057" t="s">
        <v>50</v>
      </c>
      <c r="V11" s="1057" t="s">
        <v>51</v>
      </c>
      <c r="W11" s="1057" t="s">
        <v>52</v>
      </c>
      <c r="X11" s="1057" t="s">
        <v>53</v>
      </c>
      <c r="Y11" s="1057"/>
      <c r="Z11" s="1082" t="s">
        <v>54</v>
      </c>
      <c r="AA11" s="1057" t="s">
        <v>55</v>
      </c>
      <c r="AB11" s="1057" t="s">
        <v>56</v>
      </c>
      <c r="AC11" s="1057" t="s">
        <v>57</v>
      </c>
      <c r="AD11" s="1057" t="s">
        <v>58</v>
      </c>
      <c r="AE11" s="1057" t="s">
        <v>59</v>
      </c>
      <c r="AF11" s="1057" t="s">
        <v>60</v>
      </c>
      <c r="AG11" s="1057"/>
      <c r="AH11" s="1057"/>
      <c r="AI11" s="1057" t="s">
        <v>61</v>
      </c>
      <c r="AJ11" s="1057" t="s">
        <v>62</v>
      </c>
      <c r="AK11" s="1159" t="s">
        <v>63</v>
      </c>
      <c r="AL11" s="1160"/>
      <c r="AM11" s="1160"/>
      <c r="AN11" s="1160"/>
      <c r="AO11" s="1160"/>
      <c r="AP11" s="1160"/>
      <c r="AQ11" s="1161"/>
      <c r="AR11" s="1066" t="s">
        <v>64</v>
      </c>
      <c r="AS11" s="1057" t="s">
        <v>65</v>
      </c>
      <c r="AT11" s="1057" t="s">
        <v>66</v>
      </c>
      <c r="AU11" s="1068" t="s">
        <v>67</v>
      </c>
      <c r="AV11" s="1069" t="s">
        <v>67</v>
      </c>
      <c r="AW11" s="1069" t="s">
        <v>67</v>
      </c>
      <c r="AX11" s="1069" t="s">
        <v>67</v>
      </c>
      <c r="AY11" s="1069" t="s">
        <v>68</v>
      </c>
      <c r="AZ11" s="1069" t="s">
        <v>67</v>
      </c>
      <c r="BA11" s="1069" t="s">
        <v>67</v>
      </c>
      <c r="BB11" s="1069" t="s">
        <v>67</v>
      </c>
      <c r="BC11" s="1069" t="s">
        <v>69</v>
      </c>
      <c r="BD11" s="1069" t="s">
        <v>69</v>
      </c>
      <c r="BE11" s="1069" t="s">
        <v>69</v>
      </c>
      <c r="BF11" s="1069" t="s">
        <v>69</v>
      </c>
      <c r="BG11" s="1069" t="s">
        <v>70</v>
      </c>
      <c r="BH11" s="1069" t="s">
        <v>69</v>
      </c>
      <c r="BI11" s="1069" t="s">
        <v>69</v>
      </c>
      <c r="BJ11" s="1072" t="s">
        <v>69</v>
      </c>
    </row>
    <row r="12" spans="2:71" s="129" customFormat="1" ht="53.25" customHeight="1" x14ac:dyDescent="0.25">
      <c r="B12" s="1071"/>
      <c r="C12" s="1058"/>
      <c r="D12" s="1058"/>
      <c r="E12" s="130" t="s">
        <v>71</v>
      </c>
      <c r="F12" s="130" t="s">
        <v>72</v>
      </c>
      <c r="G12" s="130" t="s">
        <v>73</v>
      </c>
      <c r="H12" s="130" t="s">
        <v>71</v>
      </c>
      <c r="I12" s="130" t="s">
        <v>72</v>
      </c>
      <c r="J12" s="130" t="s">
        <v>73</v>
      </c>
      <c r="K12" s="130" t="s">
        <v>71</v>
      </c>
      <c r="L12" s="130" t="s">
        <v>72</v>
      </c>
      <c r="M12" s="130" t="s">
        <v>73</v>
      </c>
      <c r="N12" s="130" t="s">
        <v>71</v>
      </c>
      <c r="O12" s="130" t="s">
        <v>72</v>
      </c>
      <c r="P12" s="130" t="s">
        <v>73</v>
      </c>
      <c r="Q12" s="130" t="s">
        <v>71</v>
      </c>
      <c r="R12" s="130" t="s">
        <v>72</v>
      </c>
      <c r="S12" s="130" t="s">
        <v>73</v>
      </c>
      <c r="T12" s="67">
        <f>SUM(T13:T15)</f>
        <v>0.54239999999999999</v>
      </c>
      <c r="U12" s="1058"/>
      <c r="V12" s="1058"/>
      <c r="W12" s="1058"/>
      <c r="X12" s="131" t="s">
        <v>382</v>
      </c>
      <c r="Y12" s="131" t="s">
        <v>75</v>
      </c>
      <c r="Z12" s="1083"/>
      <c r="AA12" s="1058"/>
      <c r="AB12" s="1058"/>
      <c r="AC12" s="1058"/>
      <c r="AD12" s="1058"/>
      <c r="AE12" s="1057"/>
      <c r="AF12" s="132" t="s">
        <v>76</v>
      </c>
      <c r="AG12" s="132" t="s">
        <v>77</v>
      </c>
      <c r="AH12" s="133" t="s">
        <v>78</v>
      </c>
      <c r="AI12" s="1057"/>
      <c r="AJ12" s="1058"/>
      <c r="AK12" s="134" t="s">
        <v>79</v>
      </c>
      <c r="AL12" s="134" t="s">
        <v>80</v>
      </c>
      <c r="AM12" s="134" t="s">
        <v>81</v>
      </c>
      <c r="AN12" s="134" t="s">
        <v>204</v>
      </c>
      <c r="AO12" s="134" t="s">
        <v>82</v>
      </c>
      <c r="AP12" s="134" t="s">
        <v>83</v>
      </c>
      <c r="AQ12" s="134" t="s">
        <v>84</v>
      </c>
      <c r="AR12" s="1067"/>
      <c r="AS12" s="1058"/>
      <c r="AT12" s="1058"/>
      <c r="AU12" s="135" t="s">
        <v>85</v>
      </c>
      <c r="AV12" s="136" t="s">
        <v>86</v>
      </c>
      <c r="AW12" s="136" t="s">
        <v>87</v>
      </c>
      <c r="AX12" s="136" t="s">
        <v>88</v>
      </c>
      <c r="AY12" s="136" t="s">
        <v>85</v>
      </c>
      <c r="AZ12" s="136" t="s">
        <v>86</v>
      </c>
      <c r="BA12" s="136" t="s">
        <v>87</v>
      </c>
      <c r="BB12" s="136" t="s">
        <v>88</v>
      </c>
      <c r="BC12" s="136" t="s">
        <v>85</v>
      </c>
      <c r="BD12" s="136" t="s">
        <v>86</v>
      </c>
      <c r="BE12" s="136" t="s">
        <v>87</v>
      </c>
      <c r="BF12" s="136" t="s">
        <v>88</v>
      </c>
      <c r="BG12" s="136" t="s">
        <v>85</v>
      </c>
      <c r="BH12" s="136" t="s">
        <v>86</v>
      </c>
      <c r="BI12" s="136" t="s">
        <v>87</v>
      </c>
      <c r="BJ12" s="137" t="s">
        <v>89</v>
      </c>
    </row>
    <row r="13" spans="2:71" s="161" customFormat="1" ht="202.5" customHeight="1" x14ac:dyDescent="0.25">
      <c r="B13" s="788">
        <v>1</v>
      </c>
      <c r="C13" s="176" t="s">
        <v>383</v>
      </c>
      <c r="D13" s="48">
        <v>0.3</v>
      </c>
      <c r="E13" s="174">
        <v>0.2</v>
      </c>
      <c r="F13" s="824">
        <v>0.25</v>
      </c>
      <c r="G13" s="50">
        <f>IF(ISERROR(F13/E13),"",(F13/E13))</f>
        <v>1.25</v>
      </c>
      <c r="H13" s="69">
        <v>0.3</v>
      </c>
      <c r="I13" s="69">
        <f>40.8%-F13</f>
        <v>0.15799999999999997</v>
      </c>
      <c r="J13" s="50">
        <f>IF(ISERROR(I13/H13),"",(I13/H13))</f>
        <v>0.52666666666666662</v>
      </c>
      <c r="K13" s="138">
        <v>0.2</v>
      </c>
      <c r="L13" s="69"/>
      <c r="M13" s="50">
        <f>IF(ISERROR(L13/K13),"",(L13/K13))</f>
        <v>0</v>
      </c>
      <c r="N13" s="69">
        <v>0.3</v>
      </c>
      <c r="O13" s="69"/>
      <c r="P13" s="50">
        <f>IF(ISERROR(O13/N13),"",(O13/N13))</f>
        <v>0</v>
      </c>
      <c r="Q13" s="422">
        <f t="shared" ref="Q13:R15" si="0">SUM(E13,H13,K13,N13)</f>
        <v>1</v>
      </c>
      <c r="R13" s="417">
        <f t="shared" si="0"/>
        <v>0.40799999999999997</v>
      </c>
      <c r="S13" s="50">
        <f t="shared" ref="S13:S15" si="1">IF((IF(ISERROR(R13/Q13),0,(R13/Q13)))&gt;1,1,(IF(ISERROR(R13/Q13),0,(R13/Q13))))</f>
        <v>0.40799999999999997</v>
      </c>
      <c r="T13" s="166">
        <f>S13*D13</f>
        <v>0.12239999999999998</v>
      </c>
      <c r="U13" s="47" t="s">
        <v>384</v>
      </c>
      <c r="V13" s="176" t="s">
        <v>385</v>
      </c>
      <c r="W13" s="50" t="s">
        <v>386</v>
      </c>
      <c r="X13" s="50" t="s">
        <v>387</v>
      </c>
      <c r="Y13" s="50" t="s">
        <v>388</v>
      </c>
      <c r="Z13" s="115" t="s">
        <v>212</v>
      </c>
      <c r="AA13" s="50" t="s">
        <v>389</v>
      </c>
      <c r="AB13" s="71" t="s">
        <v>162</v>
      </c>
      <c r="AC13" s="71" t="s">
        <v>209</v>
      </c>
      <c r="AD13" s="71" t="s">
        <v>317</v>
      </c>
      <c r="AE13" s="72" t="s">
        <v>102</v>
      </c>
      <c r="AF13" s="177">
        <v>0</v>
      </c>
      <c r="AG13" s="74">
        <v>2022</v>
      </c>
      <c r="AH13" s="74">
        <v>2022</v>
      </c>
      <c r="AI13" s="72" t="s">
        <v>103</v>
      </c>
      <c r="AJ13" s="71" t="s">
        <v>104</v>
      </c>
      <c r="AK13" s="39" t="s">
        <v>390</v>
      </c>
      <c r="AL13" s="178" t="s">
        <v>391</v>
      </c>
      <c r="AM13" s="73" t="s">
        <v>345</v>
      </c>
      <c r="AN13" s="139" t="s">
        <v>392</v>
      </c>
      <c r="AO13" s="75" t="s">
        <v>393</v>
      </c>
      <c r="AP13" s="75" t="s">
        <v>394</v>
      </c>
      <c r="AQ13" s="75" t="s">
        <v>332</v>
      </c>
      <c r="AR13" s="47" t="s">
        <v>395</v>
      </c>
      <c r="AS13" s="35"/>
      <c r="AT13" s="77" t="s">
        <v>396</v>
      </c>
      <c r="AU13" s="467">
        <v>0.2</v>
      </c>
      <c r="AV13" s="820">
        <v>0.25</v>
      </c>
      <c r="AW13" s="792" t="s">
        <v>397</v>
      </c>
      <c r="AX13" s="825" t="s">
        <v>398</v>
      </c>
      <c r="AY13" s="467">
        <f t="shared" ref="AY13:AZ15" si="2">H13</f>
        <v>0.3</v>
      </c>
      <c r="AZ13" s="820">
        <f t="shared" si="2"/>
        <v>0.15799999999999997</v>
      </c>
      <c r="BA13" s="791" t="s">
        <v>399</v>
      </c>
      <c r="BB13" s="823" t="s">
        <v>400</v>
      </c>
      <c r="BC13" s="457">
        <f>K13</f>
        <v>0.2</v>
      </c>
      <c r="BD13" s="789"/>
      <c r="BE13" s="790"/>
      <c r="BF13" s="790"/>
      <c r="BG13" s="428">
        <f>N13</f>
        <v>0.3</v>
      </c>
      <c r="BH13" s="789"/>
      <c r="BI13" s="792"/>
      <c r="BJ13" s="793"/>
      <c r="BK13" s="461"/>
      <c r="BL13" s="461"/>
      <c r="BM13" s="461"/>
      <c r="BN13" s="461"/>
      <c r="BO13" s="461"/>
      <c r="BP13" s="461"/>
      <c r="BQ13" s="461"/>
      <c r="BR13" s="461"/>
      <c r="BS13" s="461"/>
    </row>
    <row r="14" spans="2:71" s="161" customFormat="1" ht="285" customHeight="1" x14ac:dyDescent="0.25">
      <c r="B14" s="172">
        <v>2</v>
      </c>
      <c r="C14" s="179" t="s">
        <v>401</v>
      </c>
      <c r="D14" s="48">
        <v>0.35</v>
      </c>
      <c r="E14" s="174">
        <v>0.2</v>
      </c>
      <c r="F14" s="402">
        <v>0.3</v>
      </c>
      <c r="G14" s="50">
        <f>IF(ISERROR(F14/E14),"",(F14/E14))</f>
        <v>1.4999999999999998</v>
      </c>
      <c r="H14" s="69">
        <v>0.3</v>
      </c>
      <c r="I14" s="69">
        <f>60%-F14</f>
        <v>0.3</v>
      </c>
      <c r="J14" s="50">
        <f>IF(ISERROR(I14/H14),"",(I14/H14))</f>
        <v>1</v>
      </c>
      <c r="K14" s="138">
        <v>0.2</v>
      </c>
      <c r="L14" s="69"/>
      <c r="M14" s="50">
        <f>IF(ISERROR(L14/K14),"",(L14/K14))</f>
        <v>0</v>
      </c>
      <c r="N14" s="69">
        <v>0.3</v>
      </c>
      <c r="O14" s="69"/>
      <c r="P14" s="50">
        <f>IF(ISERROR(O14/N14),"",(O14/N14))</f>
        <v>0</v>
      </c>
      <c r="Q14" s="422">
        <f t="shared" si="0"/>
        <v>1</v>
      </c>
      <c r="R14" s="417">
        <f t="shared" si="0"/>
        <v>0.6</v>
      </c>
      <c r="S14" s="50">
        <f t="shared" si="1"/>
        <v>0.6</v>
      </c>
      <c r="T14" s="166">
        <f>S14*D14</f>
        <v>0.21</v>
      </c>
      <c r="U14" s="47" t="s">
        <v>402</v>
      </c>
      <c r="V14" s="179" t="s">
        <v>403</v>
      </c>
      <c r="W14" s="50" t="s">
        <v>404</v>
      </c>
      <c r="X14" s="50" t="s">
        <v>405</v>
      </c>
      <c r="Y14" s="50" t="s">
        <v>406</v>
      </c>
      <c r="Z14" s="115" t="s">
        <v>212</v>
      </c>
      <c r="AA14" s="50" t="s">
        <v>389</v>
      </c>
      <c r="AB14" s="71" t="s">
        <v>162</v>
      </c>
      <c r="AC14" s="71" t="s">
        <v>209</v>
      </c>
      <c r="AD14" s="71" t="s">
        <v>317</v>
      </c>
      <c r="AE14" s="72" t="s">
        <v>102</v>
      </c>
      <c r="AF14" s="177">
        <v>0</v>
      </c>
      <c r="AG14" s="74">
        <v>2022</v>
      </c>
      <c r="AH14" s="74">
        <v>2022</v>
      </c>
      <c r="AI14" s="72" t="s">
        <v>103</v>
      </c>
      <c r="AJ14" s="71" t="s">
        <v>104</v>
      </c>
      <c r="AK14" s="39" t="s">
        <v>390</v>
      </c>
      <c r="AL14" s="180" t="s">
        <v>407</v>
      </c>
      <c r="AM14" s="73" t="s">
        <v>345</v>
      </c>
      <c r="AN14" s="139" t="s">
        <v>408</v>
      </c>
      <c r="AO14" s="75" t="s">
        <v>393</v>
      </c>
      <c r="AP14" s="75" t="s">
        <v>394</v>
      </c>
      <c r="AQ14" s="75" t="s">
        <v>332</v>
      </c>
      <c r="AR14" s="47" t="s">
        <v>395</v>
      </c>
      <c r="AS14" s="35"/>
      <c r="AT14" s="77" t="s">
        <v>396</v>
      </c>
      <c r="AU14" s="430">
        <v>0.35</v>
      </c>
      <c r="AV14" s="467">
        <v>0.3</v>
      </c>
      <c r="AW14" s="460" t="s">
        <v>409</v>
      </c>
      <c r="AX14" s="558" t="s">
        <v>410</v>
      </c>
      <c r="AY14" s="467">
        <f t="shared" si="2"/>
        <v>0.3</v>
      </c>
      <c r="AZ14" s="467">
        <f t="shared" si="2"/>
        <v>0.3</v>
      </c>
      <c r="BA14" s="464" t="s">
        <v>411</v>
      </c>
      <c r="BB14" s="657" t="s">
        <v>412</v>
      </c>
      <c r="BC14" s="457"/>
      <c r="BD14" s="457"/>
      <c r="BE14" s="459"/>
      <c r="BF14" s="459"/>
      <c r="BG14" s="457"/>
      <c r="BH14" s="457"/>
      <c r="BI14" s="465"/>
      <c r="BJ14" s="468"/>
      <c r="BK14" s="461"/>
      <c r="BL14" s="461"/>
      <c r="BM14" s="461"/>
      <c r="BN14" s="461"/>
      <c r="BO14" s="461"/>
      <c r="BP14" s="461"/>
      <c r="BQ14" s="461"/>
      <c r="BR14" s="461"/>
      <c r="BS14" s="461"/>
    </row>
    <row r="15" spans="2:71" s="161" customFormat="1" ht="197.25" customHeight="1" x14ac:dyDescent="0.25">
      <c r="B15" s="157">
        <v>3</v>
      </c>
      <c r="C15" s="179" t="s">
        <v>413</v>
      </c>
      <c r="D15" s="48">
        <v>0.35</v>
      </c>
      <c r="E15" s="174">
        <v>0.2</v>
      </c>
      <c r="F15" s="402">
        <v>0.3</v>
      </c>
      <c r="G15" s="50">
        <f>IF(ISERROR(F15/E15),"",(F15/E15))</f>
        <v>1.4999999999999998</v>
      </c>
      <c r="H15" s="69">
        <v>0.3</v>
      </c>
      <c r="I15" s="69">
        <f>60%-F15</f>
        <v>0.3</v>
      </c>
      <c r="J15" s="50">
        <f>IF(ISERROR(I15/H15),"",(I15/H15))</f>
        <v>1</v>
      </c>
      <c r="K15" s="138">
        <v>0.2</v>
      </c>
      <c r="L15" s="69"/>
      <c r="M15" s="50">
        <f>IF(ISERROR(L15/K15),"",(L15/K15))</f>
        <v>0</v>
      </c>
      <c r="N15" s="69">
        <v>0.3</v>
      </c>
      <c r="O15" s="69"/>
      <c r="P15" s="50">
        <f>IF(ISERROR(O15/N15),"",(O15/N15))</f>
        <v>0</v>
      </c>
      <c r="Q15" s="422">
        <f t="shared" si="0"/>
        <v>1</v>
      </c>
      <c r="R15" s="417">
        <f t="shared" si="0"/>
        <v>0.6</v>
      </c>
      <c r="S15" s="50">
        <f t="shared" si="1"/>
        <v>0.6</v>
      </c>
      <c r="T15" s="166">
        <f>S15*D15</f>
        <v>0.21</v>
      </c>
      <c r="U15" s="47" t="s">
        <v>414</v>
      </c>
      <c r="V15" s="179" t="s">
        <v>415</v>
      </c>
      <c r="W15" s="50" t="s">
        <v>416</v>
      </c>
      <c r="X15" s="50" t="s">
        <v>417</v>
      </c>
      <c r="Y15" s="50" t="s">
        <v>418</v>
      </c>
      <c r="Z15" s="115" t="s">
        <v>212</v>
      </c>
      <c r="AA15" s="50" t="s">
        <v>389</v>
      </c>
      <c r="AB15" s="71" t="s">
        <v>162</v>
      </c>
      <c r="AC15" s="72" t="s">
        <v>100</v>
      </c>
      <c r="AD15" s="71" t="s">
        <v>317</v>
      </c>
      <c r="AE15" s="72" t="s">
        <v>102</v>
      </c>
      <c r="AF15" s="177">
        <v>0</v>
      </c>
      <c r="AG15" s="74">
        <v>2022</v>
      </c>
      <c r="AH15" s="74">
        <v>2022</v>
      </c>
      <c r="AI15" s="72" t="s">
        <v>103</v>
      </c>
      <c r="AJ15" s="71" t="s">
        <v>104</v>
      </c>
      <c r="AK15" s="39" t="s">
        <v>390</v>
      </c>
      <c r="AL15" s="140" t="s">
        <v>419</v>
      </c>
      <c r="AM15" s="73" t="s">
        <v>345</v>
      </c>
      <c r="AN15" s="139" t="s">
        <v>420</v>
      </c>
      <c r="AO15" s="75" t="s">
        <v>393</v>
      </c>
      <c r="AP15" s="75" t="s">
        <v>394</v>
      </c>
      <c r="AQ15" s="75" t="s">
        <v>332</v>
      </c>
      <c r="AR15" s="47" t="s">
        <v>395</v>
      </c>
      <c r="AS15" s="35"/>
      <c r="AT15" s="77" t="s">
        <v>396</v>
      </c>
      <c r="AU15" s="428">
        <v>20</v>
      </c>
      <c r="AV15" s="467">
        <v>0.3</v>
      </c>
      <c r="AW15" s="460" t="s">
        <v>421</v>
      </c>
      <c r="AX15" s="558" t="s">
        <v>422</v>
      </c>
      <c r="AY15" s="467">
        <f t="shared" si="2"/>
        <v>0.3</v>
      </c>
      <c r="AZ15" s="467">
        <f t="shared" si="2"/>
        <v>0.3</v>
      </c>
      <c r="BA15" s="464" t="s">
        <v>423</v>
      </c>
      <c r="BB15" s="657" t="s">
        <v>424</v>
      </c>
      <c r="BC15" s="457"/>
      <c r="BD15" s="457"/>
      <c r="BE15" s="465"/>
      <c r="BF15" s="459"/>
      <c r="BG15" s="457"/>
      <c r="BH15" s="457"/>
      <c r="BI15" s="465"/>
      <c r="BJ15" s="468"/>
      <c r="BK15" s="461"/>
      <c r="BL15" s="461"/>
      <c r="BM15" s="461"/>
      <c r="BN15" s="461"/>
      <c r="BO15" s="461"/>
      <c r="BP15" s="461"/>
      <c r="BQ15" s="461"/>
      <c r="BR15" s="461"/>
      <c r="BS15" s="461"/>
    </row>
    <row r="16" spans="2:71" ht="11.85" customHeight="1" x14ac:dyDescent="0.25">
      <c r="B16"/>
      <c r="C16"/>
      <c r="D16"/>
      <c r="E16"/>
      <c r="F16"/>
      <c r="G16" s="436"/>
      <c r="H16"/>
      <c r="I16"/>
      <c r="J16" s="43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row>
    <row r="17" spans="2:63" ht="11.85" customHeight="1" x14ac:dyDescent="0.2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2:63" s="63" customFormat="1" ht="11.85" customHeight="1" x14ac:dyDescent="0.25">
      <c r="B18" s="89"/>
      <c r="C18" s="93"/>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BE18" s="92"/>
      <c r="BK18" s="62"/>
    </row>
    <row r="19" spans="2:63" s="63" customFormat="1" ht="11.8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4"/>
      <c r="BK19" s="62"/>
    </row>
    <row r="20" spans="2:63" s="63" customFormat="1" ht="11.8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3" s="63" customFormat="1" ht="11.8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2"/>
      <c r="BK21" s="62"/>
    </row>
    <row r="22" spans="2:63" s="63" customFormat="1" ht="11.8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3" s="63" customFormat="1" ht="11.8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3" s="63" customFormat="1" ht="11.8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3" s="63" customFormat="1" ht="14.1"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3" s="63" customFormat="1" ht="11.85" customHeight="1" x14ac:dyDescent="0.25">
      <c r="B26" s="89"/>
      <c r="C26"/>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K26" s="62"/>
    </row>
    <row r="27" spans="2:63" s="63" customFormat="1" ht="11.85" customHeight="1" x14ac:dyDescent="0.35">
      <c r="B27" s="89"/>
      <c r="C27" s="54"/>
      <c r="D27" s="91"/>
      <c r="E27" s="54"/>
      <c r="F27" s="54"/>
      <c r="G27" s="54"/>
      <c r="H27" s="54"/>
      <c r="I27" s="54"/>
      <c r="J27" s="54"/>
      <c r="K27" s="54"/>
      <c r="L27" s="54"/>
      <c r="M27" s="142"/>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1.8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1.8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1.8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2.6"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6"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1.8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1.8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4.1"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1.8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1.8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8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conditionalFormatting sqref="G13:G15">
    <cfRule type="colorScale" priority="74">
      <colorScale>
        <cfvo type="min"/>
        <cfvo type="max"/>
        <color theme="0"/>
        <color theme="0"/>
      </colorScale>
    </cfRule>
    <cfRule type="cellIs" dxfId="952" priority="75" stopIfTrue="1" operator="between">
      <formula>0.9</formula>
      <formula>1.05</formula>
    </cfRule>
    <cfRule type="cellIs" dxfId="951" priority="76" stopIfTrue="1" operator="between">
      <formula>0.7</formula>
      <formula>0.8999</formula>
    </cfRule>
    <cfRule type="cellIs" dxfId="950" priority="77" stopIfTrue="1" operator="between">
      <formula>0</formula>
      <formula>0.699</formula>
    </cfRule>
    <cfRule type="cellIs" dxfId="949" priority="78" stopIfTrue="1" operator="greaterThan">
      <formula>1.05</formula>
    </cfRule>
    <cfRule type="cellIs" dxfId="948" priority="79" stopIfTrue="1" operator="between">
      <formula>0.9</formula>
      <formula>1.05</formula>
    </cfRule>
    <cfRule type="cellIs" dxfId="947" priority="80" stopIfTrue="1" operator="between">
      <formula>0.7</formula>
      <formula>0.8999</formula>
    </cfRule>
    <cfRule type="cellIs" dxfId="946" priority="81" stopIfTrue="1" operator="between">
      <formula>0</formula>
      <formula>0.699</formula>
    </cfRule>
    <cfRule type="cellIs" dxfId="945" priority="82" stopIfTrue="1" operator="greaterThan">
      <formula>1.05</formula>
    </cfRule>
    <cfRule type="colorScale" priority="83">
      <colorScale>
        <cfvo type="min"/>
        <cfvo type="max"/>
        <color theme="0" tint="-4.9989318521683403E-2"/>
        <color theme="0" tint="-4.9989318521683403E-2"/>
      </colorScale>
    </cfRule>
  </conditionalFormatting>
  <conditionalFormatting sqref="J13:J15">
    <cfRule type="colorScale" priority="64">
      <colorScale>
        <cfvo type="min"/>
        <cfvo type="max"/>
        <color theme="0"/>
        <color theme="0"/>
      </colorScale>
    </cfRule>
    <cfRule type="cellIs" dxfId="944" priority="65" stopIfTrue="1" operator="between">
      <formula>0.9</formula>
      <formula>1.05</formula>
    </cfRule>
    <cfRule type="cellIs" dxfId="943" priority="66" stopIfTrue="1" operator="between">
      <formula>0.7</formula>
      <formula>0.8999</formula>
    </cfRule>
    <cfRule type="cellIs" dxfId="942" priority="67" stopIfTrue="1" operator="between">
      <formula>0</formula>
      <formula>0.699</formula>
    </cfRule>
    <cfRule type="cellIs" dxfId="941" priority="68" stopIfTrue="1" operator="greaterThan">
      <formula>1.05</formula>
    </cfRule>
    <cfRule type="cellIs" dxfId="940" priority="69" stopIfTrue="1" operator="between">
      <formula>0.9</formula>
      <formula>1.05</formula>
    </cfRule>
    <cfRule type="cellIs" dxfId="939" priority="70" stopIfTrue="1" operator="between">
      <formula>0.7</formula>
      <formula>0.8999</formula>
    </cfRule>
    <cfRule type="cellIs" dxfId="938" priority="71" stopIfTrue="1" operator="between">
      <formula>0</formula>
      <formula>0.699</formula>
    </cfRule>
    <cfRule type="cellIs" dxfId="937" priority="72" stopIfTrue="1" operator="greaterThan">
      <formula>1.05</formula>
    </cfRule>
    <cfRule type="colorScale" priority="73">
      <colorScale>
        <cfvo type="min"/>
        <cfvo type="max"/>
        <color theme="0" tint="-4.9989318521683403E-2"/>
        <color theme="0" tint="-4.9989318521683403E-2"/>
      </colorScale>
    </cfRule>
  </conditionalFormatting>
  <conditionalFormatting sqref="M13:M15">
    <cfRule type="colorScale" priority="54">
      <colorScale>
        <cfvo type="min"/>
        <cfvo type="max"/>
        <color theme="0"/>
        <color theme="0"/>
      </colorScale>
    </cfRule>
    <cfRule type="cellIs" dxfId="936" priority="55" stopIfTrue="1" operator="between">
      <formula>0.9</formula>
      <formula>1.05</formula>
    </cfRule>
    <cfRule type="cellIs" dxfId="935" priority="56" stopIfTrue="1" operator="between">
      <formula>0.7</formula>
      <formula>0.8999</formula>
    </cfRule>
    <cfRule type="cellIs" dxfId="934" priority="57" stopIfTrue="1" operator="between">
      <formula>0</formula>
      <formula>0.699</formula>
    </cfRule>
    <cfRule type="cellIs" dxfId="933" priority="58" stopIfTrue="1" operator="greaterThan">
      <formula>1.05</formula>
    </cfRule>
    <cfRule type="cellIs" dxfId="932" priority="59" stopIfTrue="1" operator="between">
      <formula>0.9</formula>
      <formula>1.05</formula>
    </cfRule>
    <cfRule type="cellIs" dxfId="931" priority="60" stopIfTrue="1" operator="between">
      <formula>0.7</formula>
      <formula>0.8999</formula>
    </cfRule>
    <cfRule type="cellIs" dxfId="930" priority="61" stopIfTrue="1" operator="between">
      <formula>0</formula>
      <formula>0.699</formula>
    </cfRule>
    <cfRule type="cellIs" dxfId="929" priority="62" stopIfTrue="1" operator="greaterThan">
      <formula>1.05</formula>
    </cfRule>
    <cfRule type="colorScale" priority="63">
      <colorScale>
        <cfvo type="min"/>
        <cfvo type="max"/>
        <color theme="0" tint="-4.9989318521683403E-2"/>
        <color theme="0" tint="-4.9989318521683403E-2"/>
      </colorScale>
    </cfRule>
  </conditionalFormatting>
  <conditionalFormatting sqref="P13:P15">
    <cfRule type="colorScale" priority="44">
      <colorScale>
        <cfvo type="min"/>
        <cfvo type="max"/>
        <color theme="0"/>
        <color theme="0"/>
      </colorScale>
    </cfRule>
    <cfRule type="cellIs" dxfId="928" priority="45" stopIfTrue="1" operator="between">
      <formula>0.9</formula>
      <formula>1.05</formula>
    </cfRule>
    <cfRule type="cellIs" dxfId="927" priority="46" stopIfTrue="1" operator="between">
      <formula>0.7</formula>
      <formula>0.8999</formula>
    </cfRule>
    <cfRule type="cellIs" dxfId="926" priority="47" stopIfTrue="1" operator="between">
      <formula>0</formula>
      <formula>0.699</formula>
    </cfRule>
    <cfRule type="cellIs" dxfId="925" priority="48" stopIfTrue="1" operator="greaterThan">
      <formula>1.05</formula>
    </cfRule>
    <cfRule type="cellIs" dxfId="924" priority="49" stopIfTrue="1" operator="between">
      <formula>0.9</formula>
      <formula>1.05</formula>
    </cfRule>
    <cfRule type="cellIs" dxfId="923" priority="50" stopIfTrue="1" operator="between">
      <formula>0.7</formula>
      <formula>0.8999</formula>
    </cfRule>
    <cfRule type="cellIs" dxfId="922" priority="51" stopIfTrue="1" operator="between">
      <formula>0</formula>
      <formula>0.699</formula>
    </cfRule>
    <cfRule type="cellIs" dxfId="921" priority="52" stopIfTrue="1" operator="greaterThan">
      <formula>1.05</formula>
    </cfRule>
    <cfRule type="colorScale" priority="53">
      <colorScale>
        <cfvo type="min"/>
        <cfvo type="max"/>
        <color theme="0" tint="-4.9989318521683403E-2"/>
        <color theme="0" tint="-4.9989318521683403E-2"/>
      </colorScale>
    </cfRule>
  </conditionalFormatting>
  <conditionalFormatting sqref="Q13:R13">
    <cfRule type="colorScale" priority="14">
      <colorScale>
        <cfvo type="min"/>
        <cfvo type="max"/>
        <color theme="0" tint="-4.9989318521683403E-2"/>
        <color theme="0" tint="-4.9989318521683403E-2"/>
      </colorScale>
    </cfRule>
  </conditionalFormatting>
  <conditionalFormatting sqref="Q14:R15">
    <cfRule type="colorScale" priority="4">
      <colorScale>
        <cfvo type="min"/>
        <cfvo type="max"/>
        <color theme="0" tint="-4.9989318521683403E-2"/>
        <color theme="0" tint="-4.9989318521683403E-2"/>
      </colorScale>
    </cfRule>
  </conditionalFormatting>
  <conditionalFormatting sqref="S13">
    <cfRule type="colorScale" priority="15">
      <colorScale>
        <cfvo type="min"/>
        <cfvo type="max"/>
        <color theme="0"/>
        <color theme="0"/>
      </colorScale>
    </cfRule>
    <cfRule type="cellIs" dxfId="920" priority="16" stopIfTrue="1" operator="between">
      <formula>0.9</formula>
      <formula>1.05</formula>
    </cfRule>
    <cfRule type="cellIs" dxfId="919" priority="17" stopIfTrue="1" operator="between">
      <formula>0.7</formula>
      <formula>0.8999</formula>
    </cfRule>
    <cfRule type="cellIs" dxfId="918" priority="18" stopIfTrue="1" operator="between">
      <formula>0</formula>
      <formula>0.699</formula>
    </cfRule>
    <cfRule type="cellIs" dxfId="917" priority="19" stopIfTrue="1" operator="greaterThan">
      <formula>1.05</formula>
    </cfRule>
    <cfRule type="cellIs" dxfId="916" priority="20" stopIfTrue="1" operator="between">
      <formula>0.9</formula>
      <formula>1.05</formula>
    </cfRule>
    <cfRule type="cellIs" dxfId="915" priority="21" stopIfTrue="1" operator="between">
      <formula>0.7</formula>
      <formula>0.8999</formula>
    </cfRule>
    <cfRule type="cellIs" dxfId="914" priority="22" stopIfTrue="1" operator="between">
      <formula>0</formula>
      <formula>0.699</formula>
    </cfRule>
    <cfRule type="cellIs" dxfId="913" priority="23" stopIfTrue="1" operator="greaterThan">
      <formula>1.05</formula>
    </cfRule>
  </conditionalFormatting>
  <conditionalFormatting sqref="S14:S15">
    <cfRule type="colorScale" priority="5">
      <colorScale>
        <cfvo type="min"/>
        <cfvo type="max"/>
        <color theme="0"/>
        <color theme="0"/>
      </colorScale>
    </cfRule>
    <cfRule type="cellIs" dxfId="912" priority="6" stopIfTrue="1" operator="between">
      <formula>0.9</formula>
      <formula>1.05</formula>
    </cfRule>
    <cfRule type="cellIs" dxfId="911" priority="7" stopIfTrue="1" operator="between">
      <formula>0.7</formula>
      <formula>0.8999</formula>
    </cfRule>
    <cfRule type="cellIs" dxfId="910" priority="8" stopIfTrue="1" operator="between">
      <formula>0</formula>
      <formula>0.699</formula>
    </cfRule>
    <cfRule type="cellIs" dxfId="909" priority="9" stopIfTrue="1" operator="greaterThan">
      <formula>1.05</formula>
    </cfRule>
    <cfRule type="cellIs" dxfId="908" priority="10" stopIfTrue="1" operator="between">
      <formula>0.9</formula>
      <formula>1.05</formula>
    </cfRule>
    <cfRule type="cellIs" dxfId="907" priority="11" stopIfTrue="1" operator="between">
      <formula>0.7</formula>
      <formula>0.8999</formula>
    </cfRule>
    <cfRule type="cellIs" dxfId="906" priority="12" stopIfTrue="1" operator="between">
      <formula>0</formula>
      <formula>0.699</formula>
    </cfRule>
    <cfRule type="cellIs" dxfId="905" priority="13" stopIfTrue="1" operator="greaterThan">
      <formula>1.05</formula>
    </cfRule>
  </conditionalFormatting>
  <conditionalFormatting sqref="T13">
    <cfRule type="colorScale" priority="3">
      <colorScale>
        <cfvo type="min"/>
        <cfvo type="max"/>
        <color theme="0"/>
        <color theme="0"/>
      </colorScale>
    </cfRule>
  </conditionalFormatting>
  <conditionalFormatting sqref="T14">
    <cfRule type="colorScale" priority="2">
      <colorScale>
        <cfvo type="min"/>
        <cfvo type="max"/>
        <color theme="0"/>
        <color theme="0"/>
      </colorScale>
    </cfRule>
  </conditionalFormatting>
  <conditionalFormatting sqref="T15">
    <cfRule type="colorScale" priority="1">
      <colorScale>
        <cfvo type="min"/>
        <cfvo type="max"/>
        <color theme="0"/>
        <color theme="0"/>
      </colorScale>
    </cfRule>
  </conditionalFormatting>
  <dataValidations count="11">
    <dataValidation allowBlank="1" showInputMessage="1" showErrorMessage="1" errorTitle="Error de Selección" error="Seleccionar de la lista desplegable únicamente " sqref="C15"/>
    <dataValidation type="list" operator="equal" allowBlank="1" showErrorMessage="1" sqref="AP18: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8">
      <formula1>"Eficacia,Eficiencia,Efectividad,"</formula1>
      <formula2>0</formula2>
    </dataValidation>
    <dataValidation operator="equal" allowBlank="1" showErrorMessage="1" sqref="AK7">
      <formula1>0</formula1>
      <formula2>0</formula2>
    </dataValidation>
    <dataValidation type="list" operator="equal" allowBlank="1" showErrorMessage="1" sqref="AK18: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15 AB18:AB38">
      <formula1>"Alcaldía Local,Central,Sectorial,"</formula1>
      <formula2>0</formula2>
    </dataValidation>
    <dataValidation type="list" operator="equal" allowBlank="1" showErrorMessage="1" sqref="AC13:AC15 AC18:AC38">
      <formula1>"Coeficiente,Índice o razón,Porcentaje,Tasa,Valor absoluto"</formula1>
      <formula2>0</formula2>
    </dataValidation>
    <dataValidation type="list" operator="equal" allowBlank="1" showErrorMessage="1" sqref="AD13:AD15 AD18:AD38">
      <formula1>"Diario,Semanal,Mensual,Bimestral ,Trimestral,Semestral ,Anual"</formula1>
      <formula2>0</formula2>
    </dataValidation>
    <dataValidation type="list" operator="equal" allowBlank="1" showErrorMessage="1" sqref="AE13:AE15 AE18:AE38">
      <formula1>"Alta ,Media ,Baja"</formula1>
      <formula2>0</formula2>
    </dataValidation>
    <dataValidation type="list" operator="equal" allowBlank="1" showErrorMessage="1" sqref="AI13:AI15 AI18:AI38">
      <formula1>"Gestión"</formula1>
      <formula2>0</formula2>
    </dataValidation>
    <dataValidation type="list" operator="equal" allowBlank="1" showErrorMessage="1" sqref="AJ13:AJ15 AJ18:AJ38">
      <formula1>",Distrital ,Dsitrital-Rural ,Distrital- Urbano,Entidad ,Localidad,UPZ,Departamental,Regional,Nacional"</formula1>
      <formula2>0</formula2>
    </dataValidation>
  </dataValidations>
  <hyperlinks>
    <hyperlink ref="BB13" r:id="rId1"/>
    <hyperlink ref="BB14" r:id="rId2"/>
    <hyperlink ref="BB15" r:id="rId3"/>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4"/>
  <headerFooter alignWithMargins="0"/>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-POA\C4\[F-DS-524_V3 POA 2023 _C4 ajustado.xlsx]datos'!#REF!</xm:f>
          </x14:formula1>
          <xm:sqref>AO13:AO15 AM7:AT7 AK13:AK15</xm:sqref>
        </x14:dataValidation>
        <x14:dataValidation type="list" operator="equal" allowBlank="1" showErrorMessage="1">
          <x14:formula1>
            <xm:f>'C:\Users\luis.arias\Documents\VIGENCIA 2023\PLAN DE ACCION -POA\C4\[F-DS-524_V3 POA 2023 _C4 ajustado.xlsx]datos'!#REF!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-POA\C4\[F-DS-524_V3 POA 2023 _C4 ajustado.xlsx]datos'!#REF!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D27"/>
  <sheetViews>
    <sheetView topLeftCell="AV16" zoomScale="73" zoomScaleNormal="73" workbookViewId="0">
      <pane ySplit="1" topLeftCell="A17" activePane="bottomLeft" state="frozen"/>
      <selection pane="bottomLeft" activeCell="BD24" sqref="BD24"/>
    </sheetView>
  </sheetViews>
  <sheetFormatPr baseColWidth="10" defaultColWidth="9.140625" defaultRowHeight="15" x14ac:dyDescent="0.25"/>
  <cols>
    <col min="1" max="2" width="9.140625" customWidth="1"/>
    <col min="3" max="3" width="27.7109375" customWidth="1"/>
    <col min="4" max="20" width="9.140625" customWidth="1"/>
    <col min="21" max="21" width="21.5703125" customWidth="1"/>
    <col min="22" max="22" width="39.85546875" customWidth="1"/>
    <col min="23" max="23" width="14.5703125" customWidth="1"/>
    <col min="24" max="24" width="23.7109375" customWidth="1"/>
    <col min="25" max="25" width="18.28515625" customWidth="1"/>
    <col min="26" max="26" width="20.28515625" customWidth="1"/>
    <col min="27" max="27" width="21.42578125" customWidth="1"/>
    <col min="28" max="36" width="9.140625" customWidth="1"/>
    <col min="37" max="37" width="20.85546875" customWidth="1"/>
    <col min="38" max="38" width="21.140625" customWidth="1"/>
    <col min="39" max="39" width="9.140625" customWidth="1"/>
    <col min="40" max="40" width="22.5703125" customWidth="1"/>
    <col min="41" max="41" width="20" customWidth="1"/>
    <col min="42" max="42" width="19.7109375" customWidth="1"/>
    <col min="43" max="43" width="9.140625" customWidth="1"/>
    <col min="44" max="44" width="24.5703125" customWidth="1"/>
    <col min="45" max="45" width="9.140625" customWidth="1"/>
    <col min="46" max="46" width="26" customWidth="1"/>
    <col min="47" max="47" width="18" style="442" customWidth="1"/>
    <col min="48" max="48" width="14.28515625" style="442" customWidth="1"/>
    <col min="49" max="49" width="77.140625" style="555" customWidth="1"/>
    <col min="50" max="50" width="52.5703125" style="442" customWidth="1"/>
    <col min="51" max="51" width="18.85546875" customWidth="1"/>
    <col min="52" max="52" width="21.42578125" customWidth="1"/>
    <col min="53" max="53" width="84.28515625" customWidth="1"/>
    <col min="54" max="54" width="54.140625" customWidth="1"/>
  </cols>
  <sheetData>
    <row r="1" spans="1:212" x14ac:dyDescent="0.25">
      <c r="A1" s="437"/>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8"/>
      <c r="AU1" s="446"/>
      <c r="AV1" s="446"/>
      <c r="AW1" s="553"/>
      <c r="AX1" s="446"/>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c r="CT1" s="437"/>
      <c r="CU1" s="437"/>
      <c r="CV1" s="437"/>
      <c r="CW1" s="437"/>
      <c r="CX1" s="437"/>
      <c r="CY1" s="437"/>
      <c r="CZ1" s="437"/>
      <c r="DA1" s="437"/>
      <c r="DB1" s="437"/>
      <c r="DC1" s="437"/>
      <c r="DD1" s="437"/>
      <c r="DE1" s="437"/>
      <c r="DF1" s="437"/>
      <c r="DG1" s="437"/>
      <c r="DH1" s="437"/>
      <c r="DI1" s="437"/>
      <c r="DJ1" s="437"/>
      <c r="DK1" s="437"/>
      <c r="DL1" s="437"/>
      <c r="DM1" s="437"/>
      <c r="DN1" s="437"/>
      <c r="DO1" s="437"/>
      <c r="DP1" s="437"/>
      <c r="DQ1" s="437"/>
      <c r="DR1" s="437"/>
      <c r="DS1" s="437"/>
      <c r="DT1" s="437"/>
      <c r="DU1" s="437"/>
      <c r="DV1" s="437"/>
      <c r="DW1" s="437"/>
      <c r="DX1" s="437"/>
      <c r="DY1" s="437"/>
      <c r="DZ1" s="437"/>
      <c r="EA1" s="437"/>
      <c r="EB1" s="437"/>
      <c r="EC1" s="437"/>
      <c r="ED1" s="437"/>
      <c r="EE1" s="437"/>
      <c r="EF1" s="437"/>
      <c r="EG1" s="437"/>
      <c r="EH1" s="437"/>
      <c r="EI1" s="437"/>
      <c r="EJ1" s="437"/>
      <c r="EK1" s="437"/>
      <c r="EL1" s="437"/>
      <c r="EM1" s="437"/>
      <c r="EN1" s="437"/>
      <c r="EO1" s="437"/>
      <c r="EP1" s="437"/>
      <c r="EQ1" s="437"/>
      <c r="ER1" s="437"/>
      <c r="ES1" s="437"/>
      <c r="ET1" s="437"/>
      <c r="EU1" s="437"/>
      <c r="EV1" s="437"/>
      <c r="EW1" s="437"/>
      <c r="EX1" s="437"/>
      <c r="EY1" s="437"/>
      <c r="EZ1" s="437"/>
      <c r="FA1" s="437"/>
      <c r="FB1" s="437"/>
      <c r="FC1" s="437"/>
      <c r="FD1" s="437"/>
      <c r="FE1" s="437"/>
      <c r="FF1" s="437"/>
      <c r="FG1" s="437"/>
      <c r="FH1" s="437"/>
      <c r="FI1" s="437"/>
      <c r="FJ1" s="437"/>
      <c r="FK1" s="437"/>
      <c r="FL1" s="437"/>
      <c r="FM1" s="437"/>
      <c r="FN1" s="437"/>
      <c r="FO1" s="437"/>
      <c r="FP1" s="437"/>
      <c r="FQ1" s="437"/>
      <c r="FR1" s="437"/>
      <c r="FS1" s="437"/>
      <c r="FT1" s="437"/>
      <c r="FU1" s="437"/>
      <c r="FV1" s="437"/>
      <c r="FW1" s="437"/>
      <c r="FX1" s="437"/>
      <c r="FY1" s="437"/>
      <c r="FZ1" s="437"/>
      <c r="GA1" s="437"/>
      <c r="GB1" s="437"/>
      <c r="GC1" s="437"/>
      <c r="GD1" s="437"/>
      <c r="GE1" s="437"/>
      <c r="GF1" s="437"/>
      <c r="GG1" s="437"/>
      <c r="GH1" s="437"/>
      <c r="GI1" s="437"/>
      <c r="GJ1" s="437"/>
      <c r="GK1" s="437"/>
      <c r="GL1" s="437"/>
      <c r="GM1" s="437"/>
      <c r="GN1" s="437"/>
      <c r="GO1" s="437"/>
      <c r="GP1" s="437"/>
      <c r="GQ1" s="437"/>
      <c r="GR1" s="437"/>
      <c r="GS1" s="437"/>
      <c r="GT1" s="437"/>
      <c r="GU1" s="437"/>
      <c r="GV1" s="437"/>
      <c r="GW1" s="437"/>
      <c r="GX1" s="437"/>
      <c r="GY1" s="437"/>
      <c r="GZ1" s="437"/>
      <c r="HA1" s="437"/>
      <c r="HB1" s="437"/>
      <c r="HC1" s="437"/>
      <c r="HD1" s="437"/>
    </row>
    <row r="2" spans="1:212" ht="15" customHeight="1" x14ac:dyDescent="0.25">
      <c r="A2" s="439"/>
      <c r="B2" s="1162" t="s">
        <v>425</v>
      </c>
      <c r="C2" s="1165" t="s">
        <v>18</v>
      </c>
      <c r="D2" s="1165"/>
      <c r="E2" s="1165"/>
      <c r="F2" s="1165"/>
      <c r="G2" s="1165"/>
      <c r="H2" s="1165"/>
      <c r="I2" s="1165"/>
      <c r="J2" s="1165"/>
      <c r="K2" s="1165"/>
      <c r="L2" s="1165"/>
      <c r="M2" s="1165"/>
      <c r="N2" s="1165"/>
      <c r="O2" s="1165"/>
      <c r="P2" s="1165"/>
      <c r="Q2" s="1166"/>
      <c r="R2" s="1171" t="s">
        <v>200</v>
      </c>
      <c r="S2" s="1172"/>
      <c r="T2" s="1172"/>
      <c r="U2" s="1172"/>
      <c r="V2" s="1172"/>
      <c r="W2" s="1172"/>
      <c r="X2" s="1172"/>
      <c r="Y2" s="1172"/>
      <c r="Z2" s="1172"/>
      <c r="AA2" s="1172"/>
      <c r="AB2" s="1172"/>
      <c r="AC2" s="1172"/>
      <c r="AD2" s="1172"/>
      <c r="AE2" s="1172"/>
      <c r="AF2" s="1172"/>
      <c r="AG2" s="1172"/>
      <c r="AH2" s="1172"/>
      <c r="AI2" s="1173"/>
      <c r="AJ2" s="1180" t="s">
        <v>20</v>
      </c>
      <c r="AK2" s="1165"/>
      <c r="AL2" s="1165"/>
      <c r="AM2" s="1165"/>
      <c r="AN2" s="1165"/>
      <c r="AO2" s="1165"/>
      <c r="AP2" s="1165"/>
      <c r="AQ2" s="1165"/>
      <c r="AR2" s="1165"/>
      <c r="AS2" s="1165"/>
      <c r="AT2" s="1165"/>
      <c r="AU2" s="441"/>
      <c r="AV2" s="441"/>
      <c r="AW2" s="554"/>
      <c r="AX2" s="441"/>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39"/>
      <c r="BZ2" s="439"/>
      <c r="CA2" s="439"/>
      <c r="CB2" s="439"/>
      <c r="CC2" s="439"/>
      <c r="CD2" s="439"/>
      <c r="CE2" s="439"/>
      <c r="CF2" s="439"/>
      <c r="CG2" s="439"/>
      <c r="CH2" s="439"/>
      <c r="CI2" s="439"/>
      <c r="CJ2" s="439"/>
      <c r="CK2" s="439"/>
      <c r="CL2" s="439"/>
      <c r="CM2" s="439"/>
      <c r="CN2" s="439"/>
      <c r="CO2" s="439"/>
      <c r="CP2" s="439"/>
      <c r="CQ2" s="439"/>
      <c r="CR2" s="439"/>
      <c r="CS2" s="439"/>
      <c r="CT2" s="439"/>
      <c r="CU2" s="439"/>
      <c r="CV2" s="439"/>
      <c r="CW2" s="439"/>
      <c r="CX2" s="439"/>
      <c r="CY2" s="439"/>
      <c r="CZ2" s="439"/>
      <c r="DA2" s="439"/>
      <c r="DB2" s="439"/>
      <c r="DC2" s="439"/>
      <c r="DD2" s="439"/>
      <c r="DE2" s="439"/>
      <c r="DF2" s="439"/>
      <c r="DG2" s="439"/>
      <c r="DH2" s="439"/>
      <c r="DI2" s="439"/>
      <c r="DJ2" s="439"/>
      <c r="DK2" s="439"/>
      <c r="DL2" s="439"/>
      <c r="DM2" s="439"/>
      <c r="DN2" s="439"/>
      <c r="DO2" s="439"/>
      <c r="DP2" s="439"/>
      <c r="DQ2" s="439"/>
      <c r="DR2" s="439"/>
      <c r="DS2" s="439"/>
      <c r="DT2" s="439"/>
      <c r="DU2" s="439"/>
      <c r="DV2" s="439"/>
      <c r="DW2" s="439"/>
      <c r="DX2" s="439"/>
      <c r="DY2" s="439"/>
      <c r="DZ2" s="439"/>
      <c r="EA2" s="439"/>
      <c r="EB2" s="439"/>
      <c r="EC2" s="439"/>
      <c r="ED2" s="439"/>
      <c r="EE2" s="439"/>
      <c r="EF2" s="439"/>
      <c r="EG2" s="439"/>
      <c r="EH2" s="439"/>
      <c r="EI2" s="439"/>
      <c r="EJ2" s="439"/>
      <c r="EK2" s="439"/>
      <c r="EL2" s="439"/>
      <c r="EM2" s="439"/>
      <c r="EN2" s="439"/>
      <c r="EO2" s="439"/>
      <c r="EP2" s="439"/>
      <c r="EQ2" s="439"/>
      <c r="ER2" s="439"/>
      <c r="ES2" s="439"/>
      <c r="ET2" s="439"/>
      <c r="EU2" s="439"/>
      <c r="EV2" s="439"/>
      <c r="EW2" s="439"/>
      <c r="EX2" s="439"/>
      <c r="EY2" s="439"/>
      <c r="EZ2" s="439"/>
      <c r="FA2" s="439"/>
      <c r="FB2" s="439"/>
      <c r="FC2" s="439"/>
      <c r="FD2" s="439"/>
      <c r="FE2" s="439"/>
      <c r="FF2" s="439"/>
      <c r="FG2" s="439"/>
      <c r="FH2" s="439"/>
      <c r="FI2" s="439"/>
      <c r="FJ2" s="439"/>
      <c r="FK2" s="439"/>
      <c r="FL2" s="439"/>
      <c r="FM2" s="439"/>
      <c r="FN2" s="439"/>
      <c r="FO2" s="439"/>
      <c r="FP2" s="439"/>
      <c r="FQ2" s="439"/>
      <c r="FR2" s="439"/>
      <c r="FS2" s="439"/>
      <c r="FT2" s="439"/>
      <c r="FU2" s="439"/>
      <c r="FV2" s="439"/>
      <c r="FW2" s="439"/>
      <c r="FX2" s="439"/>
      <c r="FY2" s="439"/>
      <c r="FZ2" s="439"/>
      <c r="GA2" s="439"/>
      <c r="GB2" s="439"/>
      <c r="GC2" s="439"/>
      <c r="GD2" s="439"/>
      <c r="GE2" s="439"/>
      <c r="GF2" s="439"/>
      <c r="GG2" s="439"/>
      <c r="GH2" s="439"/>
      <c r="GI2" s="439"/>
      <c r="GJ2" s="439"/>
      <c r="GK2" s="439"/>
      <c r="GL2" s="439"/>
      <c r="GM2" s="439"/>
      <c r="GN2" s="439"/>
      <c r="GO2" s="439"/>
      <c r="GP2" s="439"/>
      <c r="GQ2" s="439"/>
      <c r="GR2" s="439"/>
      <c r="GS2" s="439"/>
      <c r="GT2" s="439"/>
      <c r="GU2" s="439"/>
      <c r="GV2" s="439"/>
      <c r="GW2" s="439"/>
      <c r="GX2" s="439"/>
      <c r="GY2" s="439"/>
      <c r="GZ2" s="439"/>
      <c r="HA2" s="439"/>
      <c r="HB2" s="439"/>
      <c r="HC2" s="439"/>
      <c r="HD2" s="439"/>
    </row>
    <row r="3" spans="1:212" x14ac:dyDescent="0.25">
      <c r="B3" s="1163"/>
      <c r="C3" s="1167"/>
      <c r="D3" s="1167"/>
      <c r="E3" s="1167"/>
      <c r="F3" s="1167"/>
      <c r="G3" s="1167"/>
      <c r="H3" s="1167"/>
      <c r="I3" s="1167"/>
      <c r="J3" s="1167"/>
      <c r="K3" s="1167"/>
      <c r="L3" s="1167"/>
      <c r="M3" s="1167"/>
      <c r="N3" s="1167"/>
      <c r="O3" s="1167"/>
      <c r="P3" s="1167"/>
      <c r="Q3" s="1168"/>
      <c r="R3" s="1174"/>
      <c r="S3" s="1175"/>
      <c r="T3" s="1175"/>
      <c r="U3" s="1175"/>
      <c r="V3" s="1175"/>
      <c r="W3" s="1175"/>
      <c r="X3" s="1175"/>
      <c r="Y3" s="1175"/>
      <c r="Z3" s="1175"/>
      <c r="AA3" s="1175"/>
      <c r="AB3" s="1175"/>
      <c r="AC3" s="1175"/>
      <c r="AD3" s="1175"/>
      <c r="AE3" s="1175"/>
      <c r="AF3" s="1175"/>
      <c r="AG3" s="1175"/>
      <c r="AH3" s="1175"/>
      <c r="AI3" s="1176"/>
      <c r="AJ3" s="1181"/>
      <c r="AK3" s="1167"/>
      <c r="AL3" s="1167"/>
      <c r="AM3" s="1167"/>
      <c r="AN3" s="1167"/>
      <c r="AO3" s="1167"/>
      <c r="AP3" s="1167"/>
      <c r="AQ3" s="1167"/>
      <c r="AR3" s="1167"/>
      <c r="AS3" s="1167"/>
      <c r="AT3" s="1167"/>
    </row>
    <row r="4" spans="1:212" x14ac:dyDescent="0.25">
      <c r="B4" s="1163"/>
      <c r="C4" s="1167"/>
      <c r="D4" s="1167"/>
      <c r="E4" s="1167"/>
      <c r="F4" s="1167"/>
      <c r="G4" s="1167"/>
      <c r="H4" s="1167"/>
      <c r="I4" s="1167"/>
      <c r="J4" s="1167"/>
      <c r="K4" s="1167"/>
      <c r="L4" s="1167"/>
      <c r="M4" s="1167"/>
      <c r="N4" s="1167"/>
      <c r="O4" s="1167"/>
      <c r="P4" s="1167"/>
      <c r="Q4" s="1168"/>
      <c r="R4" s="1174"/>
      <c r="S4" s="1175"/>
      <c r="T4" s="1175"/>
      <c r="U4" s="1175"/>
      <c r="V4" s="1175"/>
      <c r="W4" s="1175"/>
      <c r="X4" s="1175"/>
      <c r="Y4" s="1175"/>
      <c r="Z4" s="1175"/>
      <c r="AA4" s="1175"/>
      <c r="AB4" s="1175"/>
      <c r="AC4" s="1175"/>
      <c r="AD4" s="1175"/>
      <c r="AE4" s="1175"/>
      <c r="AF4" s="1175"/>
      <c r="AG4" s="1175"/>
      <c r="AH4" s="1175"/>
      <c r="AI4" s="1176"/>
      <c r="AJ4" s="1181"/>
      <c r="AK4" s="1167"/>
      <c r="AL4" s="1167"/>
      <c r="AM4" s="1167"/>
      <c r="AN4" s="1167"/>
      <c r="AO4" s="1167"/>
      <c r="AP4" s="1167"/>
      <c r="AQ4" s="1167"/>
      <c r="AR4" s="1167"/>
      <c r="AS4" s="1167"/>
      <c r="AT4" s="1167"/>
    </row>
    <row r="5" spans="1:212" x14ac:dyDescent="0.25">
      <c r="B5" s="1163"/>
      <c r="C5" s="1167"/>
      <c r="D5" s="1167"/>
      <c r="E5" s="1167"/>
      <c r="F5" s="1167"/>
      <c r="G5" s="1167"/>
      <c r="H5" s="1167"/>
      <c r="I5" s="1167"/>
      <c r="J5" s="1167"/>
      <c r="K5" s="1167"/>
      <c r="L5" s="1167"/>
      <c r="M5" s="1167"/>
      <c r="N5" s="1167"/>
      <c r="O5" s="1167"/>
      <c r="P5" s="1167"/>
      <c r="Q5" s="1168"/>
      <c r="R5" s="1174"/>
      <c r="S5" s="1175"/>
      <c r="T5" s="1175"/>
      <c r="U5" s="1175"/>
      <c r="V5" s="1175"/>
      <c r="W5" s="1175"/>
      <c r="X5" s="1175"/>
      <c r="Y5" s="1175"/>
      <c r="Z5" s="1175"/>
      <c r="AA5" s="1175"/>
      <c r="AB5" s="1175"/>
      <c r="AC5" s="1175"/>
      <c r="AD5" s="1175"/>
      <c r="AE5" s="1175"/>
      <c r="AF5" s="1175"/>
      <c r="AG5" s="1175"/>
      <c r="AH5" s="1175"/>
      <c r="AI5" s="1176"/>
      <c r="AJ5" s="1181"/>
      <c r="AK5" s="1167"/>
      <c r="AL5" s="1167"/>
      <c r="AM5" s="1167"/>
      <c r="AN5" s="1167"/>
      <c r="AO5" s="1167"/>
      <c r="AP5" s="1167"/>
      <c r="AQ5" s="1167"/>
      <c r="AR5" s="1167"/>
      <c r="AS5" s="1167"/>
      <c r="AT5" s="1167"/>
    </row>
    <row r="6" spans="1:212" ht="15" customHeight="1" x14ac:dyDescent="0.25">
      <c r="B6" s="1164"/>
      <c r="C6" s="1167"/>
      <c r="D6" s="1167"/>
      <c r="E6" s="1167"/>
      <c r="F6" s="1167"/>
      <c r="G6" s="1167"/>
      <c r="H6" s="1167"/>
      <c r="I6" s="1167"/>
      <c r="J6" s="1167"/>
      <c r="K6" s="1167"/>
      <c r="L6" s="1167"/>
      <c r="M6" s="1167"/>
      <c r="N6" s="1167"/>
      <c r="O6" s="1167"/>
      <c r="P6" s="1167"/>
      <c r="Q6" s="1168"/>
      <c r="R6" s="1174"/>
      <c r="S6" s="1175"/>
      <c r="T6" s="1175"/>
      <c r="U6" s="1175"/>
      <c r="V6" s="1175"/>
      <c r="W6" s="1175"/>
      <c r="X6" s="1175"/>
      <c r="Y6" s="1175"/>
      <c r="Z6" s="1175"/>
      <c r="AA6" s="1175"/>
      <c r="AB6" s="1175"/>
      <c r="AC6" s="1175"/>
      <c r="AD6" s="1175"/>
      <c r="AE6" s="1175"/>
      <c r="AF6" s="1175"/>
      <c r="AG6" s="1175"/>
      <c r="AH6" s="1175"/>
      <c r="AI6" s="1176"/>
      <c r="AJ6" s="1182"/>
      <c r="AK6" s="1169"/>
      <c r="AL6" s="1169"/>
      <c r="AM6" s="1169"/>
      <c r="AN6" s="1169"/>
      <c r="AO6" s="1169"/>
      <c r="AP6" s="1169"/>
      <c r="AQ6" s="1169"/>
      <c r="AR6" s="1169"/>
      <c r="AS6" s="1169"/>
      <c r="AT6" s="1169"/>
    </row>
    <row r="7" spans="1:212" ht="15" customHeight="1" x14ac:dyDescent="0.25">
      <c r="A7" s="440"/>
      <c r="C7" s="1167"/>
      <c r="D7" s="1167"/>
      <c r="E7" s="1167"/>
      <c r="F7" s="1167"/>
      <c r="G7" s="1167"/>
      <c r="H7" s="1167"/>
      <c r="I7" s="1167"/>
      <c r="J7" s="1167"/>
      <c r="K7" s="1167"/>
      <c r="L7" s="1167"/>
      <c r="M7" s="1167"/>
      <c r="N7" s="1167"/>
      <c r="O7" s="1167"/>
      <c r="P7" s="1167"/>
      <c r="Q7" s="1168"/>
      <c r="R7" s="1174"/>
      <c r="S7" s="1175"/>
      <c r="T7" s="1175"/>
      <c r="U7" s="1175"/>
      <c r="V7" s="1175"/>
      <c r="W7" s="1175"/>
      <c r="X7" s="1175"/>
      <c r="Y7" s="1175"/>
      <c r="Z7" s="1175"/>
      <c r="AA7" s="1175"/>
      <c r="AB7" s="1175"/>
      <c r="AC7" s="1175"/>
      <c r="AD7" s="1175"/>
      <c r="AE7" s="1175"/>
      <c r="AF7" s="1175"/>
      <c r="AG7" s="1175"/>
      <c r="AH7" s="1175"/>
      <c r="AI7" s="1176"/>
      <c r="AJ7" s="1183" t="s">
        <v>22</v>
      </c>
      <c r="AK7" s="1184"/>
      <c r="AL7" s="1184"/>
      <c r="AM7" s="1184"/>
      <c r="AN7" s="1184"/>
      <c r="AO7" s="1184"/>
      <c r="AP7" s="1184"/>
      <c r="AQ7" s="1184"/>
      <c r="AR7" s="1184"/>
      <c r="AS7" s="1184"/>
      <c r="AT7" s="1184"/>
      <c r="AU7" s="441"/>
      <c r="AV7" s="441"/>
      <c r="AW7" s="554"/>
      <c r="AX7" s="441"/>
      <c r="AY7" s="439"/>
      <c r="AZ7" s="439"/>
      <c r="BA7" s="439"/>
      <c r="BB7" s="439"/>
      <c r="BC7" s="439"/>
      <c r="BD7" s="439"/>
      <c r="BE7" s="439"/>
      <c r="BF7" s="439"/>
      <c r="BG7" s="439"/>
      <c r="BH7" s="439"/>
      <c r="BI7" s="439"/>
      <c r="BJ7" s="439"/>
      <c r="BK7" s="439"/>
      <c r="BL7" s="439"/>
      <c r="BM7" s="439"/>
      <c r="BN7" s="439"/>
      <c r="BO7" s="439"/>
      <c r="BP7" s="439"/>
      <c r="BQ7" s="439"/>
      <c r="BR7" s="439"/>
      <c r="BS7" s="439"/>
      <c r="BT7" s="439"/>
      <c r="BU7" s="439"/>
      <c r="BV7" s="439"/>
      <c r="BW7" s="439"/>
      <c r="BX7" s="439"/>
      <c r="BY7" s="439"/>
      <c r="BZ7" s="439"/>
      <c r="CA7" s="439"/>
      <c r="CB7" s="439"/>
      <c r="CC7" s="439"/>
      <c r="CD7" s="439"/>
      <c r="CE7" s="439"/>
      <c r="CF7" s="439"/>
      <c r="CG7" s="439"/>
      <c r="CH7" s="439"/>
      <c r="CI7" s="439"/>
      <c r="CJ7" s="439"/>
      <c r="CK7" s="439"/>
      <c r="CL7" s="439"/>
      <c r="CM7" s="439"/>
      <c r="CN7" s="439"/>
      <c r="CO7" s="439"/>
      <c r="CP7" s="439"/>
      <c r="CQ7" s="439"/>
      <c r="CR7" s="439"/>
      <c r="CS7" s="439"/>
      <c r="CT7" s="439"/>
      <c r="CU7" s="439"/>
      <c r="CV7" s="439"/>
      <c r="CW7" s="439"/>
      <c r="CX7" s="439"/>
      <c r="CY7" s="439"/>
      <c r="CZ7" s="439"/>
      <c r="DA7" s="439"/>
      <c r="DB7" s="439"/>
      <c r="DC7" s="439"/>
      <c r="DD7" s="439"/>
      <c r="DE7" s="439"/>
      <c r="DF7" s="439"/>
      <c r="DG7" s="439"/>
      <c r="DH7" s="439"/>
      <c r="DI7" s="439"/>
      <c r="DJ7" s="439"/>
      <c r="DK7" s="439"/>
      <c r="DL7" s="439"/>
      <c r="DM7" s="439"/>
      <c r="DN7" s="439"/>
      <c r="DO7" s="439"/>
      <c r="DP7" s="439"/>
      <c r="DQ7" s="439"/>
      <c r="DR7" s="439"/>
      <c r="DS7" s="439"/>
      <c r="DT7" s="439"/>
      <c r="DU7" s="439"/>
      <c r="DV7" s="439"/>
      <c r="DW7" s="439"/>
      <c r="DX7" s="439"/>
      <c r="DY7" s="439"/>
      <c r="DZ7" s="439"/>
      <c r="EA7" s="439"/>
      <c r="EB7" s="439"/>
      <c r="EC7" s="439"/>
      <c r="ED7" s="439"/>
      <c r="EE7" s="439"/>
      <c r="EF7" s="439"/>
      <c r="EG7" s="439"/>
      <c r="EH7" s="439"/>
      <c r="EI7" s="439"/>
      <c r="EJ7" s="439"/>
      <c r="EK7" s="439"/>
      <c r="EL7" s="439"/>
      <c r="EM7" s="439"/>
      <c r="EN7" s="439"/>
      <c r="EO7" s="439"/>
      <c r="EP7" s="439"/>
      <c r="EQ7" s="439"/>
      <c r="ER7" s="439"/>
      <c r="ES7" s="439"/>
      <c r="ET7" s="439"/>
      <c r="EU7" s="439"/>
      <c r="EV7" s="439"/>
      <c r="EW7" s="439"/>
      <c r="EX7" s="439"/>
      <c r="EY7" s="439"/>
      <c r="EZ7" s="439"/>
      <c r="FA7" s="439"/>
      <c r="FB7" s="439"/>
      <c r="FC7" s="439"/>
      <c r="FD7" s="439"/>
      <c r="FE7" s="439"/>
      <c r="FF7" s="439"/>
      <c r="FG7" s="439"/>
      <c r="FH7" s="439"/>
      <c r="FI7" s="439"/>
      <c r="FJ7" s="439"/>
      <c r="FK7" s="439"/>
      <c r="FL7" s="439"/>
      <c r="FM7" s="439"/>
      <c r="FN7" s="439"/>
      <c r="FO7" s="439"/>
      <c r="FP7" s="439"/>
      <c r="FQ7" s="439"/>
      <c r="FR7" s="439"/>
      <c r="FS7" s="439"/>
      <c r="FT7" s="439"/>
      <c r="FU7" s="439"/>
      <c r="FV7" s="439"/>
      <c r="FW7" s="439"/>
      <c r="FX7" s="439"/>
      <c r="FY7" s="439"/>
      <c r="FZ7" s="439"/>
      <c r="GA7" s="439"/>
      <c r="GB7" s="439"/>
      <c r="GC7" s="439"/>
      <c r="GD7" s="439"/>
      <c r="GE7" s="439"/>
      <c r="GF7" s="439"/>
      <c r="GG7" s="439"/>
      <c r="GH7" s="439"/>
      <c r="GI7" s="439"/>
      <c r="GJ7" s="439"/>
      <c r="GK7" s="439"/>
      <c r="GL7" s="439"/>
      <c r="GM7" s="439"/>
      <c r="GN7" s="439"/>
      <c r="GO7" s="439"/>
      <c r="GP7" s="439"/>
      <c r="GQ7" s="439"/>
      <c r="GR7" s="439"/>
      <c r="GS7" s="439"/>
      <c r="GT7" s="439"/>
      <c r="GU7" s="439"/>
      <c r="GV7" s="439"/>
      <c r="GW7" s="439"/>
      <c r="GX7" s="439"/>
      <c r="GY7" s="439"/>
      <c r="GZ7" s="439"/>
      <c r="HA7" s="439"/>
      <c r="HB7" s="439"/>
      <c r="HC7" s="439"/>
      <c r="HD7" s="439"/>
    </row>
    <row r="8" spans="1:212" ht="15" customHeight="1" x14ac:dyDescent="0.25">
      <c r="A8" s="440"/>
      <c r="C8" s="1169"/>
      <c r="D8" s="1169"/>
      <c r="E8" s="1169"/>
      <c r="F8" s="1169"/>
      <c r="G8" s="1169"/>
      <c r="H8" s="1169"/>
      <c r="I8" s="1169"/>
      <c r="J8" s="1169"/>
      <c r="K8" s="1169"/>
      <c r="L8" s="1169"/>
      <c r="M8" s="1169"/>
      <c r="N8" s="1169"/>
      <c r="O8" s="1169"/>
      <c r="P8" s="1169"/>
      <c r="Q8" s="1170"/>
      <c r="R8" s="1177"/>
      <c r="S8" s="1178"/>
      <c r="T8" s="1178"/>
      <c r="U8" s="1178"/>
      <c r="V8" s="1178"/>
      <c r="W8" s="1178"/>
      <c r="X8" s="1178"/>
      <c r="Y8" s="1178"/>
      <c r="Z8" s="1178"/>
      <c r="AA8" s="1178"/>
      <c r="AB8" s="1178"/>
      <c r="AC8" s="1178"/>
      <c r="AD8" s="1178"/>
      <c r="AE8" s="1178"/>
      <c r="AF8" s="1178"/>
      <c r="AG8" s="1178"/>
      <c r="AH8" s="1178"/>
      <c r="AI8" s="1179"/>
      <c r="AJ8" s="1183" t="s">
        <v>23</v>
      </c>
      <c r="AK8" s="1184"/>
      <c r="AL8" s="1184"/>
      <c r="AM8" s="1184"/>
      <c r="AN8" s="1184"/>
      <c r="AO8" s="1184"/>
      <c r="AP8" s="1184"/>
      <c r="AQ8" s="1184"/>
      <c r="AR8" s="1184"/>
      <c r="AS8" s="1184"/>
      <c r="AT8" s="1184"/>
      <c r="AU8" s="441"/>
      <c r="AV8" s="441"/>
      <c r="AW8" s="554"/>
      <c r="AX8" s="441"/>
      <c r="AY8" s="439"/>
      <c r="AZ8" s="439"/>
      <c r="BA8" s="439"/>
      <c r="BB8" s="439"/>
      <c r="BC8" s="439"/>
      <c r="BD8" s="439"/>
      <c r="BE8" s="439"/>
      <c r="BF8" s="439"/>
      <c r="BG8" s="439"/>
      <c r="BH8" s="439"/>
      <c r="BI8" s="439"/>
      <c r="BJ8" s="439"/>
      <c r="BK8" s="439"/>
      <c r="BL8" s="439"/>
      <c r="BM8" s="439"/>
      <c r="BN8" s="439"/>
      <c r="BO8" s="439"/>
      <c r="BP8" s="439"/>
      <c r="BQ8" s="439"/>
      <c r="BR8" s="439"/>
      <c r="BS8" s="439"/>
      <c r="BT8" s="439"/>
      <c r="BU8" s="439"/>
      <c r="BV8" s="439"/>
      <c r="BW8" s="439"/>
      <c r="BX8" s="439"/>
      <c r="BY8" s="439"/>
      <c r="BZ8" s="439"/>
      <c r="CA8" s="439"/>
      <c r="CB8" s="439"/>
      <c r="CC8" s="439"/>
      <c r="CD8" s="439"/>
      <c r="CE8" s="439"/>
      <c r="CF8" s="439"/>
      <c r="CG8" s="439"/>
      <c r="CH8" s="439"/>
      <c r="CI8" s="439"/>
      <c r="CJ8" s="439"/>
      <c r="CK8" s="439"/>
      <c r="CL8" s="439"/>
      <c r="CM8" s="439"/>
      <c r="CN8" s="439"/>
      <c r="CO8" s="439"/>
      <c r="CP8" s="439"/>
      <c r="CQ8" s="439"/>
      <c r="CR8" s="439"/>
      <c r="CS8" s="439"/>
      <c r="CT8" s="439"/>
      <c r="CU8" s="439"/>
      <c r="CV8" s="439"/>
      <c r="CW8" s="439"/>
      <c r="CX8" s="439"/>
      <c r="CY8" s="439"/>
      <c r="CZ8" s="439"/>
      <c r="DA8" s="439"/>
      <c r="DB8" s="439"/>
      <c r="DC8" s="439"/>
      <c r="DD8" s="439"/>
      <c r="DE8" s="439"/>
      <c r="DF8" s="439"/>
      <c r="DG8" s="439"/>
      <c r="DH8" s="439"/>
      <c r="DI8" s="439"/>
      <c r="DJ8" s="439"/>
      <c r="DK8" s="439"/>
      <c r="DL8" s="439"/>
      <c r="DM8" s="439"/>
      <c r="DN8" s="439"/>
      <c r="DO8" s="439"/>
      <c r="DP8" s="439"/>
      <c r="DQ8" s="439"/>
      <c r="DR8" s="439"/>
      <c r="DS8" s="439"/>
      <c r="DT8" s="439"/>
      <c r="DU8" s="439"/>
      <c r="DV8" s="439"/>
      <c r="DW8" s="439"/>
      <c r="DX8" s="439"/>
      <c r="DY8" s="439"/>
      <c r="DZ8" s="439"/>
      <c r="EA8" s="439"/>
      <c r="EB8" s="439"/>
      <c r="EC8" s="439"/>
      <c r="ED8" s="439"/>
      <c r="EE8" s="439"/>
      <c r="EF8" s="439"/>
      <c r="EG8" s="439"/>
      <c r="EH8" s="439"/>
      <c r="EI8" s="439"/>
      <c r="EJ8" s="439"/>
      <c r="EK8" s="439"/>
      <c r="EL8" s="439"/>
      <c r="EM8" s="439"/>
      <c r="EN8" s="439"/>
      <c r="EO8" s="439"/>
      <c r="EP8" s="439"/>
      <c r="EQ8" s="439"/>
      <c r="ER8" s="439"/>
      <c r="ES8" s="439"/>
      <c r="ET8" s="439"/>
      <c r="EU8" s="439"/>
      <c r="EV8" s="439"/>
      <c r="EW8" s="439"/>
      <c r="EX8" s="439"/>
      <c r="EY8" s="439"/>
      <c r="EZ8" s="439"/>
      <c r="FA8" s="439"/>
      <c r="FB8" s="439"/>
      <c r="FC8" s="439"/>
      <c r="FD8" s="439"/>
      <c r="FE8" s="439"/>
      <c r="FF8" s="439"/>
      <c r="FG8" s="439"/>
      <c r="FH8" s="439"/>
      <c r="FI8" s="439"/>
      <c r="FJ8" s="439"/>
      <c r="FK8" s="439"/>
      <c r="FL8" s="439"/>
      <c r="FM8" s="439"/>
      <c r="FN8" s="439"/>
      <c r="FO8" s="439"/>
      <c r="FP8" s="439"/>
      <c r="FQ8" s="439"/>
      <c r="FR8" s="439"/>
      <c r="FS8" s="439"/>
      <c r="FT8" s="439"/>
      <c r="FU8" s="439"/>
      <c r="FV8" s="439"/>
      <c r="FW8" s="439"/>
      <c r="FX8" s="439"/>
      <c r="FY8" s="439"/>
      <c r="FZ8" s="439"/>
      <c r="GA8" s="439"/>
      <c r="GB8" s="439"/>
      <c r="GC8" s="439"/>
      <c r="GD8" s="439"/>
      <c r="GE8" s="439"/>
      <c r="GF8" s="439"/>
      <c r="GG8" s="439"/>
      <c r="GH8" s="439"/>
      <c r="GI8" s="439"/>
      <c r="GJ8" s="439"/>
      <c r="GK8" s="439"/>
      <c r="GL8" s="439"/>
      <c r="GM8" s="439"/>
      <c r="GN8" s="439"/>
      <c r="GO8" s="439"/>
      <c r="GP8" s="439"/>
      <c r="GQ8" s="439"/>
      <c r="GR8" s="439"/>
      <c r="GS8" s="439"/>
      <c r="GT8" s="439"/>
      <c r="GU8" s="439"/>
      <c r="GV8" s="439"/>
      <c r="GW8" s="439"/>
      <c r="GX8" s="439"/>
      <c r="GY8" s="439"/>
      <c r="GZ8" s="439"/>
      <c r="HA8" s="439"/>
      <c r="HB8" s="439"/>
      <c r="HC8" s="439"/>
      <c r="HD8" s="439"/>
    </row>
    <row r="9" spans="1:212" ht="15" customHeight="1" x14ac:dyDescent="0.25">
      <c r="A9" s="440"/>
      <c r="C9" s="1165" t="s">
        <v>24</v>
      </c>
      <c r="D9" s="1165"/>
      <c r="E9" s="1165"/>
      <c r="F9" s="1165"/>
      <c r="G9" s="1165"/>
      <c r="H9" s="1165"/>
      <c r="I9" s="1165"/>
      <c r="J9" s="1165"/>
      <c r="K9" s="1165"/>
      <c r="L9" s="1165"/>
      <c r="M9" s="1165"/>
      <c r="N9" s="1165"/>
      <c r="O9" s="1165"/>
      <c r="P9" s="1165"/>
      <c r="Q9" s="1166"/>
      <c r="R9" s="1171" t="s">
        <v>25</v>
      </c>
      <c r="S9" s="1172"/>
      <c r="T9" s="1172"/>
      <c r="U9" s="1172"/>
      <c r="V9" s="1172"/>
      <c r="W9" s="1172"/>
      <c r="X9" s="1172"/>
      <c r="Y9" s="1172"/>
      <c r="Z9" s="1172"/>
      <c r="AA9" s="1172"/>
      <c r="AB9" s="1172"/>
      <c r="AC9" s="1172"/>
      <c r="AD9" s="1172"/>
      <c r="AE9" s="1172"/>
      <c r="AF9" s="1172"/>
      <c r="AG9" s="1172"/>
      <c r="AH9" s="1172"/>
      <c r="AI9" s="1173"/>
      <c r="AJ9" s="1180" t="s">
        <v>26</v>
      </c>
      <c r="AK9" s="1165"/>
      <c r="AL9" s="1165"/>
      <c r="AM9" s="1165"/>
      <c r="AN9" s="1165"/>
      <c r="AO9" s="1165"/>
      <c r="AP9" s="1165"/>
      <c r="AQ9" s="1165"/>
      <c r="AR9" s="1165"/>
      <c r="AS9" s="1165"/>
      <c r="AT9" s="1165"/>
      <c r="AU9" s="441"/>
      <c r="AV9" s="441"/>
      <c r="AW9" s="554"/>
      <c r="AX9" s="441"/>
      <c r="AY9" s="439"/>
      <c r="AZ9" s="439"/>
      <c r="BA9" s="439"/>
      <c r="BB9" s="439"/>
      <c r="BC9" s="439"/>
      <c r="BD9" s="439"/>
      <c r="BE9" s="439"/>
      <c r="BF9" s="439"/>
      <c r="BG9" s="439"/>
      <c r="BH9" s="439"/>
      <c r="BI9" s="439"/>
      <c r="BJ9" s="439"/>
      <c r="BK9" s="439"/>
      <c r="BL9" s="439"/>
      <c r="BM9" s="439"/>
      <c r="BN9" s="439"/>
      <c r="BO9" s="439"/>
      <c r="BP9" s="439"/>
      <c r="BQ9" s="439"/>
      <c r="BR9" s="439"/>
      <c r="BS9" s="439"/>
      <c r="BT9" s="439"/>
      <c r="BU9" s="439"/>
      <c r="BV9" s="439"/>
      <c r="BW9" s="439"/>
      <c r="BX9" s="439"/>
      <c r="BY9" s="439"/>
      <c r="BZ9" s="439"/>
      <c r="CA9" s="439"/>
      <c r="CB9" s="439"/>
      <c r="CC9" s="439"/>
      <c r="CD9" s="439"/>
      <c r="CE9" s="439"/>
      <c r="CF9" s="439"/>
      <c r="CG9" s="439"/>
      <c r="CH9" s="439"/>
      <c r="CI9" s="439"/>
      <c r="CJ9" s="439"/>
      <c r="CK9" s="439"/>
      <c r="CL9" s="439"/>
      <c r="CM9" s="439"/>
      <c r="CN9" s="439"/>
      <c r="CO9" s="439"/>
      <c r="CP9" s="439"/>
      <c r="CQ9" s="439"/>
      <c r="CR9" s="439"/>
      <c r="CS9" s="439"/>
      <c r="CT9" s="439"/>
      <c r="CU9" s="439"/>
      <c r="CV9" s="439"/>
      <c r="CW9" s="439"/>
      <c r="CX9" s="439"/>
      <c r="CY9" s="439"/>
      <c r="CZ9" s="439"/>
      <c r="DA9" s="439"/>
      <c r="DB9" s="439"/>
      <c r="DC9" s="439"/>
      <c r="DD9" s="439"/>
      <c r="DE9" s="439"/>
      <c r="DF9" s="439"/>
      <c r="DG9" s="439"/>
      <c r="DH9" s="439"/>
      <c r="DI9" s="439"/>
      <c r="DJ9" s="439"/>
      <c r="DK9" s="439"/>
      <c r="DL9" s="439"/>
      <c r="DM9" s="439"/>
      <c r="DN9" s="439"/>
      <c r="DO9" s="439"/>
      <c r="DP9" s="439"/>
      <c r="DQ9" s="439"/>
      <c r="DR9" s="439"/>
      <c r="DS9" s="439"/>
      <c r="DT9" s="439"/>
      <c r="DU9" s="439"/>
      <c r="DV9" s="439"/>
      <c r="DW9" s="439"/>
      <c r="DX9" s="439"/>
      <c r="DY9" s="439"/>
      <c r="DZ9" s="439"/>
      <c r="EA9" s="439"/>
      <c r="EB9" s="439"/>
      <c r="EC9" s="439"/>
      <c r="ED9" s="439"/>
      <c r="EE9" s="439"/>
      <c r="EF9" s="439"/>
      <c r="EG9" s="439"/>
      <c r="EH9" s="439"/>
      <c r="EI9" s="439"/>
      <c r="EJ9" s="439"/>
      <c r="EK9" s="439"/>
      <c r="EL9" s="439"/>
      <c r="EM9" s="439"/>
      <c r="EN9" s="439"/>
      <c r="EO9" s="439"/>
      <c r="EP9" s="439"/>
      <c r="EQ9" s="439"/>
      <c r="ER9" s="439"/>
      <c r="ES9" s="439"/>
      <c r="ET9" s="439"/>
      <c r="EU9" s="439"/>
      <c r="EV9" s="439"/>
      <c r="EW9" s="439"/>
      <c r="EX9" s="439"/>
      <c r="EY9" s="439"/>
      <c r="EZ9" s="439"/>
      <c r="FA9" s="439"/>
      <c r="FB9" s="439"/>
      <c r="FC9" s="439"/>
      <c r="FD9" s="439"/>
      <c r="FE9" s="439"/>
      <c r="FF9" s="439"/>
      <c r="FG9" s="439"/>
      <c r="FH9" s="439"/>
      <c r="FI9" s="439"/>
      <c r="FJ9" s="439"/>
      <c r="FK9" s="439"/>
      <c r="FL9" s="439"/>
      <c r="FM9" s="439"/>
      <c r="FN9" s="439"/>
      <c r="FO9" s="439"/>
      <c r="FP9" s="439"/>
      <c r="FQ9" s="439"/>
      <c r="FR9" s="439"/>
      <c r="FS9" s="439"/>
      <c r="FT9" s="439"/>
      <c r="FU9" s="439"/>
      <c r="FV9" s="439"/>
      <c r="FW9" s="439"/>
      <c r="FX9" s="439"/>
      <c r="FY9" s="439"/>
      <c r="FZ9" s="439"/>
      <c r="GA9" s="439"/>
      <c r="GB9" s="439"/>
      <c r="GC9" s="439"/>
      <c r="GD9" s="439"/>
      <c r="GE9" s="439"/>
      <c r="GF9" s="439"/>
      <c r="GG9" s="439"/>
      <c r="GH9" s="439"/>
      <c r="GI9" s="439"/>
      <c r="GJ9" s="439"/>
      <c r="GK9" s="439"/>
      <c r="GL9" s="439"/>
      <c r="GM9" s="439"/>
      <c r="GN9" s="439"/>
      <c r="GO9" s="439"/>
      <c r="GP9" s="439"/>
      <c r="GQ9" s="439"/>
      <c r="GR9" s="439"/>
      <c r="GS9" s="439"/>
      <c r="GT9" s="439"/>
      <c r="GU9" s="439"/>
      <c r="GV9" s="439"/>
      <c r="GW9" s="439"/>
      <c r="GX9" s="439"/>
      <c r="GY9" s="439"/>
      <c r="GZ9" s="439"/>
      <c r="HA9" s="439"/>
      <c r="HB9" s="439"/>
      <c r="HC9" s="439"/>
      <c r="HD9" s="439"/>
    </row>
    <row r="10" spans="1:212" ht="15.75" x14ac:dyDescent="0.25">
      <c r="A10" s="439"/>
      <c r="C10" s="1185"/>
      <c r="D10" s="1185"/>
      <c r="E10" s="1185"/>
      <c r="F10" s="1185"/>
      <c r="G10" s="1185"/>
      <c r="H10" s="1185"/>
      <c r="I10" s="1185"/>
      <c r="J10" s="1185"/>
      <c r="K10" s="1185"/>
      <c r="L10" s="1185"/>
      <c r="M10" s="1185"/>
      <c r="N10" s="1185"/>
      <c r="O10" s="1185"/>
      <c r="P10" s="1185"/>
      <c r="Q10" s="1186"/>
      <c r="R10" s="1187"/>
      <c r="S10" s="1188"/>
      <c r="T10" s="1188"/>
      <c r="U10" s="1188"/>
      <c r="V10" s="1188"/>
      <c r="W10" s="1188"/>
      <c r="X10" s="1188"/>
      <c r="Y10" s="1188"/>
      <c r="Z10" s="1188"/>
      <c r="AA10" s="1188"/>
      <c r="AB10" s="1188"/>
      <c r="AC10" s="1188"/>
      <c r="AD10" s="1188"/>
      <c r="AE10" s="1188"/>
      <c r="AF10" s="1188"/>
      <c r="AG10" s="1188"/>
      <c r="AH10" s="1188"/>
      <c r="AI10" s="1189"/>
      <c r="AJ10" s="1190"/>
      <c r="AK10" s="1185"/>
      <c r="AL10" s="1185"/>
      <c r="AM10" s="1185"/>
      <c r="AN10" s="1185"/>
      <c r="AO10" s="1185"/>
      <c r="AP10" s="1185"/>
      <c r="AQ10" s="1185"/>
      <c r="AR10" s="1185"/>
      <c r="AS10" s="1185"/>
      <c r="AT10" s="1185"/>
      <c r="AU10" s="441"/>
      <c r="AV10" s="441"/>
      <c r="AW10" s="554"/>
      <c r="AX10" s="441"/>
      <c r="AY10" s="439"/>
      <c r="AZ10" s="439"/>
      <c r="BA10" s="439"/>
      <c r="BB10" s="439"/>
      <c r="BC10" s="439"/>
      <c r="BD10" s="439"/>
      <c r="BE10" s="439"/>
      <c r="BF10" s="439"/>
      <c r="BG10" s="439"/>
      <c r="BH10" s="439"/>
      <c r="BI10" s="439"/>
      <c r="BJ10" s="439"/>
      <c r="BK10" s="439"/>
      <c r="BL10" s="439"/>
      <c r="BM10" s="439"/>
      <c r="BN10" s="439"/>
      <c r="BO10" s="439"/>
      <c r="BP10" s="439"/>
      <c r="BQ10" s="439"/>
      <c r="BR10" s="439"/>
      <c r="BS10" s="439"/>
      <c r="BT10" s="439"/>
      <c r="BU10" s="439"/>
      <c r="BV10" s="439"/>
      <c r="BW10" s="439"/>
      <c r="BX10" s="439"/>
      <c r="BY10" s="439"/>
      <c r="BZ10" s="439"/>
      <c r="CA10" s="439"/>
      <c r="CB10" s="439"/>
      <c r="CC10" s="439"/>
      <c r="CD10" s="439"/>
      <c r="CE10" s="439"/>
      <c r="CF10" s="439"/>
      <c r="CG10" s="439"/>
      <c r="CH10" s="439"/>
      <c r="CI10" s="439"/>
      <c r="CJ10" s="439"/>
      <c r="CK10" s="439"/>
      <c r="CL10" s="439"/>
      <c r="CM10" s="439"/>
      <c r="CN10" s="439"/>
      <c r="CO10" s="439"/>
      <c r="CP10" s="439"/>
      <c r="CQ10" s="439"/>
      <c r="CR10" s="439"/>
      <c r="CS10" s="439"/>
      <c r="CT10" s="439"/>
      <c r="CU10" s="439"/>
      <c r="CV10" s="439"/>
      <c r="CW10" s="439"/>
      <c r="CX10" s="439"/>
      <c r="CY10" s="439"/>
      <c r="CZ10" s="439"/>
      <c r="DA10" s="439"/>
      <c r="DB10" s="439"/>
      <c r="DC10" s="439"/>
      <c r="DD10" s="439"/>
      <c r="DE10" s="439"/>
      <c r="DF10" s="439"/>
      <c r="DG10" s="439"/>
      <c r="DH10" s="439"/>
      <c r="DI10" s="439"/>
      <c r="DJ10" s="439"/>
      <c r="DK10" s="439"/>
      <c r="DL10" s="439"/>
      <c r="DM10" s="439"/>
      <c r="DN10" s="439"/>
      <c r="DO10" s="439"/>
      <c r="DP10" s="439"/>
      <c r="DQ10" s="439"/>
      <c r="DR10" s="439"/>
      <c r="DS10" s="439"/>
      <c r="DT10" s="439"/>
      <c r="DU10" s="439"/>
      <c r="DV10" s="439"/>
      <c r="DW10" s="439"/>
      <c r="DX10" s="439"/>
      <c r="DY10" s="439"/>
      <c r="DZ10" s="439"/>
      <c r="EA10" s="439"/>
      <c r="EB10" s="439"/>
      <c r="EC10" s="439"/>
      <c r="ED10" s="439"/>
      <c r="EE10" s="439"/>
      <c r="EF10" s="439"/>
      <c r="EG10" s="439"/>
      <c r="EH10" s="439"/>
      <c r="EI10" s="439"/>
      <c r="EJ10" s="439"/>
      <c r="EK10" s="439"/>
      <c r="EL10" s="439"/>
      <c r="EM10" s="439"/>
      <c r="EN10" s="439"/>
      <c r="EO10" s="439"/>
      <c r="EP10" s="439"/>
      <c r="EQ10" s="439"/>
      <c r="ER10" s="439"/>
      <c r="ES10" s="439"/>
      <c r="ET10" s="439"/>
      <c r="EU10" s="439"/>
      <c r="EV10" s="439"/>
      <c r="EW10" s="439"/>
      <c r="EX10" s="439"/>
      <c r="EY10" s="439"/>
      <c r="EZ10" s="439"/>
      <c r="FA10" s="439"/>
      <c r="FB10" s="439"/>
      <c r="FC10" s="439"/>
      <c r="FD10" s="439"/>
      <c r="FE10" s="439"/>
      <c r="FF10" s="439"/>
      <c r="FG10" s="439"/>
      <c r="FH10" s="439"/>
      <c r="FI10" s="439"/>
      <c r="FJ10" s="439"/>
      <c r="FK10" s="439"/>
      <c r="FL10" s="439"/>
      <c r="FM10" s="439"/>
      <c r="FN10" s="439"/>
      <c r="FO10" s="439"/>
      <c r="FP10" s="439"/>
      <c r="FQ10" s="439"/>
      <c r="FR10" s="439"/>
      <c r="FS10" s="439"/>
      <c r="FT10" s="439"/>
      <c r="FU10" s="439"/>
      <c r="FV10" s="439"/>
      <c r="FW10" s="439"/>
      <c r="FX10" s="439"/>
      <c r="FY10" s="439"/>
      <c r="FZ10" s="439"/>
      <c r="GA10" s="439"/>
      <c r="GB10" s="439"/>
      <c r="GC10" s="439"/>
      <c r="GD10" s="439"/>
      <c r="GE10" s="439"/>
      <c r="GF10" s="439"/>
      <c r="GG10" s="439"/>
      <c r="GH10" s="439"/>
      <c r="GI10" s="439"/>
      <c r="GJ10" s="439"/>
      <c r="GK10" s="439"/>
      <c r="GL10" s="439"/>
      <c r="GM10" s="439"/>
      <c r="GN10" s="439"/>
      <c r="GO10" s="439"/>
      <c r="GP10" s="439"/>
      <c r="GQ10" s="439"/>
      <c r="GR10" s="439"/>
      <c r="GS10" s="439"/>
      <c r="GT10" s="439"/>
      <c r="GU10" s="439"/>
      <c r="GV10" s="439"/>
      <c r="GW10" s="439"/>
      <c r="GX10" s="439"/>
      <c r="GY10" s="439"/>
      <c r="GZ10" s="439"/>
      <c r="HA10" s="439"/>
      <c r="HB10" s="439"/>
      <c r="HC10" s="439"/>
      <c r="HD10" s="439"/>
    </row>
    <row r="11" spans="1:212" s="442" customFormat="1" ht="15" customHeight="1" x14ac:dyDescent="0.25">
      <c r="A11" s="441"/>
      <c r="B11" s="1191" t="s">
        <v>28</v>
      </c>
      <c r="C11" s="1192"/>
      <c r="D11" s="1193" t="s">
        <v>426</v>
      </c>
      <c r="E11" s="1194"/>
      <c r="F11" s="1194"/>
      <c r="G11" s="1194"/>
      <c r="H11" s="1194"/>
      <c r="I11" s="1194"/>
      <c r="J11" s="1194"/>
      <c r="K11" s="1194"/>
      <c r="L11" s="1194"/>
      <c r="M11" s="1194"/>
      <c r="N11" s="1194"/>
      <c r="O11" s="1194"/>
      <c r="P11" s="1194"/>
      <c r="Q11" s="1194"/>
      <c r="R11" s="1194"/>
      <c r="S11" s="1194"/>
      <c r="T11" s="1194"/>
      <c r="U11" s="1194"/>
      <c r="V11" s="1194"/>
      <c r="W11" s="1194"/>
      <c r="X11" s="1194"/>
      <c r="Y11" s="1194"/>
      <c r="Z11" s="1195"/>
      <c r="AA11" s="1193" t="s">
        <v>30</v>
      </c>
      <c r="AB11" s="1195"/>
      <c r="AC11" s="1193" t="s">
        <v>427</v>
      </c>
      <c r="AD11" s="1194"/>
      <c r="AE11" s="1194"/>
      <c r="AF11" s="1194"/>
      <c r="AG11" s="1194"/>
      <c r="AH11" s="1194"/>
      <c r="AI11" s="1194"/>
      <c r="AJ11" s="1195"/>
      <c r="AK11" s="1196" t="s">
        <v>32</v>
      </c>
      <c r="AL11" s="1197"/>
      <c r="AM11" s="1198" t="s">
        <v>425</v>
      </c>
      <c r="AN11" s="1199"/>
      <c r="AO11" s="1199"/>
      <c r="AP11" s="1199"/>
      <c r="AQ11" s="1199"/>
      <c r="AR11" s="1199"/>
      <c r="AS11" s="1199"/>
      <c r="AT11" s="1200"/>
      <c r="AU11" s="441"/>
      <c r="AV11" s="441"/>
      <c r="AW11" s="554"/>
      <c r="AX11" s="441"/>
      <c r="AY11" s="441"/>
      <c r="AZ11" s="441"/>
      <c r="BA11" s="441"/>
      <c r="BB11" s="441"/>
      <c r="BC11" s="441"/>
      <c r="BD11" s="441"/>
      <c r="BE11" s="441"/>
      <c r="BF11" s="441"/>
      <c r="BG11" s="441"/>
      <c r="BH11" s="441"/>
      <c r="BI11" s="441"/>
      <c r="BJ11" s="441"/>
      <c r="BK11" s="441"/>
      <c r="BL11" s="441"/>
      <c r="BM11" s="441"/>
      <c r="BN11" s="441"/>
      <c r="BO11" s="441"/>
      <c r="BP11" s="441"/>
      <c r="BQ11" s="441"/>
      <c r="BR11" s="441"/>
      <c r="BS11" s="441"/>
      <c r="BT11" s="441"/>
      <c r="BU11" s="441"/>
      <c r="BV11" s="441"/>
      <c r="BW11" s="441"/>
      <c r="BX11" s="441"/>
      <c r="BY11" s="441"/>
      <c r="BZ11" s="441"/>
      <c r="CA11" s="441"/>
      <c r="CB11" s="441"/>
      <c r="CC11" s="441"/>
      <c r="CD11" s="441"/>
      <c r="CE11" s="441"/>
      <c r="CF11" s="441"/>
      <c r="CG11" s="441"/>
      <c r="CH11" s="441"/>
      <c r="CI11" s="441"/>
      <c r="CJ11" s="441"/>
      <c r="CK11" s="441"/>
      <c r="CL11" s="441"/>
      <c r="CM11" s="441"/>
      <c r="CN11" s="441"/>
      <c r="CO11" s="441"/>
      <c r="CP11" s="441"/>
      <c r="CQ11" s="441"/>
      <c r="CR11" s="441"/>
      <c r="CS11" s="441"/>
      <c r="CT11" s="441"/>
      <c r="CU11" s="441"/>
      <c r="CV11" s="441"/>
      <c r="CW11" s="441"/>
      <c r="CX11" s="441"/>
      <c r="CY11" s="441"/>
      <c r="CZ11" s="441"/>
      <c r="DA11" s="441"/>
      <c r="DB11" s="441"/>
      <c r="DC11" s="441"/>
      <c r="DD11" s="441"/>
      <c r="DE11" s="441"/>
      <c r="DF11" s="441"/>
      <c r="DG11" s="441"/>
      <c r="DH11" s="441"/>
      <c r="DI11" s="441"/>
      <c r="DJ11" s="441"/>
      <c r="DK11" s="441"/>
      <c r="DL11" s="441"/>
      <c r="DM11" s="441"/>
      <c r="DN11" s="441"/>
      <c r="DO11" s="441"/>
      <c r="DP11" s="441"/>
      <c r="DQ11" s="441"/>
      <c r="DR11" s="441"/>
      <c r="DS11" s="441"/>
      <c r="DT11" s="441"/>
      <c r="DU11" s="441"/>
      <c r="DV11" s="441"/>
      <c r="DW11" s="441"/>
      <c r="DX11" s="441"/>
      <c r="DY11" s="441"/>
      <c r="DZ11" s="441"/>
      <c r="EA11" s="441"/>
      <c r="EB11" s="441"/>
      <c r="EC11" s="441"/>
      <c r="ED11" s="441"/>
      <c r="EE11" s="441"/>
      <c r="EF11" s="441"/>
      <c r="EG11" s="441"/>
      <c r="EH11" s="441"/>
      <c r="EI11" s="441"/>
      <c r="EJ11" s="441"/>
      <c r="EK11" s="441"/>
      <c r="EL11" s="441"/>
      <c r="EM11" s="441"/>
      <c r="EN11" s="441"/>
      <c r="EO11" s="441"/>
      <c r="EP11" s="441"/>
      <c r="EQ11" s="441"/>
      <c r="ER11" s="441"/>
      <c r="ES11" s="441"/>
      <c r="ET11" s="441"/>
      <c r="EU11" s="441"/>
      <c r="EV11" s="441"/>
      <c r="EW11" s="441"/>
      <c r="EX11" s="441"/>
      <c r="EY11" s="441"/>
      <c r="EZ11" s="441"/>
      <c r="FA11" s="441"/>
      <c r="FB11" s="441"/>
      <c r="FC11" s="441"/>
      <c r="FD11" s="441"/>
      <c r="FE11" s="441"/>
      <c r="FF11" s="441"/>
      <c r="FG11" s="441"/>
      <c r="FH11" s="441"/>
      <c r="FI11" s="441"/>
      <c r="FJ11" s="441"/>
      <c r="FK11" s="441"/>
      <c r="FL11" s="441"/>
      <c r="FM11" s="441"/>
      <c r="FN11" s="441"/>
      <c r="FO11" s="441"/>
      <c r="FP11" s="441"/>
      <c r="FQ11" s="441"/>
      <c r="FR11" s="441"/>
      <c r="FS11" s="441"/>
      <c r="FT11" s="441"/>
      <c r="FU11" s="441"/>
      <c r="FV11" s="441"/>
      <c r="FW11" s="441"/>
      <c r="FX11" s="441"/>
      <c r="FY11" s="441"/>
      <c r="FZ11" s="441"/>
      <c r="GA11" s="441"/>
      <c r="GB11" s="441"/>
      <c r="GC11" s="441"/>
      <c r="GD11" s="441"/>
      <c r="GE11" s="441"/>
      <c r="GF11" s="441"/>
      <c r="GG11" s="441"/>
      <c r="GH11" s="441"/>
      <c r="GI11" s="441"/>
      <c r="GJ11" s="441"/>
      <c r="GK11" s="441"/>
      <c r="GL11" s="441"/>
      <c r="GM11" s="441"/>
      <c r="GN11" s="441"/>
      <c r="GO11" s="441"/>
      <c r="GP11" s="441"/>
      <c r="GQ11" s="441"/>
      <c r="GR11" s="441"/>
      <c r="GS11" s="441"/>
      <c r="GT11" s="441"/>
      <c r="GU11" s="441"/>
      <c r="GV11" s="441"/>
      <c r="GW11" s="441"/>
      <c r="GX11" s="441"/>
      <c r="GY11" s="441"/>
      <c r="GZ11" s="441"/>
      <c r="HA11" s="441"/>
      <c r="HB11" s="441"/>
      <c r="HC11" s="441"/>
      <c r="HD11" s="441"/>
    </row>
    <row r="12" spans="1:212" s="442" customFormat="1" ht="15" customHeight="1" x14ac:dyDescent="0.25">
      <c r="A12" s="441"/>
      <c r="B12" s="451" t="s">
        <v>34</v>
      </c>
      <c r="D12" s="1202" t="s">
        <v>425</v>
      </c>
      <c r="E12" s="1202"/>
      <c r="F12" s="1202"/>
      <c r="G12" s="1202"/>
      <c r="H12" s="1202"/>
      <c r="I12" s="1202"/>
      <c r="J12" s="1202"/>
      <c r="K12" s="1202"/>
      <c r="L12" s="1202"/>
      <c r="M12" s="1202"/>
      <c r="N12" s="1202"/>
      <c r="O12" s="1202"/>
      <c r="P12" s="1202"/>
      <c r="Q12" s="1202"/>
      <c r="R12" s="1202"/>
      <c r="S12" s="1202"/>
      <c r="T12" s="1202"/>
      <c r="U12" s="1202"/>
      <c r="V12" s="1202"/>
      <c r="W12" s="1202"/>
      <c r="X12" s="1202"/>
      <c r="Y12" s="1202"/>
      <c r="Z12" s="1202"/>
      <c r="AA12" s="1202"/>
      <c r="AB12" s="1202"/>
      <c r="AC12" s="1202"/>
      <c r="AD12" s="1202"/>
      <c r="AE12" s="1202"/>
      <c r="AF12" s="1202"/>
      <c r="AG12" s="1202"/>
      <c r="AH12" s="1202"/>
      <c r="AI12" s="1202"/>
      <c r="AJ12" s="1202"/>
      <c r="AK12" s="1202"/>
      <c r="AL12" s="1203"/>
      <c r="AM12" s="443" t="s">
        <v>36</v>
      </c>
      <c r="AN12" s="1204" t="s">
        <v>425</v>
      </c>
      <c r="AO12" s="1205"/>
      <c r="AP12" s="1205"/>
      <c r="AQ12" s="1205"/>
      <c r="AR12" s="1205"/>
      <c r="AS12" s="1205"/>
      <c r="AT12" s="1205"/>
      <c r="AU12" s="441"/>
      <c r="AV12" s="441"/>
      <c r="AW12" s="554"/>
      <c r="AX12" s="441"/>
      <c r="AY12" s="441"/>
      <c r="AZ12" s="441"/>
      <c r="BA12" s="441"/>
      <c r="BB12" s="441"/>
      <c r="BC12" s="441"/>
      <c r="BD12" s="441"/>
      <c r="BE12" s="441"/>
      <c r="BF12" s="441"/>
      <c r="BG12" s="441"/>
      <c r="BH12" s="441"/>
      <c r="BI12" s="441"/>
      <c r="BJ12" s="441"/>
      <c r="BK12" s="441"/>
      <c r="BL12" s="441"/>
      <c r="BM12" s="441"/>
      <c r="BN12" s="441"/>
      <c r="BO12" s="441"/>
      <c r="BP12" s="441"/>
      <c r="BQ12" s="441"/>
      <c r="BR12" s="441"/>
      <c r="BS12" s="441"/>
      <c r="BT12" s="441"/>
      <c r="BU12" s="441"/>
      <c r="BV12" s="441"/>
      <c r="BW12" s="441"/>
      <c r="BX12" s="441"/>
      <c r="BY12" s="441"/>
      <c r="BZ12" s="441"/>
      <c r="CA12" s="441"/>
      <c r="CB12" s="441"/>
      <c r="CC12" s="441"/>
      <c r="CD12" s="441"/>
      <c r="CE12" s="441"/>
      <c r="CF12" s="441"/>
      <c r="CG12" s="441"/>
      <c r="CH12" s="441"/>
      <c r="CI12" s="441"/>
      <c r="CJ12" s="441"/>
      <c r="CK12" s="441"/>
      <c r="CL12" s="441"/>
      <c r="CM12" s="441"/>
      <c r="CN12" s="441"/>
      <c r="CO12" s="441"/>
      <c r="CP12" s="441"/>
      <c r="CQ12" s="441"/>
      <c r="CR12" s="441"/>
      <c r="CS12" s="441"/>
      <c r="CT12" s="441"/>
      <c r="CU12" s="441"/>
      <c r="CV12" s="441"/>
      <c r="CW12" s="441"/>
      <c r="CX12" s="441"/>
      <c r="CY12" s="441"/>
      <c r="CZ12" s="441"/>
      <c r="DA12" s="441"/>
      <c r="DB12" s="441"/>
      <c r="DC12" s="441"/>
      <c r="DD12" s="441"/>
      <c r="DE12" s="441"/>
      <c r="DF12" s="441"/>
      <c r="DG12" s="441"/>
      <c r="DH12" s="441"/>
      <c r="DI12" s="441"/>
      <c r="DJ12" s="441"/>
      <c r="DK12" s="441"/>
      <c r="DL12" s="441"/>
      <c r="DM12" s="441"/>
      <c r="DN12" s="441"/>
      <c r="DO12" s="441"/>
      <c r="DP12" s="441"/>
      <c r="DQ12" s="441"/>
      <c r="DR12" s="441"/>
      <c r="DS12" s="441"/>
      <c r="DT12" s="441"/>
      <c r="DU12" s="441"/>
      <c r="DV12" s="441"/>
      <c r="DW12" s="441"/>
      <c r="DX12" s="441"/>
      <c r="DY12" s="441"/>
      <c r="DZ12" s="441"/>
      <c r="EA12" s="441"/>
      <c r="EB12" s="441"/>
      <c r="EC12" s="441"/>
      <c r="ED12" s="441"/>
      <c r="EE12" s="441"/>
      <c r="EF12" s="441"/>
      <c r="EG12" s="441"/>
      <c r="EH12" s="441"/>
      <c r="EI12" s="441"/>
      <c r="EJ12" s="441"/>
      <c r="EK12" s="441"/>
      <c r="EL12" s="441"/>
      <c r="EM12" s="441"/>
      <c r="EN12" s="441"/>
      <c r="EO12" s="441"/>
      <c r="EP12" s="441"/>
      <c r="EQ12" s="441"/>
      <c r="ER12" s="441"/>
      <c r="ES12" s="441"/>
      <c r="ET12" s="441"/>
      <c r="EU12" s="441"/>
      <c r="EV12" s="441"/>
      <c r="EW12" s="441"/>
      <c r="EX12" s="441"/>
      <c r="EY12" s="441"/>
      <c r="EZ12" s="441"/>
      <c r="FA12" s="441"/>
      <c r="FB12" s="441"/>
      <c r="FC12" s="441"/>
      <c r="FD12" s="441"/>
      <c r="FE12" s="441"/>
      <c r="FF12" s="441"/>
      <c r="FG12" s="441"/>
      <c r="FH12" s="441"/>
      <c r="FI12" s="441"/>
      <c r="FJ12" s="441"/>
      <c r="FK12" s="441"/>
      <c r="FL12" s="441"/>
      <c r="FM12" s="441"/>
      <c r="FN12" s="441"/>
      <c r="FO12" s="441"/>
      <c r="FP12" s="441"/>
      <c r="FQ12" s="441"/>
      <c r="FR12" s="441"/>
      <c r="FS12" s="441"/>
      <c r="FT12" s="441"/>
      <c r="FU12" s="441"/>
      <c r="FV12" s="441"/>
      <c r="FW12" s="441"/>
      <c r="FX12" s="441"/>
      <c r="FY12" s="441"/>
      <c r="FZ12" s="441"/>
      <c r="GA12" s="441"/>
      <c r="GB12" s="441"/>
      <c r="GC12" s="441"/>
      <c r="GD12" s="441"/>
      <c r="GE12" s="441"/>
      <c r="GF12" s="441"/>
      <c r="GG12" s="441"/>
      <c r="GH12" s="441"/>
      <c r="GI12" s="441"/>
      <c r="GJ12" s="441"/>
      <c r="GK12" s="441"/>
      <c r="GL12" s="441"/>
      <c r="GM12" s="441"/>
      <c r="GN12" s="441"/>
      <c r="GO12" s="441"/>
      <c r="GP12" s="441"/>
      <c r="GQ12" s="441"/>
      <c r="GR12" s="441"/>
      <c r="GS12" s="441"/>
      <c r="GT12" s="441"/>
      <c r="GU12" s="441"/>
      <c r="GV12" s="441"/>
      <c r="GW12" s="441"/>
      <c r="GX12" s="441"/>
      <c r="GY12" s="441"/>
      <c r="GZ12" s="441"/>
      <c r="HA12" s="441"/>
      <c r="HB12" s="441"/>
      <c r="HC12" s="441"/>
      <c r="HD12" s="441"/>
    </row>
    <row r="13" spans="1:212" s="442" customFormat="1" ht="15.75" customHeight="1" x14ac:dyDescent="0.25">
      <c r="A13" s="444"/>
      <c r="B13" s="1206" t="s">
        <v>37</v>
      </c>
      <c r="C13" s="1207"/>
      <c r="D13" s="1207"/>
      <c r="E13" s="1207"/>
      <c r="F13" s="1207"/>
      <c r="G13" s="1207"/>
      <c r="H13" s="1207"/>
      <c r="I13" s="1207"/>
      <c r="J13" s="1207"/>
      <c r="K13" s="1207"/>
      <c r="L13" s="1207"/>
      <c r="M13" s="1207"/>
      <c r="N13" s="1207"/>
      <c r="O13" s="1207"/>
      <c r="P13" s="1207"/>
      <c r="Q13" s="1207"/>
      <c r="R13" s="1207"/>
      <c r="S13" s="1207"/>
      <c r="T13" s="1207"/>
      <c r="U13" s="1207"/>
      <c r="V13" s="1207"/>
      <c r="W13" s="1207"/>
      <c r="X13" s="1207"/>
      <c r="Y13" s="1207"/>
      <c r="Z13" s="1207"/>
      <c r="AA13" s="1207"/>
      <c r="AB13" s="1207"/>
      <c r="AC13" s="1207"/>
      <c r="AD13" s="1207"/>
      <c r="AE13" s="1207"/>
      <c r="AF13" s="1207"/>
      <c r="AG13" s="1207"/>
      <c r="AH13" s="1207"/>
      <c r="AI13" s="1207"/>
      <c r="AJ13" s="1207"/>
      <c r="AK13" s="1207"/>
      <c r="AL13" s="1207"/>
      <c r="AM13" s="1207"/>
      <c r="AN13" s="1207"/>
      <c r="AO13" s="1207"/>
      <c r="AP13" s="1207"/>
      <c r="AQ13" s="1207"/>
      <c r="AR13" s="1207"/>
      <c r="AS13" s="1207"/>
      <c r="AT13" s="1208"/>
      <c r="AU13" s="1027" t="s">
        <v>38</v>
      </c>
      <c r="AV13" s="1028"/>
      <c r="AW13" s="1028"/>
      <c r="AX13" s="1028"/>
      <c r="AY13" s="1028"/>
      <c r="AZ13" s="1028"/>
      <c r="BA13" s="1028"/>
      <c r="BB13" s="1028"/>
      <c r="BC13" s="1028"/>
      <c r="BD13" s="1028"/>
      <c r="BE13" s="1028"/>
      <c r="BF13" s="1028"/>
      <c r="BG13" s="1028"/>
      <c r="BH13" s="1028"/>
      <c r="BI13" s="1028"/>
      <c r="BJ13" s="1029"/>
      <c r="BK13" s="444"/>
      <c r="BL13" s="444"/>
      <c r="BM13" s="444"/>
      <c r="BN13" s="444"/>
      <c r="BO13" s="444"/>
      <c r="BP13" s="444"/>
      <c r="BQ13" s="444"/>
      <c r="BR13" s="444"/>
      <c r="BS13" s="444"/>
      <c r="BT13" s="444"/>
      <c r="BU13" s="444"/>
      <c r="BV13" s="444"/>
      <c r="BW13" s="444"/>
      <c r="BX13" s="444"/>
      <c r="BY13" s="444"/>
      <c r="BZ13" s="444"/>
      <c r="CA13" s="444"/>
      <c r="CB13" s="444"/>
      <c r="CC13" s="444"/>
      <c r="CD13" s="444"/>
      <c r="CE13" s="444"/>
      <c r="CF13" s="444"/>
      <c r="CG13" s="444"/>
      <c r="CH13" s="444"/>
      <c r="CI13" s="444"/>
      <c r="CJ13" s="444"/>
      <c r="CK13" s="444"/>
      <c r="CL13" s="444"/>
      <c r="CM13" s="444"/>
      <c r="CN13" s="444"/>
      <c r="CO13" s="444"/>
      <c r="CP13" s="444"/>
      <c r="CQ13" s="444"/>
      <c r="CR13" s="444"/>
      <c r="CS13" s="444"/>
      <c r="CT13" s="444"/>
      <c r="CU13" s="444"/>
      <c r="CV13" s="444"/>
      <c r="CW13" s="444"/>
      <c r="CX13" s="444"/>
      <c r="CY13" s="444"/>
      <c r="CZ13" s="444"/>
      <c r="DA13" s="444"/>
      <c r="DB13" s="444"/>
      <c r="DC13" s="444"/>
      <c r="DD13" s="444"/>
      <c r="DE13" s="444"/>
      <c r="DF13" s="444"/>
      <c r="DG13" s="444"/>
      <c r="DH13" s="444"/>
      <c r="DI13" s="444"/>
      <c r="DJ13" s="444"/>
      <c r="DK13" s="444"/>
      <c r="DL13" s="444"/>
      <c r="DM13" s="444"/>
      <c r="DN13" s="444"/>
      <c r="DO13" s="444"/>
      <c r="DP13" s="444"/>
      <c r="DQ13" s="444"/>
      <c r="DR13" s="444"/>
      <c r="DS13" s="444"/>
      <c r="DT13" s="444"/>
      <c r="DU13" s="444"/>
      <c r="DV13" s="444"/>
      <c r="DW13" s="444"/>
      <c r="DX13" s="444"/>
      <c r="DY13" s="444"/>
      <c r="DZ13" s="444"/>
      <c r="EA13" s="444"/>
      <c r="EB13" s="444"/>
      <c r="EC13" s="444"/>
      <c r="ED13" s="444"/>
      <c r="EE13" s="444"/>
      <c r="EF13" s="444"/>
      <c r="EG13" s="444"/>
      <c r="EH13" s="444"/>
      <c r="EI13" s="444"/>
      <c r="EJ13" s="444"/>
      <c r="EK13" s="444"/>
      <c r="EL13" s="444"/>
      <c r="EM13" s="444"/>
      <c r="EN13" s="444"/>
      <c r="EO13" s="444"/>
      <c r="EP13" s="444"/>
      <c r="EQ13" s="444"/>
      <c r="ER13" s="444"/>
      <c r="ES13" s="444"/>
      <c r="ET13" s="444"/>
      <c r="EU13" s="444"/>
      <c r="EV13" s="444"/>
      <c r="EW13" s="444"/>
      <c r="EX13" s="444"/>
      <c r="EY13" s="444"/>
      <c r="EZ13" s="444"/>
      <c r="FA13" s="444"/>
      <c r="FB13" s="444"/>
      <c r="FC13" s="444"/>
      <c r="FD13" s="444"/>
      <c r="FE13" s="444"/>
      <c r="FF13" s="444"/>
      <c r="FG13" s="444"/>
      <c r="FH13" s="444"/>
      <c r="FI13" s="444"/>
      <c r="FJ13" s="444"/>
      <c r="FK13" s="444"/>
      <c r="FL13" s="444"/>
      <c r="FM13" s="444"/>
      <c r="FN13" s="444"/>
      <c r="FO13" s="444"/>
      <c r="FP13" s="444"/>
      <c r="FQ13" s="444"/>
      <c r="FR13" s="444"/>
      <c r="FS13" s="444"/>
      <c r="FT13" s="444"/>
      <c r="FU13" s="444"/>
      <c r="FV13" s="444"/>
      <c r="FW13" s="444"/>
      <c r="FX13" s="444"/>
      <c r="FY13" s="444"/>
      <c r="FZ13" s="444"/>
      <c r="GA13" s="444"/>
      <c r="GB13" s="444"/>
      <c r="GC13" s="444"/>
      <c r="GD13" s="444"/>
      <c r="GE13" s="444"/>
      <c r="GF13" s="444"/>
      <c r="GG13" s="444"/>
      <c r="GH13" s="444"/>
      <c r="GI13" s="444"/>
      <c r="GJ13" s="444"/>
      <c r="GK13" s="444"/>
      <c r="GL13" s="444"/>
      <c r="GM13" s="444"/>
      <c r="GN13" s="444"/>
      <c r="GO13" s="444"/>
      <c r="GP13" s="444"/>
      <c r="GQ13" s="444"/>
      <c r="GR13" s="444"/>
      <c r="GS13" s="444"/>
      <c r="GT13" s="444"/>
      <c r="GU13" s="444"/>
      <c r="GV13" s="444"/>
      <c r="GW13" s="444"/>
      <c r="GX13" s="444"/>
      <c r="GY13" s="444"/>
      <c r="GZ13" s="444"/>
      <c r="HA13" s="444"/>
      <c r="HB13" s="444"/>
      <c r="HC13" s="444"/>
      <c r="HD13" s="444"/>
    </row>
    <row r="14" spans="1:212" s="442" customFormat="1" ht="15" customHeight="1" x14ac:dyDescent="0.25">
      <c r="A14" s="444"/>
      <c r="B14" s="1209" t="s">
        <v>425</v>
      </c>
      <c r="C14" s="1210"/>
      <c r="D14" s="1211"/>
      <c r="E14" s="1212" t="s">
        <v>39</v>
      </c>
      <c r="F14" s="1210"/>
      <c r="G14" s="1210"/>
      <c r="H14" s="1210"/>
      <c r="I14" s="1210"/>
      <c r="J14" s="1210"/>
      <c r="K14" s="1210"/>
      <c r="L14" s="1210"/>
      <c r="M14" s="1210"/>
      <c r="N14" s="1210"/>
      <c r="O14" s="1210"/>
      <c r="P14" s="1210"/>
      <c r="Q14" s="1210"/>
      <c r="R14" s="1210"/>
      <c r="S14" s="1210"/>
      <c r="T14" s="1211"/>
      <c r="U14" s="1212" t="s">
        <v>40</v>
      </c>
      <c r="V14" s="1210"/>
      <c r="W14" s="1210"/>
      <c r="X14" s="1210"/>
      <c r="Y14" s="1210"/>
      <c r="Z14" s="1210"/>
      <c r="AA14" s="1210"/>
      <c r="AB14" s="1210"/>
      <c r="AC14" s="1210"/>
      <c r="AD14" s="1210"/>
      <c r="AE14" s="1210"/>
      <c r="AF14" s="1210"/>
      <c r="AG14" s="1210"/>
      <c r="AH14" s="1210"/>
      <c r="AI14" s="1210"/>
      <c r="AJ14" s="1210"/>
      <c r="AK14" s="1210"/>
      <c r="AL14" s="1210"/>
      <c r="AM14" s="1210"/>
      <c r="AN14" s="1210"/>
      <c r="AO14" s="1210"/>
      <c r="AP14" s="1210"/>
      <c r="AQ14" s="1210"/>
      <c r="AR14" s="1210"/>
      <c r="AS14" s="1210"/>
      <c r="AT14" s="1211"/>
      <c r="AU14" s="1059"/>
      <c r="AV14" s="1059"/>
      <c r="AW14" s="1059"/>
      <c r="AX14" s="1059"/>
      <c r="AY14" s="1059"/>
      <c r="AZ14" s="1059"/>
      <c r="BA14" s="1059"/>
      <c r="BB14" s="1059"/>
      <c r="BC14" s="1059"/>
      <c r="BD14" s="1059"/>
      <c r="BE14" s="1059"/>
      <c r="BF14" s="1059"/>
      <c r="BG14" s="1059"/>
      <c r="BH14" s="1059"/>
      <c r="BI14" s="1059"/>
      <c r="BJ14" s="1060"/>
      <c r="BK14" s="444"/>
      <c r="BL14" s="444"/>
      <c r="BM14" s="444"/>
      <c r="BN14" s="444"/>
      <c r="BO14" s="444"/>
      <c r="BP14" s="444"/>
      <c r="BQ14" s="444"/>
      <c r="BR14" s="444"/>
      <c r="BS14" s="444"/>
      <c r="BT14" s="444"/>
      <c r="BU14" s="444"/>
      <c r="BV14" s="444"/>
      <c r="BW14" s="444"/>
      <c r="BX14" s="444"/>
      <c r="BY14" s="444"/>
      <c r="BZ14" s="444"/>
      <c r="CA14" s="444"/>
      <c r="CB14" s="444"/>
      <c r="CC14" s="444"/>
      <c r="CD14" s="444"/>
      <c r="CE14" s="444"/>
      <c r="CF14" s="444"/>
      <c r="CG14" s="444"/>
      <c r="CH14" s="444"/>
      <c r="CI14" s="444"/>
      <c r="CJ14" s="444"/>
      <c r="CK14" s="444"/>
      <c r="CL14" s="444"/>
      <c r="CM14" s="444"/>
      <c r="CN14" s="444"/>
      <c r="CO14" s="444"/>
      <c r="CP14" s="444"/>
      <c r="CQ14" s="444"/>
      <c r="CR14" s="444"/>
      <c r="CS14" s="444"/>
      <c r="CT14" s="444"/>
      <c r="CU14" s="444"/>
      <c r="CV14" s="444"/>
      <c r="CW14" s="444"/>
      <c r="CX14" s="444"/>
      <c r="CY14" s="444"/>
      <c r="CZ14" s="444"/>
      <c r="DA14" s="444"/>
      <c r="DB14" s="444"/>
      <c r="DC14" s="444"/>
      <c r="DD14" s="444"/>
      <c r="DE14" s="444"/>
      <c r="DF14" s="444"/>
      <c r="DG14" s="444"/>
      <c r="DH14" s="444"/>
      <c r="DI14" s="444"/>
      <c r="DJ14" s="444"/>
      <c r="DK14" s="444"/>
      <c r="DL14" s="444"/>
      <c r="DM14" s="444"/>
      <c r="DN14" s="444"/>
      <c r="DO14" s="444"/>
      <c r="DP14" s="444"/>
      <c r="DQ14" s="444"/>
      <c r="DR14" s="444"/>
      <c r="DS14" s="444"/>
      <c r="DT14" s="444"/>
      <c r="DU14" s="444"/>
      <c r="DV14" s="444"/>
      <c r="DW14" s="444"/>
      <c r="DX14" s="444"/>
      <c r="DY14" s="444"/>
      <c r="DZ14" s="444"/>
      <c r="EA14" s="444"/>
      <c r="EB14" s="444"/>
      <c r="EC14" s="444"/>
      <c r="ED14" s="444"/>
      <c r="EE14" s="444"/>
      <c r="EF14" s="444"/>
      <c r="EG14" s="444"/>
      <c r="EH14" s="444"/>
      <c r="EI14" s="444"/>
      <c r="EJ14" s="444"/>
      <c r="EK14" s="444"/>
      <c r="EL14" s="444"/>
      <c r="EM14" s="444"/>
      <c r="EN14" s="444"/>
      <c r="EO14" s="444"/>
      <c r="EP14" s="444"/>
      <c r="EQ14" s="444"/>
      <c r="ER14" s="444"/>
      <c r="ES14" s="444"/>
      <c r="ET14" s="444"/>
      <c r="EU14" s="444"/>
      <c r="EV14" s="444"/>
      <c r="EW14" s="444"/>
      <c r="EX14" s="444"/>
      <c r="EY14" s="444"/>
      <c r="EZ14" s="444"/>
      <c r="FA14" s="444"/>
      <c r="FB14" s="444"/>
      <c r="FC14" s="444"/>
      <c r="FD14" s="444"/>
      <c r="FE14" s="444"/>
      <c r="FF14" s="444"/>
      <c r="FG14" s="444"/>
      <c r="FH14" s="444"/>
      <c r="FI14" s="444"/>
      <c r="FJ14" s="444"/>
      <c r="FK14" s="444"/>
      <c r="FL14" s="444"/>
      <c r="FM14" s="444"/>
      <c r="FN14" s="444"/>
      <c r="FO14" s="444"/>
      <c r="FP14" s="444"/>
      <c r="FQ14" s="444"/>
      <c r="FR14" s="444"/>
      <c r="FS14" s="444"/>
      <c r="FT14" s="444"/>
      <c r="FU14" s="444"/>
      <c r="FV14" s="444"/>
      <c r="FW14" s="444"/>
      <c r="FX14" s="444"/>
      <c r="FY14" s="444"/>
      <c r="FZ14" s="444"/>
      <c r="GA14" s="444"/>
      <c r="GB14" s="444"/>
      <c r="GC14" s="444"/>
      <c r="GD14" s="444"/>
      <c r="GE14" s="444"/>
      <c r="GF14" s="444"/>
      <c r="GG14" s="444"/>
      <c r="GH14" s="444"/>
      <c r="GI14" s="444"/>
      <c r="GJ14" s="444"/>
      <c r="GK14" s="444"/>
      <c r="GL14" s="444"/>
      <c r="GM14" s="444"/>
      <c r="GN14" s="444"/>
      <c r="GO14" s="444"/>
      <c r="GP14" s="444"/>
      <c r="GQ14" s="444"/>
      <c r="GR14" s="444"/>
      <c r="GS14" s="444"/>
      <c r="GT14" s="444"/>
      <c r="GU14" s="444"/>
      <c r="GV14" s="444"/>
      <c r="GW14" s="444"/>
      <c r="GX14" s="444"/>
      <c r="GY14" s="444"/>
      <c r="GZ14" s="444"/>
      <c r="HA14" s="444"/>
      <c r="HB14" s="444"/>
      <c r="HC14" s="444"/>
      <c r="HD14" s="444"/>
    </row>
    <row r="15" spans="1:212" s="442" customFormat="1" ht="33" customHeight="1" x14ac:dyDescent="0.25">
      <c r="A15" s="445"/>
      <c r="B15" s="1201" t="s">
        <v>41</v>
      </c>
      <c r="C15" s="1201" t="s">
        <v>42</v>
      </c>
      <c r="D15" s="1201" t="s">
        <v>43</v>
      </c>
      <c r="E15" s="1201" t="s">
        <v>44</v>
      </c>
      <c r="F15" s="1201"/>
      <c r="G15" s="1201"/>
      <c r="H15" s="1201" t="s">
        <v>45</v>
      </c>
      <c r="I15" s="1201"/>
      <c r="J15" s="1201"/>
      <c r="K15" s="1201" t="s">
        <v>46</v>
      </c>
      <c r="L15" s="1201"/>
      <c r="M15" s="1201"/>
      <c r="N15" s="1201" t="s">
        <v>47</v>
      </c>
      <c r="O15" s="1201"/>
      <c r="P15" s="1201"/>
      <c r="Q15" s="1201" t="s">
        <v>48</v>
      </c>
      <c r="R15" s="1201"/>
      <c r="S15" s="1201"/>
      <c r="T15" s="685" t="s">
        <v>49</v>
      </c>
      <c r="U15" s="1201" t="s">
        <v>50</v>
      </c>
      <c r="V15" s="1201" t="s">
        <v>51</v>
      </c>
      <c r="W15" s="1201" t="s">
        <v>52</v>
      </c>
      <c r="X15" s="1201" t="s">
        <v>53</v>
      </c>
      <c r="Y15" s="1201"/>
      <c r="Z15" s="1213" t="s">
        <v>54</v>
      </c>
      <c r="AA15" s="1201" t="s">
        <v>55</v>
      </c>
      <c r="AB15" s="1201" t="s">
        <v>56</v>
      </c>
      <c r="AC15" s="1201" t="s">
        <v>57</v>
      </c>
      <c r="AD15" s="1201" t="s">
        <v>58</v>
      </c>
      <c r="AE15" s="1201" t="s">
        <v>59</v>
      </c>
      <c r="AF15" s="1201" t="s">
        <v>60</v>
      </c>
      <c r="AG15" s="1201"/>
      <c r="AH15" s="1201"/>
      <c r="AI15" s="1201" t="s">
        <v>61</v>
      </c>
      <c r="AJ15" s="1201" t="s">
        <v>62</v>
      </c>
      <c r="AK15" s="1201" t="s">
        <v>63</v>
      </c>
      <c r="AL15" s="1201"/>
      <c r="AM15" s="1201"/>
      <c r="AN15" s="1201"/>
      <c r="AO15" s="1201"/>
      <c r="AP15" s="1201"/>
      <c r="AQ15" s="1201"/>
      <c r="AR15" s="1214" t="s">
        <v>64</v>
      </c>
      <c r="AS15" s="1214" t="s">
        <v>65</v>
      </c>
      <c r="AT15" s="1214" t="s">
        <v>66</v>
      </c>
      <c r="AU15" s="1215" t="s">
        <v>67</v>
      </c>
      <c r="AV15" s="1215" t="s">
        <v>67</v>
      </c>
      <c r="AW15" s="1215" t="s">
        <v>67</v>
      </c>
      <c r="AX15" s="1215" t="s">
        <v>67</v>
      </c>
      <c r="AY15" s="1215" t="s">
        <v>68</v>
      </c>
      <c r="AZ15" s="1215" t="s">
        <v>67</v>
      </c>
      <c r="BA15" s="1215" t="s">
        <v>67</v>
      </c>
      <c r="BB15" s="1215" t="s">
        <v>67</v>
      </c>
      <c r="BC15" s="1068" t="s">
        <v>69</v>
      </c>
      <c r="BD15" s="1069" t="s">
        <v>69</v>
      </c>
      <c r="BE15" s="1069" t="s">
        <v>69</v>
      </c>
      <c r="BF15" s="1069" t="s">
        <v>69</v>
      </c>
      <c r="BG15" s="1069" t="s">
        <v>70</v>
      </c>
      <c r="BH15" s="1069" t="s">
        <v>69</v>
      </c>
      <c r="BI15" s="1069" t="s">
        <v>69</v>
      </c>
      <c r="BJ15" s="1072" t="s">
        <v>69</v>
      </c>
      <c r="BK15" s="445"/>
      <c r="BL15" s="445"/>
      <c r="BM15" s="445"/>
      <c r="BN15" s="445"/>
      <c r="BO15" s="445"/>
      <c r="BP15" s="445"/>
      <c r="BQ15" s="445"/>
      <c r="BR15" s="445"/>
      <c r="BS15" s="445"/>
      <c r="BT15" s="445"/>
      <c r="BU15" s="445"/>
      <c r="BV15" s="445"/>
      <c r="BW15" s="445"/>
      <c r="BX15" s="445"/>
      <c r="BY15" s="445"/>
      <c r="BZ15" s="445"/>
      <c r="CA15" s="445"/>
      <c r="CB15" s="445"/>
      <c r="CC15" s="445"/>
      <c r="CD15" s="445"/>
      <c r="CE15" s="445"/>
      <c r="CF15" s="445"/>
      <c r="CG15" s="445"/>
      <c r="CH15" s="445"/>
      <c r="CI15" s="445"/>
      <c r="CJ15" s="445"/>
      <c r="CK15" s="445"/>
      <c r="CL15" s="445"/>
      <c r="CM15" s="445"/>
      <c r="CN15" s="445"/>
      <c r="CO15" s="445"/>
      <c r="CP15" s="445"/>
      <c r="CQ15" s="445"/>
      <c r="CR15" s="445"/>
      <c r="CS15" s="445"/>
      <c r="CT15" s="445"/>
      <c r="CU15" s="445"/>
      <c r="CV15" s="445"/>
      <c r="CW15" s="445"/>
      <c r="CX15" s="445"/>
      <c r="CY15" s="445"/>
      <c r="CZ15" s="445"/>
      <c r="DA15" s="445"/>
      <c r="DB15" s="445"/>
      <c r="DC15" s="445"/>
      <c r="DD15" s="445"/>
      <c r="DE15" s="445"/>
      <c r="DF15" s="445"/>
      <c r="DG15" s="445"/>
      <c r="DH15" s="445"/>
      <c r="DI15" s="445"/>
      <c r="DJ15" s="445"/>
      <c r="DK15" s="445"/>
      <c r="DL15" s="445"/>
      <c r="DM15" s="445"/>
      <c r="DN15" s="445"/>
      <c r="DO15" s="445"/>
      <c r="DP15" s="445"/>
      <c r="DQ15" s="445"/>
      <c r="DR15" s="445"/>
      <c r="DS15" s="445"/>
      <c r="DT15" s="445"/>
      <c r="DU15" s="445"/>
      <c r="DV15" s="445"/>
      <c r="DW15" s="445"/>
      <c r="DX15" s="445"/>
      <c r="DY15" s="445"/>
      <c r="DZ15" s="445"/>
      <c r="EA15" s="445"/>
      <c r="EB15" s="445"/>
      <c r="EC15" s="445"/>
      <c r="ED15" s="445"/>
      <c r="EE15" s="445"/>
      <c r="EF15" s="445"/>
      <c r="EG15" s="445"/>
      <c r="EH15" s="445"/>
      <c r="EI15" s="445"/>
      <c r="EJ15" s="445"/>
      <c r="EK15" s="445"/>
      <c r="EL15" s="445"/>
      <c r="EM15" s="445"/>
      <c r="EN15" s="445"/>
      <c r="EO15" s="445"/>
      <c r="EP15" s="445"/>
      <c r="EQ15" s="445"/>
      <c r="ER15" s="445"/>
      <c r="ES15" s="445"/>
      <c r="ET15" s="445"/>
      <c r="EU15" s="445"/>
      <c r="EV15" s="445"/>
      <c r="EW15" s="445"/>
      <c r="EX15" s="445"/>
      <c r="EY15" s="445"/>
      <c r="EZ15" s="445"/>
      <c r="FA15" s="445"/>
      <c r="FB15" s="445"/>
      <c r="FC15" s="445"/>
      <c r="FD15" s="445"/>
      <c r="FE15" s="445"/>
      <c r="FF15" s="445"/>
      <c r="FG15" s="445"/>
      <c r="FH15" s="445"/>
      <c r="FI15" s="445"/>
      <c r="FJ15" s="445"/>
      <c r="FK15" s="445"/>
      <c r="FL15" s="445"/>
      <c r="FM15" s="445"/>
      <c r="FN15" s="445"/>
      <c r="FO15" s="445"/>
      <c r="FP15" s="445"/>
      <c r="FQ15" s="445"/>
      <c r="FR15" s="445"/>
      <c r="FS15" s="445"/>
      <c r="FT15" s="445"/>
      <c r="FU15" s="445"/>
      <c r="FV15" s="445"/>
      <c r="FW15" s="445"/>
      <c r="FX15" s="445"/>
      <c r="FY15" s="445"/>
      <c r="FZ15" s="445"/>
      <c r="GA15" s="445"/>
      <c r="GB15" s="445"/>
      <c r="GC15" s="445"/>
      <c r="GD15" s="445"/>
      <c r="GE15" s="445"/>
      <c r="GF15" s="445"/>
      <c r="GG15" s="445"/>
      <c r="GH15" s="445"/>
      <c r="GI15" s="445"/>
      <c r="GJ15" s="445"/>
      <c r="GK15" s="445"/>
      <c r="GL15" s="445"/>
      <c r="GM15" s="445"/>
      <c r="GN15" s="445"/>
      <c r="GO15" s="445"/>
      <c r="GP15" s="445"/>
      <c r="GQ15" s="445"/>
      <c r="GR15" s="445"/>
      <c r="GS15" s="445"/>
      <c r="GT15" s="445"/>
      <c r="GU15" s="445"/>
      <c r="GV15" s="445"/>
      <c r="GW15" s="445"/>
      <c r="GX15" s="445"/>
      <c r="GY15" s="445"/>
      <c r="GZ15" s="445"/>
      <c r="HA15" s="445"/>
      <c r="HB15" s="445"/>
      <c r="HC15" s="445"/>
      <c r="HD15" s="445"/>
    </row>
    <row r="16" spans="1:212" s="442" customFormat="1" ht="55.5" customHeight="1" x14ac:dyDescent="0.25">
      <c r="A16" s="445"/>
      <c r="B16" s="1201"/>
      <c r="C16" s="1201"/>
      <c r="D16" s="1201"/>
      <c r="E16" s="684" t="s">
        <v>71</v>
      </c>
      <c r="F16" s="684" t="s">
        <v>72</v>
      </c>
      <c r="G16" s="684" t="s">
        <v>73</v>
      </c>
      <c r="H16" s="684" t="s">
        <v>71</v>
      </c>
      <c r="I16" s="684" t="s">
        <v>72</v>
      </c>
      <c r="J16" s="684" t="s">
        <v>73</v>
      </c>
      <c r="K16" s="684" t="s">
        <v>71</v>
      </c>
      <c r="L16" s="684" t="s">
        <v>72</v>
      </c>
      <c r="M16" s="684" t="s">
        <v>73</v>
      </c>
      <c r="N16" s="684" t="s">
        <v>71</v>
      </c>
      <c r="O16" s="684" t="s">
        <v>72</v>
      </c>
      <c r="P16" s="684" t="s">
        <v>73</v>
      </c>
      <c r="Q16" s="684" t="s">
        <v>71</v>
      </c>
      <c r="R16" s="684" t="s">
        <v>72</v>
      </c>
      <c r="S16" s="684" t="s">
        <v>73</v>
      </c>
      <c r="T16" s="687">
        <f>SUM(T17:T26)</f>
        <v>0.49730769230769228</v>
      </c>
      <c r="U16" s="1201"/>
      <c r="V16" s="1201"/>
      <c r="W16" s="1201"/>
      <c r="X16" s="684" t="s">
        <v>74</v>
      </c>
      <c r="Y16" s="684" t="s">
        <v>75</v>
      </c>
      <c r="Z16" s="1213"/>
      <c r="AA16" s="1201"/>
      <c r="AB16" s="1201"/>
      <c r="AC16" s="1201"/>
      <c r="AD16" s="1201"/>
      <c r="AE16" s="1201"/>
      <c r="AF16" s="684" t="s">
        <v>76</v>
      </c>
      <c r="AG16" s="684" t="s">
        <v>77</v>
      </c>
      <c r="AH16" s="684" t="s">
        <v>78</v>
      </c>
      <c r="AI16" s="1201"/>
      <c r="AJ16" s="1201"/>
      <c r="AK16" s="684" t="s">
        <v>428</v>
      </c>
      <c r="AL16" s="684" t="s">
        <v>80</v>
      </c>
      <c r="AM16" s="684" t="s">
        <v>81</v>
      </c>
      <c r="AN16" s="684" t="s">
        <v>204</v>
      </c>
      <c r="AO16" s="684" t="s">
        <v>82</v>
      </c>
      <c r="AP16" s="684" t="s">
        <v>83</v>
      </c>
      <c r="AQ16" s="684" t="s">
        <v>84</v>
      </c>
      <c r="AR16" s="1214"/>
      <c r="AS16" s="1214"/>
      <c r="AT16" s="1214"/>
      <c r="AU16" s="686" t="s">
        <v>85</v>
      </c>
      <c r="AV16" s="686" t="s">
        <v>86</v>
      </c>
      <c r="AW16" s="688" t="s">
        <v>87</v>
      </c>
      <c r="AX16" s="686" t="s">
        <v>88</v>
      </c>
      <c r="AY16" s="686" t="s">
        <v>85</v>
      </c>
      <c r="AZ16" s="686" t="s">
        <v>86</v>
      </c>
      <c r="BA16" s="759" t="s">
        <v>87</v>
      </c>
      <c r="BB16" s="686" t="s">
        <v>88</v>
      </c>
      <c r="BC16" s="135" t="s">
        <v>85</v>
      </c>
      <c r="BD16" s="136" t="s">
        <v>86</v>
      </c>
      <c r="BE16" s="136" t="s">
        <v>87</v>
      </c>
      <c r="BF16" s="136" t="s">
        <v>88</v>
      </c>
      <c r="BG16" s="136" t="s">
        <v>85</v>
      </c>
      <c r="BH16" s="136" t="s">
        <v>86</v>
      </c>
      <c r="BI16" s="136" t="s">
        <v>87</v>
      </c>
      <c r="BJ16" s="137" t="s">
        <v>89</v>
      </c>
      <c r="BK16" s="445"/>
      <c r="BL16" s="445"/>
      <c r="BM16" s="445"/>
      <c r="BN16" s="445"/>
      <c r="BO16" s="445"/>
      <c r="BP16" s="445"/>
      <c r="BQ16" s="445"/>
      <c r="BR16" s="445"/>
      <c r="BS16" s="445"/>
      <c r="BT16" s="445"/>
      <c r="BU16" s="445"/>
      <c r="BV16" s="445"/>
      <c r="BW16" s="445"/>
      <c r="BX16" s="445"/>
      <c r="BY16" s="445"/>
      <c r="BZ16" s="445"/>
      <c r="CA16" s="445"/>
      <c r="CB16" s="445"/>
      <c r="CC16" s="445"/>
      <c r="CD16" s="445"/>
      <c r="CE16" s="445"/>
      <c r="CF16" s="445"/>
      <c r="CG16" s="445"/>
      <c r="CH16" s="445"/>
      <c r="CI16" s="445"/>
      <c r="CJ16" s="445"/>
      <c r="CK16" s="445"/>
      <c r="CL16" s="445"/>
      <c r="CM16" s="445"/>
      <c r="CN16" s="445"/>
      <c r="CO16" s="445"/>
      <c r="CP16" s="445"/>
      <c r="CQ16" s="445"/>
      <c r="CR16" s="445"/>
      <c r="CS16" s="445"/>
      <c r="CT16" s="445"/>
      <c r="CU16" s="445"/>
      <c r="CV16" s="445"/>
      <c r="CW16" s="445"/>
      <c r="CX16" s="445"/>
      <c r="CY16" s="445"/>
      <c r="CZ16" s="445"/>
      <c r="DA16" s="445"/>
      <c r="DB16" s="445"/>
      <c r="DC16" s="445"/>
      <c r="DD16" s="445"/>
      <c r="DE16" s="445"/>
      <c r="DF16" s="445"/>
      <c r="DG16" s="445"/>
      <c r="DH16" s="445"/>
      <c r="DI16" s="445"/>
      <c r="DJ16" s="445"/>
      <c r="DK16" s="445"/>
      <c r="DL16" s="445"/>
      <c r="DM16" s="445"/>
      <c r="DN16" s="445"/>
      <c r="DO16" s="445"/>
      <c r="DP16" s="445"/>
      <c r="DQ16" s="445"/>
      <c r="DR16" s="445"/>
      <c r="DS16" s="445"/>
      <c r="DT16" s="445"/>
      <c r="DU16" s="445"/>
      <c r="DV16" s="445"/>
      <c r="DW16" s="445"/>
      <c r="DX16" s="445"/>
      <c r="DY16" s="445"/>
      <c r="DZ16" s="445"/>
      <c r="EA16" s="445"/>
      <c r="EB16" s="445"/>
      <c r="EC16" s="445"/>
      <c r="ED16" s="445"/>
      <c r="EE16" s="445"/>
      <c r="EF16" s="445"/>
      <c r="EG16" s="445"/>
      <c r="EH16" s="445"/>
      <c r="EI16" s="445"/>
      <c r="EJ16" s="445"/>
      <c r="EK16" s="445"/>
      <c r="EL16" s="445"/>
      <c r="EM16" s="445"/>
      <c r="EN16" s="445"/>
      <c r="EO16" s="445"/>
      <c r="EP16" s="445"/>
      <c r="EQ16" s="445"/>
      <c r="ER16" s="445"/>
      <c r="ES16" s="445"/>
      <c r="ET16" s="445"/>
      <c r="EU16" s="445"/>
      <c r="EV16" s="445"/>
      <c r="EW16" s="445"/>
      <c r="EX16" s="445"/>
      <c r="EY16" s="445"/>
      <c r="EZ16" s="445"/>
      <c r="FA16" s="445"/>
      <c r="FB16" s="445"/>
      <c r="FC16" s="445"/>
      <c r="FD16" s="445"/>
      <c r="FE16" s="445"/>
      <c r="FF16" s="445"/>
      <c r="FG16" s="445"/>
      <c r="FH16" s="445"/>
      <c r="FI16" s="445"/>
      <c r="FJ16" s="445"/>
      <c r="FK16" s="445"/>
      <c r="FL16" s="445"/>
      <c r="FM16" s="445"/>
      <c r="FN16" s="445"/>
      <c r="FO16" s="445"/>
      <c r="FP16" s="445"/>
      <c r="FQ16" s="445"/>
      <c r="FR16" s="445"/>
      <c r="FS16" s="445"/>
      <c r="FT16" s="445"/>
      <c r="FU16" s="445"/>
      <c r="FV16" s="445"/>
      <c r="FW16" s="445"/>
      <c r="FX16" s="445"/>
      <c r="FY16" s="445"/>
      <c r="FZ16" s="445"/>
      <c r="GA16" s="445"/>
      <c r="GB16" s="445"/>
      <c r="GC16" s="445"/>
      <c r="GD16" s="445"/>
      <c r="GE16" s="445"/>
      <c r="GF16" s="445"/>
      <c r="GG16" s="445"/>
      <c r="GH16" s="445"/>
      <c r="GI16" s="445"/>
      <c r="GJ16" s="445"/>
      <c r="GK16" s="445"/>
      <c r="GL16" s="445"/>
      <c r="GM16" s="445"/>
      <c r="GN16" s="445"/>
      <c r="GO16" s="445"/>
      <c r="GP16" s="445"/>
      <c r="GQ16" s="445"/>
      <c r="GR16" s="445"/>
      <c r="GS16" s="445"/>
      <c r="GT16" s="445"/>
      <c r="GU16" s="445"/>
      <c r="GV16" s="445"/>
      <c r="GW16" s="445"/>
      <c r="GX16" s="445"/>
      <c r="GY16" s="445"/>
      <c r="GZ16" s="445"/>
      <c r="HA16" s="445"/>
      <c r="HB16" s="445"/>
      <c r="HC16" s="445"/>
      <c r="HD16" s="445"/>
    </row>
    <row r="17" spans="1:212" s="442" customFormat="1" ht="141" customHeight="1" x14ac:dyDescent="0.25">
      <c r="A17" s="446"/>
      <c r="B17" s="689">
        <v>1</v>
      </c>
      <c r="C17" s="690" t="s">
        <v>429</v>
      </c>
      <c r="D17" s="691">
        <v>0.1</v>
      </c>
      <c r="E17" s="692">
        <v>0.25</v>
      </c>
      <c r="F17" s="693">
        <v>0.25</v>
      </c>
      <c r="G17" s="694">
        <f t="shared" ref="G17:G26" si="0">IF(ISERROR(F17/E17),"",(F17/E17))</f>
        <v>1</v>
      </c>
      <c r="H17" s="692">
        <v>0.3</v>
      </c>
      <c r="I17" s="692">
        <v>0.3</v>
      </c>
      <c r="J17" s="692">
        <v>1</v>
      </c>
      <c r="K17" s="692">
        <v>0.3</v>
      </c>
      <c r="L17" s="695" t="s">
        <v>425</v>
      </c>
      <c r="M17" s="696" t="s">
        <v>425</v>
      </c>
      <c r="N17" s="692">
        <v>0.15</v>
      </c>
      <c r="O17" s="696" t="s">
        <v>425</v>
      </c>
      <c r="P17" s="696" t="s">
        <v>425</v>
      </c>
      <c r="Q17" s="697">
        <f t="shared" ref="Q17:Q25" si="1">SUM(E17,H17,K17,N17)</f>
        <v>1</v>
      </c>
      <c r="R17" s="698">
        <f t="shared" ref="R17:R25" si="2">SUM(F17,I17,L17,O17)</f>
        <v>0.55000000000000004</v>
      </c>
      <c r="S17" s="694">
        <f t="shared" ref="S17:S25" si="3">IF((IF(ISERROR(R17/Q17),0,(R17/Q17)))&gt;1,1,(IF(ISERROR(R17/Q17),0,(R17/Q17))))</f>
        <v>0.55000000000000004</v>
      </c>
      <c r="T17" s="408">
        <f t="shared" ref="T17:T25" si="4">S17*D17</f>
        <v>5.5000000000000007E-2</v>
      </c>
      <c r="U17" s="690" t="s">
        <v>430</v>
      </c>
      <c r="V17" s="690" t="s">
        <v>431</v>
      </c>
      <c r="W17" s="690" t="s">
        <v>209</v>
      </c>
      <c r="X17" s="690" t="s">
        <v>432</v>
      </c>
      <c r="Y17" s="690" t="s">
        <v>433</v>
      </c>
      <c r="Z17" s="690" t="s">
        <v>212</v>
      </c>
      <c r="AA17" s="690" t="s">
        <v>434</v>
      </c>
      <c r="AB17" s="690" t="s">
        <v>162</v>
      </c>
      <c r="AC17" s="690" t="s">
        <v>435</v>
      </c>
      <c r="AD17" s="690" t="s">
        <v>101</v>
      </c>
      <c r="AE17" s="690" t="s">
        <v>102</v>
      </c>
      <c r="AF17" s="690">
        <v>0</v>
      </c>
      <c r="AG17" s="690">
        <v>2023</v>
      </c>
      <c r="AH17" s="690">
        <v>2022</v>
      </c>
      <c r="AI17" s="690" t="s">
        <v>103</v>
      </c>
      <c r="AJ17" s="690" t="s">
        <v>151</v>
      </c>
      <c r="AK17" s="690" t="s">
        <v>436</v>
      </c>
      <c r="AL17" s="690" t="s">
        <v>437</v>
      </c>
      <c r="AM17" s="699" t="s">
        <v>438</v>
      </c>
      <c r="AN17" s="690" t="s">
        <v>439</v>
      </c>
      <c r="AO17" s="690" t="s">
        <v>108</v>
      </c>
      <c r="AP17" s="690" t="s">
        <v>440</v>
      </c>
      <c r="AQ17" s="690" t="s">
        <v>425</v>
      </c>
      <c r="AR17" s="690" t="s">
        <v>441</v>
      </c>
      <c r="AS17" s="699" t="s">
        <v>438</v>
      </c>
      <c r="AT17" s="690" t="s">
        <v>442</v>
      </c>
      <c r="AU17" s="693">
        <v>0.25</v>
      </c>
      <c r="AV17" s="693">
        <v>0.25</v>
      </c>
      <c r="AW17" s="700" t="s">
        <v>443</v>
      </c>
      <c r="AX17" s="700" t="s">
        <v>444</v>
      </c>
      <c r="AY17" s="682">
        <v>0.3</v>
      </c>
      <c r="AZ17" s="682">
        <v>0.3</v>
      </c>
      <c r="BA17" s="683" t="s">
        <v>445</v>
      </c>
      <c r="BB17" s="683" t="s">
        <v>446</v>
      </c>
      <c r="BC17" s="446"/>
      <c r="BD17" s="446"/>
      <c r="BE17" s="446"/>
      <c r="BF17" s="446"/>
      <c r="BG17" s="446"/>
      <c r="BH17" s="446"/>
      <c r="BI17" s="446"/>
      <c r="BJ17" s="446"/>
      <c r="BK17" s="446"/>
      <c r="BL17" s="446"/>
      <c r="BM17" s="446"/>
      <c r="BN17" s="446"/>
      <c r="BO17" s="446"/>
      <c r="BP17" s="446"/>
      <c r="BQ17" s="446"/>
      <c r="BR17" s="446"/>
      <c r="BS17" s="446"/>
      <c r="BT17" s="446"/>
      <c r="BU17" s="446"/>
      <c r="BV17" s="446"/>
      <c r="BW17" s="446"/>
      <c r="BX17" s="446"/>
      <c r="BY17" s="446"/>
      <c r="BZ17" s="446"/>
      <c r="CA17" s="446"/>
      <c r="CB17" s="446"/>
      <c r="CC17" s="446"/>
      <c r="CD17" s="446"/>
      <c r="CE17" s="446"/>
      <c r="CF17" s="446"/>
      <c r="CG17" s="446"/>
      <c r="CH17" s="446"/>
      <c r="CI17" s="446"/>
      <c r="CJ17" s="446"/>
      <c r="CK17" s="446"/>
      <c r="CL17" s="446"/>
      <c r="CM17" s="446"/>
      <c r="CN17" s="446"/>
      <c r="CO17" s="446"/>
      <c r="CP17" s="446"/>
      <c r="CQ17" s="446"/>
      <c r="CR17" s="446"/>
      <c r="CS17" s="446"/>
      <c r="CT17" s="446"/>
      <c r="CU17" s="446"/>
      <c r="CV17" s="446"/>
      <c r="CW17" s="446"/>
      <c r="CX17" s="446"/>
      <c r="CY17" s="446"/>
      <c r="CZ17" s="446"/>
      <c r="DA17" s="446"/>
      <c r="DB17" s="446"/>
      <c r="DC17" s="446"/>
      <c r="DD17" s="446"/>
      <c r="DE17" s="446"/>
      <c r="DF17" s="446"/>
      <c r="DG17" s="446"/>
      <c r="DH17" s="446"/>
      <c r="DI17" s="446"/>
      <c r="DJ17" s="446"/>
      <c r="DK17" s="446"/>
      <c r="DL17" s="446"/>
      <c r="DM17" s="446"/>
      <c r="DN17" s="446"/>
      <c r="DO17" s="446"/>
      <c r="DP17" s="446"/>
      <c r="DQ17" s="446"/>
      <c r="DR17" s="446"/>
      <c r="DS17" s="446"/>
      <c r="DT17" s="446"/>
      <c r="DU17" s="446"/>
      <c r="DV17" s="446"/>
      <c r="DW17" s="446"/>
      <c r="DX17" s="446"/>
      <c r="DY17" s="446"/>
      <c r="DZ17" s="446"/>
      <c r="EA17" s="446"/>
      <c r="EB17" s="446"/>
      <c r="EC17" s="446"/>
      <c r="ED17" s="446"/>
      <c r="EE17" s="446"/>
      <c r="EF17" s="446"/>
      <c r="EG17" s="446"/>
      <c r="EH17" s="446"/>
      <c r="EI17" s="446"/>
      <c r="EJ17" s="446"/>
      <c r="EK17" s="446"/>
      <c r="EL17" s="446"/>
      <c r="EM17" s="446"/>
      <c r="EN17" s="446"/>
      <c r="EO17" s="446"/>
      <c r="EP17" s="446"/>
      <c r="EQ17" s="446"/>
      <c r="ER17" s="446"/>
      <c r="ES17" s="446"/>
      <c r="ET17" s="446"/>
      <c r="EU17" s="446"/>
      <c r="EV17" s="446"/>
      <c r="EW17" s="446"/>
      <c r="EX17" s="446"/>
      <c r="EY17" s="446"/>
      <c r="EZ17" s="446"/>
      <c r="FA17" s="446"/>
      <c r="FB17" s="446"/>
      <c r="FC17" s="446"/>
      <c r="FD17" s="446"/>
      <c r="FE17" s="446"/>
      <c r="FF17" s="446"/>
      <c r="FG17" s="446"/>
      <c r="FH17" s="446"/>
      <c r="FI17" s="446"/>
      <c r="FJ17" s="446"/>
      <c r="FK17" s="446"/>
      <c r="FL17" s="446"/>
      <c r="FM17" s="446"/>
      <c r="FN17" s="446"/>
      <c r="FO17" s="446"/>
      <c r="FP17" s="446"/>
      <c r="FQ17" s="446"/>
      <c r="FR17" s="446"/>
      <c r="FS17" s="446"/>
      <c r="FT17" s="446"/>
      <c r="FU17" s="446"/>
      <c r="FV17" s="446"/>
      <c r="FW17" s="446"/>
      <c r="FX17" s="446"/>
      <c r="FY17" s="446"/>
      <c r="FZ17" s="446"/>
      <c r="GA17" s="446"/>
      <c r="GB17" s="446"/>
      <c r="GC17" s="446"/>
      <c r="GD17" s="446"/>
      <c r="GE17" s="446"/>
      <c r="GF17" s="446"/>
      <c r="GG17" s="446"/>
      <c r="GH17" s="446"/>
      <c r="GI17" s="446"/>
      <c r="GJ17" s="446"/>
      <c r="GK17" s="446"/>
      <c r="GL17" s="446"/>
      <c r="GM17" s="446"/>
      <c r="GN17" s="446"/>
      <c r="GO17" s="446"/>
      <c r="GP17" s="446"/>
      <c r="GQ17" s="446"/>
      <c r="GR17" s="446"/>
      <c r="GS17" s="446"/>
      <c r="GT17" s="446"/>
      <c r="GU17" s="446"/>
      <c r="GV17" s="446"/>
      <c r="GW17" s="446"/>
      <c r="GX17" s="446"/>
      <c r="GY17" s="446"/>
      <c r="GZ17" s="446"/>
      <c r="HA17" s="446"/>
      <c r="HB17" s="446"/>
      <c r="HC17" s="446"/>
      <c r="HD17" s="446"/>
    </row>
    <row r="18" spans="1:212" s="442" customFormat="1" ht="102" x14ac:dyDescent="0.25">
      <c r="A18" s="446"/>
      <c r="B18" s="689">
        <v>2</v>
      </c>
      <c r="C18" s="690" t="s">
        <v>447</v>
      </c>
      <c r="D18" s="691">
        <v>0.1</v>
      </c>
      <c r="E18" s="692">
        <v>0.25</v>
      </c>
      <c r="F18" s="701">
        <v>0.25</v>
      </c>
      <c r="G18" s="694">
        <f t="shared" si="0"/>
        <v>1</v>
      </c>
      <c r="H18" s="692">
        <v>0.25</v>
      </c>
      <c r="I18" s="701">
        <v>0.25</v>
      </c>
      <c r="J18" s="694">
        <f>IF(ISERROR(I18/H18),"",(I18/H18))</f>
        <v>1</v>
      </c>
      <c r="K18" s="692">
        <v>0.25</v>
      </c>
      <c r="L18" s="695" t="s">
        <v>425</v>
      </c>
      <c r="M18" s="696" t="s">
        <v>425</v>
      </c>
      <c r="N18" s="692">
        <v>0.25</v>
      </c>
      <c r="O18" s="696" t="s">
        <v>425</v>
      </c>
      <c r="P18" s="696" t="s">
        <v>425</v>
      </c>
      <c r="Q18" s="697">
        <f t="shared" si="1"/>
        <v>1</v>
      </c>
      <c r="R18" s="698">
        <f t="shared" si="2"/>
        <v>0.5</v>
      </c>
      <c r="S18" s="694">
        <f t="shared" si="3"/>
        <v>0.5</v>
      </c>
      <c r="T18" s="408">
        <f t="shared" si="4"/>
        <v>0.05</v>
      </c>
      <c r="U18" s="690" t="s">
        <v>448</v>
      </c>
      <c r="V18" s="690" t="s">
        <v>449</v>
      </c>
      <c r="W18" s="690" t="s">
        <v>450</v>
      </c>
      <c r="X18" s="690" t="s">
        <v>451</v>
      </c>
      <c r="Y18" s="690" t="s">
        <v>452</v>
      </c>
      <c r="Z18" s="690" t="s">
        <v>212</v>
      </c>
      <c r="AA18" s="690" t="s">
        <v>434</v>
      </c>
      <c r="AB18" s="690" t="s">
        <v>162</v>
      </c>
      <c r="AC18" s="690" t="s">
        <v>209</v>
      </c>
      <c r="AD18" s="690" t="s">
        <v>101</v>
      </c>
      <c r="AE18" s="690" t="s">
        <v>102</v>
      </c>
      <c r="AF18" s="690">
        <v>1</v>
      </c>
      <c r="AG18" s="690">
        <v>2023</v>
      </c>
      <c r="AH18" s="690">
        <v>2023</v>
      </c>
      <c r="AI18" s="690" t="s">
        <v>103</v>
      </c>
      <c r="AJ18" s="690" t="s">
        <v>104</v>
      </c>
      <c r="AK18" s="690" t="s">
        <v>436</v>
      </c>
      <c r="AL18" s="690" t="s">
        <v>453</v>
      </c>
      <c r="AM18" s="690" t="s">
        <v>425</v>
      </c>
      <c r="AN18" s="690" t="s">
        <v>454</v>
      </c>
      <c r="AO18" s="690" t="s">
        <v>108</v>
      </c>
      <c r="AP18" s="690" t="s">
        <v>455</v>
      </c>
      <c r="AQ18" s="690" t="s">
        <v>425</v>
      </c>
      <c r="AR18" s="690" t="s">
        <v>425</v>
      </c>
      <c r="AS18" s="690" t="s">
        <v>425</v>
      </c>
      <c r="AT18" s="690" t="s">
        <v>442</v>
      </c>
      <c r="AU18" s="701">
        <v>0.25</v>
      </c>
      <c r="AV18" s="701">
        <v>0.25</v>
      </c>
      <c r="AW18" s="702" t="s">
        <v>456</v>
      </c>
      <c r="AX18" s="703" t="s">
        <v>457</v>
      </c>
      <c r="AY18" s="701">
        <v>0.25</v>
      </c>
      <c r="AZ18" s="701">
        <v>0.25</v>
      </c>
      <c r="BA18" s="689" t="s">
        <v>458</v>
      </c>
      <c r="BB18" s="689" t="s">
        <v>459</v>
      </c>
      <c r="BC18" s="446"/>
      <c r="BD18" s="446"/>
      <c r="BE18" s="446"/>
      <c r="BF18" s="446"/>
      <c r="BG18" s="446"/>
      <c r="BH18" s="446"/>
      <c r="BI18" s="446"/>
      <c r="BJ18" s="446"/>
      <c r="BK18" s="446"/>
      <c r="BL18" s="446"/>
      <c r="BM18" s="446"/>
      <c r="BN18" s="446"/>
      <c r="BO18" s="446"/>
      <c r="BP18" s="446"/>
      <c r="BQ18" s="446"/>
      <c r="BR18" s="446"/>
      <c r="BS18" s="446"/>
      <c r="BT18" s="446"/>
      <c r="BU18" s="446"/>
      <c r="BV18" s="446"/>
      <c r="BW18" s="446"/>
      <c r="BX18" s="446"/>
      <c r="BY18" s="446"/>
      <c r="BZ18" s="446"/>
      <c r="CA18" s="446"/>
      <c r="CB18" s="446"/>
      <c r="CC18" s="446"/>
      <c r="CD18" s="446"/>
      <c r="CE18" s="446"/>
      <c r="CF18" s="446"/>
      <c r="CG18" s="446"/>
      <c r="CH18" s="446"/>
      <c r="CI18" s="446"/>
      <c r="CJ18" s="446"/>
      <c r="CK18" s="446"/>
      <c r="CL18" s="446"/>
      <c r="CM18" s="446"/>
      <c r="CN18" s="446"/>
      <c r="CO18" s="446"/>
      <c r="CP18" s="446"/>
      <c r="CQ18" s="446"/>
      <c r="CR18" s="446"/>
      <c r="CS18" s="446"/>
      <c r="CT18" s="446"/>
      <c r="CU18" s="446"/>
      <c r="CV18" s="446"/>
      <c r="CW18" s="446"/>
      <c r="CX18" s="446"/>
      <c r="CY18" s="446"/>
      <c r="CZ18" s="446"/>
      <c r="DA18" s="446"/>
      <c r="DB18" s="446"/>
      <c r="DC18" s="446"/>
      <c r="DD18" s="446"/>
      <c r="DE18" s="446"/>
      <c r="DF18" s="446"/>
      <c r="DG18" s="446"/>
      <c r="DH18" s="446"/>
      <c r="DI18" s="446"/>
      <c r="DJ18" s="446"/>
      <c r="DK18" s="446"/>
      <c r="DL18" s="446"/>
      <c r="DM18" s="446"/>
      <c r="DN18" s="446"/>
      <c r="DO18" s="446"/>
      <c r="DP18" s="446"/>
      <c r="DQ18" s="446"/>
      <c r="DR18" s="446"/>
      <c r="DS18" s="446"/>
      <c r="DT18" s="446"/>
      <c r="DU18" s="446"/>
      <c r="DV18" s="446"/>
      <c r="DW18" s="446"/>
      <c r="DX18" s="446"/>
      <c r="DY18" s="446"/>
      <c r="DZ18" s="446"/>
      <c r="EA18" s="446"/>
      <c r="EB18" s="446"/>
      <c r="EC18" s="446"/>
      <c r="ED18" s="446"/>
      <c r="EE18" s="446"/>
      <c r="EF18" s="446"/>
      <c r="EG18" s="446"/>
      <c r="EH18" s="446"/>
      <c r="EI18" s="446"/>
      <c r="EJ18" s="446"/>
      <c r="EK18" s="446"/>
      <c r="EL18" s="446"/>
      <c r="EM18" s="446"/>
      <c r="EN18" s="446"/>
      <c r="EO18" s="446"/>
      <c r="EP18" s="446"/>
      <c r="EQ18" s="446"/>
      <c r="ER18" s="446"/>
      <c r="ES18" s="446"/>
      <c r="ET18" s="446"/>
      <c r="EU18" s="446"/>
      <c r="EV18" s="446"/>
      <c r="EW18" s="446"/>
      <c r="EX18" s="446"/>
      <c r="EY18" s="446"/>
      <c r="EZ18" s="446"/>
      <c r="FA18" s="446"/>
      <c r="FB18" s="446"/>
      <c r="FC18" s="446"/>
      <c r="FD18" s="446"/>
      <c r="FE18" s="446"/>
      <c r="FF18" s="446"/>
      <c r="FG18" s="446"/>
      <c r="FH18" s="446"/>
      <c r="FI18" s="446"/>
      <c r="FJ18" s="446"/>
      <c r="FK18" s="446"/>
      <c r="FL18" s="446"/>
      <c r="FM18" s="446"/>
      <c r="FN18" s="446"/>
      <c r="FO18" s="446"/>
      <c r="FP18" s="446"/>
      <c r="FQ18" s="446"/>
      <c r="FR18" s="446"/>
      <c r="FS18" s="446"/>
      <c r="FT18" s="446"/>
      <c r="FU18" s="446"/>
      <c r="FV18" s="446"/>
      <c r="FW18" s="446"/>
      <c r="FX18" s="446"/>
      <c r="FY18" s="446"/>
      <c r="FZ18" s="446"/>
      <c r="GA18" s="446"/>
      <c r="GB18" s="446"/>
      <c r="GC18" s="446"/>
      <c r="GD18" s="446"/>
      <c r="GE18" s="446"/>
      <c r="GF18" s="446"/>
      <c r="GG18" s="446"/>
      <c r="GH18" s="446"/>
      <c r="GI18" s="446"/>
      <c r="GJ18" s="446"/>
      <c r="GK18" s="446"/>
      <c r="GL18" s="446"/>
      <c r="GM18" s="446"/>
      <c r="GN18" s="446"/>
      <c r="GO18" s="446"/>
      <c r="GP18" s="446"/>
      <c r="GQ18" s="446"/>
      <c r="GR18" s="446"/>
      <c r="GS18" s="446"/>
      <c r="GT18" s="446"/>
      <c r="GU18" s="446"/>
      <c r="GV18" s="446"/>
      <c r="GW18" s="446"/>
      <c r="GX18" s="446"/>
      <c r="GY18" s="446"/>
      <c r="GZ18" s="446"/>
      <c r="HA18" s="446"/>
      <c r="HB18" s="446"/>
      <c r="HC18" s="446"/>
      <c r="HD18" s="446"/>
    </row>
    <row r="19" spans="1:212" s="442" customFormat="1" ht="132" customHeight="1" x14ac:dyDescent="0.25">
      <c r="A19" s="446"/>
      <c r="B19" s="689">
        <v>3</v>
      </c>
      <c r="C19" s="690" t="s">
        <v>460</v>
      </c>
      <c r="D19" s="691">
        <v>0.1</v>
      </c>
      <c r="E19" s="692">
        <v>0.25</v>
      </c>
      <c r="F19" s="693">
        <v>0.25</v>
      </c>
      <c r="G19" s="694">
        <f t="shared" si="0"/>
        <v>1</v>
      </c>
      <c r="H19" s="692">
        <v>0.25</v>
      </c>
      <c r="I19" s="693">
        <v>0.25</v>
      </c>
      <c r="J19" s="694">
        <f>IF(ISERROR(I19/H19),"",(I19/H19))</f>
        <v>1</v>
      </c>
      <c r="K19" s="692">
        <v>0.25</v>
      </c>
      <c r="L19" s="696" t="s">
        <v>425</v>
      </c>
      <c r="M19" s="696" t="s">
        <v>425</v>
      </c>
      <c r="N19" s="692">
        <v>0.25</v>
      </c>
      <c r="O19" s="696" t="s">
        <v>425</v>
      </c>
      <c r="P19" s="689" t="s">
        <v>425</v>
      </c>
      <c r="Q19" s="697">
        <f t="shared" si="1"/>
        <v>1</v>
      </c>
      <c r="R19" s="698">
        <f t="shared" si="2"/>
        <v>0.5</v>
      </c>
      <c r="S19" s="694">
        <f t="shared" si="3"/>
        <v>0.5</v>
      </c>
      <c r="T19" s="408">
        <f t="shared" si="4"/>
        <v>0.05</v>
      </c>
      <c r="U19" s="690" t="s">
        <v>461</v>
      </c>
      <c r="V19" s="690" t="s">
        <v>462</v>
      </c>
      <c r="W19" s="690" t="s">
        <v>209</v>
      </c>
      <c r="X19" s="690" t="s">
        <v>463</v>
      </c>
      <c r="Y19" s="690" t="s">
        <v>464</v>
      </c>
      <c r="Z19" s="690" t="s">
        <v>212</v>
      </c>
      <c r="AA19" s="690" t="s">
        <v>426</v>
      </c>
      <c r="AB19" s="690" t="s">
        <v>162</v>
      </c>
      <c r="AC19" s="690" t="s">
        <v>209</v>
      </c>
      <c r="AD19" s="690" t="s">
        <v>317</v>
      </c>
      <c r="AE19" s="690" t="s">
        <v>274</v>
      </c>
      <c r="AF19" s="690">
        <v>1</v>
      </c>
      <c r="AG19" s="690">
        <v>2023</v>
      </c>
      <c r="AH19" s="690">
        <v>2022</v>
      </c>
      <c r="AI19" s="690" t="s">
        <v>103</v>
      </c>
      <c r="AJ19" s="690" t="s">
        <v>151</v>
      </c>
      <c r="AK19" s="690" t="s">
        <v>436</v>
      </c>
      <c r="AL19" s="690" t="s">
        <v>465</v>
      </c>
      <c r="AM19" s="690" t="s">
        <v>425</v>
      </c>
      <c r="AN19" s="690" t="s">
        <v>466</v>
      </c>
      <c r="AO19" s="690" t="s">
        <v>108</v>
      </c>
      <c r="AP19" s="690" t="s">
        <v>331</v>
      </c>
      <c r="AQ19" s="690" t="s">
        <v>332</v>
      </c>
      <c r="AR19" s="690" t="s">
        <v>425</v>
      </c>
      <c r="AS19" s="690" t="s">
        <v>425</v>
      </c>
      <c r="AT19" s="690" t="s">
        <v>442</v>
      </c>
      <c r="AU19" s="693">
        <v>0.25</v>
      </c>
      <c r="AV19" s="693">
        <v>0.25</v>
      </c>
      <c r="AW19" s="700" t="s">
        <v>467</v>
      </c>
      <c r="AX19" s="690" t="s">
        <v>468</v>
      </c>
      <c r="AY19" s="693">
        <v>0.25</v>
      </c>
      <c r="AZ19" s="693">
        <v>0.25</v>
      </c>
      <c r="BA19" s="689" t="s">
        <v>469</v>
      </c>
      <c r="BB19" s="689" t="s">
        <v>470</v>
      </c>
      <c r="BC19" s="446"/>
      <c r="BD19" s="446"/>
      <c r="BE19" s="446"/>
      <c r="BF19" s="446"/>
      <c r="BG19" s="446"/>
      <c r="BH19" s="446"/>
      <c r="BI19" s="446"/>
      <c r="BJ19" s="446"/>
      <c r="BK19" s="446"/>
      <c r="BL19" s="446"/>
      <c r="BM19" s="446"/>
      <c r="BN19" s="446"/>
      <c r="BO19" s="446"/>
      <c r="BP19" s="446"/>
      <c r="BQ19" s="446"/>
      <c r="BR19" s="446"/>
      <c r="BS19" s="446"/>
      <c r="BT19" s="446"/>
      <c r="BU19" s="446"/>
      <c r="BV19" s="446"/>
      <c r="BW19" s="446"/>
      <c r="BX19" s="446"/>
      <c r="BY19" s="446"/>
      <c r="BZ19" s="446"/>
      <c r="CA19" s="446"/>
      <c r="CB19" s="446"/>
      <c r="CC19" s="446"/>
      <c r="CD19" s="446"/>
      <c r="CE19" s="446"/>
      <c r="CF19" s="446"/>
      <c r="CG19" s="446"/>
      <c r="CH19" s="446"/>
      <c r="CI19" s="446"/>
      <c r="CJ19" s="446"/>
      <c r="CK19" s="446"/>
      <c r="CL19" s="446"/>
      <c r="CM19" s="446"/>
      <c r="CN19" s="446"/>
      <c r="CO19" s="446"/>
      <c r="CP19" s="446"/>
      <c r="CQ19" s="446"/>
      <c r="CR19" s="446"/>
      <c r="CS19" s="446"/>
      <c r="CT19" s="446"/>
      <c r="CU19" s="446"/>
      <c r="CV19" s="446"/>
      <c r="CW19" s="446"/>
      <c r="CX19" s="446"/>
      <c r="CY19" s="446"/>
      <c r="CZ19" s="446"/>
      <c r="DA19" s="446"/>
      <c r="DB19" s="446"/>
      <c r="DC19" s="446"/>
      <c r="DD19" s="446"/>
      <c r="DE19" s="446"/>
      <c r="DF19" s="446"/>
      <c r="DG19" s="446"/>
      <c r="DH19" s="446"/>
      <c r="DI19" s="446"/>
      <c r="DJ19" s="446"/>
      <c r="DK19" s="446"/>
      <c r="DL19" s="446"/>
      <c r="DM19" s="446"/>
      <c r="DN19" s="446"/>
      <c r="DO19" s="446"/>
      <c r="DP19" s="446"/>
      <c r="DQ19" s="446"/>
      <c r="DR19" s="446"/>
      <c r="DS19" s="446"/>
      <c r="DT19" s="446"/>
      <c r="DU19" s="446"/>
      <c r="DV19" s="446"/>
      <c r="DW19" s="446"/>
      <c r="DX19" s="446"/>
      <c r="DY19" s="446"/>
      <c r="DZ19" s="446"/>
      <c r="EA19" s="446"/>
      <c r="EB19" s="446"/>
      <c r="EC19" s="446"/>
      <c r="ED19" s="446"/>
      <c r="EE19" s="446"/>
      <c r="EF19" s="446"/>
      <c r="EG19" s="446"/>
      <c r="EH19" s="446"/>
      <c r="EI19" s="446"/>
      <c r="EJ19" s="446"/>
      <c r="EK19" s="446"/>
      <c r="EL19" s="446"/>
      <c r="EM19" s="446"/>
      <c r="EN19" s="446"/>
      <c r="EO19" s="446"/>
      <c r="EP19" s="446"/>
      <c r="EQ19" s="446"/>
      <c r="ER19" s="446"/>
      <c r="ES19" s="446"/>
      <c r="ET19" s="446"/>
      <c r="EU19" s="446"/>
      <c r="EV19" s="446"/>
      <c r="EW19" s="446"/>
      <c r="EX19" s="446"/>
      <c r="EY19" s="446"/>
      <c r="EZ19" s="446"/>
      <c r="FA19" s="446"/>
      <c r="FB19" s="446"/>
      <c r="FC19" s="446"/>
      <c r="FD19" s="446"/>
      <c r="FE19" s="446"/>
      <c r="FF19" s="446"/>
      <c r="FG19" s="446"/>
      <c r="FH19" s="446"/>
      <c r="FI19" s="446"/>
      <c r="FJ19" s="446"/>
      <c r="FK19" s="446"/>
      <c r="FL19" s="446"/>
      <c r="FM19" s="446"/>
      <c r="FN19" s="446"/>
      <c r="FO19" s="446"/>
      <c r="FP19" s="446"/>
      <c r="FQ19" s="446"/>
      <c r="FR19" s="446"/>
      <c r="FS19" s="446"/>
      <c r="FT19" s="446"/>
      <c r="FU19" s="446"/>
      <c r="FV19" s="446"/>
      <c r="FW19" s="446"/>
      <c r="FX19" s="446"/>
      <c r="FY19" s="446"/>
      <c r="FZ19" s="446"/>
      <c r="GA19" s="446"/>
      <c r="GB19" s="446"/>
      <c r="GC19" s="446"/>
      <c r="GD19" s="446"/>
      <c r="GE19" s="446"/>
      <c r="GF19" s="446"/>
      <c r="GG19" s="446"/>
      <c r="GH19" s="446"/>
      <c r="GI19" s="446"/>
      <c r="GJ19" s="446"/>
      <c r="GK19" s="446"/>
      <c r="GL19" s="446"/>
      <c r="GM19" s="446"/>
      <c r="GN19" s="446"/>
      <c r="GO19" s="446"/>
      <c r="GP19" s="446"/>
      <c r="GQ19" s="446"/>
      <c r="GR19" s="446"/>
      <c r="GS19" s="446"/>
      <c r="GT19" s="446"/>
      <c r="GU19" s="446"/>
      <c r="GV19" s="446"/>
      <c r="GW19" s="446"/>
      <c r="GX19" s="446"/>
      <c r="GY19" s="446"/>
      <c r="GZ19" s="446"/>
      <c r="HA19" s="446"/>
      <c r="HB19" s="446"/>
      <c r="HC19" s="446"/>
      <c r="HD19" s="446"/>
    </row>
    <row r="20" spans="1:212" s="442" customFormat="1" ht="169.5" customHeight="1" x14ac:dyDescent="0.25">
      <c r="A20" s="446"/>
      <c r="B20" s="689">
        <v>4</v>
      </c>
      <c r="C20" s="690" t="s">
        <v>471</v>
      </c>
      <c r="D20" s="691">
        <v>0.1</v>
      </c>
      <c r="E20" s="692">
        <v>0.2</v>
      </c>
      <c r="F20" s="693">
        <v>0.2</v>
      </c>
      <c r="G20" s="694">
        <f t="shared" si="0"/>
        <v>1</v>
      </c>
      <c r="H20" s="692">
        <v>0.3</v>
      </c>
      <c r="I20" s="692">
        <v>0.3</v>
      </c>
      <c r="J20" s="692">
        <f>+I20/H20</f>
        <v>1</v>
      </c>
      <c r="K20" s="692">
        <v>0.3</v>
      </c>
      <c r="L20" s="695" t="s">
        <v>425</v>
      </c>
      <c r="M20" s="696" t="s">
        <v>425</v>
      </c>
      <c r="N20" s="692">
        <v>0.2</v>
      </c>
      <c r="O20" s="696" t="s">
        <v>425</v>
      </c>
      <c r="P20" s="696" t="s">
        <v>425</v>
      </c>
      <c r="Q20" s="697">
        <f t="shared" si="1"/>
        <v>1</v>
      </c>
      <c r="R20" s="698">
        <f t="shared" si="2"/>
        <v>0.5</v>
      </c>
      <c r="S20" s="694">
        <f t="shared" si="3"/>
        <v>0.5</v>
      </c>
      <c r="T20" s="408">
        <f t="shared" si="4"/>
        <v>0.05</v>
      </c>
      <c r="U20" s="690" t="s">
        <v>472</v>
      </c>
      <c r="V20" s="690" t="s">
        <v>473</v>
      </c>
      <c r="W20" s="690" t="s">
        <v>209</v>
      </c>
      <c r="X20" s="690" t="s">
        <v>474</v>
      </c>
      <c r="Y20" s="690" t="s">
        <v>475</v>
      </c>
      <c r="Z20" s="690" t="s">
        <v>212</v>
      </c>
      <c r="AA20" s="690" t="s">
        <v>426</v>
      </c>
      <c r="AB20" s="690" t="s">
        <v>162</v>
      </c>
      <c r="AC20" s="690" t="s">
        <v>209</v>
      </c>
      <c r="AD20" s="690" t="s">
        <v>101</v>
      </c>
      <c r="AE20" s="690" t="s">
        <v>102</v>
      </c>
      <c r="AF20" s="690">
        <v>0</v>
      </c>
      <c r="AG20" s="690">
        <v>2023</v>
      </c>
      <c r="AH20" s="690" t="s">
        <v>425</v>
      </c>
      <c r="AI20" s="690" t="s">
        <v>103</v>
      </c>
      <c r="AJ20" s="690" t="s">
        <v>151</v>
      </c>
      <c r="AK20" s="690" t="s">
        <v>436</v>
      </c>
      <c r="AL20" s="690" t="s">
        <v>476</v>
      </c>
      <c r="AM20" s="690" t="s">
        <v>425</v>
      </c>
      <c r="AN20" s="690" t="s">
        <v>477</v>
      </c>
      <c r="AO20" s="690" t="s">
        <v>108</v>
      </c>
      <c r="AP20" s="690" t="s">
        <v>478</v>
      </c>
      <c r="AQ20" s="690" t="s">
        <v>425</v>
      </c>
      <c r="AR20" s="690" t="s">
        <v>479</v>
      </c>
      <c r="AS20" s="690" t="s">
        <v>425</v>
      </c>
      <c r="AT20" s="690" t="s">
        <v>442</v>
      </c>
      <c r="AU20" s="693">
        <v>0.2</v>
      </c>
      <c r="AV20" s="693">
        <v>0.2</v>
      </c>
      <c r="AW20" s="700" t="s">
        <v>480</v>
      </c>
      <c r="AX20" s="690" t="s">
        <v>481</v>
      </c>
      <c r="AY20" s="682">
        <v>0.3</v>
      </c>
      <c r="AZ20" s="682">
        <v>0.3</v>
      </c>
      <c r="BA20" s="683" t="s">
        <v>482</v>
      </c>
      <c r="BB20" s="689" t="s">
        <v>483</v>
      </c>
      <c r="BC20" s="446"/>
      <c r="BD20" s="446"/>
      <c r="BE20" s="446"/>
      <c r="BF20" s="446"/>
      <c r="BG20" s="446"/>
      <c r="BH20" s="446"/>
      <c r="BI20" s="446"/>
      <c r="BJ20" s="446"/>
      <c r="BK20" s="446"/>
      <c r="BL20" s="446"/>
      <c r="BM20" s="446"/>
      <c r="BN20" s="446"/>
      <c r="BO20" s="446"/>
      <c r="BP20" s="446"/>
      <c r="BQ20" s="446"/>
      <c r="BR20" s="446"/>
      <c r="BS20" s="446"/>
      <c r="BT20" s="446"/>
      <c r="BU20" s="446"/>
      <c r="BV20" s="446"/>
      <c r="BW20" s="446"/>
      <c r="BX20" s="446"/>
      <c r="BY20" s="446"/>
      <c r="BZ20" s="446"/>
      <c r="CA20" s="446"/>
      <c r="CB20" s="446"/>
      <c r="CC20" s="446"/>
      <c r="CD20" s="446"/>
      <c r="CE20" s="446"/>
      <c r="CF20" s="446"/>
      <c r="CG20" s="446"/>
      <c r="CH20" s="446"/>
      <c r="CI20" s="446"/>
      <c r="CJ20" s="446"/>
      <c r="CK20" s="446"/>
      <c r="CL20" s="446"/>
      <c r="CM20" s="446"/>
      <c r="CN20" s="446"/>
      <c r="CO20" s="446"/>
      <c r="CP20" s="446"/>
      <c r="CQ20" s="446"/>
      <c r="CR20" s="446"/>
      <c r="CS20" s="446"/>
      <c r="CT20" s="446"/>
      <c r="CU20" s="446"/>
      <c r="CV20" s="446"/>
      <c r="CW20" s="446"/>
      <c r="CX20" s="446"/>
      <c r="CY20" s="446"/>
      <c r="CZ20" s="446"/>
      <c r="DA20" s="446"/>
      <c r="DB20" s="446"/>
      <c r="DC20" s="446"/>
      <c r="DD20" s="446"/>
      <c r="DE20" s="446"/>
      <c r="DF20" s="446"/>
      <c r="DG20" s="446"/>
      <c r="DH20" s="446"/>
      <c r="DI20" s="446"/>
      <c r="DJ20" s="446"/>
      <c r="DK20" s="446"/>
      <c r="DL20" s="446"/>
      <c r="DM20" s="446"/>
      <c r="DN20" s="446"/>
      <c r="DO20" s="446"/>
      <c r="DP20" s="446"/>
      <c r="DQ20" s="446"/>
      <c r="DR20" s="446"/>
      <c r="DS20" s="446"/>
      <c r="DT20" s="446"/>
      <c r="DU20" s="446"/>
      <c r="DV20" s="446"/>
      <c r="DW20" s="446"/>
      <c r="DX20" s="446"/>
      <c r="DY20" s="446"/>
      <c r="DZ20" s="446"/>
      <c r="EA20" s="446"/>
      <c r="EB20" s="446"/>
      <c r="EC20" s="446"/>
      <c r="ED20" s="446"/>
      <c r="EE20" s="446"/>
      <c r="EF20" s="446"/>
      <c r="EG20" s="446"/>
      <c r="EH20" s="446"/>
      <c r="EI20" s="446"/>
      <c r="EJ20" s="446"/>
      <c r="EK20" s="446"/>
      <c r="EL20" s="446"/>
      <c r="EM20" s="446"/>
      <c r="EN20" s="446"/>
      <c r="EO20" s="446"/>
      <c r="EP20" s="446"/>
      <c r="EQ20" s="446"/>
      <c r="ER20" s="446"/>
      <c r="ES20" s="446"/>
      <c r="ET20" s="446"/>
      <c r="EU20" s="446"/>
      <c r="EV20" s="446"/>
      <c r="EW20" s="446"/>
      <c r="EX20" s="446"/>
      <c r="EY20" s="446"/>
      <c r="EZ20" s="446"/>
      <c r="FA20" s="446"/>
      <c r="FB20" s="446"/>
      <c r="FC20" s="446"/>
      <c r="FD20" s="446"/>
      <c r="FE20" s="446"/>
      <c r="FF20" s="446"/>
      <c r="FG20" s="446"/>
      <c r="FH20" s="446"/>
      <c r="FI20" s="446"/>
      <c r="FJ20" s="446"/>
      <c r="FK20" s="446"/>
      <c r="FL20" s="446"/>
      <c r="FM20" s="446"/>
      <c r="FN20" s="446"/>
      <c r="FO20" s="446"/>
      <c r="FP20" s="446"/>
      <c r="FQ20" s="446"/>
      <c r="FR20" s="446"/>
      <c r="FS20" s="446"/>
      <c r="FT20" s="446"/>
      <c r="FU20" s="446"/>
      <c r="FV20" s="446"/>
      <c r="FW20" s="446"/>
      <c r="FX20" s="446"/>
      <c r="FY20" s="446"/>
      <c r="FZ20" s="446"/>
      <c r="GA20" s="446"/>
      <c r="GB20" s="446"/>
      <c r="GC20" s="446"/>
      <c r="GD20" s="446"/>
      <c r="GE20" s="446"/>
      <c r="GF20" s="446"/>
      <c r="GG20" s="446"/>
      <c r="GH20" s="446"/>
      <c r="GI20" s="446"/>
      <c r="GJ20" s="446"/>
      <c r="GK20" s="446"/>
      <c r="GL20" s="446"/>
      <c r="GM20" s="446"/>
      <c r="GN20" s="446"/>
      <c r="GO20" s="446"/>
      <c r="GP20" s="446"/>
      <c r="GQ20" s="446"/>
      <c r="GR20" s="446"/>
      <c r="GS20" s="446"/>
      <c r="GT20" s="446"/>
      <c r="GU20" s="446"/>
      <c r="GV20" s="446"/>
      <c r="GW20" s="446"/>
      <c r="GX20" s="446"/>
      <c r="GY20" s="446"/>
      <c r="GZ20" s="446"/>
      <c r="HA20" s="446"/>
      <c r="HB20" s="446"/>
      <c r="HC20" s="446"/>
      <c r="HD20" s="446"/>
    </row>
    <row r="21" spans="1:212" s="442" customFormat="1" ht="140.25" x14ac:dyDescent="0.25">
      <c r="A21" s="446"/>
      <c r="B21" s="689">
        <v>5</v>
      </c>
      <c r="C21" s="690" t="s">
        <v>484</v>
      </c>
      <c r="D21" s="691">
        <v>0.1</v>
      </c>
      <c r="E21" s="692">
        <v>0.25</v>
      </c>
      <c r="F21" s="692">
        <v>0.25</v>
      </c>
      <c r="G21" s="694">
        <f t="shared" si="0"/>
        <v>1</v>
      </c>
      <c r="H21" s="692">
        <v>0.25</v>
      </c>
      <c r="I21" s="692">
        <v>0.25</v>
      </c>
      <c r="J21" s="694">
        <f>IF(ISERROR(I21/H21),"",(I21/H21))</f>
        <v>1</v>
      </c>
      <c r="K21" s="692">
        <v>0.25</v>
      </c>
      <c r="L21" s="695" t="s">
        <v>425</v>
      </c>
      <c r="M21" s="696" t="s">
        <v>425</v>
      </c>
      <c r="N21" s="692">
        <v>0.25</v>
      </c>
      <c r="O21" s="696" t="s">
        <v>425</v>
      </c>
      <c r="P21" s="696" t="s">
        <v>425</v>
      </c>
      <c r="Q21" s="697">
        <f t="shared" si="1"/>
        <v>1</v>
      </c>
      <c r="R21" s="698">
        <f t="shared" si="2"/>
        <v>0.5</v>
      </c>
      <c r="S21" s="694">
        <f t="shared" si="3"/>
        <v>0.5</v>
      </c>
      <c r="T21" s="408">
        <f t="shared" si="4"/>
        <v>0.05</v>
      </c>
      <c r="U21" s="690" t="s">
        <v>485</v>
      </c>
      <c r="V21" s="690" t="s">
        <v>486</v>
      </c>
      <c r="W21" s="690" t="s">
        <v>209</v>
      </c>
      <c r="X21" s="690" t="s">
        <v>463</v>
      </c>
      <c r="Y21" s="690" t="s">
        <v>464</v>
      </c>
      <c r="Z21" s="690" t="s">
        <v>212</v>
      </c>
      <c r="AA21" s="690" t="s">
        <v>426</v>
      </c>
      <c r="AB21" s="690" t="s">
        <v>162</v>
      </c>
      <c r="AC21" s="690" t="s">
        <v>209</v>
      </c>
      <c r="AD21" s="690" t="s">
        <v>101</v>
      </c>
      <c r="AE21" s="690" t="s">
        <v>102</v>
      </c>
      <c r="AF21" s="693">
        <v>1</v>
      </c>
      <c r="AG21" s="690">
        <v>2023</v>
      </c>
      <c r="AH21" s="690">
        <v>2022</v>
      </c>
      <c r="AI21" s="690" t="s">
        <v>103</v>
      </c>
      <c r="AJ21" s="690" t="s">
        <v>151</v>
      </c>
      <c r="AK21" s="690" t="s">
        <v>436</v>
      </c>
      <c r="AL21" s="690" t="s">
        <v>487</v>
      </c>
      <c r="AM21" s="690" t="s">
        <v>425</v>
      </c>
      <c r="AN21" s="690" t="s">
        <v>488</v>
      </c>
      <c r="AO21" s="690" t="s">
        <v>108</v>
      </c>
      <c r="AP21" s="690" t="s">
        <v>478</v>
      </c>
      <c r="AQ21" s="690" t="s">
        <v>425</v>
      </c>
      <c r="AR21" s="690" t="s">
        <v>479</v>
      </c>
      <c r="AS21" s="690" t="s">
        <v>425</v>
      </c>
      <c r="AT21" s="690" t="s">
        <v>442</v>
      </c>
      <c r="AU21" s="692">
        <v>0.25</v>
      </c>
      <c r="AV21" s="692">
        <v>0.25</v>
      </c>
      <c r="AW21" s="700" t="s">
        <v>489</v>
      </c>
      <c r="AX21" s="690" t="s">
        <v>490</v>
      </c>
      <c r="AY21" s="704">
        <v>0.25</v>
      </c>
      <c r="AZ21" s="704">
        <v>0.25</v>
      </c>
      <c r="BA21" s="760" t="s">
        <v>491</v>
      </c>
      <c r="BB21" s="705" t="s">
        <v>492</v>
      </c>
      <c r="BC21" s="446"/>
      <c r="BD21" s="446"/>
      <c r="BE21" s="446"/>
      <c r="BF21" s="446"/>
      <c r="BG21" s="446"/>
      <c r="BH21" s="446"/>
      <c r="BI21" s="446"/>
      <c r="BJ21" s="446"/>
      <c r="BK21" s="446"/>
      <c r="BL21" s="446"/>
      <c r="BM21" s="446"/>
      <c r="BN21" s="446"/>
      <c r="BO21" s="446"/>
      <c r="BP21" s="446"/>
      <c r="BQ21" s="446"/>
      <c r="BR21" s="446"/>
      <c r="BS21" s="446"/>
      <c r="BT21" s="446"/>
      <c r="BU21" s="446"/>
      <c r="BV21" s="446"/>
      <c r="BW21" s="446"/>
      <c r="BX21" s="446"/>
      <c r="BY21" s="446"/>
      <c r="BZ21" s="446"/>
      <c r="CA21" s="446"/>
      <c r="CB21" s="446"/>
      <c r="CC21" s="446"/>
      <c r="CD21" s="446"/>
      <c r="CE21" s="446"/>
      <c r="CF21" s="446"/>
      <c r="CG21" s="446"/>
      <c r="CH21" s="446"/>
      <c r="CI21" s="446"/>
      <c r="CJ21" s="446"/>
      <c r="CK21" s="446"/>
      <c r="CL21" s="446"/>
      <c r="CM21" s="446"/>
      <c r="CN21" s="446"/>
      <c r="CO21" s="446"/>
      <c r="CP21" s="446"/>
      <c r="CQ21" s="446"/>
      <c r="CR21" s="446"/>
      <c r="CS21" s="446"/>
      <c r="CT21" s="446"/>
      <c r="CU21" s="446"/>
      <c r="CV21" s="446"/>
      <c r="CW21" s="446"/>
      <c r="CX21" s="446"/>
      <c r="CY21" s="446"/>
      <c r="CZ21" s="446"/>
      <c r="DA21" s="446"/>
      <c r="DB21" s="446"/>
      <c r="DC21" s="446"/>
      <c r="DD21" s="446"/>
      <c r="DE21" s="446"/>
      <c r="DF21" s="446"/>
      <c r="DG21" s="446"/>
      <c r="DH21" s="446"/>
      <c r="DI21" s="446"/>
      <c r="DJ21" s="446"/>
      <c r="DK21" s="446"/>
      <c r="DL21" s="446"/>
      <c r="DM21" s="446"/>
      <c r="DN21" s="446"/>
      <c r="DO21" s="446"/>
      <c r="DP21" s="446"/>
      <c r="DQ21" s="446"/>
      <c r="DR21" s="446"/>
      <c r="DS21" s="446"/>
      <c r="DT21" s="446"/>
      <c r="DU21" s="446"/>
      <c r="DV21" s="446"/>
      <c r="DW21" s="446"/>
      <c r="DX21" s="446"/>
      <c r="DY21" s="446"/>
      <c r="DZ21" s="446"/>
      <c r="EA21" s="446"/>
      <c r="EB21" s="446"/>
      <c r="EC21" s="446"/>
      <c r="ED21" s="446"/>
      <c r="EE21" s="446"/>
      <c r="EF21" s="446"/>
      <c r="EG21" s="446"/>
      <c r="EH21" s="446"/>
      <c r="EI21" s="446"/>
      <c r="EJ21" s="446"/>
      <c r="EK21" s="446"/>
      <c r="EL21" s="446"/>
      <c r="EM21" s="446"/>
      <c r="EN21" s="446"/>
      <c r="EO21" s="446"/>
      <c r="EP21" s="446"/>
      <c r="EQ21" s="446"/>
      <c r="ER21" s="446"/>
      <c r="ES21" s="446"/>
      <c r="ET21" s="446"/>
      <c r="EU21" s="446"/>
      <c r="EV21" s="446"/>
      <c r="EW21" s="446"/>
      <c r="EX21" s="446"/>
      <c r="EY21" s="446"/>
      <c r="EZ21" s="446"/>
      <c r="FA21" s="446"/>
      <c r="FB21" s="446"/>
      <c r="FC21" s="446"/>
      <c r="FD21" s="446"/>
      <c r="FE21" s="446"/>
      <c r="FF21" s="446"/>
      <c r="FG21" s="446"/>
      <c r="FH21" s="446"/>
      <c r="FI21" s="446"/>
      <c r="FJ21" s="446"/>
      <c r="FK21" s="446"/>
      <c r="FL21" s="446"/>
      <c r="FM21" s="446"/>
      <c r="FN21" s="446"/>
      <c r="FO21" s="446"/>
      <c r="FP21" s="446"/>
      <c r="FQ21" s="446"/>
      <c r="FR21" s="446"/>
      <c r="FS21" s="446"/>
      <c r="FT21" s="446"/>
      <c r="FU21" s="446"/>
      <c r="FV21" s="446"/>
      <c r="FW21" s="446"/>
      <c r="FX21" s="446"/>
      <c r="FY21" s="446"/>
      <c r="FZ21" s="446"/>
      <c r="GA21" s="446"/>
      <c r="GB21" s="446"/>
      <c r="GC21" s="446"/>
      <c r="GD21" s="446"/>
      <c r="GE21" s="446"/>
      <c r="GF21" s="446"/>
      <c r="GG21" s="446"/>
      <c r="GH21" s="446"/>
      <c r="GI21" s="446"/>
      <c r="GJ21" s="446"/>
      <c r="GK21" s="446"/>
      <c r="GL21" s="446"/>
      <c r="GM21" s="446"/>
      <c r="GN21" s="446"/>
      <c r="GO21" s="446"/>
      <c r="GP21" s="446"/>
      <c r="GQ21" s="446"/>
      <c r="GR21" s="446"/>
      <c r="GS21" s="446"/>
      <c r="GT21" s="446"/>
      <c r="GU21" s="446"/>
      <c r="GV21" s="446"/>
      <c r="GW21" s="446"/>
      <c r="GX21" s="446"/>
      <c r="GY21" s="446"/>
      <c r="GZ21" s="446"/>
      <c r="HA21" s="446"/>
      <c r="HB21" s="446"/>
      <c r="HC21" s="446"/>
      <c r="HD21" s="446"/>
    </row>
    <row r="22" spans="1:212" s="442" customFormat="1" ht="161.25" customHeight="1" x14ac:dyDescent="0.25">
      <c r="A22" s="446"/>
      <c r="B22" s="689">
        <v>6</v>
      </c>
      <c r="C22" s="690" t="s">
        <v>493</v>
      </c>
      <c r="D22" s="706">
        <v>0.1</v>
      </c>
      <c r="E22" s="682">
        <v>0.25</v>
      </c>
      <c r="F22" s="693">
        <v>0.25</v>
      </c>
      <c r="G22" s="694">
        <f t="shared" si="0"/>
        <v>1</v>
      </c>
      <c r="H22" s="682">
        <v>0.3</v>
      </c>
      <c r="I22" s="693">
        <v>0.3</v>
      </c>
      <c r="J22" s="694">
        <f>IF(ISERROR(I22/H22),"",(I22/H22))</f>
        <v>1</v>
      </c>
      <c r="K22" s="689" t="s">
        <v>425</v>
      </c>
      <c r="L22" s="690" t="s">
        <v>425</v>
      </c>
      <c r="M22" s="689" t="s">
        <v>425</v>
      </c>
      <c r="N22" s="682">
        <v>0.75</v>
      </c>
      <c r="O22" s="689" t="s">
        <v>425</v>
      </c>
      <c r="P22" s="689" t="s">
        <v>425</v>
      </c>
      <c r="Q22" s="707">
        <f t="shared" si="1"/>
        <v>1.3</v>
      </c>
      <c r="R22" s="708">
        <f t="shared" si="2"/>
        <v>0.55000000000000004</v>
      </c>
      <c r="S22" s="694">
        <f t="shared" si="3"/>
        <v>0.42307692307692307</v>
      </c>
      <c r="T22" s="694">
        <f t="shared" si="4"/>
        <v>4.230769230769231E-2</v>
      </c>
      <c r="U22" s="690" t="s">
        <v>494</v>
      </c>
      <c r="V22" s="690" t="s">
        <v>495</v>
      </c>
      <c r="W22" s="690" t="s">
        <v>209</v>
      </c>
      <c r="X22" s="690" t="s">
        <v>463</v>
      </c>
      <c r="Y22" s="690" t="s">
        <v>464</v>
      </c>
      <c r="Z22" s="690" t="s">
        <v>212</v>
      </c>
      <c r="AA22" s="690" t="s">
        <v>426</v>
      </c>
      <c r="AB22" s="690" t="s">
        <v>162</v>
      </c>
      <c r="AC22" s="690" t="s">
        <v>209</v>
      </c>
      <c r="AD22" s="690" t="s">
        <v>101</v>
      </c>
      <c r="AE22" s="690" t="s">
        <v>102</v>
      </c>
      <c r="AF22" s="690">
        <v>0</v>
      </c>
      <c r="AG22" s="690">
        <v>2023</v>
      </c>
      <c r="AH22" s="690" t="s">
        <v>425</v>
      </c>
      <c r="AI22" s="690" t="s">
        <v>103</v>
      </c>
      <c r="AJ22" s="690" t="s">
        <v>151</v>
      </c>
      <c r="AK22" s="690" t="s">
        <v>436</v>
      </c>
      <c r="AL22" s="690" t="s">
        <v>496</v>
      </c>
      <c r="AM22" s="690" t="s">
        <v>425</v>
      </c>
      <c r="AN22" s="690" t="s">
        <v>497</v>
      </c>
      <c r="AO22" s="690" t="s">
        <v>108</v>
      </c>
      <c r="AP22" s="690" t="s">
        <v>498</v>
      </c>
      <c r="AQ22" s="690" t="s">
        <v>425</v>
      </c>
      <c r="AR22" s="690" t="s">
        <v>479</v>
      </c>
      <c r="AS22" s="690" t="s">
        <v>425</v>
      </c>
      <c r="AT22" s="690" t="s">
        <v>442</v>
      </c>
      <c r="AU22" s="693">
        <v>0.25</v>
      </c>
      <c r="AV22" s="693">
        <v>0.25</v>
      </c>
      <c r="AW22" s="700" t="s">
        <v>499</v>
      </c>
      <c r="AX22" s="690" t="s">
        <v>500</v>
      </c>
      <c r="AY22" s="682">
        <v>0.3</v>
      </c>
      <c r="AZ22" s="682">
        <v>0.3</v>
      </c>
      <c r="BA22" s="683" t="s">
        <v>501</v>
      </c>
      <c r="BB22" s="683" t="s">
        <v>502</v>
      </c>
      <c r="BC22" s="446"/>
      <c r="BD22" s="446"/>
      <c r="BE22" s="446"/>
      <c r="BF22" s="446"/>
      <c r="BG22" s="446"/>
      <c r="BH22" s="446"/>
      <c r="BI22" s="446"/>
      <c r="BJ22" s="446"/>
      <c r="BK22" s="446"/>
      <c r="BL22" s="446"/>
      <c r="BM22" s="446"/>
      <c r="BN22" s="446"/>
      <c r="BO22" s="446"/>
      <c r="BP22" s="446"/>
      <c r="BQ22" s="446"/>
      <c r="BR22" s="446"/>
      <c r="BS22" s="446"/>
      <c r="BT22" s="446"/>
      <c r="BU22" s="446"/>
      <c r="BV22" s="446"/>
      <c r="BW22" s="446"/>
      <c r="BX22" s="446"/>
      <c r="BY22" s="446"/>
      <c r="BZ22" s="446"/>
      <c r="CA22" s="446"/>
      <c r="CB22" s="446"/>
      <c r="CC22" s="446"/>
      <c r="CD22" s="446"/>
      <c r="CE22" s="446"/>
      <c r="CF22" s="446"/>
      <c r="CG22" s="446"/>
      <c r="CH22" s="446"/>
      <c r="CI22" s="446"/>
      <c r="CJ22" s="446"/>
      <c r="CK22" s="446"/>
      <c r="CL22" s="446"/>
      <c r="CM22" s="446"/>
      <c r="CN22" s="446"/>
      <c r="CO22" s="446"/>
      <c r="CP22" s="446"/>
      <c r="CQ22" s="446"/>
      <c r="CR22" s="446"/>
      <c r="CS22" s="446"/>
      <c r="CT22" s="446"/>
      <c r="CU22" s="446"/>
      <c r="CV22" s="446"/>
      <c r="CW22" s="446"/>
      <c r="CX22" s="446"/>
      <c r="CY22" s="446"/>
      <c r="CZ22" s="446"/>
      <c r="DA22" s="446"/>
      <c r="DB22" s="446"/>
      <c r="DC22" s="446"/>
      <c r="DD22" s="446"/>
      <c r="DE22" s="446"/>
      <c r="DF22" s="446"/>
      <c r="DG22" s="446"/>
      <c r="DH22" s="446"/>
      <c r="DI22" s="446"/>
      <c r="DJ22" s="446"/>
      <c r="DK22" s="446"/>
      <c r="DL22" s="446"/>
      <c r="DM22" s="446"/>
      <c r="DN22" s="446"/>
      <c r="DO22" s="446"/>
      <c r="DP22" s="446"/>
      <c r="DQ22" s="446"/>
      <c r="DR22" s="446"/>
      <c r="DS22" s="446"/>
      <c r="DT22" s="446"/>
      <c r="DU22" s="446"/>
      <c r="DV22" s="446"/>
      <c r="DW22" s="446"/>
      <c r="DX22" s="446"/>
      <c r="DY22" s="446"/>
      <c r="DZ22" s="446"/>
      <c r="EA22" s="446"/>
      <c r="EB22" s="446"/>
      <c r="EC22" s="446"/>
      <c r="ED22" s="446"/>
      <c r="EE22" s="446"/>
      <c r="EF22" s="446"/>
      <c r="EG22" s="446"/>
      <c r="EH22" s="446"/>
      <c r="EI22" s="446"/>
      <c r="EJ22" s="446"/>
      <c r="EK22" s="446"/>
      <c r="EL22" s="446"/>
      <c r="EM22" s="446"/>
      <c r="EN22" s="446"/>
      <c r="EO22" s="446"/>
      <c r="EP22" s="446"/>
      <c r="EQ22" s="446"/>
      <c r="ER22" s="446"/>
      <c r="ES22" s="446"/>
      <c r="ET22" s="446"/>
      <c r="EU22" s="446"/>
      <c r="EV22" s="446"/>
      <c r="EW22" s="446"/>
      <c r="EX22" s="446"/>
      <c r="EY22" s="446"/>
      <c r="EZ22" s="446"/>
      <c r="FA22" s="446"/>
      <c r="FB22" s="446"/>
      <c r="FC22" s="446"/>
      <c r="FD22" s="446"/>
      <c r="FE22" s="446"/>
      <c r="FF22" s="446"/>
      <c r="FG22" s="446"/>
      <c r="FH22" s="446"/>
      <c r="FI22" s="446"/>
      <c r="FJ22" s="446"/>
      <c r="FK22" s="446"/>
      <c r="FL22" s="446"/>
      <c r="FM22" s="446"/>
      <c r="FN22" s="446"/>
      <c r="FO22" s="446"/>
      <c r="FP22" s="446"/>
      <c r="FQ22" s="446"/>
      <c r="FR22" s="446"/>
      <c r="FS22" s="446"/>
      <c r="FT22" s="446"/>
      <c r="FU22" s="446"/>
      <c r="FV22" s="446"/>
      <c r="FW22" s="446"/>
      <c r="FX22" s="446"/>
      <c r="FY22" s="446"/>
      <c r="FZ22" s="446"/>
      <c r="GA22" s="446"/>
      <c r="GB22" s="446"/>
      <c r="GC22" s="446"/>
      <c r="GD22" s="446"/>
      <c r="GE22" s="446"/>
      <c r="GF22" s="446"/>
      <c r="GG22" s="446"/>
      <c r="GH22" s="446"/>
      <c r="GI22" s="446"/>
      <c r="GJ22" s="446"/>
      <c r="GK22" s="446"/>
      <c r="GL22" s="446"/>
      <c r="GM22" s="446"/>
      <c r="GN22" s="446"/>
      <c r="GO22" s="446"/>
      <c r="GP22" s="446"/>
      <c r="GQ22" s="446"/>
      <c r="GR22" s="446"/>
      <c r="GS22" s="446"/>
      <c r="GT22" s="446"/>
      <c r="GU22" s="446"/>
      <c r="GV22" s="446"/>
      <c r="GW22" s="446"/>
      <c r="GX22" s="446"/>
      <c r="GY22" s="446"/>
      <c r="GZ22" s="446"/>
      <c r="HA22" s="446"/>
      <c r="HB22" s="446"/>
      <c r="HC22" s="446"/>
      <c r="HD22" s="446"/>
    </row>
    <row r="23" spans="1:212" s="442" customFormat="1" ht="190.5" customHeight="1" x14ac:dyDescent="0.2">
      <c r="A23" s="446"/>
      <c r="B23" s="689">
        <v>7</v>
      </c>
      <c r="C23" s="690" t="s">
        <v>503</v>
      </c>
      <c r="D23" s="691">
        <v>0.1</v>
      </c>
      <c r="E23" s="692">
        <v>1</v>
      </c>
      <c r="F23" s="693">
        <v>1</v>
      </c>
      <c r="G23" s="694">
        <f t="shared" si="0"/>
        <v>1</v>
      </c>
      <c r="H23" s="692">
        <v>1</v>
      </c>
      <c r="I23" s="693">
        <v>1</v>
      </c>
      <c r="J23" s="694">
        <f>IF(ISERROR(I23/H23),"",(I23/H23))</f>
        <v>1</v>
      </c>
      <c r="K23" s="692">
        <v>1</v>
      </c>
      <c r="L23" s="695" t="s">
        <v>425</v>
      </c>
      <c r="M23" s="709" t="s">
        <v>425</v>
      </c>
      <c r="N23" s="692">
        <v>1</v>
      </c>
      <c r="O23" s="696" t="s">
        <v>425</v>
      </c>
      <c r="P23" s="696" t="s">
        <v>425</v>
      </c>
      <c r="Q23" s="697">
        <f t="shared" ref="Q23:Q24" si="5">SUM(E23,H23,K23,N23)</f>
        <v>4</v>
      </c>
      <c r="R23" s="698">
        <f t="shared" si="2"/>
        <v>2</v>
      </c>
      <c r="S23" s="694">
        <f t="shared" si="3"/>
        <v>0.5</v>
      </c>
      <c r="T23" s="408">
        <f t="shared" si="4"/>
        <v>0.05</v>
      </c>
      <c r="U23" s="690" t="s">
        <v>504</v>
      </c>
      <c r="V23" s="690" t="s">
        <v>505</v>
      </c>
      <c r="W23" s="690" t="s">
        <v>209</v>
      </c>
      <c r="X23" s="690" t="s">
        <v>506</v>
      </c>
      <c r="Y23" s="690" t="s">
        <v>507</v>
      </c>
      <c r="Z23" s="690" t="s">
        <v>212</v>
      </c>
      <c r="AA23" s="690" t="s">
        <v>426</v>
      </c>
      <c r="AB23" s="690" t="s">
        <v>162</v>
      </c>
      <c r="AC23" s="690" t="s">
        <v>209</v>
      </c>
      <c r="AD23" s="690" t="s">
        <v>101</v>
      </c>
      <c r="AE23" s="690" t="s">
        <v>102</v>
      </c>
      <c r="AF23" s="693">
        <v>1</v>
      </c>
      <c r="AG23" s="690">
        <v>2023</v>
      </c>
      <c r="AH23" s="690">
        <v>2022</v>
      </c>
      <c r="AI23" s="690" t="s">
        <v>103</v>
      </c>
      <c r="AJ23" s="690" t="s">
        <v>151</v>
      </c>
      <c r="AK23" s="690" t="s">
        <v>436</v>
      </c>
      <c r="AL23" s="690" t="s">
        <v>508</v>
      </c>
      <c r="AM23" s="690" t="s">
        <v>425</v>
      </c>
      <c r="AN23" s="690" t="s">
        <v>454</v>
      </c>
      <c r="AO23" s="690" t="s">
        <v>108</v>
      </c>
      <c r="AP23" s="690" t="s">
        <v>509</v>
      </c>
      <c r="AQ23" s="690"/>
      <c r="AR23" s="690" t="s">
        <v>479</v>
      </c>
      <c r="AS23" s="690" t="s">
        <v>425</v>
      </c>
      <c r="AT23" s="690" t="s">
        <v>442</v>
      </c>
      <c r="AU23" s="693">
        <v>1</v>
      </c>
      <c r="AV23" s="693">
        <v>1</v>
      </c>
      <c r="AW23" s="700" t="s">
        <v>510</v>
      </c>
      <c r="AX23" s="690" t="s">
        <v>511</v>
      </c>
      <c r="AY23" s="682">
        <v>1</v>
      </c>
      <c r="AZ23" s="682">
        <v>1</v>
      </c>
      <c r="BA23" s="700" t="s">
        <v>512</v>
      </c>
      <c r="BB23" s="710" t="s">
        <v>513</v>
      </c>
      <c r="BC23" s="446"/>
      <c r="BD23" s="446"/>
      <c r="BE23" s="446"/>
      <c r="BF23" s="446"/>
      <c r="BG23" s="446"/>
      <c r="BH23" s="446"/>
      <c r="BI23" s="446"/>
      <c r="BJ23" s="446"/>
      <c r="BK23" s="446"/>
      <c r="BL23" s="446"/>
      <c r="BM23" s="446"/>
      <c r="BN23" s="446"/>
      <c r="BO23" s="446"/>
      <c r="BP23" s="446"/>
      <c r="BQ23" s="446"/>
      <c r="BR23" s="446"/>
      <c r="BS23" s="446"/>
      <c r="BT23" s="446"/>
      <c r="BU23" s="446"/>
      <c r="BV23" s="446"/>
      <c r="BW23" s="446"/>
      <c r="BX23" s="446"/>
      <c r="BY23" s="446"/>
      <c r="BZ23" s="446"/>
      <c r="CA23" s="446"/>
      <c r="CB23" s="446"/>
      <c r="CC23" s="446"/>
      <c r="CD23" s="446"/>
      <c r="CE23" s="446"/>
      <c r="CF23" s="446"/>
      <c r="CG23" s="446"/>
      <c r="CH23" s="446"/>
      <c r="CI23" s="446"/>
      <c r="CJ23" s="446"/>
      <c r="CK23" s="446"/>
      <c r="CL23" s="446"/>
      <c r="CM23" s="446"/>
      <c r="CN23" s="446"/>
      <c r="CO23" s="446"/>
      <c r="CP23" s="446"/>
      <c r="CQ23" s="446"/>
      <c r="CR23" s="446"/>
      <c r="CS23" s="446"/>
      <c r="CT23" s="446"/>
      <c r="CU23" s="446"/>
      <c r="CV23" s="446"/>
      <c r="CW23" s="446"/>
      <c r="CX23" s="446"/>
      <c r="CY23" s="446"/>
      <c r="CZ23" s="446"/>
      <c r="DA23" s="446"/>
      <c r="DB23" s="446"/>
      <c r="DC23" s="446"/>
      <c r="DD23" s="446"/>
      <c r="DE23" s="446"/>
      <c r="DF23" s="446"/>
      <c r="DG23" s="446"/>
      <c r="DH23" s="446"/>
      <c r="DI23" s="446"/>
      <c r="DJ23" s="446"/>
      <c r="DK23" s="446"/>
      <c r="DL23" s="446"/>
      <c r="DM23" s="446"/>
      <c r="DN23" s="446"/>
      <c r="DO23" s="446"/>
      <c r="DP23" s="446"/>
      <c r="DQ23" s="446"/>
      <c r="DR23" s="446"/>
      <c r="DS23" s="446"/>
      <c r="DT23" s="446"/>
      <c r="DU23" s="446"/>
      <c r="DV23" s="446"/>
      <c r="DW23" s="446"/>
      <c r="DX23" s="446"/>
      <c r="DY23" s="446"/>
      <c r="DZ23" s="446"/>
      <c r="EA23" s="446"/>
      <c r="EB23" s="446"/>
      <c r="EC23" s="446"/>
      <c r="ED23" s="446"/>
      <c r="EE23" s="446"/>
      <c r="EF23" s="446"/>
      <c r="EG23" s="446"/>
      <c r="EH23" s="446"/>
      <c r="EI23" s="446"/>
      <c r="EJ23" s="446"/>
      <c r="EK23" s="446"/>
      <c r="EL23" s="446"/>
      <c r="EM23" s="446"/>
      <c r="EN23" s="446"/>
      <c r="EO23" s="446"/>
      <c r="EP23" s="446"/>
      <c r="EQ23" s="446"/>
      <c r="ER23" s="446"/>
      <c r="ES23" s="446"/>
      <c r="ET23" s="446"/>
      <c r="EU23" s="446"/>
      <c r="EV23" s="446"/>
      <c r="EW23" s="446"/>
      <c r="EX23" s="446"/>
      <c r="EY23" s="446"/>
      <c r="EZ23" s="446"/>
      <c r="FA23" s="446"/>
      <c r="FB23" s="446"/>
      <c r="FC23" s="446"/>
      <c r="FD23" s="446"/>
      <c r="FE23" s="446"/>
      <c r="FF23" s="446"/>
      <c r="FG23" s="446"/>
      <c r="FH23" s="446"/>
      <c r="FI23" s="446"/>
      <c r="FJ23" s="446"/>
      <c r="FK23" s="446"/>
      <c r="FL23" s="446"/>
      <c r="FM23" s="446"/>
      <c r="FN23" s="446"/>
      <c r="FO23" s="446"/>
      <c r="FP23" s="446"/>
      <c r="FQ23" s="446"/>
      <c r="FR23" s="446"/>
      <c r="FS23" s="446"/>
      <c r="FT23" s="446"/>
      <c r="FU23" s="446"/>
      <c r="FV23" s="446"/>
      <c r="FW23" s="446"/>
      <c r="FX23" s="446"/>
      <c r="FY23" s="446"/>
      <c r="FZ23" s="446"/>
      <c r="GA23" s="446"/>
      <c r="GB23" s="446"/>
      <c r="GC23" s="446"/>
      <c r="GD23" s="446"/>
      <c r="GE23" s="446"/>
      <c r="GF23" s="446"/>
      <c r="GG23" s="446"/>
      <c r="GH23" s="446"/>
      <c r="GI23" s="446"/>
      <c r="GJ23" s="446"/>
      <c r="GK23" s="446"/>
      <c r="GL23" s="446"/>
      <c r="GM23" s="446"/>
      <c r="GN23" s="446"/>
      <c r="GO23" s="446"/>
      <c r="GP23" s="446"/>
      <c r="GQ23" s="446"/>
      <c r="GR23" s="446"/>
      <c r="GS23" s="446"/>
      <c r="GT23" s="446"/>
      <c r="GU23" s="446"/>
      <c r="GV23" s="446"/>
      <c r="GW23" s="446"/>
      <c r="GX23" s="446"/>
      <c r="GY23" s="446"/>
      <c r="GZ23" s="446"/>
      <c r="HA23" s="446"/>
      <c r="HB23" s="446"/>
      <c r="HC23" s="446"/>
      <c r="HD23" s="446"/>
    </row>
    <row r="24" spans="1:212" s="442" customFormat="1" ht="139.5" customHeight="1" x14ac:dyDescent="0.25">
      <c r="A24" s="449" t="s">
        <v>425</v>
      </c>
      <c r="B24" s="689">
        <v>8</v>
      </c>
      <c r="C24" s="690" t="s">
        <v>514</v>
      </c>
      <c r="D24" s="691">
        <v>0.1</v>
      </c>
      <c r="E24" s="692">
        <v>1</v>
      </c>
      <c r="F24" s="693">
        <v>1</v>
      </c>
      <c r="G24" s="694">
        <f t="shared" si="0"/>
        <v>1</v>
      </c>
      <c r="H24" s="692">
        <v>1</v>
      </c>
      <c r="I24" s="693">
        <v>1</v>
      </c>
      <c r="J24" s="694">
        <f>IF(ISERROR(I24/H24),"",(I24/H24))</f>
        <v>1</v>
      </c>
      <c r="K24" s="692">
        <v>1</v>
      </c>
      <c r="L24" s="696" t="s">
        <v>425</v>
      </c>
      <c r="M24" s="696" t="s">
        <v>425</v>
      </c>
      <c r="N24" s="692">
        <v>1</v>
      </c>
      <c r="O24" s="696" t="s">
        <v>425</v>
      </c>
      <c r="P24" s="696" t="s">
        <v>425</v>
      </c>
      <c r="Q24" s="697">
        <f t="shared" si="5"/>
        <v>4</v>
      </c>
      <c r="R24" s="698">
        <f t="shared" si="2"/>
        <v>2</v>
      </c>
      <c r="S24" s="694">
        <f t="shared" si="3"/>
        <v>0.5</v>
      </c>
      <c r="T24" s="408">
        <f t="shared" si="4"/>
        <v>0.05</v>
      </c>
      <c r="U24" s="690" t="s">
        <v>515</v>
      </c>
      <c r="V24" s="690" t="s">
        <v>516</v>
      </c>
      <c r="W24" s="690" t="s">
        <v>209</v>
      </c>
      <c r="X24" s="690" t="s">
        <v>451</v>
      </c>
      <c r="Y24" s="690" t="s">
        <v>517</v>
      </c>
      <c r="Z24" s="690" t="s">
        <v>212</v>
      </c>
      <c r="AA24" s="690" t="s">
        <v>434</v>
      </c>
      <c r="AB24" s="690" t="s">
        <v>162</v>
      </c>
      <c r="AC24" s="690" t="s">
        <v>518</v>
      </c>
      <c r="AD24" s="690" t="s">
        <v>101</v>
      </c>
      <c r="AE24" s="690" t="s">
        <v>102</v>
      </c>
      <c r="AF24" s="690">
        <v>13</v>
      </c>
      <c r="AG24" s="690">
        <v>2023</v>
      </c>
      <c r="AH24" s="690">
        <v>2022</v>
      </c>
      <c r="AI24" s="690" t="s">
        <v>103</v>
      </c>
      <c r="AJ24" s="690" t="s">
        <v>151</v>
      </c>
      <c r="AK24" s="690" t="s">
        <v>436</v>
      </c>
      <c r="AL24" s="690" t="s">
        <v>519</v>
      </c>
      <c r="AM24" s="690" t="s">
        <v>425</v>
      </c>
      <c r="AN24" s="690" t="s">
        <v>454</v>
      </c>
      <c r="AO24" s="690" t="s">
        <v>108</v>
      </c>
      <c r="AP24" s="690" t="s">
        <v>520</v>
      </c>
      <c r="AQ24" s="690" t="s">
        <v>425</v>
      </c>
      <c r="AR24" s="690" t="s">
        <v>521</v>
      </c>
      <c r="AS24" s="690" t="s">
        <v>425</v>
      </c>
      <c r="AT24" s="690" t="s">
        <v>442</v>
      </c>
      <c r="AU24" s="690">
        <v>100</v>
      </c>
      <c r="AV24" s="690">
        <v>100</v>
      </c>
      <c r="AW24" s="683" t="s">
        <v>522</v>
      </c>
      <c r="AX24" s="689" t="s">
        <v>523</v>
      </c>
      <c r="AY24" s="692">
        <v>1</v>
      </c>
      <c r="AZ24" s="692">
        <v>1</v>
      </c>
      <c r="BA24" s="711" t="s">
        <v>524</v>
      </c>
      <c r="BB24" s="1568" t="s">
        <v>1492</v>
      </c>
      <c r="BC24" s="1569"/>
      <c r="BD24" s="449" t="s">
        <v>425</v>
      </c>
      <c r="BE24" s="449" t="s">
        <v>425</v>
      </c>
      <c r="BF24" s="449" t="s">
        <v>425</v>
      </c>
      <c r="BG24" s="449" t="s">
        <v>425</v>
      </c>
      <c r="BH24" s="449" t="s">
        <v>425</v>
      </c>
      <c r="BI24" s="449" t="s">
        <v>425</v>
      </c>
      <c r="BJ24" s="449" t="s">
        <v>425</v>
      </c>
      <c r="BK24" s="449" t="s">
        <v>425</v>
      </c>
      <c r="BL24" s="449" t="s">
        <v>425</v>
      </c>
      <c r="BM24" s="449" t="s">
        <v>425</v>
      </c>
      <c r="BN24" s="449" t="s">
        <v>425</v>
      </c>
      <c r="BO24" s="449" t="s">
        <v>425</v>
      </c>
      <c r="BP24" s="449" t="s">
        <v>425</v>
      </c>
      <c r="BQ24" s="449" t="s">
        <v>425</v>
      </c>
      <c r="BR24" s="449" t="s">
        <v>425</v>
      </c>
      <c r="BS24" s="449" t="s">
        <v>425</v>
      </c>
      <c r="BT24" s="449" t="s">
        <v>425</v>
      </c>
      <c r="BU24" s="449" t="s">
        <v>425</v>
      </c>
      <c r="BV24" s="449" t="s">
        <v>425</v>
      </c>
      <c r="BW24" s="449" t="s">
        <v>425</v>
      </c>
      <c r="BX24" s="449" t="s">
        <v>425</v>
      </c>
      <c r="BY24" s="449" t="s">
        <v>425</v>
      </c>
      <c r="BZ24" s="449" t="s">
        <v>425</v>
      </c>
      <c r="CA24" s="449" t="s">
        <v>425</v>
      </c>
      <c r="CB24" s="449" t="s">
        <v>425</v>
      </c>
      <c r="CC24" s="449" t="s">
        <v>425</v>
      </c>
      <c r="CD24" s="449" t="s">
        <v>425</v>
      </c>
      <c r="CE24" s="449" t="s">
        <v>425</v>
      </c>
      <c r="CF24" s="449" t="s">
        <v>425</v>
      </c>
      <c r="CG24" s="449" t="s">
        <v>425</v>
      </c>
      <c r="CH24" s="449" t="s">
        <v>425</v>
      </c>
      <c r="CI24" s="449" t="s">
        <v>425</v>
      </c>
      <c r="CJ24" s="449" t="s">
        <v>425</v>
      </c>
      <c r="CK24" s="449" t="s">
        <v>425</v>
      </c>
      <c r="CL24" s="449" t="s">
        <v>425</v>
      </c>
      <c r="CM24" s="449" t="s">
        <v>425</v>
      </c>
      <c r="CN24" s="449" t="s">
        <v>425</v>
      </c>
      <c r="CO24" s="449" t="s">
        <v>425</v>
      </c>
      <c r="CP24" s="449" t="s">
        <v>425</v>
      </c>
      <c r="CQ24" s="449" t="s">
        <v>425</v>
      </c>
      <c r="CR24" s="449" t="s">
        <v>425</v>
      </c>
      <c r="CS24" s="449" t="s">
        <v>425</v>
      </c>
      <c r="CT24" s="449" t="s">
        <v>425</v>
      </c>
      <c r="CU24" s="449" t="s">
        <v>425</v>
      </c>
      <c r="CV24" s="449" t="s">
        <v>425</v>
      </c>
      <c r="CW24" s="449" t="s">
        <v>425</v>
      </c>
      <c r="CX24" s="449" t="s">
        <v>425</v>
      </c>
      <c r="CY24" s="449" t="s">
        <v>425</v>
      </c>
      <c r="CZ24" s="449" t="s">
        <v>425</v>
      </c>
      <c r="DA24" s="449" t="s">
        <v>425</v>
      </c>
      <c r="DB24" s="449" t="s">
        <v>425</v>
      </c>
      <c r="DC24" s="449" t="s">
        <v>425</v>
      </c>
      <c r="DD24" s="449" t="s">
        <v>425</v>
      </c>
      <c r="DE24" s="449" t="s">
        <v>425</v>
      </c>
      <c r="DF24" s="449" t="s">
        <v>425</v>
      </c>
      <c r="DG24" s="449" t="s">
        <v>425</v>
      </c>
      <c r="DH24" s="449" t="s">
        <v>425</v>
      </c>
      <c r="DI24" s="449" t="s">
        <v>425</v>
      </c>
      <c r="DJ24" s="449" t="s">
        <v>425</v>
      </c>
      <c r="DK24" s="449" t="s">
        <v>425</v>
      </c>
      <c r="DL24" s="449" t="s">
        <v>425</v>
      </c>
      <c r="DM24" s="449" t="s">
        <v>425</v>
      </c>
      <c r="DN24" s="449" t="s">
        <v>425</v>
      </c>
      <c r="DO24" s="449" t="s">
        <v>425</v>
      </c>
      <c r="DP24" s="449" t="s">
        <v>425</v>
      </c>
      <c r="DQ24" s="449" t="s">
        <v>425</v>
      </c>
      <c r="DR24" s="449" t="s">
        <v>425</v>
      </c>
      <c r="DS24" s="449" t="s">
        <v>425</v>
      </c>
      <c r="DT24" s="449" t="s">
        <v>425</v>
      </c>
      <c r="DU24" s="449" t="s">
        <v>425</v>
      </c>
      <c r="DV24" s="449" t="s">
        <v>425</v>
      </c>
      <c r="DW24" s="449" t="s">
        <v>425</v>
      </c>
      <c r="DX24" s="449" t="s">
        <v>425</v>
      </c>
      <c r="DY24" s="449" t="s">
        <v>425</v>
      </c>
      <c r="DZ24" s="449" t="s">
        <v>425</v>
      </c>
      <c r="EA24" s="449" t="s">
        <v>425</v>
      </c>
      <c r="EB24" s="449" t="s">
        <v>425</v>
      </c>
      <c r="EC24" s="449" t="s">
        <v>425</v>
      </c>
      <c r="ED24" s="449" t="s">
        <v>425</v>
      </c>
      <c r="EE24" s="449" t="s">
        <v>425</v>
      </c>
      <c r="EF24" s="449" t="s">
        <v>425</v>
      </c>
      <c r="EG24" s="449" t="s">
        <v>425</v>
      </c>
      <c r="EH24" s="449" t="s">
        <v>425</v>
      </c>
      <c r="EI24" s="449" t="s">
        <v>425</v>
      </c>
      <c r="EJ24" s="449" t="s">
        <v>425</v>
      </c>
      <c r="EK24" s="449" t="s">
        <v>425</v>
      </c>
      <c r="EL24" s="449" t="s">
        <v>425</v>
      </c>
      <c r="EM24" s="449" t="s">
        <v>425</v>
      </c>
      <c r="EN24" s="449" t="s">
        <v>425</v>
      </c>
      <c r="EO24" s="449" t="s">
        <v>425</v>
      </c>
      <c r="EP24" s="449" t="s">
        <v>425</v>
      </c>
      <c r="EQ24" s="449" t="s">
        <v>425</v>
      </c>
      <c r="ER24" s="449" t="s">
        <v>425</v>
      </c>
      <c r="ES24" s="449" t="s">
        <v>425</v>
      </c>
      <c r="ET24" s="449" t="s">
        <v>425</v>
      </c>
      <c r="EU24" s="449" t="s">
        <v>425</v>
      </c>
      <c r="EV24" s="449" t="s">
        <v>425</v>
      </c>
      <c r="EW24" s="449" t="s">
        <v>425</v>
      </c>
      <c r="EX24" s="449" t="s">
        <v>425</v>
      </c>
      <c r="EY24" s="449" t="s">
        <v>425</v>
      </c>
      <c r="EZ24" s="449" t="s">
        <v>425</v>
      </c>
      <c r="FA24" s="449" t="s">
        <v>425</v>
      </c>
      <c r="FB24" s="449" t="s">
        <v>425</v>
      </c>
      <c r="FC24" s="449" t="s">
        <v>425</v>
      </c>
      <c r="FD24" s="449" t="s">
        <v>425</v>
      </c>
      <c r="FE24" s="449" t="s">
        <v>425</v>
      </c>
      <c r="FF24" s="449" t="s">
        <v>425</v>
      </c>
      <c r="FG24" s="449" t="s">
        <v>425</v>
      </c>
      <c r="FH24" s="449" t="s">
        <v>425</v>
      </c>
      <c r="FI24" s="449" t="s">
        <v>425</v>
      </c>
      <c r="FJ24" s="449" t="s">
        <v>425</v>
      </c>
      <c r="FK24" s="449" t="s">
        <v>425</v>
      </c>
      <c r="FL24" s="449" t="s">
        <v>425</v>
      </c>
      <c r="FM24" s="449" t="s">
        <v>425</v>
      </c>
      <c r="FN24" s="449" t="s">
        <v>425</v>
      </c>
      <c r="FO24" s="449" t="s">
        <v>425</v>
      </c>
      <c r="FP24" s="449" t="s">
        <v>425</v>
      </c>
      <c r="FQ24" s="449" t="s">
        <v>425</v>
      </c>
      <c r="FR24" s="449" t="s">
        <v>425</v>
      </c>
      <c r="FS24" s="449" t="s">
        <v>425</v>
      </c>
      <c r="FT24" s="449" t="s">
        <v>425</v>
      </c>
      <c r="FU24" s="449" t="s">
        <v>425</v>
      </c>
      <c r="FV24" s="449" t="s">
        <v>425</v>
      </c>
      <c r="FW24" s="449" t="s">
        <v>425</v>
      </c>
      <c r="FX24" s="449" t="s">
        <v>425</v>
      </c>
      <c r="FY24" s="449" t="s">
        <v>425</v>
      </c>
      <c r="FZ24" s="449" t="s">
        <v>425</v>
      </c>
      <c r="GA24" s="449" t="s">
        <v>425</v>
      </c>
      <c r="GB24" s="449" t="s">
        <v>425</v>
      </c>
      <c r="GC24" s="449" t="s">
        <v>425</v>
      </c>
      <c r="GD24" s="449" t="s">
        <v>425</v>
      </c>
      <c r="GE24" s="449" t="s">
        <v>425</v>
      </c>
      <c r="GF24" s="449" t="s">
        <v>425</v>
      </c>
      <c r="GG24" s="449" t="s">
        <v>425</v>
      </c>
      <c r="GH24" s="449" t="s">
        <v>425</v>
      </c>
      <c r="GI24" s="449" t="s">
        <v>425</v>
      </c>
      <c r="GJ24" s="449" t="s">
        <v>425</v>
      </c>
      <c r="GK24" s="449" t="s">
        <v>425</v>
      </c>
      <c r="GL24" s="449" t="s">
        <v>425</v>
      </c>
      <c r="GM24" s="449" t="s">
        <v>425</v>
      </c>
      <c r="GN24" s="449" t="s">
        <v>425</v>
      </c>
      <c r="GO24" s="449" t="s">
        <v>425</v>
      </c>
      <c r="GP24" s="449" t="s">
        <v>425</v>
      </c>
      <c r="GQ24" s="449" t="s">
        <v>425</v>
      </c>
      <c r="GR24" s="449" t="s">
        <v>425</v>
      </c>
      <c r="GS24" s="449" t="s">
        <v>425</v>
      </c>
      <c r="GT24" s="449" t="s">
        <v>425</v>
      </c>
      <c r="GU24" s="449" t="s">
        <v>425</v>
      </c>
      <c r="GV24" s="449" t="s">
        <v>425</v>
      </c>
      <c r="GW24" s="449" t="s">
        <v>425</v>
      </c>
      <c r="GX24" s="449" t="s">
        <v>425</v>
      </c>
      <c r="GY24" s="449" t="s">
        <v>425</v>
      </c>
      <c r="GZ24" s="449" t="s">
        <v>425</v>
      </c>
      <c r="HA24" s="449" t="s">
        <v>425</v>
      </c>
      <c r="HB24" s="449" t="s">
        <v>425</v>
      </c>
      <c r="HC24" s="449" t="s">
        <v>425</v>
      </c>
      <c r="HD24" s="449" t="s">
        <v>425</v>
      </c>
    </row>
    <row r="25" spans="1:212" s="442" customFormat="1" ht="340.5" customHeight="1" x14ac:dyDescent="0.25">
      <c r="A25" s="446"/>
      <c r="B25" s="689">
        <v>9</v>
      </c>
      <c r="C25" s="690" t="s">
        <v>525</v>
      </c>
      <c r="D25" s="691">
        <v>0.1</v>
      </c>
      <c r="E25" s="692">
        <v>0.25</v>
      </c>
      <c r="F25" s="692">
        <v>0.25</v>
      </c>
      <c r="G25" s="694">
        <f t="shared" si="0"/>
        <v>1</v>
      </c>
      <c r="H25" s="692">
        <v>0.25</v>
      </c>
      <c r="I25" s="692">
        <v>0.25</v>
      </c>
      <c r="J25" s="694">
        <f>IF(ISERROR(I25/H25),"",(I25/H25))</f>
        <v>1</v>
      </c>
      <c r="K25" s="692">
        <v>0.25</v>
      </c>
      <c r="L25" s="696" t="s">
        <v>425</v>
      </c>
      <c r="M25" s="709" t="s">
        <v>425</v>
      </c>
      <c r="N25" s="692">
        <v>0.25</v>
      </c>
      <c r="O25" s="696" t="s">
        <v>425</v>
      </c>
      <c r="P25" s="696" t="s">
        <v>425</v>
      </c>
      <c r="Q25" s="697">
        <f t="shared" si="1"/>
        <v>1</v>
      </c>
      <c r="R25" s="698">
        <f t="shared" si="2"/>
        <v>0.5</v>
      </c>
      <c r="S25" s="694">
        <f t="shared" si="3"/>
        <v>0.5</v>
      </c>
      <c r="T25" s="408">
        <f t="shared" si="4"/>
        <v>0.05</v>
      </c>
      <c r="U25" s="690" t="s">
        <v>526</v>
      </c>
      <c r="V25" s="690" t="s">
        <v>527</v>
      </c>
      <c r="W25" s="690" t="s">
        <v>528</v>
      </c>
      <c r="X25" s="690" t="s">
        <v>463</v>
      </c>
      <c r="Y25" s="690" t="s">
        <v>464</v>
      </c>
      <c r="Z25" s="690" t="s">
        <v>212</v>
      </c>
      <c r="AA25" s="690" t="s">
        <v>529</v>
      </c>
      <c r="AB25" s="690" t="s">
        <v>162</v>
      </c>
      <c r="AC25" s="690" t="s">
        <v>209</v>
      </c>
      <c r="AD25" s="690" t="s">
        <v>101</v>
      </c>
      <c r="AE25" s="690" t="s">
        <v>102</v>
      </c>
      <c r="AF25" s="690">
        <v>0.8</v>
      </c>
      <c r="AG25" s="690">
        <v>2023</v>
      </c>
      <c r="AH25" s="690">
        <v>2022</v>
      </c>
      <c r="AI25" s="690" t="s">
        <v>530</v>
      </c>
      <c r="AJ25" s="690" t="s">
        <v>151</v>
      </c>
      <c r="AK25" s="690" t="s">
        <v>436</v>
      </c>
      <c r="AL25" s="690" t="s">
        <v>531</v>
      </c>
      <c r="AM25" s="690" t="s">
        <v>425</v>
      </c>
      <c r="AN25" s="690" t="s">
        <v>532</v>
      </c>
      <c r="AO25" s="690" t="s">
        <v>108</v>
      </c>
      <c r="AP25" s="690" t="s">
        <v>455</v>
      </c>
      <c r="AQ25" s="690" t="s">
        <v>425</v>
      </c>
      <c r="AR25" s="690"/>
      <c r="AS25" s="690" t="s">
        <v>425</v>
      </c>
      <c r="AT25" s="690" t="s">
        <v>442</v>
      </c>
      <c r="AU25" s="692">
        <v>0.25</v>
      </c>
      <c r="AV25" s="692">
        <v>0.25</v>
      </c>
      <c r="AW25" s="712" t="s">
        <v>533</v>
      </c>
      <c r="AX25" s="695" t="s">
        <v>534</v>
      </c>
      <c r="AY25" s="682">
        <v>0.25</v>
      </c>
      <c r="AZ25" s="682">
        <v>0.25</v>
      </c>
      <c r="BA25" s="713" t="s">
        <v>535</v>
      </c>
      <c r="BB25" s="689" t="s">
        <v>536</v>
      </c>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46"/>
      <c r="CE25" s="446"/>
      <c r="CF25" s="446"/>
      <c r="CG25" s="446"/>
      <c r="CH25" s="446"/>
      <c r="CI25" s="446"/>
      <c r="CJ25" s="446"/>
      <c r="CK25" s="446"/>
      <c r="CL25" s="446"/>
      <c r="CM25" s="446"/>
      <c r="CN25" s="446"/>
      <c r="CO25" s="446"/>
      <c r="CP25" s="446"/>
      <c r="CQ25" s="446"/>
      <c r="CR25" s="446"/>
      <c r="CS25" s="446"/>
      <c r="CT25" s="446"/>
      <c r="CU25" s="446"/>
      <c r="CV25" s="446"/>
      <c r="CW25" s="446"/>
      <c r="CX25" s="446"/>
      <c r="CY25" s="446"/>
      <c r="CZ25" s="446"/>
      <c r="DA25" s="446"/>
      <c r="DB25" s="446"/>
      <c r="DC25" s="446"/>
      <c r="DD25" s="446"/>
      <c r="DE25" s="446"/>
      <c r="DF25" s="446"/>
      <c r="DG25" s="446"/>
      <c r="DH25" s="446"/>
      <c r="DI25" s="446"/>
      <c r="DJ25" s="446"/>
      <c r="DK25" s="446"/>
      <c r="DL25" s="446"/>
      <c r="DM25" s="446"/>
      <c r="DN25" s="446"/>
      <c r="DO25" s="446"/>
      <c r="DP25" s="446"/>
      <c r="DQ25" s="446"/>
      <c r="DR25" s="446"/>
      <c r="DS25" s="446"/>
      <c r="DT25" s="446"/>
      <c r="DU25" s="446"/>
      <c r="DV25" s="446"/>
      <c r="DW25" s="446"/>
      <c r="DX25" s="446"/>
      <c r="DY25" s="446"/>
      <c r="DZ25" s="446"/>
      <c r="EA25" s="446"/>
      <c r="EB25" s="446"/>
      <c r="EC25" s="446"/>
      <c r="ED25" s="446"/>
      <c r="EE25" s="446"/>
      <c r="EF25" s="446"/>
      <c r="EG25" s="446"/>
      <c r="EH25" s="446"/>
      <c r="EI25" s="446"/>
      <c r="EJ25" s="446"/>
      <c r="EK25" s="446"/>
      <c r="EL25" s="446"/>
      <c r="EM25" s="446"/>
      <c r="EN25" s="446"/>
      <c r="EO25" s="446"/>
      <c r="EP25" s="446"/>
      <c r="EQ25" s="446"/>
      <c r="ER25" s="446"/>
      <c r="ES25" s="446"/>
      <c r="ET25" s="446"/>
      <c r="EU25" s="446"/>
      <c r="EV25" s="446"/>
      <c r="EW25" s="446"/>
      <c r="EX25" s="446"/>
      <c r="EY25" s="446"/>
      <c r="EZ25" s="446"/>
      <c r="FA25" s="446"/>
      <c r="FB25" s="446"/>
      <c r="FC25" s="446"/>
      <c r="FD25" s="446"/>
      <c r="FE25" s="446"/>
      <c r="FF25" s="446"/>
      <c r="FG25" s="446"/>
      <c r="FH25" s="446"/>
      <c r="FI25" s="446"/>
      <c r="FJ25" s="446"/>
      <c r="FK25" s="446"/>
      <c r="FL25" s="446"/>
      <c r="FM25" s="446"/>
      <c r="FN25" s="446"/>
      <c r="FO25" s="446"/>
      <c r="FP25" s="446"/>
      <c r="FQ25" s="446"/>
      <c r="FR25" s="446"/>
      <c r="FS25" s="446"/>
      <c r="FT25" s="446"/>
      <c r="FU25" s="446"/>
      <c r="FV25" s="446"/>
      <c r="FW25" s="446"/>
      <c r="FX25" s="446"/>
      <c r="FY25" s="446"/>
      <c r="FZ25" s="446"/>
      <c r="GA25" s="446"/>
      <c r="GB25" s="446"/>
      <c r="GC25" s="446"/>
      <c r="GD25" s="446"/>
      <c r="GE25" s="446"/>
      <c r="GF25" s="446"/>
      <c r="GG25" s="446"/>
      <c r="GH25" s="446"/>
      <c r="GI25" s="446"/>
      <c r="GJ25" s="446"/>
      <c r="GK25" s="446"/>
      <c r="GL25" s="446"/>
      <c r="GM25" s="446"/>
      <c r="GN25" s="446"/>
      <c r="GO25" s="446"/>
      <c r="GP25" s="446"/>
      <c r="GQ25" s="446"/>
      <c r="GR25" s="446"/>
      <c r="GS25" s="446"/>
      <c r="GT25" s="446"/>
      <c r="GU25" s="446"/>
      <c r="GV25" s="446"/>
      <c r="GW25" s="446"/>
      <c r="GX25" s="446"/>
      <c r="GY25" s="446"/>
      <c r="GZ25" s="446"/>
      <c r="HA25" s="446"/>
      <c r="HB25" s="446"/>
      <c r="HC25" s="446"/>
      <c r="HD25" s="446"/>
    </row>
    <row r="26" spans="1:212" s="442" customFormat="1" ht="204" x14ac:dyDescent="0.25">
      <c r="A26" s="446"/>
      <c r="B26" s="689">
        <v>10</v>
      </c>
      <c r="C26" s="690" t="s">
        <v>537</v>
      </c>
      <c r="D26" s="691">
        <v>0.1</v>
      </c>
      <c r="E26" s="692">
        <v>1</v>
      </c>
      <c r="F26" s="692">
        <v>1</v>
      </c>
      <c r="G26" s="694">
        <f t="shared" si="0"/>
        <v>1</v>
      </c>
      <c r="H26" s="692">
        <v>1</v>
      </c>
      <c r="I26" s="692">
        <v>1</v>
      </c>
      <c r="J26" s="692">
        <v>1</v>
      </c>
      <c r="K26" s="692">
        <v>1</v>
      </c>
      <c r="L26" s="696" t="s">
        <v>425</v>
      </c>
      <c r="M26" s="696" t="s">
        <v>425</v>
      </c>
      <c r="N26" s="692">
        <v>1</v>
      </c>
      <c r="O26" s="696" t="s">
        <v>425</v>
      </c>
      <c r="P26" s="696" t="s">
        <v>425</v>
      </c>
      <c r="Q26" s="714">
        <f>MAX(E26,H26,K26,N26)</f>
        <v>1</v>
      </c>
      <c r="R26" s="714">
        <f>(SUM(F26,I26,L26,O26))/4</f>
        <v>0.5</v>
      </c>
      <c r="S26" s="715">
        <f t="shared" ref="S26" si="6">IF(ISERROR(R26/Q26),"",(R26/Q26))</f>
        <v>0.5</v>
      </c>
      <c r="T26" s="716">
        <f t="shared" ref="T26" si="7">S26*D26</f>
        <v>0.05</v>
      </c>
      <c r="U26" s="690" t="s">
        <v>538</v>
      </c>
      <c r="V26" s="690" t="s">
        <v>539</v>
      </c>
      <c r="W26" s="690" t="s">
        <v>540</v>
      </c>
      <c r="X26" s="690" t="s">
        <v>541</v>
      </c>
      <c r="Y26" s="690" t="s">
        <v>541</v>
      </c>
      <c r="Z26" s="690" t="s">
        <v>212</v>
      </c>
      <c r="AA26" s="690" t="s">
        <v>434</v>
      </c>
      <c r="AB26" s="690" t="s">
        <v>162</v>
      </c>
      <c r="AC26" s="690" t="s">
        <v>540</v>
      </c>
      <c r="AD26" s="690" t="s">
        <v>123</v>
      </c>
      <c r="AE26" s="690" t="s">
        <v>102</v>
      </c>
      <c r="AF26" s="690">
        <v>1</v>
      </c>
      <c r="AG26" s="690">
        <v>2022</v>
      </c>
      <c r="AH26" s="690">
        <v>2021</v>
      </c>
      <c r="AI26" s="690" t="s">
        <v>103</v>
      </c>
      <c r="AJ26" s="690" t="s">
        <v>151</v>
      </c>
      <c r="AK26" s="690" t="s">
        <v>542</v>
      </c>
      <c r="AL26" s="690" t="s">
        <v>543</v>
      </c>
      <c r="AM26" s="690" t="s">
        <v>425</v>
      </c>
      <c r="AN26" s="690" t="s">
        <v>544</v>
      </c>
      <c r="AO26" s="690" t="s">
        <v>108</v>
      </c>
      <c r="AP26" s="690" t="s">
        <v>545</v>
      </c>
      <c r="AQ26" s="690" t="s">
        <v>425</v>
      </c>
      <c r="AR26" s="690" t="s">
        <v>425</v>
      </c>
      <c r="AS26" s="690" t="s">
        <v>425</v>
      </c>
      <c r="AT26" s="690" t="s">
        <v>442</v>
      </c>
      <c r="AU26" s="693">
        <v>1</v>
      </c>
      <c r="AV26" s="693">
        <v>1</v>
      </c>
      <c r="AW26" s="690" t="s">
        <v>546</v>
      </c>
      <c r="AX26" s="690" t="s">
        <v>547</v>
      </c>
      <c r="AY26" s="692">
        <v>1</v>
      </c>
      <c r="AZ26" s="692">
        <v>1</v>
      </c>
      <c r="BA26" s="703" t="s">
        <v>548</v>
      </c>
      <c r="BB26" s="690" t="s">
        <v>549</v>
      </c>
      <c r="BC26" s="446"/>
      <c r="BD26" s="446"/>
      <c r="BE26" s="446"/>
      <c r="BF26" s="446"/>
      <c r="BG26" s="446"/>
      <c r="BH26" s="446"/>
      <c r="BI26" s="446"/>
      <c r="BJ26" s="446"/>
      <c r="BK26" s="446"/>
      <c r="BL26" s="446"/>
      <c r="BM26" s="446"/>
      <c r="BN26" s="446"/>
      <c r="BO26" s="446"/>
      <c r="BP26" s="446"/>
      <c r="BQ26" s="446"/>
      <c r="BR26" s="446"/>
      <c r="BS26" s="446"/>
      <c r="BT26" s="446"/>
      <c r="BU26" s="446"/>
      <c r="BV26" s="446"/>
      <c r="BW26" s="446"/>
      <c r="BX26" s="446"/>
      <c r="BY26" s="446"/>
      <c r="BZ26" s="446"/>
      <c r="CA26" s="446"/>
      <c r="CB26" s="446"/>
      <c r="CC26" s="446"/>
      <c r="CD26" s="446"/>
      <c r="CE26" s="446"/>
      <c r="CF26" s="446"/>
      <c r="CG26" s="446"/>
      <c r="CH26" s="446"/>
      <c r="CI26" s="446"/>
      <c r="CJ26" s="446"/>
      <c r="CK26" s="446"/>
      <c r="CL26" s="446"/>
      <c r="CM26" s="446"/>
      <c r="CN26" s="446"/>
      <c r="CO26" s="446"/>
      <c r="CP26" s="446"/>
      <c r="CQ26" s="446"/>
      <c r="CR26" s="446"/>
      <c r="CS26" s="446"/>
      <c r="CT26" s="446"/>
      <c r="CU26" s="446"/>
      <c r="CV26" s="446"/>
      <c r="CW26" s="446"/>
      <c r="CX26" s="446"/>
      <c r="CY26" s="446"/>
      <c r="CZ26" s="446"/>
      <c r="DA26" s="446"/>
      <c r="DB26" s="446"/>
      <c r="DC26" s="446"/>
      <c r="DD26" s="446"/>
      <c r="DE26" s="446"/>
      <c r="DF26" s="446"/>
      <c r="DG26" s="446"/>
      <c r="DH26" s="446"/>
      <c r="DI26" s="446"/>
      <c r="DJ26" s="446"/>
      <c r="DK26" s="446"/>
      <c r="DL26" s="446"/>
      <c r="DM26" s="446"/>
      <c r="DN26" s="446"/>
      <c r="DO26" s="446"/>
      <c r="DP26" s="446"/>
      <c r="DQ26" s="446"/>
      <c r="DR26" s="446"/>
      <c r="DS26" s="446"/>
      <c r="DT26" s="446"/>
      <c r="DU26" s="446"/>
      <c r="DV26" s="446"/>
      <c r="DW26" s="446"/>
      <c r="DX26" s="446"/>
      <c r="DY26" s="446"/>
      <c r="DZ26" s="446"/>
      <c r="EA26" s="446"/>
      <c r="EB26" s="446"/>
      <c r="EC26" s="446"/>
      <c r="ED26" s="446"/>
      <c r="EE26" s="446"/>
      <c r="EF26" s="446"/>
      <c r="EG26" s="446"/>
      <c r="EH26" s="446"/>
      <c r="EI26" s="446"/>
      <c r="EJ26" s="446"/>
      <c r="EK26" s="446"/>
      <c r="EL26" s="446"/>
      <c r="EM26" s="446"/>
      <c r="EN26" s="446"/>
      <c r="EO26" s="446"/>
      <c r="EP26" s="446"/>
      <c r="EQ26" s="446"/>
      <c r="ER26" s="446"/>
      <c r="ES26" s="446"/>
      <c r="ET26" s="446"/>
      <c r="EU26" s="446"/>
      <c r="EV26" s="446"/>
      <c r="EW26" s="446"/>
      <c r="EX26" s="446"/>
      <c r="EY26" s="446"/>
      <c r="EZ26" s="446"/>
      <c r="FA26" s="446"/>
      <c r="FB26" s="446"/>
      <c r="FC26" s="446"/>
      <c r="FD26" s="446"/>
      <c r="FE26" s="446"/>
      <c r="FF26" s="446"/>
      <c r="FG26" s="446"/>
      <c r="FH26" s="446"/>
      <c r="FI26" s="446"/>
      <c r="FJ26" s="446"/>
      <c r="FK26" s="446"/>
      <c r="FL26" s="446"/>
      <c r="FM26" s="446"/>
      <c r="FN26" s="446"/>
      <c r="FO26" s="446"/>
      <c r="FP26" s="446"/>
      <c r="FQ26" s="446"/>
      <c r="FR26" s="446"/>
      <c r="FS26" s="446"/>
      <c r="FT26" s="446"/>
      <c r="FU26" s="446"/>
      <c r="FV26" s="446"/>
      <c r="FW26" s="446"/>
      <c r="FX26" s="446"/>
      <c r="FY26" s="446"/>
      <c r="FZ26" s="446"/>
      <c r="GA26" s="446"/>
      <c r="GB26" s="446"/>
      <c r="GC26" s="446"/>
      <c r="GD26" s="446"/>
      <c r="GE26" s="446"/>
      <c r="GF26" s="446"/>
      <c r="GG26" s="446"/>
      <c r="GH26" s="446"/>
      <c r="GI26" s="446"/>
      <c r="GJ26" s="446"/>
      <c r="GK26" s="446"/>
      <c r="GL26" s="446"/>
      <c r="GM26" s="446"/>
      <c r="GN26" s="446"/>
      <c r="GO26" s="446"/>
      <c r="GP26" s="446"/>
      <c r="GQ26" s="446"/>
      <c r="GR26" s="446"/>
      <c r="GS26" s="446"/>
      <c r="GT26" s="446"/>
      <c r="GU26" s="446"/>
      <c r="GV26" s="446"/>
      <c r="GW26" s="446"/>
      <c r="GX26" s="446"/>
      <c r="GY26" s="446"/>
      <c r="GZ26" s="446"/>
      <c r="HA26" s="446"/>
      <c r="HB26" s="446"/>
      <c r="HC26" s="446"/>
      <c r="HD26" s="446"/>
    </row>
    <row r="27" spans="1:212" s="442" customFormat="1" x14ac:dyDescent="0.25">
      <c r="A27" s="446"/>
      <c r="B27" s="446"/>
      <c r="C27" s="446"/>
      <c r="D27" s="450">
        <v>1</v>
      </c>
      <c r="E27" s="446"/>
      <c r="F27" s="446"/>
      <c r="G27" s="450"/>
      <c r="H27" s="446"/>
      <c r="I27" s="446"/>
      <c r="J27" s="446"/>
      <c r="K27" s="446"/>
      <c r="L27" s="446"/>
      <c r="M27" s="446"/>
      <c r="N27" s="446"/>
      <c r="O27" s="446"/>
      <c r="P27" s="446"/>
      <c r="Q27" s="446"/>
      <c r="R27" s="446"/>
      <c r="S27" s="446"/>
      <c r="T27" s="450">
        <f>SUM(T17:T26)/10</f>
        <v>4.9730769230769231E-2</v>
      </c>
      <c r="U27" s="446"/>
      <c r="V27" s="446"/>
      <c r="W27" s="446"/>
      <c r="X27" s="446"/>
      <c r="Y27" s="446"/>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6"/>
      <c r="AW27" s="553"/>
      <c r="AX27" s="446"/>
      <c r="AY27" s="446"/>
      <c r="AZ27" s="446"/>
      <c r="BA27" s="446"/>
      <c r="BB27" s="446"/>
      <c r="BC27" s="446"/>
      <c r="BD27" s="446"/>
      <c r="BE27" s="446"/>
      <c r="BF27" s="446"/>
      <c r="BG27" s="446"/>
      <c r="BH27" s="446"/>
      <c r="BI27" s="446"/>
      <c r="BJ27" s="446"/>
      <c r="BK27" s="446"/>
      <c r="BL27" s="446"/>
      <c r="BM27" s="446"/>
      <c r="BN27" s="446"/>
      <c r="BO27" s="446"/>
      <c r="BP27" s="446"/>
      <c r="BQ27" s="446"/>
      <c r="BR27" s="446"/>
      <c r="BS27" s="446"/>
      <c r="BT27" s="446"/>
      <c r="BU27" s="446"/>
      <c r="BV27" s="446"/>
      <c r="BW27" s="446"/>
      <c r="BX27" s="446"/>
      <c r="BY27" s="446"/>
      <c r="BZ27" s="446"/>
      <c r="CA27" s="446"/>
      <c r="CB27" s="446"/>
      <c r="CC27" s="446"/>
      <c r="CD27" s="446"/>
      <c r="CE27" s="446"/>
      <c r="CF27" s="446"/>
      <c r="CG27" s="446"/>
      <c r="CH27" s="446"/>
      <c r="CI27" s="446"/>
      <c r="CJ27" s="446"/>
      <c r="CK27" s="446"/>
      <c r="CL27" s="446"/>
      <c r="CM27" s="446"/>
      <c r="CN27" s="446"/>
      <c r="CO27" s="446"/>
      <c r="CP27" s="446"/>
      <c r="CQ27" s="446"/>
      <c r="CR27" s="446"/>
      <c r="CS27" s="446"/>
      <c r="CT27" s="446"/>
      <c r="CU27" s="446"/>
      <c r="CV27" s="446"/>
      <c r="CW27" s="446"/>
      <c r="CX27" s="446"/>
      <c r="CY27" s="446"/>
      <c r="CZ27" s="446"/>
      <c r="DA27" s="446"/>
      <c r="DB27" s="446"/>
      <c r="DC27" s="446"/>
      <c r="DD27" s="446"/>
      <c r="DE27" s="446"/>
      <c r="DF27" s="446"/>
      <c r="DG27" s="446"/>
      <c r="DH27" s="446"/>
      <c r="DI27" s="446"/>
      <c r="DJ27" s="446"/>
      <c r="DK27" s="446"/>
      <c r="DL27" s="446"/>
      <c r="DM27" s="446"/>
      <c r="DN27" s="446"/>
      <c r="DO27" s="446"/>
      <c r="DP27" s="446"/>
      <c r="DQ27" s="446"/>
      <c r="DR27" s="446"/>
      <c r="DS27" s="446"/>
      <c r="DT27" s="446"/>
      <c r="DU27" s="446"/>
      <c r="DV27" s="446"/>
      <c r="DW27" s="446"/>
      <c r="DX27" s="446"/>
      <c r="DY27" s="446"/>
      <c r="DZ27" s="446"/>
      <c r="EA27" s="446"/>
      <c r="EB27" s="446"/>
      <c r="EC27" s="446"/>
      <c r="ED27" s="446"/>
      <c r="EE27" s="446"/>
      <c r="EF27" s="446"/>
      <c r="EG27" s="446"/>
      <c r="EH27" s="446"/>
      <c r="EI27" s="446"/>
      <c r="EJ27" s="446"/>
      <c r="EK27" s="446"/>
      <c r="EL27" s="446"/>
      <c r="EM27" s="446"/>
      <c r="EN27" s="446"/>
      <c r="EO27" s="446"/>
      <c r="EP27" s="446"/>
      <c r="EQ27" s="446"/>
      <c r="ER27" s="446"/>
      <c r="ES27" s="446"/>
      <c r="ET27" s="446"/>
      <c r="EU27" s="446"/>
      <c r="EV27" s="446"/>
      <c r="EW27" s="446"/>
      <c r="EX27" s="446"/>
      <c r="EY27" s="446"/>
      <c r="EZ27" s="446"/>
      <c r="FA27" s="446"/>
      <c r="FB27" s="446"/>
      <c r="FC27" s="446"/>
      <c r="FD27" s="446"/>
      <c r="FE27" s="446"/>
      <c r="FF27" s="446"/>
      <c r="FG27" s="446"/>
      <c r="FH27" s="446"/>
      <c r="FI27" s="446"/>
      <c r="FJ27" s="446"/>
      <c r="FK27" s="446"/>
      <c r="FL27" s="446"/>
      <c r="FM27" s="446"/>
      <c r="FN27" s="446"/>
      <c r="FO27" s="446"/>
      <c r="FP27" s="446"/>
      <c r="FQ27" s="446"/>
      <c r="FR27" s="446"/>
      <c r="FS27" s="446"/>
      <c r="FT27" s="446"/>
      <c r="FU27" s="446"/>
      <c r="FV27" s="446"/>
      <c r="FW27" s="446"/>
      <c r="FX27" s="446"/>
      <c r="FY27" s="446"/>
      <c r="FZ27" s="446"/>
      <c r="GA27" s="446"/>
      <c r="GB27" s="446"/>
      <c r="GC27" s="446"/>
      <c r="GD27" s="446"/>
      <c r="GE27" s="446"/>
      <c r="GF27" s="446"/>
      <c r="GG27" s="446"/>
      <c r="GH27" s="446"/>
      <c r="GI27" s="446"/>
      <c r="GJ27" s="446"/>
      <c r="GK27" s="446"/>
      <c r="GL27" s="446"/>
      <c r="GM27" s="446"/>
      <c r="GN27" s="446"/>
      <c r="GO27" s="446"/>
      <c r="GP27" s="446"/>
      <c r="GQ27" s="446"/>
      <c r="GR27" s="446"/>
      <c r="GS27" s="446"/>
      <c r="GT27" s="446"/>
      <c r="GU27" s="446"/>
      <c r="GV27" s="446"/>
      <c r="GW27" s="446"/>
      <c r="GX27" s="446"/>
      <c r="GY27" s="446"/>
      <c r="GZ27" s="446"/>
      <c r="HA27" s="446"/>
      <c r="HB27" s="446"/>
      <c r="HC27" s="446"/>
      <c r="HD27" s="446"/>
    </row>
  </sheetData>
  <mergeCells count="52">
    <mergeCell ref="AU13:BJ13"/>
    <mergeCell ref="AU14:BJ14"/>
    <mergeCell ref="AU15:AX15"/>
    <mergeCell ref="AY15:BB15"/>
    <mergeCell ref="BC15:BF15"/>
    <mergeCell ref="BG15:BJ15"/>
    <mergeCell ref="AB15:AB16"/>
    <mergeCell ref="AC15:AC16"/>
    <mergeCell ref="AD15:AD16"/>
    <mergeCell ref="AT15:AT16"/>
    <mergeCell ref="AF15:AH15"/>
    <mergeCell ref="AI15:AI16"/>
    <mergeCell ref="AJ15:AJ16"/>
    <mergeCell ref="AK15:AQ15"/>
    <mergeCell ref="AR15:AR16"/>
    <mergeCell ref="AS15:AS16"/>
    <mergeCell ref="V15:V16"/>
    <mergeCell ref="W15:W16"/>
    <mergeCell ref="X15:Y15"/>
    <mergeCell ref="Z15:Z16"/>
    <mergeCell ref="AA15:AA16"/>
    <mergeCell ref="K15:M15"/>
    <mergeCell ref="D12:AL12"/>
    <mergeCell ref="AN12:AT12"/>
    <mergeCell ref="B13:AT13"/>
    <mergeCell ref="B14:D14"/>
    <mergeCell ref="E14:T14"/>
    <mergeCell ref="U14:AT14"/>
    <mergeCell ref="B15:B16"/>
    <mergeCell ref="C15:C16"/>
    <mergeCell ref="D15:D16"/>
    <mergeCell ref="E15:G15"/>
    <mergeCell ref="H15:J15"/>
    <mergeCell ref="AE15:AE16"/>
    <mergeCell ref="N15:P15"/>
    <mergeCell ref="Q15:S15"/>
    <mergeCell ref="U15:U16"/>
    <mergeCell ref="C9:Q10"/>
    <mergeCell ref="R9:AI10"/>
    <mergeCell ref="AJ9:AT10"/>
    <mergeCell ref="B11:C11"/>
    <mergeCell ref="D11:Z11"/>
    <mergeCell ref="AA11:AB11"/>
    <mergeCell ref="AC11:AJ11"/>
    <mergeCell ref="AK11:AL11"/>
    <mergeCell ref="AM11:AT11"/>
    <mergeCell ref="B2:B6"/>
    <mergeCell ref="C2:Q8"/>
    <mergeCell ref="R2:AI8"/>
    <mergeCell ref="AJ2:AT6"/>
    <mergeCell ref="AJ7:AT7"/>
    <mergeCell ref="AJ8:AT8"/>
  </mergeCells>
  <conditionalFormatting sqref="G17:G26">
    <cfRule type="colorScale" priority="81">
      <colorScale>
        <cfvo type="min"/>
        <cfvo type="max"/>
        <color theme="0"/>
        <color theme="0"/>
      </colorScale>
    </cfRule>
    <cfRule type="cellIs" dxfId="904" priority="82" stopIfTrue="1" operator="between">
      <formula>0.9</formula>
      <formula>1.05</formula>
    </cfRule>
    <cfRule type="cellIs" dxfId="903" priority="83" stopIfTrue="1" operator="between">
      <formula>0.7</formula>
      <formula>0.8999</formula>
    </cfRule>
    <cfRule type="cellIs" dxfId="902" priority="84" stopIfTrue="1" operator="between">
      <formula>0</formula>
      <formula>0.699</formula>
    </cfRule>
    <cfRule type="cellIs" dxfId="901" priority="85" stopIfTrue="1" operator="greaterThan">
      <formula>1.05</formula>
    </cfRule>
    <cfRule type="cellIs" dxfId="900" priority="86" stopIfTrue="1" operator="between">
      <formula>0.9</formula>
      <formula>1.05</formula>
    </cfRule>
    <cfRule type="cellIs" dxfId="899" priority="87" stopIfTrue="1" operator="between">
      <formula>0.7</formula>
      <formula>0.8999</formula>
    </cfRule>
    <cfRule type="cellIs" dxfId="898" priority="88" stopIfTrue="1" operator="between">
      <formula>0</formula>
      <formula>0.699</formula>
    </cfRule>
    <cfRule type="cellIs" dxfId="897" priority="89" stopIfTrue="1" operator="greaterThan">
      <formula>1.05</formula>
    </cfRule>
    <cfRule type="colorScale" priority="90">
      <colorScale>
        <cfvo type="min"/>
        <cfvo type="max"/>
        <color theme="0" tint="-4.9989318521683403E-2"/>
        <color theme="0" tint="-4.9989318521683403E-2"/>
      </colorScale>
    </cfRule>
  </conditionalFormatting>
  <conditionalFormatting sqref="Q17:T25">
    <cfRule type="colorScale" priority="71">
      <colorScale>
        <cfvo type="min"/>
        <cfvo type="max"/>
        <color theme="0"/>
        <color theme="0"/>
      </colorScale>
    </cfRule>
  </conditionalFormatting>
  <conditionalFormatting sqref="S17:S25">
    <cfRule type="cellIs" dxfId="896" priority="72" stopIfTrue="1" operator="between">
      <formula>0.9</formula>
      <formula>1.05</formula>
    </cfRule>
    <cfRule type="cellIs" dxfId="895" priority="73" stopIfTrue="1" operator="between">
      <formula>0.7</formula>
      <formula>0.8999</formula>
    </cfRule>
    <cfRule type="cellIs" dxfId="894" priority="74" stopIfTrue="1" operator="between">
      <formula>0</formula>
      <formula>0.699</formula>
    </cfRule>
    <cfRule type="cellIs" dxfId="893" priority="75" stopIfTrue="1" operator="greaterThan">
      <formula>1.05</formula>
    </cfRule>
    <cfRule type="cellIs" dxfId="892" priority="76" stopIfTrue="1" operator="between">
      <formula>0.9</formula>
      <formula>1.05</formula>
    </cfRule>
    <cfRule type="cellIs" dxfId="891" priority="77" stopIfTrue="1" operator="between">
      <formula>0.7</formula>
      <formula>0.8999</formula>
    </cfRule>
    <cfRule type="cellIs" dxfId="890" priority="78" stopIfTrue="1" operator="between">
      <formula>0</formula>
      <formula>0.699</formula>
    </cfRule>
    <cfRule type="cellIs" dxfId="889" priority="79" stopIfTrue="1" operator="greaterThan">
      <formula>1.05</formula>
    </cfRule>
    <cfRule type="colorScale" priority="80">
      <colorScale>
        <cfvo type="min"/>
        <cfvo type="max"/>
        <color theme="0" tint="-4.9989318521683403E-2"/>
        <color theme="0" tint="-4.9989318521683403E-2"/>
      </colorScale>
    </cfRule>
  </conditionalFormatting>
  <conditionalFormatting sqref="S26">
    <cfRule type="colorScale" priority="61">
      <colorScale>
        <cfvo type="min"/>
        <cfvo type="max"/>
        <color theme="0"/>
        <color theme="0"/>
      </colorScale>
    </cfRule>
    <cfRule type="colorScale" priority="62">
      <colorScale>
        <cfvo type="min"/>
        <cfvo type="max"/>
        <color theme="0"/>
        <color rgb="FFFFEF9C"/>
      </colorScale>
    </cfRule>
    <cfRule type="cellIs" dxfId="888" priority="63" stopIfTrue="1" operator="between">
      <formula>0.9</formula>
      <formula>1.05</formula>
    </cfRule>
    <cfRule type="cellIs" dxfId="887" priority="64" stopIfTrue="1" operator="between">
      <formula>0.7</formula>
      <formula>0.8999</formula>
    </cfRule>
    <cfRule type="cellIs" dxfId="886" priority="65" stopIfTrue="1" operator="between">
      <formula>0</formula>
      <formula>0.699</formula>
    </cfRule>
    <cfRule type="cellIs" dxfId="885" priority="66" stopIfTrue="1" operator="greaterThan">
      <formula>1.05</formula>
    </cfRule>
    <cfRule type="cellIs" dxfId="884" priority="67" stopIfTrue="1" operator="between">
      <formula>0.9</formula>
      <formula>1.05</formula>
    </cfRule>
    <cfRule type="cellIs" dxfId="883" priority="68" stopIfTrue="1" operator="between">
      <formula>0.7</formula>
      <formula>0.8999</formula>
    </cfRule>
    <cfRule type="cellIs" dxfId="882" priority="69" stopIfTrue="1" operator="between">
      <formula>0</formula>
      <formula>0.699</formula>
    </cfRule>
    <cfRule type="cellIs" dxfId="881" priority="70" stopIfTrue="1" operator="greaterThan">
      <formula>1.05</formula>
    </cfRule>
  </conditionalFormatting>
  <conditionalFormatting sqref="J19">
    <cfRule type="colorScale" priority="51">
      <colorScale>
        <cfvo type="min"/>
        <cfvo type="max"/>
        <color theme="0"/>
        <color theme="0"/>
      </colorScale>
    </cfRule>
    <cfRule type="cellIs" dxfId="880" priority="52" stopIfTrue="1" operator="between">
      <formula>0.9</formula>
      <formula>1.05</formula>
    </cfRule>
    <cfRule type="cellIs" dxfId="879" priority="53" stopIfTrue="1" operator="between">
      <formula>0.7</formula>
      <formula>0.8999</formula>
    </cfRule>
    <cfRule type="cellIs" dxfId="878" priority="54" stopIfTrue="1" operator="between">
      <formula>0</formula>
      <formula>0.699</formula>
    </cfRule>
    <cfRule type="cellIs" dxfId="877" priority="55" stopIfTrue="1" operator="greaterThan">
      <formula>1.05</formula>
    </cfRule>
    <cfRule type="cellIs" dxfId="876" priority="56" stopIfTrue="1" operator="between">
      <formula>0.9</formula>
      <formula>1.05</formula>
    </cfRule>
    <cfRule type="cellIs" dxfId="875" priority="57" stopIfTrue="1" operator="between">
      <formula>0.7</formula>
      <formula>0.8999</formula>
    </cfRule>
    <cfRule type="cellIs" dxfId="874" priority="58" stopIfTrue="1" operator="between">
      <formula>0</formula>
      <formula>0.699</formula>
    </cfRule>
    <cfRule type="cellIs" dxfId="873" priority="59" stopIfTrue="1" operator="greaterThan">
      <formula>1.05</formula>
    </cfRule>
    <cfRule type="colorScale" priority="60">
      <colorScale>
        <cfvo type="min"/>
        <cfvo type="max"/>
        <color theme="0" tint="-4.9989318521683403E-2"/>
        <color theme="0" tint="-4.9989318521683403E-2"/>
      </colorScale>
    </cfRule>
  </conditionalFormatting>
  <conditionalFormatting sqref="J22">
    <cfRule type="colorScale" priority="41">
      <colorScale>
        <cfvo type="min"/>
        <cfvo type="max"/>
        <color theme="0"/>
        <color theme="0"/>
      </colorScale>
    </cfRule>
    <cfRule type="cellIs" dxfId="872" priority="42" stopIfTrue="1" operator="between">
      <formula>0.9</formula>
      <formula>1.05</formula>
    </cfRule>
    <cfRule type="cellIs" dxfId="871" priority="43" stopIfTrue="1" operator="between">
      <formula>0.7</formula>
      <formula>0.8999</formula>
    </cfRule>
    <cfRule type="cellIs" dxfId="870" priority="44" stopIfTrue="1" operator="between">
      <formula>0</formula>
      <formula>0.699</formula>
    </cfRule>
    <cfRule type="cellIs" dxfId="869" priority="45" stopIfTrue="1" operator="greaterThan">
      <formula>1.05</formula>
    </cfRule>
    <cfRule type="cellIs" dxfId="868" priority="46" stopIfTrue="1" operator="between">
      <formula>0.9</formula>
      <formula>1.05</formula>
    </cfRule>
    <cfRule type="cellIs" dxfId="867" priority="47" stopIfTrue="1" operator="between">
      <formula>0.7</formula>
      <formula>0.8999</formula>
    </cfRule>
    <cfRule type="cellIs" dxfId="866" priority="48" stopIfTrue="1" operator="between">
      <formula>0</formula>
      <formula>0.699</formula>
    </cfRule>
    <cfRule type="cellIs" dxfId="865" priority="49" stopIfTrue="1" operator="greaterThan">
      <formula>1.05</formula>
    </cfRule>
    <cfRule type="colorScale" priority="50">
      <colorScale>
        <cfvo type="min"/>
        <cfvo type="max"/>
        <color theme="0" tint="-4.9989318521683403E-2"/>
        <color theme="0" tint="-4.9989318521683403E-2"/>
      </colorScale>
    </cfRule>
  </conditionalFormatting>
  <conditionalFormatting sqref="J21">
    <cfRule type="colorScale" priority="31">
      <colorScale>
        <cfvo type="min"/>
        <cfvo type="max"/>
        <color theme="0"/>
        <color theme="0"/>
      </colorScale>
    </cfRule>
    <cfRule type="cellIs" dxfId="864" priority="32" stopIfTrue="1" operator="between">
      <formula>0.9</formula>
      <formula>1.05</formula>
    </cfRule>
    <cfRule type="cellIs" dxfId="863" priority="33" stopIfTrue="1" operator="between">
      <formula>0.7</formula>
      <formula>0.8999</formula>
    </cfRule>
    <cfRule type="cellIs" dxfId="862" priority="34" stopIfTrue="1" operator="between">
      <formula>0</formula>
      <formula>0.699</formula>
    </cfRule>
    <cfRule type="cellIs" dxfId="861" priority="35" stopIfTrue="1" operator="greaterThan">
      <formula>1.05</formula>
    </cfRule>
    <cfRule type="cellIs" dxfId="860" priority="36" stopIfTrue="1" operator="between">
      <formula>0.9</formula>
      <formula>1.05</formula>
    </cfRule>
    <cfRule type="cellIs" dxfId="859" priority="37" stopIfTrue="1" operator="between">
      <formula>0.7</formula>
      <formula>0.8999</formula>
    </cfRule>
    <cfRule type="cellIs" dxfId="858" priority="38" stopIfTrue="1" operator="between">
      <formula>0</formula>
      <formula>0.699</formula>
    </cfRule>
    <cfRule type="cellIs" dxfId="857" priority="39" stopIfTrue="1" operator="greaterThan">
      <formula>1.05</formula>
    </cfRule>
    <cfRule type="colorScale" priority="40">
      <colorScale>
        <cfvo type="min"/>
        <cfvo type="max"/>
        <color theme="0" tint="-4.9989318521683403E-2"/>
        <color theme="0" tint="-4.9989318521683403E-2"/>
      </colorScale>
    </cfRule>
  </conditionalFormatting>
  <conditionalFormatting sqref="J23">
    <cfRule type="colorScale" priority="21">
      <colorScale>
        <cfvo type="min"/>
        <cfvo type="max"/>
        <color theme="0"/>
        <color theme="0"/>
      </colorScale>
    </cfRule>
    <cfRule type="cellIs" dxfId="856" priority="22" stopIfTrue="1" operator="between">
      <formula>0.9</formula>
      <formula>1.05</formula>
    </cfRule>
    <cfRule type="cellIs" dxfId="855" priority="23" stopIfTrue="1" operator="between">
      <formula>0.7</formula>
      <formula>0.8999</formula>
    </cfRule>
    <cfRule type="cellIs" dxfId="854" priority="24" stopIfTrue="1" operator="between">
      <formula>0</formula>
      <formula>0.699</formula>
    </cfRule>
    <cfRule type="cellIs" dxfId="853" priority="25" stopIfTrue="1" operator="greaterThan">
      <formula>1.05</formula>
    </cfRule>
    <cfRule type="cellIs" dxfId="852" priority="26" stopIfTrue="1" operator="between">
      <formula>0.9</formula>
      <formula>1.05</formula>
    </cfRule>
    <cfRule type="cellIs" dxfId="851" priority="27" stopIfTrue="1" operator="between">
      <formula>0.7</formula>
      <formula>0.8999</formula>
    </cfRule>
    <cfRule type="cellIs" dxfId="850" priority="28" stopIfTrue="1" operator="between">
      <formula>0</formula>
      <formula>0.699</formula>
    </cfRule>
    <cfRule type="cellIs" dxfId="849" priority="29" stopIfTrue="1" operator="greaterThan">
      <formula>1.05</formula>
    </cfRule>
    <cfRule type="colorScale" priority="30">
      <colorScale>
        <cfvo type="min"/>
        <cfvo type="max"/>
        <color theme="0" tint="-4.9989318521683403E-2"/>
        <color theme="0" tint="-4.9989318521683403E-2"/>
      </colorScale>
    </cfRule>
  </conditionalFormatting>
  <conditionalFormatting sqref="J24:J25">
    <cfRule type="colorScale" priority="11">
      <colorScale>
        <cfvo type="min"/>
        <cfvo type="max"/>
        <color theme="0"/>
        <color theme="0"/>
      </colorScale>
    </cfRule>
    <cfRule type="cellIs" dxfId="848" priority="12" stopIfTrue="1" operator="between">
      <formula>0.9</formula>
      <formula>1.05</formula>
    </cfRule>
    <cfRule type="cellIs" dxfId="847" priority="13" stopIfTrue="1" operator="between">
      <formula>0.7</formula>
      <formula>0.8999</formula>
    </cfRule>
    <cfRule type="cellIs" dxfId="846" priority="14" stopIfTrue="1" operator="between">
      <formula>0</formula>
      <formula>0.699</formula>
    </cfRule>
    <cfRule type="cellIs" dxfId="845" priority="15" stopIfTrue="1" operator="greaterThan">
      <formula>1.05</formula>
    </cfRule>
    <cfRule type="cellIs" dxfId="844" priority="16" stopIfTrue="1" operator="between">
      <formula>0.9</formula>
      <formula>1.05</formula>
    </cfRule>
    <cfRule type="cellIs" dxfId="843" priority="17" stopIfTrue="1" operator="between">
      <formula>0.7</formula>
      <formula>0.8999</formula>
    </cfRule>
    <cfRule type="cellIs" dxfId="842" priority="18" stopIfTrue="1" operator="between">
      <formula>0</formula>
      <formula>0.699</formula>
    </cfRule>
    <cfRule type="cellIs" dxfId="841" priority="19" stopIfTrue="1" operator="greaterThan">
      <formula>1.05</formula>
    </cfRule>
    <cfRule type="colorScale" priority="20">
      <colorScale>
        <cfvo type="min"/>
        <cfvo type="max"/>
        <color theme="0" tint="-4.9989318521683403E-2"/>
        <color theme="0" tint="-4.9989318521683403E-2"/>
      </colorScale>
    </cfRule>
  </conditionalFormatting>
  <conditionalFormatting sqref="J18">
    <cfRule type="colorScale" priority="1">
      <colorScale>
        <cfvo type="min"/>
        <cfvo type="max"/>
        <color theme="0"/>
        <color theme="0"/>
      </colorScale>
    </cfRule>
    <cfRule type="cellIs" dxfId="840" priority="2" stopIfTrue="1" operator="between">
      <formula>0.9</formula>
      <formula>1.05</formula>
    </cfRule>
    <cfRule type="cellIs" dxfId="839" priority="3" stopIfTrue="1" operator="between">
      <formula>0.7</formula>
      <formula>0.8999</formula>
    </cfRule>
    <cfRule type="cellIs" dxfId="838" priority="4" stopIfTrue="1" operator="between">
      <formula>0</formula>
      <formula>0.699</formula>
    </cfRule>
    <cfRule type="cellIs" dxfId="837" priority="5" stopIfTrue="1" operator="greaterThan">
      <formula>1.05</formula>
    </cfRule>
    <cfRule type="cellIs" dxfId="836" priority="6" stopIfTrue="1" operator="between">
      <formula>0.9</formula>
      <formula>1.05</formula>
    </cfRule>
    <cfRule type="cellIs" dxfId="835" priority="7" stopIfTrue="1" operator="between">
      <formula>0.7</formula>
      <formula>0.8999</formula>
    </cfRule>
    <cfRule type="cellIs" dxfId="834" priority="8" stopIfTrue="1" operator="between">
      <formula>0</formula>
      <formula>0.699</formula>
    </cfRule>
    <cfRule type="cellIs" dxfId="833" priority="9" stopIfTrue="1" operator="greaterThan">
      <formula>1.05</formula>
    </cfRule>
    <cfRule type="colorScale" priority="10">
      <colorScale>
        <cfvo type="min"/>
        <cfvo type="max"/>
        <color theme="0" tint="-4.9989318521683403E-2"/>
        <color theme="0" tint="-4.9989318521683403E-2"/>
      </colorScale>
    </cfRule>
  </conditionalFormatting>
  <hyperlinks>
    <hyperlink ref="BB24" r:id="rId1" display="https://scj.gov.co/es/transparencia/planeacion/pol%C3%ADticas-lineamientos-y-manuales/seguimiento-al-plan-estrat%C3%A9gico-7_x000a__x000a__x000a__x000a_"/>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TaxCatchAll xmlns="95222908-3492-4fb1-8c0b-2d69d8b95be4" xsi:nil="true"/>
    <Fecha xmlns="954f3693-2a6f-4e84-bdd5-9ed64d0d3018" xsi:nil="true"/>
    <SharedWithUsers xmlns="95222908-3492-4fb1-8c0b-2d69d8b95be4">
      <UserInfo>
        <DisplayName>Andrea del Pilar Alejo Ruiz</DisplayName>
        <AccountId>3514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5F669-8C02-4A8A-9670-D3F18AF2056A}">
  <ds:schemaRefs>
    <ds:schemaRef ds:uri="http://schemas.openxmlformats.org/package/2006/metadata/core-properties"/>
    <ds:schemaRef ds:uri="http://schemas.microsoft.com/office/2006/documentManagement/types"/>
    <ds:schemaRef ds:uri="http://purl.org/dc/terms/"/>
    <ds:schemaRef ds:uri="http://purl.org/dc/dcmitype/"/>
    <ds:schemaRef ds:uri="http://www.w3.org/XML/1998/namespace"/>
    <ds:schemaRef ds:uri="http://purl.org/dc/elements/1.1/"/>
    <ds:schemaRef ds:uri="http://schemas.microsoft.com/office/2006/metadata/properties"/>
    <ds:schemaRef ds:uri="http://schemas.microsoft.com/sharepoint/v3"/>
    <ds:schemaRef ds:uri="http://schemas.microsoft.com/office/infopath/2007/PartnerControls"/>
    <ds:schemaRef ds:uri="95222908-3492-4fb1-8c0b-2d69d8b95be4"/>
    <ds:schemaRef ds:uri="954f3693-2a6f-4e84-bdd5-9ed64d0d3018"/>
  </ds:schemaRefs>
</ds:datastoreItem>
</file>

<file path=customXml/itemProps2.xml><?xml version="1.0" encoding="utf-8"?>
<ds:datastoreItem xmlns:ds="http://schemas.openxmlformats.org/officeDocument/2006/customXml" ds:itemID="{7B6EB0D6-61C1-4AD9-8062-9FE68CC84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B13F2-84C2-4F09-AFEC-5E00C66C3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23</vt:i4>
      </vt:variant>
    </vt:vector>
  </HeadingPairs>
  <TitlesOfParts>
    <vt:vector size="50" baseType="lpstr">
      <vt:lpstr>ORGANIGRAMA SDSCJ</vt:lpstr>
      <vt:lpstr>Misión Visión </vt:lpstr>
      <vt:lpstr>Plan Acción</vt:lpstr>
      <vt:lpstr>Comunicaciones</vt:lpstr>
      <vt:lpstr>Control Interno</vt:lpstr>
      <vt:lpstr>Estudios Estratégicos</vt:lpstr>
      <vt:lpstr>Control Disciplinario Interno</vt:lpstr>
      <vt:lpstr>C4</vt:lpstr>
      <vt:lpstr>Oficina Asesora de Planeación </vt:lpstr>
      <vt:lpstr>Sub Seguridad Convivencia</vt:lpstr>
      <vt:lpstr>D. Prevención</vt:lpstr>
      <vt:lpstr>D. Seguridad</vt:lpstr>
      <vt:lpstr>Sub Acceso Justicia</vt:lpstr>
      <vt:lpstr>D. Responsabilidad Penal Adoles</vt:lpstr>
      <vt:lpstr>D. Acceso Justicia</vt:lpstr>
      <vt:lpstr>D. CENTRO ESPECIAL DE RECLUSION</vt:lpstr>
      <vt:lpstr>Cárcel Distrital</vt:lpstr>
      <vt:lpstr>Sub Inversiones Fortalecimiento</vt:lpstr>
      <vt:lpstr>D Bienes SCAJ</vt:lpstr>
      <vt:lpstr>D.Operaciones Fortalecimien</vt:lpstr>
      <vt:lpstr>Sub Gestión Institucional</vt:lpstr>
      <vt:lpstr>Dir. Técnica</vt:lpstr>
      <vt:lpstr>DGH</vt:lpstr>
      <vt:lpstr>D. Jurídica Contratos</vt:lpstr>
      <vt:lpstr>D.Recursos Físicos Documental</vt:lpstr>
      <vt:lpstr>D. Financiera</vt:lpstr>
      <vt:lpstr>D TIC</vt:lpstr>
      <vt:lpstr>'Cárcel Distrital'!Área_de_impresión</vt:lpstr>
      <vt:lpstr>'Control Interno'!Área_de_impresión</vt:lpstr>
      <vt:lpstr>'D Bienes SCAJ'!Área_de_impresión</vt:lpstr>
      <vt:lpstr>'D TIC'!Área_de_impresión</vt:lpstr>
      <vt:lpstr>'D. Acceso Justicia'!Área_de_impresión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'Sub Inversiones Fortalecimiento'!Área_de_impresión</vt:lpstr>
      <vt:lpstr>'Cárcel Distrital'!Títulos_a_imprimir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Luis Enrique Arias Vera</cp:lastModifiedBy>
  <cp:revision/>
  <dcterms:created xsi:type="dcterms:W3CDTF">2022-01-19T19:42:47Z</dcterms:created>
  <dcterms:modified xsi:type="dcterms:W3CDTF">2023-07-26T21:31:15Z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