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zayra.castillo\Downloads\"/>
    </mc:Choice>
  </mc:AlternateContent>
  <bookViews>
    <workbookView xWindow="0" yWindow="0" windowWidth="19200" windowHeight="7050" tabRatio="936" firstSheet="10" activeTab="16"/>
  </bookViews>
  <sheets>
    <sheet name="ORGANIGRAMA SDSCJ" sheetId="38" r:id="rId1"/>
    <sheet name="Misión Visión " sheetId="25" r:id="rId2"/>
    <sheet name="Plan Acción" sheetId="26" r:id="rId3"/>
    <sheet name="Comunicaciones" sheetId="3" r:id="rId4"/>
    <sheet name="Oficina Asesora de Planeación " sheetId="39" r:id="rId5"/>
    <sheet name="Control Interno" sheetId="4" r:id="rId6"/>
    <sheet name="Control Disciplinario Interno" sheetId="5" r:id="rId7"/>
    <sheet name="Estudios Estratégicos" sheetId="6" r:id="rId8"/>
    <sheet name="C4" sheetId="29" r:id="rId9"/>
    <sheet name="Sub Seguridad Convivencia" sheetId="37" r:id="rId10"/>
    <sheet name="D. Prevención" sheetId="9" r:id="rId11"/>
    <sheet name="D. Seguridad" sheetId="10" r:id="rId12"/>
    <sheet name="Sub Acceso Justicia" sheetId="11" r:id="rId13"/>
    <sheet name="D. Acceso Justicia" sheetId="12" r:id="rId14"/>
    <sheet name="D. Responsabilidad Penal Adoles" sheetId="31" r:id="rId15"/>
    <sheet name="Cárcel Distrital" sheetId="28" r:id="rId16"/>
    <sheet name="Sub Inversiones Fortalecimiento" sheetId="15" r:id="rId17"/>
    <sheet name="D Bienes SCAJ" sheetId="18" r:id="rId18"/>
    <sheet name="Dir. Técnica" sheetId="16" r:id="rId19"/>
    <sheet name="D.Operaciones Fortalecimien" sheetId="33" r:id="rId20"/>
    <sheet name="Sub Gestión Institucional" sheetId="19" r:id="rId21"/>
    <sheet name="DGH" sheetId="35" r:id="rId22"/>
    <sheet name="D. Jurídica Contratos" sheetId="32" r:id="rId23"/>
    <sheet name="D.Recursos Físicos Documental" sheetId="21" r:id="rId24"/>
    <sheet name="D. Financiera" sheetId="22" r:id="rId25"/>
    <sheet name="D TIC" sheetId="3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3" hidden="1">Comunicaciones!#REF!</definedName>
    <definedName name="_xlnm._FilterDatabase" localSheetId="24" hidden="1">'D. Financiera'!#REF!</definedName>
    <definedName name="_xlnm.Print_Area" localSheetId="8">'C4'!#REF!</definedName>
    <definedName name="_xlnm.Print_Area" localSheetId="15">'Cárcel Distrital'!$B$7:$AT$21</definedName>
    <definedName name="_xlnm.Print_Area" localSheetId="3">Comunicaciones!#REF!</definedName>
    <definedName name="_xlnm.Print_Area" localSheetId="6">'Control Disciplinario Interno'!#REF!</definedName>
    <definedName name="_xlnm.Print_Area" localSheetId="5">'Control Interno'!$B$7:$AT$17</definedName>
    <definedName name="_xlnm.Print_Area" localSheetId="17">'D Bienes SCAJ'!$B$7:$AT$18</definedName>
    <definedName name="_xlnm.Print_Area" localSheetId="25">'D TIC'!$B$13:$AT$19</definedName>
    <definedName name="_xlnm.Print_Area" localSheetId="13">'D. Acceso Justicia'!$B$7:$AT$16</definedName>
    <definedName name="_xlnm.Print_Area" localSheetId="24">'D. Financiera'!#REF!</definedName>
    <definedName name="_xlnm.Print_Area" localSheetId="22">'D. Jurídica Contratos'!#REF!</definedName>
    <definedName name="_xlnm.Print_Area" localSheetId="14">'D. Responsabilidad Penal Adoles'!$B$7:$AT$16</definedName>
    <definedName name="_xlnm.Print_Area" localSheetId="19">'D.Operaciones Fortalecimien'!$B$7:$AT$26</definedName>
    <definedName name="_xlnm.Print_Area" localSheetId="23">'D.Recursos Físicos Documental'!$B$7:$AT$17</definedName>
    <definedName name="_xlnm.Print_Area" localSheetId="21">DGH!$B$7:$AT$14</definedName>
    <definedName name="_xlnm.Print_Area" localSheetId="18">'Dir. Técnica'!$B$7:$AT$18</definedName>
    <definedName name="_xlnm.Print_Area" localSheetId="7">'Estudios Estratégicos'!$B$7:$AT$17</definedName>
    <definedName name="_xlnm.Print_Area" localSheetId="12">'Sub Acceso Justicia'!#REF!</definedName>
    <definedName name="_xlnm.Print_Area" localSheetId="20">'Sub Gestión Institucional'!#REF!</definedName>
    <definedName name="_xlnm.Print_Area" localSheetId="16">'Sub Inversiones Fortalecimiento'!$B$7:$AT$16</definedName>
    <definedName name="Tipo_de_indicador">[1]!Tabla21[Tipo_de_indicador]</definedName>
    <definedName name="_xlnm.Print_Titles" localSheetId="8">'C4'!#REF!</definedName>
    <definedName name="_xlnm.Print_Titles" localSheetId="15">'Cárcel Distrital'!$7:$12</definedName>
    <definedName name="_xlnm.Print_Titles" localSheetId="3">Comunicaciones!#REF!</definedName>
    <definedName name="_xlnm.Print_Titles" localSheetId="6">'Control Disciplinario Interno'!#REF!</definedName>
    <definedName name="_xlnm.Print_Titles" localSheetId="5">'Control Interno'!$7:$12</definedName>
    <definedName name="_xlnm.Print_Titles" localSheetId="17">'D Bienes SCAJ'!$7:$12</definedName>
    <definedName name="_xlnm.Print_Titles" localSheetId="25">'D TIC'!#REF!</definedName>
    <definedName name="_xlnm.Print_Titles" localSheetId="13">'D. Acceso Justicia'!$7:$12</definedName>
    <definedName name="_xlnm.Print_Titles" localSheetId="24">'D. Financiera'!#REF!</definedName>
    <definedName name="_xlnm.Print_Titles" localSheetId="22">'D. Jurídica Contratos'!#REF!</definedName>
    <definedName name="_xlnm.Print_Titles" localSheetId="14">'D. Responsabilidad Penal Adoles'!$7:$12</definedName>
    <definedName name="_xlnm.Print_Titles" localSheetId="19">'D.Operaciones Fortalecimien'!$7:$12</definedName>
    <definedName name="_xlnm.Print_Titles" localSheetId="23">'D.Recursos Físicos Documental'!$7:$12</definedName>
    <definedName name="_xlnm.Print_Titles" localSheetId="21">DGH!$7:$12</definedName>
    <definedName name="_xlnm.Print_Titles" localSheetId="18">'Dir. Técnica'!$7:$12</definedName>
    <definedName name="_xlnm.Print_Titles" localSheetId="7">'Estudios Estratégicos'!$7:$12</definedName>
    <definedName name="_xlnm.Print_Titles" localSheetId="12">'Sub Acceso Justicia'!#REF!</definedName>
    <definedName name="_xlnm.Print_Titles" localSheetId="20">'Sub Gestión Institucional'!#REF!</definedName>
    <definedName name="_xlnm.Print_Titles" localSheetId="16">'Sub Inversiones Fortalecimiento'!$7:$12</definedName>
    <definedName name="Unidad_de_medida">[1]!Tabla24[Unidad_de_medida]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39" l="1"/>
  <c r="Q26" i="39"/>
  <c r="G21" i="3"/>
  <c r="T13" i="3"/>
  <c r="S18" i="3"/>
  <c r="R20" i="3"/>
  <c r="Q20" i="3"/>
  <c r="R19" i="3"/>
  <c r="Q19" i="3"/>
  <c r="R18" i="3"/>
  <c r="Q18" i="3"/>
  <c r="R15" i="3"/>
  <c r="Q15" i="3"/>
  <c r="S14" i="3"/>
  <c r="D18" i="21"/>
  <c r="G18" i="9"/>
  <c r="R24" i="39"/>
  <c r="Q24" i="39"/>
  <c r="R23" i="39"/>
  <c r="Q23" i="39"/>
  <c r="G13" i="3"/>
  <c r="G15" i="3"/>
  <c r="R25" i="39"/>
  <c r="Q25" i="39"/>
  <c r="R22" i="39"/>
  <c r="Q22" i="39"/>
  <c r="R21" i="39"/>
  <c r="Q21" i="39"/>
  <c r="R20" i="39"/>
  <c r="Q20" i="39"/>
  <c r="R19" i="39"/>
  <c r="Q19" i="39"/>
  <c r="R18" i="39"/>
  <c r="Q18" i="39"/>
  <c r="R17" i="39"/>
  <c r="Q17" i="39"/>
  <c r="G26" i="39"/>
  <c r="G25" i="39"/>
  <c r="G24" i="39"/>
  <c r="G23" i="39"/>
  <c r="G22" i="39"/>
  <c r="G21" i="39"/>
  <c r="G20" i="39"/>
  <c r="G19" i="39"/>
  <c r="G18" i="39"/>
  <c r="G17" i="39"/>
  <c r="R17" i="3"/>
  <c r="Q17" i="3"/>
  <c r="R16" i="3"/>
  <c r="Q16" i="3"/>
  <c r="R14" i="3"/>
  <c r="Q14" i="3"/>
  <c r="R13" i="3"/>
  <c r="Q13" i="3"/>
  <c r="G18" i="3"/>
  <c r="G17" i="3"/>
  <c r="G16" i="3"/>
  <c r="G14" i="3"/>
  <c r="G13" i="11"/>
  <c r="AU13" i="11"/>
  <c r="R16" i="31"/>
  <c r="Q16" i="31"/>
  <c r="R15" i="31"/>
  <c r="Q15" i="31"/>
  <c r="R14" i="31"/>
  <c r="Q14" i="31"/>
  <c r="R13" i="31"/>
  <c r="Q13" i="31"/>
  <c r="G16" i="29"/>
  <c r="AV15" i="31"/>
  <c r="AV14" i="31"/>
  <c r="AV13" i="31"/>
  <c r="AU16" i="31"/>
  <c r="AV16" i="31" s="1"/>
  <c r="AU14" i="31"/>
  <c r="AU13" i="31"/>
  <c r="R16" i="28"/>
  <c r="Q16" i="28"/>
  <c r="R15" i="28"/>
  <c r="Q15" i="28"/>
  <c r="R21" i="28"/>
  <c r="Q21" i="28"/>
  <c r="R20" i="28"/>
  <c r="Q20" i="28"/>
  <c r="R19" i="28"/>
  <c r="Q19" i="28"/>
  <c r="R18" i="28"/>
  <c r="Q18" i="28"/>
  <c r="R17" i="28"/>
  <c r="Q17" i="28"/>
  <c r="R14" i="28"/>
  <c r="Q14" i="28"/>
  <c r="R13" i="28"/>
  <c r="Q13" i="28"/>
  <c r="R15" i="29"/>
  <c r="Q15" i="29"/>
  <c r="R14" i="29"/>
  <c r="Q14" i="29"/>
  <c r="R13" i="29"/>
  <c r="Q13" i="29"/>
  <c r="R15" i="32"/>
  <c r="R17" i="32"/>
  <c r="Q17" i="32"/>
  <c r="R16" i="32"/>
  <c r="Q16" i="32"/>
  <c r="Q15" i="32"/>
  <c r="R14" i="32"/>
  <c r="Q14" i="32"/>
  <c r="R13" i="32"/>
  <c r="Q13" i="32"/>
  <c r="G17" i="32"/>
  <c r="G16" i="32"/>
  <c r="G15" i="32"/>
  <c r="G14" i="32"/>
  <c r="G13" i="32"/>
  <c r="T12" i="12"/>
  <c r="R16" i="12"/>
  <c r="Q16" i="12"/>
  <c r="G13" i="5"/>
  <c r="G15" i="5"/>
  <c r="G14" i="5"/>
  <c r="R15" i="5"/>
  <c r="Q15" i="5"/>
  <c r="R14" i="5"/>
  <c r="Q14" i="5"/>
  <c r="R13" i="5"/>
  <c r="Q13" i="5"/>
  <c r="R13" i="12"/>
  <c r="R15" i="12"/>
  <c r="Q15" i="12"/>
  <c r="R14" i="12"/>
  <c r="Q14" i="12"/>
  <c r="Q13" i="12"/>
  <c r="D22" i="28"/>
  <c r="R14" i="10"/>
  <c r="Q14" i="10"/>
  <c r="R13" i="10"/>
  <c r="Q13" i="10"/>
  <c r="R14" i="37"/>
  <c r="Q14" i="37"/>
  <c r="R13" i="37"/>
  <c r="Q13" i="37"/>
  <c r="R16" i="6"/>
  <c r="Q17" i="6"/>
  <c r="AU16" i="6"/>
  <c r="J16" i="6"/>
  <c r="M14" i="6"/>
  <c r="D18" i="6"/>
  <c r="Q15" i="6"/>
  <c r="R15" i="6"/>
  <c r="S15" i="6"/>
  <c r="T15" i="6"/>
  <c r="Q16" i="6"/>
  <c r="S16" i="6"/>
  <c r="T16" i="6"/>
  <c r="Q14" i="6"/>
  <c r="R14" i="6"/>
  <c r="S14" i="6"/>
  <c r="T14" i="6"/>
  <c r="R17" i="6"/>
  <c r="S17" i="6"/>
  <c r="T17" i="6"/>
  <c r="T12" i="6" s="1"/>
  <c r="BC17" i="6"/>
  <c r="AU17" i="6"/>
  <c r="AY17" i="6"/>
  <c r="R13" i="4"/>
  <c r="R17" i="4"/>
  <c r="G18" i="4"/>
  <c r="Q17" i="33"/>
  <c r="R17" i="33"/>
  <c r="S17" i="33"/>
  <c r="T17" i="33"/>
  <c r="Q15" i="33"/>
  <c r="R15" i="33"/>
  <c r="S15" i="33"/>
  <c r="T15" i="33"/>
  <c r="Q16" i="33"/>
  <c r="R16" i="33"/>
  <c r="S16" i="33"/>
  <c r="T16" i="33"/>
  <c r="Q14" i="33"/>
  <c r="R14" i="33"/>
  <c r="S14" i="33"/>
  <c r="T14" i="33"/>
  <c r="Q13" i="33"/>
  <c r="R13" i="33"/>
  <c r="S13" i="33"/>
  <c r="T13" i="33"/>
  <c r="T12" i="9"/>
  <c r="R17" i="9"/>
  <c r="R16" i="9"/>
  <c r="R15" i="9"/>
  <c r="R14" i="9"/>
  <c r="R13" i="9"/>
  <c r="T12" i="34"/>
  <c r="G20" i="34"/>
  <c r="T13" i="34"/>
  <c r="Q13" i="34"/>
  <c r="R13" i="34"/>
  <c r="S13" i="34"/>
  <c r="Q14" i="34"/>
  <c r="R14" i="34"/>
  <c r="S14" i="34"/>
  <c r="T14" i="34"/>
  <c r="Q15" i="34"/>
  <c r="R15" i="34"/>
  <c r="S15" i="34"/>
  <c r="T15" i="34"/>
  <c r="Q16" i="34"/>
  <c r="R16" i="34"/>
  <c r="S16" i="34"/>
  <c r="T16" i="34"/>
  <c r="Q17" i="34"/>
  <c r="R17" i="34"/>
  <c r="S17" i="34"/>
  <c r="T17" i="34"/>
  <c r="Q18" i="34"/>
  <c r="R18" i="34"/>
  <c r="S18" i="34"/>
  <c r="T18" i="34"/>
  <c r="Q19" i="34"/>
  <c r="R19" i="34"/>
  <c r="S19" i="34"/>
  <c r="T19" i="34"/>
  <c r="T21" i="22"/>
  <c r="AV13" i="10"/>
  <c r="Q13" i="22"/>
  <c r="R13" i="22"/>
  <c r="S13" i="22"/>
  <c r="T13" i="22"/>
  <c r="Q14" i="22"/>
  <c r="R14" i="22"/>
  <c r="S14" i="22"/>
  <c r="T14" i="22"/>
  <c r="Q15" i="22"/>
  <c r="R15" i="22"/>
  <c r="S15" i="22"/>
  <c r="T15" i="22"/>
  <c r="Q16" i="22"/>
  <c r="R16" i="22"/>
  <c r="S16" i="22"/>
  <c r="T16" i="22"/>
  <c r="Q17" i="22"/>
  <c r="R17" i="22"/>
  <c r="S17" i="22"/>
  <c r="T17" i="22"/>
  <c r="Q18" i="22"/>
  <c r="R18" i="22"/>
  <c r="S18" i="22"/>
  <c r="T18" i="22"/>
  <c r="Q19" i="22"/>
  <c r="R19" i="22"/>
  <c r="S19" i="22"/>
  <c r="T19" i="22"/>
  <c r="Q20" i="22"/>
  <c r="R20" i="22"/>
  <c r="S20" i="22"/>
  <c r="T20" i="22"/>
  <c r="Q21" i="22"/>
  <c r="R21" i="22"/>
  <c r="S21" i="22"/>
  <c r="T12" i="22"/>
  <c r="R15" i="16"/>
  <c r="Q15" i="16"/>
  <c r="R14" i="16"/>
  <c r="Q14" i="16"/>
  <c r="R13" i="16"/>
  <c r="Q13" i="16"/>
  <c r="R17" i="16"/>
  <c r="S17" i="16" s="1"/>
  <c r="T17" i="16" s="1"/>
  <c r="R16" i="16"/>
  <c r="S16" i="16" s="1"/>
  <c r="T16" i="16" s="1"/>
  <c r="G13" i="28"/>
  <c r="D19" i="18"/>
  <c r="G19" i="18"/>
  <c r="R13" i="18"/>
  <c r="R14" i="18"/>
  <c r="R15" i="18"/>
  <c r="R18" i="18"/>
  <c r="R17" i="18"/>
  <c r="R16" i="18"/>
  <c r="P16" i="18"/>
  <c r="Q16" i="18"/>
  <c r="S16" i="18"/>
  <c r="T16" i="18"/>
  <c r="P13" i="28"/>
  <c r="M13" i="28"/>
  <c r="P14" i="28"/>
  <c r="M14" i="28"/>
  <c r="G14" i="28"/>
  <c r="P15" i="28"/>
  <c r="M15" i="28"/>
  <c r="G15" i="28"/>
  <c r="P21" i="28"/>
  <c r="M21" i="28"/>
  <c r="G16" i="28"/>
  <c r="T18" i="19"/>
  <c r="T12" i="19"/>
  <c r="T12" i="15"/>
  <c r="Q16" i="16"/>
  <c r="Q17" i="16"/>
  <c r="R18" i="16"/>
  <c r="Q18" i="16"/>
  <c r="R16" i="15"/>
  <c r="S16" i="15" s="1"/>
  <c r="R15" i="15"/>
  <c r="S15" i="15" s="1"/>
  <c r="R14" i="15"/>
  <c r="S14" i="15" s="1"/>
  <c r="R13" i="15"/>
  <c r="S13" i="15" s="1"/>
  <c r="S16" i="21"/>
  <c r="S15" i="21"/>
  <c r="S14" i="21"/>
  <c r="S13" i="21"/>
  <c r="R15" i="21"/>
  <c r="R16" i="21"/>
  <c r="R17" i="21"/>
  <c r="S18" i="16"/>
  <c r="T18" i="16" s="1"/>
  <c r="G14" i="33"/>
  <c r="G15" i="33"/>
  <c r="G16" i="33"/>
  <c r="G17" i="33"/>
  <c r="G13" i="33"/>
  <c r="G13" i="16"/>
  <c r="G14" i="21"/>
  <c r="G15" i="21"/>
  <c r="G16" i="21"/>
  <c r="G17" i="21"/>
  <c r="G13" i="21"/>
  <c r="AY13" i="21"/>
  <c r="AU13" i="19"/>
  <c r="AV13" i="19"/>
  <c r="AU14" i="19"/>
  <c r="AV14" i="19"/>
  <c r="AU15" i="19"/>
  <c r="AV15" i="19"/>
  <c r="AU17" i="19"/>
  <c r="AV17" i="19"/>
  <c r="AV16" i="19"/>
  <c r="AU16" i="19"/>
  <c r="AB31" i="26"/>
  <c r="AB29" i="26"/>
  <c r="S26" i="39" l="1"/>
  <c r="T26" i="39" s="1"/>
  <c r="S20" i="3"/>
  <c r="T20" i="3" s="1"/>
  <c r="S19" i="3"/>
  <c r="T19" i="3" s="1"/>
  <c r="T18" i="3"/>
  <c r="T12" i="3" s="1"/>
  <c r="S15" i="3"/>
  <c r="T15" i="3" s="1"/>
  <c r="S24" i="39"/>
  <c r="T24" i="39" s="1"/>
  <c r="S23" i="39"/>
  <c r="T23" i="39" s="1"/>
  <c r="S17" i="39"/>
  <c r="T17" i="39" s="1"/>
  <c r="S18" i="39"/>
  <c r="T18" i="39" s="1"/>
  <c r="S19" i="39"/>
  <c r="T19" i="39" s="1"/>
  <c r="S20" i="39"/>
  <c r="T20" i="39" s="1"/>
  <c r="S21" i="39"/>
  <c r="T21" i="39" s="1"/>
  <c r="S22" i="39"/>
  <c r="T22" i="39" s="1"/>
  <c r="S25" i="39"/>
  <c r="T25" i="39" s="1"/>
  <c r="S17" i="3"/>
  <c r="T17" i="3" s="1"/>
  <c r="S16" i="3"/>
  <c r="T16" i="3" s="1"/>
  <c r="T14" i="3"/>
  <c r="S13" i="3"/>
  <c r="S16" i="31"/>
  <c r="T16" i="31" s="1"/>
  <c r="T12" i="31" s="1"/>
  <c r="S15" i="31"/>
  <c r="T15" i="31" s="1"/>
  <c r="S14" i="31"/>
  <c r="T14" i="31" s="1"/>
  <c r="S13" i="31"/>
  <c r="T13" i="31" s="1"/>
  <c r="S16" i="28"/>
  <c r="T16" i="28" s="1"/>
  <c r="S15" i="28"/>
  <c r="T15" i="28" s="1"/>
  <c r="S14" i="28"/>
  <c r="T14" i="28" s="1"/>
  <c r="S17" i="28"/>
  <c r="T17" i="28" s="1"/>
  <c r="S18" i="28"/>
  <c r="T18" i="28" s="1"/>
  <c r="S19" i="28"/>
  <c r="T19" i="28" s="1"/>
  <c r="S20" i="28"/>
  <c r="T20" i="28" s="1"/>
  <c r="S21" i="28"/>
  <c r="T21" i="28" s="1"/>
  <c r="S13" i="28"/>
  <c r="T13" i="28" s="1"/>
  <c r="S14" i="29"/>
  <c r="T14" i="29" s="1"/>
  <c r="S15" i="29"/>
  <c r="T15" i="29" s="1"/>
  <c r="S13" i="29"/>
  <c r="T13" i="29" s="1"/>
  <c r="S14" i="32"/>
  <c r="T14" i="32" s="1"/>
  <c r="S15" i="32"/>
  <c r="T15" i="32" s="1"/>
  <c r="S16" i="32"/>
  <c r="T16" i="32" s="1"/>
  <c r="S17" i="32"/>
  <c r="T17" i="32" s="1"/>
  <c r="S13" i="32"/>
  <c r="T13" i="32" s="1"/>
  <c r="S16" i="12"/>
  <c r="T16" i="12" s="1"/>
  <c r="S13" i="5"/>
  <c r="T13" i="5" s="1"/>
  <c r="S14" i="5"/>
  <c r="T14" i="5" s="1"/>
  <c r="S15" i="5"/>
  <c r="T15" i="5" s="1"/>
  <c r="S14" i="12"/>
  <c r="T14" i="12" s="1"/>
  <c r="S15" i="12"/>
  <c r="T15" i="12" s="1"/>
  <c r="S13" i="12"/>
  <c r="T13" i="12" s="1"/>
  <c r="S14" i="10"/>
  <c r="T14" i="10" s="1"/>
  <c r="S13" i="10"/>
  <c r="T13" i="10" s="1"/>
  <c r="S14" i="37"/>
  <c r="T14" i="37" s="1"/>
  <c r="S13" i="37"/>
  <c r="T13" i="37" s="1"/>
  <c r="T25" i="33"/>
  <c r="T12" i="33"/>
  <c r="S15" i="16"/>
  <c r="T15" i="16" s="1"/>
  <c r="S13" i="16"/>
  <c r="T13" i="16" s="1"/>
  <c r="S14" i="16"/>
  <c r="T14" i="16" s="1"/>
  <c r="T12" i="16"/>
  <c r="T19" i="16"/>
  <c r="BF21" i="3"/>
  <c r="T16" i="39" l="1"/>
  <c r="T12" i="32"/>
  <c r="D25" i="33"/>
  <c r="P18" i="16"/>
  <c r="P17" i="16"/>
  <c r="P16" i="16"/>
  <c r="P15" i="16"/>
  <c r="P14" i="16"/>
  <c r="M18" i="16"/>
  <c r="M17" i="16"/>
  <c r="M16" i="16"/>
  <c r="M15" i="16"/>
  <c r="M14" i="16"/>
  <c r="M13" i="16"/>
  <c r="J16" i="16"/>
  <c r="J15" i="16"/>
  <c r="J14" i="16"/>
  <c r="J13" i="16"/>
  <c r="J18" i="16"/>
  <c r="J17" i="16"/>
  <c r="G18" i="16"/>
  <c r="G17" i="16"/>
  <c r="G16" i="16"/>
  <c r="G15" i="16"/>
  <c r="G14" i="16"/>
  <c r="BF19" i="16"/>
  <c r="BG13" i="16"/>
  <c r="BC13" i="16"/>
  <c r="AY13" i="16"/>
  <c r="AU13" i="16"/>
  <c r="M13" i="11" l="1"/>
  <c r="BG14" i="11" l="1"/>
  <c r="BC14" i="11"/>
  <c r="AY14" i="11"/>
  <c r="AU14" i="11"/>
  <c r="R14" i="11"/>
  <c r="Q14" i="11"/>
  <c r="P14" i="11"/>
  <c r="J14" i="11"/>
  <c r="BG13" i="11"/>
  <c r="BC13" i="11"/>
  <c r="AY13" i="11"/>
  <c r="R13" i="11"/>
  <c r="Q13" i="11"/>
  <c r="P13" i="11"/>
  <c r="J13" i="11"/>
  <c r="S14" i="11" l="1"/>
  <c r="T14" i="11" s="1"/>
  <c r="S13" i="11"/>
  <c r="T13" i="11" s="1"/>
  <c r="T12" i="11" s="1"/>
  <c r="P15" i="29" l="1"/>
  <c r="P14" i="29"/>
  <c r="P13" i="29"/>
  <c r="M15" i="29"/>
  <c r="M14" i="29"/>
  <c r="M13" i="29"/>
  <c r="J15" i="29"/>
  <c r="J14" i="29"/>
  <c r="J13" i="29"/>
  <c r="G15" i="29"/>
  <c r="G14" i="29"/>
  <c r="G13" i="29"/>
  <c r="G13" i="4"/>
  <c r="J13" i="4"/>
  <c r="M13" i="4"/>
  <c r="P13" i="4"/>
  <c r="Q13" i="4"/>
  <c r="S13" i="4"/>
  <c r="T13" i="4" s="1"/>
  <c r="BG13" i="29" l="1"/>
  <c r="BC13" i="29"/>
  <c r="AY13" i="29"/>
  <c r="T12" i="29" l="1"/>
  <c r="G15" i="19"/>
  <c r="BF26" i="31" l="1"/>
  <c r="P16" i="31"/>
  <c r="M16" i="31"/>
  <c r="J16" i="31"/>
  <c r="G16" i="31"/>
  <c r="BG15" i="31"/>
  <c r="BC15" i="31"/>
  <c r="AY15" i="31"/>
  <c r="AU15" i="31"/>
  <c r="P15" i="31"/>
  <c r="M15" i="31"/>
  <c r="J15" i="31"/>
  <c r="G15" i="31"/>
  <c r="P14" i="31"/>
  <c r="M14" i="31"/>
  <c r="J14" i="31"/>
  <c r="G14" i="31"/>
  <c r="P13" i="31"/>
  <c r="M13" i="31"/>
  <c r="J13" i="31"/>
  <c r="G13" i="31"/>
  <c r="R14" i="35" l="1"/>
  <c r="Q14" i="35"/>
  <c r="P14" i="35"/>
  <c r="M14" i="35"/>
  <c r="J14" i="35"/>
  <c r="G14" i="35"/>
  <c r="R13" i="35"/>
  <c r="Q13" i="35"/>
  <c r="P13" i="35"/>
  <c r="M13" i="35"/>
  <c r="J13" i="35"/>
  <c r="G13" i="35"/>
  <c r="S13" i="35" l="1"/>
  <c r="T13" i="35" s="1"/>
  <c r="S14" i="35"/>
  <c r="T14" i="35" s="1"/>
  <c r="T12" i="35"/>
  <c r="T12" i="5"/>
  <c r="G17" i="6" l="1"/>
  <c r="G16" i="6"/>
  <c r="G15" i="6"/>
  <c r="G14" i="6"/>
  <c r="G13" i="6"/>
  <c r="J17" i="6"/>
  <c r="J15" i="6"/>
  <c r="J14" i="6"/>
  <c r="J13" i="6"/>
  <c r="P17" i="6"/>
  <c r="P16" i="6"/>
  <c r="P15" i="6"/>
  <c r="P14" i="6"/>
  <c r="P13" i="6"/>
  <c r="M17" i="6"/>
  <c r="M16" i="6"/>
  <c r="M15" i="6"/>
  <c r="M13" i="6"/>
  <c r="BF21" i="10" l="1"/>
  <c r="BG14" i="10"/>
  <c r="BC14" i="10"/>
  <c r="AY14" i="10"/>
  <c r="AU14" i="10"/>
  <c r="P14" i="10"/>
  <c r="M14" i="10"/>
  <c r="J14" i="10"/>
  <c r="G14" i="10"/>
  <c r="BG13" i="10"/>
  <c r="BC13" i="10"/>
  <c r="AY13" i="10"/>
  <c r="AU13" i="10"/>
  <c r="T12" i="10"/>
  <c r="P13" i="10"/>
  <c r="M13" i="10"/>
  <c r="J13" i="10"/>
  <c r="G13" i="10"/>
  <c r="BG17" i="9" l="1"/>
  <c r="BC17" i="9"/>
  <c r="AY17" i="9"/>
  <c r="AU17" i="9"/>
  <c r="Q17" i="9"/>
  <c r="P17" i="9"/>
  <c r="M17" i="9"/>
  <c r="J17" i="9"/>
  <c r="G17" i="9"/>
  <c r="BG16" i="9"/>
  <c r="BC16" i="9"/>
  <c r="AY16" i="9"/>
  <c r="AU16" i="9"/>
  <c r="Q16" i="9"/>
  <c r="P16" i="9"/>
  <c r="M16" i="9"/>
  <c r="J16" i="9"/>
  <c r="G16" i="9"/>
  <c r="BG15" i="9"/>
  <c r="BC15" i="9"/>
  <c r="AY15" i="9"/>
  <c r="AU15" i="9"/>
  <c r="Q15" i="9"/>
  <c r="P15" i="9"/>
  <c r="M15" i="9"/>
  <c r="J15" i="9"/>
  <c r="G15" i="9"/>
  <c r="BG14" i="9"/>
  <c r="BC14" i="9"/>
  <c r="AY14" i="9"/>
  <c r="AU14" i="9"/>
  <c r="Q14" i="9"/>
  <c r="P14" i="9"/>
  <c r="M14" i="9"/>
  <c r="J14" i="9"/>
  <c r="G14" i="9"/>
  <c r="BG13" i="9"/>
  <c r="BC13" i="9"/>
  <c r="AY13" i="9"/>
  <c r="AU13" i="9"/>
  <c r="Q13" i="9"/>
  <c r="P13" i="9"/>
  <c r="M13" i="9"/>
  <c r="J13" i="9"/>
  <c r="G13" i="9"/>
  <c r="S13" i="9" l="1"/>
  <c r="T13" i="9" s="1"/>
  <c r="S14" i="9"/>
  <c r="T14" i="9" s="1"/>
  <c r="S15" i="9"/>
  <c r="T15" i="9" s="1"/>
  <c r="S16" i="9"/>
  <c r="T16" i="9" s="1"/>
  <c r="S17" i="9"/>
  <c r="T17" i="9" s="1"/>
  <c r="BF15" i="37"/>
  <c r="BG14" i="37"/>
  <c r="BC14" i="37"/>
  <c r="AY14" i="37"/>
  <c r="AU14" i="37"/>
  <c r="P14" i="37"/>
  <c r="M14" i="37"/>
  <c r="J14" i="37"/>
  <c r="G14" i="37"/>
  <c r="BG13" i="37"/>
  <c r="BC13" i="37"/>
  <c r="AY13" i="37"/>
  <c r="AU13" i="37"/>
  <c r="P13" i="37"/>
  <c r="M13" i="37"/>
  <c r="J13" i="37"/>
  <c r="G13" i="37"/>
  <c r="T12" i="37" l="1"/>
  <c r="BF18" i="21" l="1"/>
  <c r="Q17" i="21"/>
  <c r="Q16" i="21"/>
  <c r="T16" i="21" s="1"/>
  <c r="Q15" i="21"/>
  <c r="T15" i="21" s="1"/>
  <c r="R14" i="21"/>
  <c r="Q14" i="21"/>
  <c r="BG13" i="21"/>
  <c r="BC13" i="21"/>
  <c r="R13" i="21"/>
  <c r="T13" i="21" s="1"/>
  <c r="Q13" i="21"/>
  <c r="S17" i="21" l="1"/>
  <c r="T17" i="21" s="1"/>
  <c r="T12" i="21" s="1"/>
  <c r="T14" i="21"/>
  <c r="R17" i="19"/>
  <c r="Q17" i="19"/>
  <c r="P17" i="19"/>
  <c r="M17" i="19"/>
  <c r="J17" i="19"/>
  <c r="R16" i="19"/>
  <c r="Q16" i="19"/>
  <c r="P16" i="19"/>
  <c r="M16" i="19"/>
  <c r="J16" i="19"/>
  <c r="R15" i="19"/>
  <c r="Q15" i="19"/>
  <c r="P15" i="19"/>
  <c r="M15" i="19"/>
  <c r="J15" i="19"/>
  <c r="R14" i="19"/>
  <c r="Q14" i="19"/>
  <c r="P14" i="19"/>
  <c r="M14" i="19"/>
  <c r="J14" i="19"/>
  <c r="G14" i="19"/>
  <c r="R13" i="19"/>
  <c r="Q13" i="19"/>
  <c r="P13" i="19"/>
  <c r="M13" i="19"/>
  <c r="J13" i="19"/>
  <c r="G13" i="19"/>
  <c r="S13" i="19" l="1"/>
  <c r="T13" i="19" s="1"/>
  <c r="S14" i="19"/>
  <c r="T14" i="19" s="1"/>
  <c r="S15" i="19"/>
  <c r="T15" i="19" s="1"/>
  <c r="S17" i="19"/>
  <c r="T17" i="19" s="1"/>
  <c r="S16" i="19"/>
  <c r="T16" i="19" s="1"/>
  <c r="G21" i="22"/>
  <c r="G15" i="22"/>
  <c r="G14" i="22"/>
  <c r="G13" i="22"/>
  <c r="P13" i="22"/>
  <c r="P21" i="22"/>
  <c r="M21" i="22"/>
  <c r="J21" i="22"/>
  <c r="P20" i="22"/>
  <c r="M20" i="22"/>
  <c r="J20" i="22"/>
  <c r="J19" i="22"/>
  <c r="J18" i="22"/>
  <c r="M17" i="22"/>
  <c r="J17" i="22"/>
  <c r="J16" i="22"/>
  <c r="P15" i="22"/>
  <c r="M15" i="22"/>
  <c r="J15" i="22"/>
  <c r="P14" i="22"/>
  <c r="M14" i="22"/>
  <c r="J14" i="22"/>
  <c r="M13" i="22"/>
  <c r="J13" i="22"/>
  <c r="BF22" i="28" l="1"/>
  <c r="G21" i="28"/>
  <c r="P20" i="28"/>
  <c r="M20" i="28"/>
  <c r="G20" i="28"/>
  <c r="P19" i="28"/>
  <c r="M19" i="28"/>
  <c r="G19" i="28"/>
  <c r="P18" i="28"/>
  <c r="M18" i="28"/>
  <c r="G18" i="28"/>
  <c r="P17" i="28"/>
  <c r="M17" i="28"/>
  <c r="J17" i="28"/>
  <c r="G17" i="28"/>
  <c r="P16" i="28"/>
  <c r="M16" i="28"/>
  <c r="J16" i="28"/>
  <c r="BG13" i="28"/>
  <c r="BF17" i="12" l="1"/>
  <c r="J16" i="12"/>
  <c r="G16" i="12"/>
  <c r="J15" i="12"/>
  <c r="J14" i="12"/>
  <c r="G14" i="12"/>
  <c r="J13" i="12"/>
  <c r="G13" i="12"/>
  <c r="T12" i="28" l="1"/>
  <c r="T22" i="28"/>
  <c r="BF18" i="32" l="1"/>
  <c r="Q16" i="15" l="1"/>
  <c r="T16" i="15" s="1"/>
  <c r="P16" i="15"/>
  <c r="M16" i="15"/>
  <c r="J16" i="15"/>
  <c r="G16" i="15"/>
  <c r="Q15" i="15"/>
  <c r="T15" i="15" s="1"/>
  <c r="P15" i="15"/>
  <c r="M15" i="15"/>
  <c r="J15" i="15"/>
  <c r="G15" i="15"/>
  <c r="Q14" i="15"/>
  <c r="T14" i="15" s="1"/>
  <c r="P14" i="15"/>
  <c r="M14" i="15"/>
  <c r="J14" i="15"/>
  <c r="G14" i="15"/>
  <c r="Q13" i="15"/>
  <c r="T13" i="15" s="1"/>
  <c r="P13" i="15"/>
  <c r="M13" i="15"/>
  <c r="J13" i="15"/>
  <c r="G13" i="15"/>
  <c r="BF19" i="18" l="1"/>
  <c r="Q18" i="18"/>
  <c r="S18" i="18" s="1"/>
  <c r="T18" i="18" s="1"/>
  <c r="P18" i="18"/>
  <c r="M18" i="18"/>
  <c r="J18" i="18"/>
  <c r="G18" i="18"/>
  <c r="Q17" i="18"/>
  <c r="S17" i="18" s="1"/>
  <c r="T17" i="18" s="1"/>
  <c r="P17" i="18"/>
  <c r="M17" i="18"/>
  <c r="J17" i="18"/>
  <c r="G17" i="18"/>
  <c r="M16" i="18"/>
  <c r="J16" i="18"/>
  <c r="G16" i="18"/>
  <c r="Q15" i="18"/>
  <c r="S15" i="18" s="1"/>
  <c r="T15" i="18" s="1"/>
  <c r="P15" i="18"/>
  <c r="M15" i="18"/>
  <c r="J15" i="18"/>
  <c r="G15" i="18"/>
  <c r="Q14" i="18"/>
  <c r="S14" i="18" s="1"/>
  <c r="T14" i="18" s="1"/>
  <c r="P14" i="18"/>
  <c r="M14" i="18"/>
  <c r="J14" i="18"/>
  <c r="G14" i="18"/>
  <c r="Q13" i="18"/>
  <c r="S13" i="18" s="1"/>
  <c r="T13" i="18" s="1"/>
  <c r="P13" i="18"/>
  <c r="M13" i="18"/>
  <c r="J13" i="18"/>
  <c r="G13" i="18"/>
  <c r="T19" i="18" l="1"/>
  <c r="T12" i="18"/>
  <c r="BF20" i="34"/>
  <c r="P19" i="34"/>
  <c r="M19" i="34"/>
  <c r="J19" i="34"/>
  <c r="G19" i="34"/>
  <c r="P18" i="34"/>
  <c r="M18" i="34"/>
  <c r="J18" i="34"/>
  <c r="G18" i="34"/>
  <c r="P17" i="34"/>
  <c r="M17" i="34"/>
  <c r="J17" i="34"/>
  <c r="G17" i="34"/>
  <c r="P16" i="34"/>
  <c r="M16" i="34"/>
  <c r="J16" i="34"/>
  <c r="G16" i="34"/>
  <c r="P15" i="34"/>
  <c r="M15" i="34"/>
  <c r="J15" i="34"/>
  <c r="G15" i="34"/>
  <c r="P14" i="34"/>
  <c r="M14" i="34"/>
  <c r="J14" i="34"/>
  <c r="G14" i="34"/>
  <c r="P13" i="34"/>
  <c r="M13" i="34"/>
  <c r="J13" i="34"/>
  <c r="G13" i="34"/>
  <c r="BF18" i="4" l="1"/>
  <c r="Q17" i="4"/>
  <c r="P17" i="4"/>
  <c r="M17" i="4"/>
  <c r="J17" i="4"/>
  <c r="G17" i="4"/>
  <c r="R16" i="4"/>
  <c r="Q16" i="4"/>
  <c r="P16" i="4"/>
  <c r="M16" i="4"/>
  <c r="G16" i="4"/>
  <c r="R15" i="4"/>
  <c r="Q15" i="4"/>
  <c r="P15" i="4"/>
  <c r="M15" i="4"/>
  <c r="J15" i="4"/>
  <c r="G15" i="4"/>
  <c r="R14" i="4"/>
  <c r="Q14" i="4"/>
  <c r="P14" i="4"/>
  <c r="M14" i="4"/>
  <c r="J14" i="4"/>
  <c r="G14" i="4"/>
  <c r="S14" i="4" l="1"/>
  <c r="T14" i="4" s="1"/>
  <c r="S15" i="4"/>
  <c r="T15" i="4" s="1"/>
  <c r="S17" i="4"/>
  <c r="T17" i="4" s="1"/>
  <c r="T12" i="4" s="1"/>
  <c r="S16" i="4"/>
  <c r="T16" i="4" s="1"/>
  <c r="BF18" i="6" l="1"/>
  <c r="BG16" i="6"/>
  <c r="BC16" i="6"/>
  <c r="AY16" i="6"/>
  <c r="BG15" i="6"/>
  <c r="BC15" i="6"/>
  <c r="AY15" i="6"/>
  <c r="AU15" i="6"/>
  <c r="BG14" i="6"/>
  <c r="BC14" i="6"/>
  <c r="AY14" i="6"/>
  <c r="AU14" i="6"/>
  <c r="BG13" i="6"/>
  <c r="BC13" i="6"/>
  <c r="AY13" i="6"/>
  <c r="AU13" i="6"/>
  <c r="R13" i="6"/>
  <c r="Q13" i="6"/>
  <c r="S13" i="6" l="1"/>
  <c r="T13" i="6" s="1"/>
  <c r="J16" i="4" l="1"/>
</calcChain>
</file>

<file path=xl/comments1.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0.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1.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2.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4.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etéreo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etéreo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etéreo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etéreo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5.xml><?xml version="1.0" encoding="utf-8"?>
<comments xmlns="http://schemas.openxmlformats.org/spreadsheetml/2006/main">
  <authors>
    <author>Olga Quintero</author>
    <author/>
    <author>Olga Patricia Quintero Castellanos</author>
    <author>tc={5C47BD7F-E9DF-4D38-9195-73A085F97918}</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 ref="C1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meta trazada fue del 80% no del 90%, la cual viene de años anteriores</t>
        </r>
      </text>
    </comment>
  </commentList>
</comments>
</file>

<file path=xl/comments16.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7.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11"/>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8.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20"/>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19.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2.xml><?xml version="1.0" encoding="utf-8"?>
<comments xmlns="http://schemas.openxmlformats.org/spreadsheetml/2006/main">
  <authors>
    <author>Olga Patricia Quintero Castellanos</author>
    <author>Olga Quintero</author>
  </authors>
  <commentList>
    <comment ref="AV16" authorId="0"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6" authorId="1"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6" authorId="1" shapeId="0">
      <text>
        <r>
          <rPr>
            <sz val="9"/>
            <color indexed="81"/>
            <rFont val="Tahoma"/>
            <family val="2"/>
          </rPr>
          <t xml:space="preserve">Soportes físicos y/o digitales,
 que permiten dar cuenta de los logros y resultados de la meta
</t>
        </r>
      </text>
    </comment>
    <comment ref="AZ16" authorId="0"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6" authorId="1"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6" authorId="1" shapeId="0">
      <text>
        <r>
          <rPr>
            <sz val="9"/>
            <color indexed="81"/>
            <rFont val="Tahoma"/>
            <family val="2"/>
          </rPr>
          <t xml:space="preserve">Soportes físicos y/o digitales,
 que permiten dar cuenta de los logros y resultados de la meta
</t>
        </r>
      </text>
    </comment>
    <comment ref="BD16" authorId="0"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6" authorId="1" shapeId="0">
      <text>
        <r>
          <rPr>
            <sz val="9"/>
            <color indexed="81"/>
            <rFont val="Tahoma"/>
            <family val="2"/>
          </rPr>
          <t xml:space="preserve">Avance de la meta en el periodo, retrasos y soluciones, avances y logros presentados, así como los beneficios y la población beneficiada/grupo atareo producto de la ejecución de la meta
</t>
        </r>
      </text>
    </comment>
    <comment ref="BF16" authorId="1" shapeId="0">
      <text>
        <r>
          <rPr>
            <sz val="9"/>
            <color indexed="81"/>
            <rFont val="Tahoma"/>
            <family val="2"/>
          </rPr>
          <t xml:space="preserve">Soportes físicos y/o digitales,
 que permiten dar cuenta de los logros y resultados de la meta
</t>
        </r>
      </text>
    </comment>
    <comment ref="BH16" authorId="0"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6" authorId="1"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6" authorId="1" shapeId="0">
      <text>
        <r>
          <rPr>
            <sz val="9"/>
            <color indexed="81"/>
            <rFont val="Tahoma"/>
            <family val="2"/>
          </rPr>
          <t xml:space="preserve">Soportes físicos y/o digitales,
 que permiten dar cuenta de los logros y resultados de la meta
</t>
        </r>
      </text>
    </comment>
  </commentList>
</comments>
</file>

<file path=xl/comments20.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1.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22.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2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atareo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4.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5.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1"/>
            <color indexed="81"/>
            <rFont val="Arial"/>
            <family val="2"/>
          </rPr>
          <t>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t>
        </r>
        <r>
          <rPr>
            <sz val="10"/>
            <rFont val="Arial"/>
            <family val="2"/>
          </rPr>
          <t xml:space="preserve">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6.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7.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comments8.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9.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Convivencia Ciudadana  y Justicia - PISCCJ o el  Plan Estratégico Institucional  - PEI  hace parte, escójalo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físicos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físicos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físicos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físicos y/o digitales,
 que permiten dar cuenta de los logros y resultados de la meta
</t>
        </r>
      </text>
    </comment>
  </commentList>
</comments>
</file>

<file path=xl/sharedStrings.xml><?xml version="1.0" encoding="utf-8"?>
<sst xmlns="http://schemas.openxmlformats.org/spreadsheetml/2006/main" count="5555" uniqueCount="1230">
  <si>
    <t>Misión</t>
  </si>
  <si>
    <t>Liderar, planear, implementar y evaluar la política pública en materia de seguridad, convivencia y acceso a la justicia, así como gestionar los servicios de emergencias, para garantizar el ejercicio de los derechos y libertades de los ciudadanos del Distrito Capital.</t>
  </si>
  <si>
    <t>Visión</t>
  </si>
  <si>
    <t>En 2024 la Secretaría Distrital de Seguridad, Convivencia y Justicia estará consolidada como el organismo distrital que lidera y articula, con otras entidades distritales y nacionales, la ejecución de las políticas en materia de seguridad, convivencia, acceso a la justicia, prevención del delito, reducción de riesgos y atención de incidentes.</t>
  </si>
  <si>
    <t>La Secretaria Distrital de Seguridad, Convivencia y Justicia (SDSSCJ) a continuación, presenta el Plan Operativo Anual (POA), el cual se formula para la presente vigencia 2023.  Este Plan en la Secretaria Distrital de Seguridad, Convivencia y Justicia (SDSCJ), se convierte en el instrumento de Planeación Institucional a corto plazo, que contiene todas las metas anuales de cada una de las dependencias que hacen parte de la estructura organizacional de la Secretaria (Decreto Distrital 413 del 30 de septiembre de 2016), definiéndose además, la relación con los proyectos de inversión y las políticas del Modelo Integrado de Planeación y Gestión -MIPG-.</t>
  </si>
  <si>
    <t>Es importante mencionar, que la elaboración del POA, se realizó de manera participativa con los servidores de la Secretaría, en espacios en donde se llevaron a cabo los análisis externos e internos, las debilidades, oportunidades, fortalezas, amenazas y riesgos que pueden llegar a incidir en el logro de los objetivos de los procesos planteados por la administración, y bajo el marco estratégico del Plan de Desarrollo Distrital 2020-2024 “Un Nuevo Contrato Social y Ambiental para la Bogotá del Siglo XXI”, los diferentes Planes Institucionales.</t>
  </si>
  <si>
    <t xml:space="preserve">Dando cumplimiento a lo establecido en la Política de Transparencia y Acceso a la Información Pública y, en la Política de Participación Ciudadana, la SDSCJ presentó el Plan de Acción 2023 para comentarios de la ciudadanía.  Este Plan de Acción está conformado por 119 metas, las cuales se pueden consultar en detalle en esta versión.  </t>
  </si>
  <si>
    <t>Proceso:</t>
  </si>
  <si>
    <t>Direccionamento Sectorial e Institucional</t>
  </si>
  <si>
    <t>Código:</t>
  </si>
  <si>
    <t>F- DS- 524</t>
  </si>
  <si>
    <t>Versión:</t>
  </si>
  <si>
    <t>Fecha Aprobación:</t>
  </si>
  <si>
    <t>Documento:</t>
  </si>
  <si>
    <t>Matriz Plan Operativo Anual</t>
  </si>
  <si>
    <t>Fecha de Vigencia: 16/12/2021</t>
  </si>
  <si>
    <t>Hoja 1 de 3</t>
  </si>
  <si>
    <t>PROCESO</t>
  </si>
  <si>
    <t>Gestión de Comunicaciones</t>
  </si>
  <si>
    <t>DEPENDENCIA:</t>
  </si>
  <si>
    <t xml:space="preserve">OFICINA ASESORA DE COMUNICACIONES </t>
  </si>
  <si>
    <t>TIPO DE PROCESO:</t>
  </si>
  <si>
    <t>Estratégico</t>
  </si>
  <si>
    <t>OBJETIVO PROCESO</t>
  </si>
  <si>
    <t>Dar a conocer y comunicar la gestión y los servicios de seguridad, convivencia y justicia por medio de una estrategia de comunicación integral con el propósito de posicionar la Entidad y mantener informados a los grupos de valor y de interés..</t>
  </si>
  <si>
    <t>FECHA DE FORMULACION: DD/MM/AAAA</t>
  </si>
  <si>
    <t>FORMULACIÓN DEL PLAN OPERATIVO Ó PLAN DE GESTIÓN</t>
  </si>
  <si>
    <t>SEGUIMIENTO AL PLAN OPERATIVO  O PLAN DE GESTIÓN</t>
  </si>
  <si>
    <t>CUANTIFICACIÓN DE LA META</t>
  </si>
  <si>
    <t>HOJA DE LA VIDA DEL INDICADOR</t>
  </si>
  <si>
    <t>ID. META GLOBAL</t>
  </si>
  <si>
    <t>META GLOBAL</t>
  </si>
  <si>
    <t>PONDERACIONES</t>
  </si>
  <si>
    <t>Trimestre I</t>
  </si>
  <si>
    <t>Trimestre II</t>
  </si>
  <si>
    <t>Trimestre III</t>
  </si>
  <si>
    <t>Trimestre IV</t>
  </si>
  <si>
    <t>ANUAL</t>
  </si>
  <si>
    <t>Avance Anual POA</t>
  </si>
  <si>
    <t>NOMBRE INDICADOR</t>
  </si>
  <si>
    <t>DEFINICIÓN</t>
  </si>
  <si>
    <t>UNIDAD DE MEDIDA</t>
  </si>
  <si>
    <t>FÓRMULA INDICADOR</t>
  </si>
  <si>
    <t>TIPO INDICADOR</t>
  </si>
  <si>
    <t>FUENTE DE INFORMACIÓN</t>
  </si>
  <si>
    <t xml:space="preserve">NIVEL DEL INDICADOR </t>
  </si>
  <si>
    <t>ESTRUCTURA DEL INDICADOR</t>
  </si>
  <si>
    <t>PERIODÍCIDAD DE DATOS</t>
  </si>
  <si>
    <t>DISPONIBILIDAD DE DATOS</t>
  </si>
  <si>
    <t xml:space="preserve">LÍNEA BASE </t>
  </si>
  <si>
    <t>INDICADOR POR TEMÁTICA</t>
  </si>
  <si>
    <t>DESAGREGACIÓN GEOGRÁFICA</t>
  </si>
  <si>
    <t>HACE PARTE DE</t>
  </si>
  <si>
    <t>RESPONDE AL CUMPLIMIENTO DE:</t>
  </si>
  <si>
    <t>OBSERVACIONES</t>
  </si>
  <si>
    <t>RESPONSABLES</t>
  </si>
  <si>
    <t>TRIMESTRE I</t>
  </si>
  <si>
    <t>TRIMESTRE II</t>
  </si>
  <si>
    <t>TRIMESTRE III</t>
  </si>
  <si>
    <t>TRIMESTRE IV</t>
  </si>
  <si>
    <t>Prog</t>
  </si>
  <si>
    <t>Eject</t>
  </si>
  <si>
    <t>%Ejec</t>
  </si>
  <si>
    <t>NUMERADOR ( Nombre de la Variable)</t>
  </si>
  <si>
    <t>DENOMINADOR ( Nombre de la variable)</t>
  </si>
  <si>
    <t>Linea Base</t>
  </si>
  <si>
    <t>Vigencia del Indicador</t>
  </si>
  <si>
    <t xml:space="preserve">Vigencia de la linea base </t>
  </si>
  <si>
    <t>Objetivo estratégico o Objetivo de calidad</t>
  </si>
  <si>
    <t>Plan de desarrollo</t>
  </si>
  <si>
    <t>PMR</t>
  </si>
  <si>
    <t>Proyectos de Inversion</t>
  </si>
  <si>
    <t>Política de gestión MIPG</t>
  </si>
  <si>
    <t>Planes Institucionales Decreto 612 de 2018</t>
  </si>
  <si>
    <t>Programado</t>
  </si>
  <si>
    <t>Ejecutado</t>
  </si>
  <si>
    <t>Análisis de avance</t>
  </si>
  <si>
    <t>Medio de verificación</t>
  </si>
  <si>
    <t>Medio de verificación.</t>
  </si>
  <si>
    <t>d</t>
  </si>
  <si>
    <t xml:space="preserve">Implementar 8 campañas de comunicación externa de acuerdo con las necesidades de cada Dependencia. </t>
  </si>
  <si>
    <t xml:space="preserve">Campañas de Comunicación Externa </t>
  </si>
  <si>
    <t xml:space="preserve">Campañas divulgadas </t>
  </si>
  <si>
    <t>Numero de campañas externas proyectadas</t>
  </si>
  <si>
    <t>Número de campañas externas divulgadas</t>
  </si>
  <si>
    <t>Efectividad</t>
  </si>
  <si>
    <t>Sedes de la Secretaria de Seguridad, Convivencia y Justicia</t>
  </si>
  <si>
    <t>Sectorial</t>
  </si>
  <si>
    <t>Valor absoluto</t>
  </si>
  <si>
    <t>Trimestral</t>
  </si>
  <si>
    <t xml:space="preserve">Alta </t>
  </si>
  <si>
    <t>No Aplica</t>
  </si>
  <si>
    <t>Gestión</t>
  </si>
  <si>
    <t xml:space="preserve">Distrital </t>
  </si>
  <si>
    <t xml:space="preserve">
10. Fortalecer la capacidad Institucional y la gestión administrativa que permita el cumplimiento de la misión institucional.
</t>
  </si>
  <si>
    <t>NA</t>
  </si>
  <si>
    <t xml:space="preserve">
Oportunidad:
 Identificar a los diferentes públicos de valor y de interés  para generar estrategias de comunicación segmentadas.</t>
  </si>
  <si>
    <t xml:space="preserve">7776 - Fortalecimiento de la gestión institucional y la participación ciudadana en la Secretaría Distrital de Seguridad, Convivencia y Justicia en Bogotá </t>
  </si>
  <si>
    <t>5. Transparencia, acceso a la información pública y lucha contra la corrupción</t>
  </si>
  <si>
    <t>9. Plan Anticorrupción y de Atención al Ciudadano</t>
  </si>
  <si>
    <t>Decreto 413 de 2016</t>
  </si>
  <si>
    <t>Jefe Oficina Asesora de Comunicaciones</t>
  </si>
  <si>
    <t>Campaña ‘Ojo al Cartel’
Esta campaña constó de la difusión de videos y mensajes invitando a la ciudadanía a denunciar a estos delincuentes. Se realizaron 11 publicaciones en diferentes formatos entre los que se encuentran los carteles en su formato original y en un formato ideado por la Oficina Asesora de Comunicaciones (máquina de escribir). Así mismo, se comunicaron las diferentes capturas que se realizaron.
Campaña ‘Redes Ciudadanas’
Esta campaña constó de varios videos en los cuales los ciudadanos que hacen parte de una Red Ciudadana y que recibieron kits tecnológicos por parte de la Secretaría Distrital de Seguridad contaran su experiencia para, a través de ellos y ellas, motivar al resto de la ciudadanía. Se realizaron 10 publicaciones en diferentes formatos.</t>
  </si>
  <si>
    <t>En el documento en pdf se puede encontrar los 21 enlaces en los cuales se soporta cada una de las campañas realizadas</t>
  </si>
  <si>
    <t>Publicar el 100% de la información requerida por la Entidad para la difusión de la Estrategia permanente de Rendición de cuentas.</t>
  </si>
  <si>
    <t xml:space="preserve">Estrategias divulgación Rendición de cuentas </t>
  </si>
  <si>
    <t xml:space="preserve">Estrategia para Rendición de cuentas </t>
  </si>
  <si>
    <t xml:space="preserve">Estrategia para Rendición de cuentas proyectado </t>
  </si>
  <si>
    <t xml:space="preserve">Estrategia para Rendición de cuentas implementado </t>
  </si>
  <si>
    <t>Dependencias</t>
  </si>
  <si>
    <t>Anual</t>
  </si>
  <si>
    <t xml:space="preserve">Amenaza:
El daño sobre la reputación de la Entidad que puede causar un oferente de las diferentes contrataciones.
</t>
  </si>
  <si>
    <t>Ninguna</t>
  </si>
  <si>
    <t xml:space="preserve">Durante el primer trimestre de la vigencia 2023 se adelantaron las siguientes actividades frente a la estrategia permanente de rendición de cuentas:
•	En febrero se realizó la consulta ciudadana con la pieza de diálogos ciudadanos para obtener información de la ciudadanía con respecto a nuestra rendición de cuentas.
•	Con la pieza Banner Rendición se invita a los ciudadanos y funcionarios a conocer nuestra estrategia de rendición de cuentas 2023
</t>
  </si>
  <si>
    <t>De acuerdo con lo anterior estas piezas fueron publicadas en página web, Intranet y redes sociales de la entidad las piezas se adjuntan en la carpeta de evidencias en el documento PDF.</t>
  </si>
  <si>
    <t>ext</t>
  </si>
  <si>
    <t>Atender el 100% de las solicitudes de servicios de comunicaciones externa presentadas por las diferentes dependencias para la difusión de información de acuerdo con sus necesidades.</t>
  </si>
  <si>
    <t>Estrategias de comunicación externa</t>
  </si>
  <si>
    <t>Atender el 100% de las solicitudes de servicios de comunicación externa presentadas por las diferentes dependencias para la difusión de información de acuerdo con sus necesidades.</t>
  </si>
  <si>
    <t xml:space="preserve">Solicitudes presentadas por las Dependencias </t>
  </si>
  <si>
    <t xml:space="preserve">Número de solicitudes proyectadas </t>
  </si>
  <si>
    <t>Número de solicitudes publicadas y entregadas</t>
  </si>
  <si>
    <t>Oportunidades: Identificar a los diferentes públicos de valor y de interés  para generar estrategias de comunicación segmentadas.</t>
  </si>
  <si>
    <t>Durante el primer trimestre de la vigencia 2023, el cual comprende los meses de enero, febrero y marzo, se presentaron veintitres (23) solicitudes de comunicaciones externas por medio del formato de Solicitud de Productos de Comunicación F-GC-571, de las cuales se atendieron oportunamente veintitres (23), por lo anterior el cumplimiento de este indicador se da en un 100% para este periodo.</t>
  </si>
  <si>
    <t>Se presenta carpeta con los respectivos formatos de solicitud.</t>
  </si>
  <si>
    <t>Aumentar 11000 seguidores  anuales en las redes sociales de la Entidad</t>
  </si>
  <si>
    <t>Nuevos seguidores en Redes sociales</t>
  </si>
  <si>
    <t>Aumentar 200 seguidores  trimestrales en las redes sociales de la Entidad: Facebook, Twitter, Instagram, Tik Tok, YouTube</t>
  </si>
  <si>
    <t xml:space="preserve">Medición Aumento de seguidores Redes sociales </t>
  </si>
  <si>
    <t xml:space="preserve">Número de seguidores nuevos proyectados </t>
  </si>
  <si>
    <t xml:space="preserve">Número de seguidores nuevos alcanzados </t>
  </si>
  <si>
    <t>Redes Sociales de la Entidad</t>
  </si>
  <si>
    <t xml:space="preserve">Entidad </t>
  </si>
  <si>
    <t>Fortaleza:
Aplicación de estrategia para aumentar el número de seguidores en las redes sociales. ( disminuir cantidad de publicaciones para aumentar el Engagement).</t>
  </si>
  <si>
    <t xml:space="preserve">Durante el primer trimestre de la vigencia 2023, se presentó un aumento del 7% en el número de total seguidores en las diferentes redes sociales con las que cuenta la Secretaría de Seguridad, Convivencia y Justicia, Este aumento se da tomando como línea base el número de seguidores del último trimestre de la vigencia 2022, para ese momento se contaba con 127701 seguidores, en el periodo para el cual se presenta este informe correspondiente al primer trimestre de la vigencia 2023 se cuenta con 	136585 seguidores lo cual representa un aumento de 8884 seguidores. </t>
  </si>
  <si>
    <t xml:space="preserve">La evidencia son los informes del ultimo trimestre del 2022 y el informe de redes del primer trimestre del 2023 en donde se evidencia el total de seguidores porc ada una de las redes sociales </t>
  </si>
  <si>
    <t>Realizar un informe general mensual sobre las noticias de la Entidad, registradas en los medios masivos de comunicación.</t>
  </si>
  <si>
    <t xml:space="preserve">Informe mensual de medios </t>
  </si>
  <si>
    <t>Número de informes proyectados</t>
  </si>
  <si>
    <t>Número de informes realizados</t>
  </si>
  <si>
    <t>OAC</t>
  </si>
  <si>
    <t>Central</t>
  </si>
  <si>
    <t>Amenazas:            Tener fuera del alcance del proceso el enfoque de la noticia de los medios de comunicación que cubren temas de la entidad.</t>
  </si>
  <si>
    <t>Durante el primer trimestre de la vigencia 2023, el cual comprende los meses de enero, febrero y marzo, se presentó un informe mensual en el cual se registra la información publicada por los medios de comunicación sobre las diferentes actividades realizadas por la entidad en este periodo de tiempo.</t>
  </si>
  <si>
    <t>Se presenta un informe por mes los cuales se encentran el la carpeta compartida.</t>
  </si>
  <si>
    <t>i</t>
  </si>
  <si>
    <t>Implementar 8 campañas de comunicación interna de acuerdo con las necesidades de cada Dependencia.</t>
  </si>
  <si>
    <t>Campañas Internas</t>
  </si>
  <si>
    <t>Implementar campañas de comunicación interna de acuerdo con las necesidades de cada Dependencia.</t>
  </si>
  <si>
    <t>Campañas internas</t>
  </si>
  <si>
    <t xml:space="preserve">Número de campañas internas proyectadas </t>
  </si>
  <si>
    <t xml:space="preserve">Número de campañas internas  divulgadas </t>
  </si>
  <si>
    <t>Debilidades:                Falta de apropiación de los formatos incluidos en los procedimientos de la OAC.</t>
  </si>
  <si>
    <t>Durante el primer trimestre de la vigencia 2023, el cual comprende los meses de enero, febrero y marzo, se realizaron 3 campañas de comunicación interna las cuales fueron Campaña expectativa SIGA, Campaña familiarización SIGA y Campaña Movilidad Sostenible.</t>
  </si>
  <si>
    <t>Se presenta los documentos en los cuales e realizaron cada una de las actividades enunciadas en el punto anterior</t>
  </si>
  <si>
    <t>Posicionar la plataforma Yammer como nuevo canal de comunicación interna. (20% de los servidores de planta y contratistas la usen )</t>
  </si>
  <si>
    <t>Plataforma Yammer</t>
  </si>
  <si>
    <t xml:space="preserve">Número de servidores que la utilizan </t>
  </si>
  <si>
    <t>Número total de servidores de la entidad</t>
  </si>
  <si>
    <t>Debilidades: Inexistencia de enlaces en las diferentes sedes externas de la Entidad, que se apropien de los temas de comunicación de la Entidad.</t>
  </si>
  <si>
    <t>Durante el primer trimestre de la vigencia 2023, el cual comprende los meses de enero, febrero y marzo, se realizaron 3 actividades para posicionar la plataforma Yammer como nuevo canal de comunicación interna las cuales consistieron en elaborar los lineamientos de uso para la plataforma, solicitar a las oficinas y dependencias los enlaces que publicaran en la plataforma y elaboro un Brief para iniciar con la campaña de lanzamiento.</t>
  </si>
  <si>
    <t>Atender el 100% de las solicitudes de servicios de comunicaciones internas presentadas por las diferentes dependencias para la difusión de información de acuerdo a sus necesidades.</t>
  </si>
  <si>
    <t>Estrategias de comunicación interna</t>
  </si>
  <si>
    <t xml:space="preserve">Solicitudes 571 presentadas por las Dependencias </t>
  </si>
  <si>
    <t>Número de solicitudes 571 proyectadas</t>
  </si>
  <si>
    <t xml:space="preserve">Dependencias </t>
  </si>
  <si>
    <t>Debilidades:
inexistencia de enlaces en las diferentes sedes externas de la Entidad que se apropien de los temas de comunicación de la Entidad.</t>
  </si>
  <si>
    <t>Durante el primer trimestre de la vigencia 2023, el cual comprende los meses de enero, febrero y marzo, se presentaron treinta y ocho (38) solicitudes de comunicaciones internar por medio del formato de Solicitud de Productos de Comunicación F-GC-571, de las cuales se atendieron oportunamente treinta y ocho (38), por lo anterior el cumplimiento de este indicador se da en un 100% para este periodo.</t>
  </si>
  <si>
    <t>Se presenta carpeta con un excel de seguimiento y los respectivos formatos de solicitud.</t>
  </si>
  <si>
    <t> </t>
  </si>
  <si>
    <t>Direccionamiento Sectorial e Institucional</t>
  </si>
  <si>
    <t>Oficina Asesora de Planeación</t>
  </si>
  <si>
    <t xml:space="preserve">OFICINA ASESORA DE PLANEACION </t>
  </si>
  <si>
    <t>Objetivo estratégico u Objetivo de calidad</t>
  </si>
  <si>
    <t>Matriz DOFA</t>
  </si>
  <si>
    <t>Acompañar las gestiones para la reglamentación derivada del Plan de Ordenamiento Territorial Vigente en los equipamientos del sector de Seguridad, defensa, convivencia y justicia.</t>
  </si>
  <si>
    <t>Gestiones derivadas del proceso de reglamentación del POT para el sector de Seguridad, defensa, convivencia y justicia.</t>
  </si>
  <si>
    <t>Implementación y apropiación al interior de la entidad de los procedimientos que permitan la toma de decisiones para los equipamientos del sector. Incluye acciones de mejora a  los instrumentos de planeación adoptados para  el sector de Seguridad, defensa, convivencia y justicia.</t>
  </si>
  <si>
    <t>Porcentaje</t>
  </si>
  <si>
    <t xml:space="preserve">Implementación prevista </t>
  </si>
  <si>
    <t>Implementación realizada</t>
  </si>
  <si>
    <t>Eficacia</t>
  </si>
  <si>
    <t>Interna</t>
  </si>
  <si>
    <t>Implementación de normativa</t>
  </si>
  <si>
    <t xml:space="preserve">
10. Fortalecer la capacidad Institucional y la gestión administrativa que permita el cumplimiento de la misión institucional.</t>
  </si>
  <si>
    <t xml:space="preserve">Un nuevo contrato social y ambiental para el siglo XXI: Plan de Desarrollo Distrital 2020 - 2024 </t>
  </si>
  <si>
    <t>-</t>
  </si>
  <si>
    <t xml:space="preserve">Amenaza 9. La información relacionada con la gestión de los equipamientos (ubicación, mantenimientos, costos recurrentes, dotaciones, etc.) no se encuentra centralizada para responder de manera óptima a los requerimientos específicos que pueden surgir en el día a día. </t>
  </si>
  <si>
    <t xml:space="preserve">1. Planeación Institucional </t>
  </si>
  <si>
    <t>Ley 388 de 1997
Decreto 555 de 2021
Acuerdo 761 de 2020</t>
  </si>
  <si>
    <t xml:space="preserve">Oficina Asesora de Planeación </t>
  </si>
  <si>
    <t>_Se realizó la revisión del procedimiento de LyD , generando lineamientos preliminares para el inicio de la formulación del plan de mejora
_Se coordinó, asesoró y consolidó la versión 1 del DTS para  el Plan Maesrtro del cuidado de acuerdo a solicitud de SPD</t>
  </si>
  <si>
    <t>Documentos anexos de verificación:
_20231100266662_Radicación de Docuemtno técnico de soporte a SDP
_anexo. DTS Diagnósticos sectoriales SDSCJ. En el marco de la reglamentación del Plan Maestro del Sistema del Cuidad y Servicios Sociales
_Proyección acciones de mejora para actualización del procedimiento PD-SD-017 "viabilidad de localización y desarrollo" para equipamientos del sector</t>
  </si>
  <si>
    <t>Realizar el seguimiento y registro al 100% de los planes de acción de Políticas Públicas Distritales y otros Planes interinstitucionales formales, en los que tenga compromisos la SDSCJ</t>
  </si>
  <si>
    <t>Seguimiento a los compromisos de la SDSCJ en las Políticas Públicas Distritales y otros Planes interinstitucionales formales.</t>
  </si>
  <si>
    <t>Registro y presentación formal a nombre de la Entidad, de la gestión hacia el cumplimiento de los compromisos institucionales en las políticas públicas y otros planes de acción interinstitucionales formales.</t>
  </si>
  <si>
    <t>Reportes</t>
  </si>
  <si>
    <t>Seguimientos realizados</t>
  </si>
  <si>
    <t>Seguimientos programados (X)</t>
  </si>
  <si>
    <t>Un nuevo contrato social y ambiental para el siglo XXI: Plan de Desarrollo Distrital 2020 - 2025</t>
  </si>
  <si>
    <t xml:space="preserve">Debilidad 1. Inoportunidad en la entrega de los análisis a los reportes realizados al proceso, por el retraso en la entrega de información por parte de las áreas.  </t>
  </si>
  <si>
    <t xml:space="preserve">18. Seguimiento y evaluación del desempeño institucional </t>
  </si>
  <si>
    <t>El reporte corresponde a los reportes presentados por el cierre del cuarto trimestre de 2022, remitidos a las Entidades principalemtne en los meses de enero, febrero y algunos en Marzo. Así también la revisiones y retroalimentaciones en los casos que aplicó.</t>
  </si>
  <si>
    <t>Evidencias de los correos remitidos desde el correo de los respectivos Jefes de Planeación, en el primer trimestre</t>
  </si>
  <si>
    <t>Desarrollar un esquema de seguimiento a la ejecución presupuestal de la inversión articulado con el Plan Anual de Adquisiciones</t>
  </si>
  <si>
    <t>Esquema de seguimiento a la ejecución presupuestal desarrollado</t>
  </si>
  <si>
    <t>Se espera apoyar la ejecución presupuestal alineada con la misión institucional y las metas del Plan de Desarrollo</t>
  </si>
  <si>
    <t>Actividades ejecutadas</t>
  </si>
  <si>
    <t>Actividades programadas</t>
  </si>
  <si>
    <t>Mensual</t>
  </si>
  <si>
    <t xml:space="preserve">Media </t>
  </si>
  <si>
    <t>Un nuevo contrato social y ambiental para el siglo XXI: Plan de Desarrollo Distrital 2020 - 2026</t>
  </si>
  <si>
    <t>Debilidad 5. Inexistencia de un sistema que integre el monitoreo y automatizado del seguimiento a herramientas como PAA, Metas y Presupuesto para identificación de alertas tempranas.</t>
  </si>
  <si>
    <t>2. Gestión presupuestal y eficiencia del gasto público</t>
  </si>
  <si>
    <t>2. Plan Anual de Adquisiciones</t>
  </si>
  <si>
    <t>Al 31 de marzo de 2023, se cuenta con el cruce de la programación del Plan Anual de adquisiciones PAA versus la programación de los recursos por meta de los proyectos de inversión, esta información se evidencia en el archivo de líneas de inversión con corte 31 de marzo de 2023</t>
  </si>
  <si>
    <t>Archivo de lineas de inversion se puede consultar en el One Drive https://scjgovcol-my.sharepoint.com/personal/ariel_layton_scj_gov_co/_layouts/15/onedrive.aspx?id=%2Fsites%2FPDD%5FPROYECTOS%2FDocumentos%20compartidos%2FPDD%5FPROYECTOS%2F03%5FSEGUIMIENTO%2F01%5FLINEAS%5FDE%5FINVERSION%2F2023&amp;listurl=https%3A%2F%2Fscjgovcol%2Esharepoint%2Ecom%2Fsites%2FPDD%5FPROYECTOS%2FDocumentos%20compartidos&amp;viewid=8635f243%2Deed6%2D4495%2Dad26%2D43ef787e9495&amp;view=0</t>
  </si>
  <si>
    <t>Realizar las actividades definidas en el plan de trabajo para obtener la Certificación de Calidad bajo la norma ISO 9001:2015.</t>
  </si>
  <si>
    <t>Porcentaje de acciones ejecutadas del Plan de trabajo para obtener la Certificación de Calidad bajo la norma ISO 9001:2015.</t>
  </si>
  <si>
    <t>Medir cada una de las acciones que se realizan para alcanzar la certificación bajo la norma ISO 9001:2015</t>
  </si>
  <si>
    <t>Acciones ejecutadas</t>
  </si>
  <si>
    <t>Acciones
programadas</t>
  </si>
  <si>
    <t>Un nuevo contrato social y ambiental para el siglo XXI: Plan de Desarrollo Distrital 2020 - 2027</t>
  </si>
  <si>
    <t>Fortaleza 4. Contar con un Sistema de gestión de Calidad que permite la estandarización de los procesos.</t>
  </si>
  <si>
    <t>7, Fortalecimiento organizacional y simplificación de procesos</t>
  </si>
  <si>
    <t>Decreto 1499 de 2017 Por medio del cual se modifica el Decreto 1083 de 2015, Decreto Único Reglamentario del Sector Función Pública, en lo relacionado con el Sistema de Gestión establecido en el artículo 133 de la Ley 1753 de 2015</t>
  </si>
  <si>
    <t xml:space="preserve">Para el primer trimestre de la vigencia, se ha definido el plan de trabajo, además de la creación de la guía para la elaboración y control de los documentos del sistema de gestión. De otro lado, el 24 de marzo se realizó mesa de trabajo con el proceso de Gestión Contractual donde se definieron los lineamientos para la transición del mapa de procesos versión 2.
De acuerdo a las solicitudes de actualización de los documentos, se han atendido el 100% ajustando los cambios de encabezado y pie de página, además de contenido para algunos tipos documentales como instructivos. </t>
  </si>
  <si>
    <t>Plan de trabajo, lista de asistencia y listado de documentos oficiales actualizados a 31-03-2023</t>
  </si>
  <si>
    <t xml:space="preserve">Diseñar e Implementar estrategia de apropiación del modelo integrado de planeación y gestión.  </t>
  </si>
  <si>
    <t xml:space="preserve">Porcentaje de implementación de la estrategia de apropiación de MIPG </t>
  </si>
  <si>
    <t xml:space="preserve">Medir el diseño de la estrategia de apropiación del Modelo Integrado de Planeación y Gestión y las actividades de implementación de la misma. </t>
  </si>
  <si>
    <t>Un nuevo contrato social y ambiental para el siglo XXI: Plan de Desarrollo Distrital 2020 - 2028</t>
  </si>
  <si>
    <t>Fortaleza 1. Uso y apropiación del portal MIPG (Software que permite la gestión del Modelo Integrado de Planeación y Gestión), para la mejora en el monitoreo y seguimiento del modelo y los diferentes aspectos del sistema de Gestión de Calidad.</t>
  </si>
  <si>
    <t>El 17 de febrero se reunió el equipo MIPG de la Oficina Asesora de Planeación para evaluar las lecciones aprendidas sobre la estrategia de apropiación 2022 y definir los temas para la estrategia 2023, en aras de poder convocar al equipo de comunicaciones para socializar las necesidades y plantear las actividades a desarrollar a partir del mes de abril.</t>
  </si>
  <si>
    <t>Acta de reunión</t>
  </si>
  <si>
    <t xml:space="preserve">Realizar las acciones previas de preparación para el desarrollo de la audiencia pública de rendición de cuentas </t>
  </si>
  <si>
    <t xml:space="preserve">Porcentaje de acciones desarrolladas para la preparación de la rendición de cuentas. </t>
  </si>
  <si>
    <t xml:space="preserve">Medir las acciones que se realizarán como preparatorias a la audiencia pública de rendición de cuentas. </t>
  </si>
  <si>
    <t>Un nuevo contrato social y ambiental para el siglo XXI: Plan de Desarrollo Distrital 2020 - 2029</t>
  </si>
  <si>
    <t xml:space="preserve">Fortaleza 5. Consolidación de la estrategia de Rendición de Cuentas, teniendo en cuenta los lineamientos  del Departamento Administrativo de la Función Pública, la Veeduría Distrital y la Alcaldía Mayor. </t>
  </si>
  <si>
    <t>9. Participación ciudadana en la gestión pública</t>
  </si>
  <si>
    <t xml:space="preserve">Se formuló y publicó la estrategia anual de Rendición de Cuentas con enfoque diferencial y de genero, se socializó al equipo líder de Rendición de cuentas de la entidad de conformdiad con lineamientos emitidos por el DAFP en el Manual Único de Rendición de Cuentas. Por último se realizó el autodiagnóstico MIPG 2022 con el fin de tener insumo para la formulación de la estrategia de Rendición de Cuentas.
Se acogieron las orientaciones técnicas y metodológicas emitidas por la Veeduría Distrital a través de la circular 001 y 002 de 2023 relacionadas con la inclusión de las peticiones ciudadanas resultado de la Audiencia Pública de Rendición de Cuentas en los diálogos ciudadanos que se tienen mapeados para el 2023 de conformidad con el PAAC 2023. </t>
  </si>
  <si>
    <t>Autodiagnostico y la estrategia</t>
  </si>
  <si>
    <t xml:space="preserve">Liderar la formulación y realizar el  monitoreo al Plan Anticorrupción y de Atención al Ciudadano-PAAC y el Plan de Acción de MIPG. </t>
  </si>
  <si>
    <t xml:space="preserve">Porcentaje de planes formulados y con monitoreo. </t>
  </si>
  <si>
    <t xml:space="preserve">Medir el porcentaje de cumplimiento en la formulación y el monitoreo de Plan Anticorrupción y de Atención al Ciudadano-PAAC y el Plan de Acción de MIPG. </t>
  </si>
  <si>
    <t>Planes con monitoreo</t>
  </si>
  <si>
    <t xml:space="preserve">Planes formulados </t>
  </si>
  <si>
    <t>Un nuevo contrato social y ambiental para el siglo XXI: Plan de Desarrollo Distrital 2020 - 2030</t>
  </si>
  <si>
    <t xml:space="preserve">6. Transparencia, acceso a la información pública y lucha contra la corrupción. </t>
  </si>
  <si>
    <t>Se remitieron memorandos con lineamientos y directrices para el monitoreo al plan anticorrupción y atención al ciudadano PAAC 2023., así mismo se realiza primer monitoreo bimestral del plan.
Los días 14, 15, 17, 24, se desarrollaron mesas de trabajo con las dependencias de: Oficina Asesora de Comunicaciones, Oficina Asesora de Planeación, Subdirección de Gestión Institucional- Atención y Servicio al Ciudadano, Dirección de Tecnologías y Sistemas de la Información, Dirección de Talento Humano, Subsecretaria de Seguridad y la Subsecretaria de Acceso a la Justicia, lo anterior para revisión de programación de las actividades del plan.
Para la formulación del plan de acción MIPG, se encuentran en revisión los autodiagnósticos de las políticas MIPG , diligenciados con información con corte a 2022.</t>
  </si>
  <si>
    <t>Memorandos enviados con lineamientos
Pantallazos guardados de las reuniones
Archivo Excel con monitoreo del primer bimestre del PAAC
Archivo de Excel con observaciones y avance de revisión.
Correo electronico
Archivos de excel con autodiagnosticos</t>
  </si>
  <si>
    <t xml:space="preserve">Acompañar metodológicamente la formulación y realizar el  seguimiento a Planes Institucionales: Plan Estratégico institucional PEI, Plan de Acción- POA, </t>
  </si>
  <si>
    <t>Planes Institucionales formulados y con seguimiento</t>
  </si>
  <si>
    <t>Se espera efectuar  seguimientos a los Planes Institucionales en el marco de la normatividad vigente para la retroalimentación de la entidad, la adopción de acciones de mejora y el cumplimiento misional de la entidad</t>
  </si>
  <si>
    <t>Seguimientos previstos (x)</t>
  </si>
  <si>
    <t>Seguimientos</t>
  </si>
  <si>
    <t>Un nuevo contrato social y ambiental para el siglo XXI: Plan de Desarrollo Distrital 2020 - 2031</t>
  </si>
  <si>
    <t>1. Planeación Institucional</t>
  </si>
  <si>
    <t>Acuerdo  Plan de Desarrollo Distrital Acuerdo 761 de 2020,
Decreto 413/2016 Estructura organizacional y funcional  SCJ</t>
  </si>
  <si>
    <t xml:space="preserve">
En el trimestre se acompaño a las diferentes dependencias de la SDSCJ en la formulación del Plan de Acción - POA 2023 y se realizó el seguimiento del cuarto trimestre del Plan de Acción - POA 2022, elaborandose el informe consolidado de la SDSCJ en Excel y el informe en Word.
Se elaboró el informe consolidado del Plan Estrategico Institucional  del cuarto trimestre 2022;
Los informes se publicaron en la página web de la entidad.</t>
  </si>
  <si>
    <t>https://view.officeapps.live.com/op/view.aspx?src=https%3A%2F%2Fscj.gov.co%2Fsites%2Fdefault%2Ffiles%2Fplaneacion%2FPEI%2520DICIEMBRE2022%2520%25281%2529.xlsx&amp;wdOrigin=BROWSELINK
https://view.officeapps.live.com/op/view.aspx?src=https%3A%2F%2Fscj.gov.co%2Fsites%2Fdefault%2Ffiles%2Fplaneacion%2FPOA%2520-%2520PLAN%2520DE%2520ACCION%2520%2520%2520SEGUIMIENTO%25202022.xlsx&amp;wdOrigin=BROWSELINK</t>
  </si>
  <si>
    <t>Desarrollar actividades que permitan fortalecer los cinco programas ambientales del Plan Institucional de Gestión Ambiental PIGA, en el marco del cumplimiento normativo ambiental vigente.</t>
  </si>
  <si>
    <t>Componente ambiental SDSCJ</t>
  </si>
  <si>
    <t xml:space="preserve">Contribuir en el desarrollo sostenible de la SDSCJ, en el marco de las acciones propuestas en el Plan de Acción Ambiental PIGA.  </t>
  </si>
  <si>
    <t xml:space="preserve">Porcentaje </t>
  </si>
  <si>
    <t xml:space="preserve">Eficacia </t>
  </si>
  <si>
    <t xml:space="preserve">Gestión </t>
  </si>
  <si>
    <t>Un nuevo contrato social y ambiental para el siglo XXI: Plan de Desarrollo Distrital 2020 - 2032</t>
  </si>
  <si>
    <t xml:space="preserve">Debilidad 8. Insuficiencia en la cobertura de las capacitaciones y/o sensibilizaciones relacionadas con el cuidado del medio ambiente.  </t>
  </si>
  <si>
    <t>Durante el trimestre se ejecutaron las actividades conforme lo programado, de las cuales se resaltan las siguientes; elaboración y presentación a la Secretaría Distrital de Ambiente de los informes periódicos del PIGA (verificación, seguimiento al plan de acción, huella de carbono y elementos plásticos de un solo uso), a la UAESP los informes aprovechamiento de residuos e implementación del Plan de Acción Interno para el Aprovechamiento de los Residuos y actualización del informe No.19 Información Institucional en atención al cambio de Gestor Ambiental ; ejecución de visitas de seguimiento a la Cárcel Distrital de Varones y Anexo de Mujeres, Centro Especial de Reclusión - CER, Casa de Justicia Mártires y Centro de Servicios Judiciales para Adolescentes - CESPA;  seguimiento a la recolección de residuos aprovechables en el CER y control a la gestión de este material a través del Acuerdo de Corresponsabilidad suscrito con la organización El Porvenir;  avance en la estructuración del proceso contractual para suscribir Acuerdo de Corresponsabilidad para la gestión de residuos aprovechables en nueve sedes; reporte de generación de residuos peligrosos en el Registro único Ambiental del IDEAM; sensibilización sobre movilidad sostenible a través de la divulgación de las jornadas del Día de la Movilidad Sostenible en las entidades del distrito, sobre el uso eficiente del agua y sobre el consumo responsable a través de la divulgación de piezas gráficas y de notas en la Intranet; visitas de seguimiento ambiental a talleres con los cuales se tiene suscrito contrato de mantenimiento de vehículos y motos. Con lo anterior se garantiza el cumplimiento normativo y la implementación de los controles establecidos en la identificación de aspectos e impactos ambientales.</t>
  </si>
  <si>
    <t xml:space="preserve"> Para el cumplimiento de la meta No. 9, se desarrollaron y trasmitieron los informes normativos que garantizan el seguimiento ambiental de los programas ambientales del Plan Institucional de Gestión Ambiental PIGA con los siguientes soportes: 
•	Certificado de trasmisión Información institucional retrasmisión (actualización del gestor ambiental y su equipo) SDA.
•	Certificado de trasmisión del reporte de Verificación SDA.
•	Certificado de trasmisión Informe Huella de Carbono SDA.
•	Certificado de trasmisión Plan de acción 2023 SDA.
•	Certificado de trasmisión Informe reducción de plásticos de un solo uso SDA.
•	Informe de aprovechamiento y PAI de la gestión integral de residuos aprovechables UAESP. 
•	Soportes de socialización y capacitación ambiental 
•	Soportes visitas de seguimiento 
•	Seguimiento de residuos peligrosos  	
https://scjgovcol.sharepoint.com/:f:/s/OficinaAsesoradePlaneacin/EhCdk5AwQitAnhtuhfnobeABTstTGrcCGhqyAyQPd4AYaA?e=1modQX
</t>
  </si>
  <si>
    <t>Apoyar la articulación, el acompañamiento  y asistencia a las Subsecretarías misionales y a la MEBOG, en la actualización de los criterios de elegibilidad y viabilidad del Sector, así como de sus anexos técnicos, para los Fondos de Desarrollo Local</t>
  </si>
  <si>
    <t>Criterios de elegibilidad y viabilidad actualizados</t>
  </si>
  <si>
    <t>Cooperar y articular desde la OAP en las gestiones que deban ser adelantadas por las Subsecretarías misionales y a la MEBOG, para la formulación y/o actualización de los criterios de elegibilidad y viabilidad del Sector, así como de sus anexos técnicos.</t>
  </si>
  <si>
    <t>Documento</t>
  </si>
  <si>
    <t>Documento de Criterios de elegibilidad y viabilidad</t>
  </si>
  <si>
    <t xml:space="preserve">
10. Fortalecer la capacidad Institucional y la gestión administrativa que permita el cumplimiento de la misión institucional.</t>
  </si>
  <si>
    <t>Un nuevo contrato social y ambiental para el siglo XXI: Plan de Desarrollo Distrital 2020 - 2033</t>
  </si>
  <si>
    <t xml:space="preserve">Debilidad 9. Debilidades en los proceso de socialización de los criterios de elegibilidad y viabilidad de las líneas de inversión local, en el marco de los presupuestos participativos. </t>
  </si>
  <si>
    <t>18. Seguimiento y evaluación del desempeño institucional</t>
  </si>
  <si>
    <t>1. Durante el mes de febrero y marzo seadelantaron las mesas técnicas con los fondos de desarrollo local parz definir, las necesidades de dotación junto con la MEBOG en cada uno de los componentes de gasto.
2. Se articuló con las subsecretarias de seguridad y acceso a la justicia, la actualizacion de los criterios de elegibilidad y viabilidad del sector
3. Se efectuó la consolidación de los criterios de elegibilidad y viabilidad y su anexo 5 para la aprobacion de la MEBOG y la Sub Inversiones, previo envío a la SDP
4. Se asistió con el jefe de la OAP, el Sub. de Gestión y la Sub. Inversiones a la reunión convocada el 16 de marzo con la Directora Distrital de Presupuestso, el DIrector de planeación de la inversión Local de la SDP y la Secretaria de Gobierno, para definir uso y destinacion de recursos de excedentes financieros que se incorporaran a los FDL.</t>
  </si>
  <si>
    <t>1.1. Se adjunta en PDF los enlaces de las grabaciones de las reuniones sostenidas co9n los FDL para determinar dotaiones para la MEBOG.
2.1. Se adjunta en PDF los correos mediante los cuales se define los términos en que fueron actualizados los criterios de cada Subsecretaria , Acceso a la Justicia y Seguridad y Convivencia.
3.1. En archivos PDF se evidencia con el correo de la solicitud de aprobación de los criterios enviada a los profesionales de las Subsecretarias de Acceso a la Justicia y Seguridad y Convivencia y con el correo enviado a la Sub inversiones y a la MEBOG para la aprobación del anexo 5 
4.1. Se adjunta la convocatoria recibida de la Directora Distrital de Presupuesto para la reunion del 16 de marzo</t>
  </si>
  <si>
    <t>FORMULACIÓN DEL PLAN OPERATIVO O PLAN DE GESTIÓN</t>
  </si>
  <si>
    <t>Línea Base</t>
  </si>
  <si>
    <t xml:space="preserve">Vigencia de la línea base </t>
  </si>
  <si>
    <t>Proyectos de Inversión</t>
  </si>
  <si>
    <t>Fortalecimiento del Sistema de Control Interno de la entidad, a través de la ejecución y seguimiento del Plan Anual de Auditoria aprobado para la vigencia.</t>
  </si>
  <si>
    <t>Porcentaje de Ejecución Plan Anual de Auditoria Interna</t>
  </si>
  <si>
    <t>Medir la ejecución de las actividades programadas en el PAAI  de la Secretaria Distrital de Seguridad, Convivencia y Justicia.</t>
  </si>
  <si>
    <t>Numero de actividades ejecutadas para el periodo</t>
  </si>
  <si>
    <t>Numero de actividades programadas para el periodo</t>
  </si>
  <si>
    <t>Formato FT-SM-85</t>
  </si>
  <si>
    <t>Baja</t>
  </si>
  <si>
    <t>Un nuevo contrato social y ambiental para la Bogotá del Siglo XXI”</t>
  </si>
  <si>
    <t xml:space="preserve">Empoderamiento en el desarrollo del rol de liderazgo estratégico brindado por la Alta Dirección a la Oficina de Control Interno, a través del soporte que se brinda para  la toma de decisiones agregando valor de manera independiente mediante la presentación de informes. </t>
  </si>
  <si>
    <t>18. Control interno</t>
  </si>
  <si>
    <t>Decreto 648 de 2017</t>
  </si>
  <si>
    <t>La información requerida para la medición de la meta, es de manejo de la Oficina de Control Interno.</t>
  </si>
  <si>
    <t>Oficina de Control Interno</t>
  </si>
  <si>
    <t>Se ejecutó el 100% de las actividades programadas para el 1 trimestre 2023 contempladas en el PAAuditoría (enero: 27 actividades, febrero: 15 actividades y marzo: 5 actividades).</t>
  </si>
  <si>
    <t>SegumientoPAA a corte 31 de marzo 2023</t>
  </si>
  <si>
    <t>Evaluar el diseño, aplicación y efectividad de los controles establecidos para los riesgos identificados por la entidad.</t>
  </si>
  <si>
    <t>Porcentaje de Informes de seguimientos a Riesgos realizados por la tercera línea de defensa.</t>
  </si>
  <si>
    <t>Medir la ejecución de los seguimientos programadas en  lo referente a riesgos.</t>
  </si>
  <si>
    <t>Numero de informes ejecutados para el periodo</t>
  </si>
  <si>
    <t>Numero de informes programados para el periodo</t>
  </si>
  <si>
    <t>Informes de Seguimiento a Riesgos</t>
  </si>
  <si>
    <t>Ley 1474 de 2011
Decreto 648 de 2017</t>
  </si>
  <si>
    <t>Durante el primer trimestre 2023 la OCI realizó dos evaluaciones a los riesgos de la entidad asi:
* Evaluación de controles asociados a los riesgos por procesos, estratégicos y oportunidades de mejora a corte 31 diciembre 2022. Memorando 20231300088463
* Evaluación de controles asociados a los riesgos de corrupción a corte 31 diciembre 2022. Memorando 20231300024003</t>
  </si>
  <si>
    <t xml:space="preserve">https://scj.gov.co/sites/default/files/control/Inf-Riesgos-IV-Trim-2022.pdf
https://scj.gov.co/sites/default/files/control/Inf_Segu_III_cuat_PAAC_MRC_2022.pdf </t>
  </si>
  <si>
    <t>Realizar seguimiento a las acciones formuladas en el Plan de Mejoramiento Interno y Externos.</t>
  </si>
  <si>
    <t>Porcentaje de Informes de seguimientos a Planes de Mejoramiento realizados por la tercera línea de defensa.</t>
  </si>
  <si>
    <t>Medir la ejecución de los seguimientos programadas en  lo referente a Planes de Mejoramiento</t>
  </si>
  <si>
    <t>Informes de Seguimiento a Planes de Mejoramiento</t>
  </si>
  <si>
    <t>Durante el primer trimestre 2023 la OCI realizó dos seguimientos a los Planes de Mejoramiento asi:
* Seguimiento al Plan de Mejoramiento Interno  a corte 31 diciembre 2022. Memorando 20231300033153
* Seguimiento al Plan de Mejoramiento Institucional a corte 31 diciembre 2022. Memorando 20231300041363</t>
  </si>
  <si>
    <t>https://scj.gov.co/sites/default/files/control/Informe_Seg_PMI_IV_Trim_2022.pdf 
https://scj.gov.co/sites/default/files/control/Inf_Seg_IV_Trim_2022.pdf</t>
  </si>
  <si>
    <t>Asesorar a la alta dirección  a través del Comité Interinstitucional de Control Interno CICCI.</t>
  </si>
  <si>
    <t>Porcentaje de  participación en comité CICCI</t>
  </si>
  <si>
    <t>Asesorar a la dirección en las actividades preventivas y alertas necesarias para el cumplimiento de las metas y objetivos institucionales.</t>
  </si>
  <si>
    <t>Numero de Comités CICCI para el periodo</t>
  </si>
  <si>
    <t>Numero de Comités CICCI programados para el periodo</t>
  </si>
  <si>
    <t>Actas de Comité CICCI</t>
  </si>
  <si>
    <t xml:space="preserve">El Comité Institucional de Cordinación de Control Interno se realizó el 27 de enero 2023, en este comité se revisarón los siguientes temas:
* Resultado de la Ejecución del Plan Anual de Auditoria Vigencia 2022.
* Resultado Estados Planes de Mejoramiento (Institucional e Interno) a diciembre 2022
* Presentación para aprobación del Plan Anual de Auditoría 2023
</t>
  </si>
  <si>
    <t>Acta N° 1 y presentación del comité CICCI del 27 de enero 2023</t>
  </si>
  <si>
    <t>Realizar alertamiento a las áreas en lo referente al  cumplimiento de los tiempos de respuesta a solicitudes de entes de control.</t>
  </si>
  <si>
    <t>Porcentaje de alertamiento realizados de tiempos de respuesta a solicitudes de Entes de Control</t>
  </si>
  <si>
    <t>Medir la gestión realizada por la OCI con respecto a el alertamiento preventivo para dar cumplimiento a los tiempos establecidos en las solicitudes de entes de Control.</t>
  </si>
  <si>
    <t>Numero de alertas realizadas para el periodo</t>
  </si>
  <si>
    <t>Numero de requerimientos de entes de Control recibidos para el periodo</t>
  </si>
  <si>
    <t>Base de Datos Alertamientos</t>
  </si>
  <si>
    <t>Sin Línea Base</t>
  </si>
  <si>
    <t>Se recibieron 225 solicitudes de entes de control en el 1 trimestre 2023, los cuales fueron analizados por el profesional designado, se alertaron 177 solicitudes, para 40 de estos no aplicaba alertamiento dada la tipificación del requerimiento y 8 de ellas debido a la fecha de recibido en la SDSCJ (31 de marzo) fueron alertados en el siguiente día habil, es decir en abril 2023, por lo anterior, el resultado del indicador para esta actividad es del 96%</t>
  </si>
  <si>
    <t>Matriz de Control Seguimiento Requerimiento Entes Control 2023</t>
  </si>
  <si>
    <t>Realizar 3 ciclos de capacitaciones en temas que permitan  prevenir las conductas con incidencia disciplinaria</t>
  </si>
  <si>
    <t>Capacitaciones</t>
  </si>
  <si>
    <t>Ciclos de capacitaciones en temas que permitan  prevenir las conductas con incidencia disciplinaria en la Secretaría de Seguridad Convivencia y Justicia</t>
  </si>
  <si>
    <t>ciclo de capacitación (capacitaciones por tema)</t>
  </si>
  <si>
    <t>Número de ciclos de capacitaciones realizadas durante el periodo que  permitan  prevenir las conductas con incidencia disciplinaria</t>
  </si>
  <si>
    <t>Número de ciclos  capacitaciones programadas durante el periodo que  permitan  prevenir las conductas con incidencia disciplinaria</t>
  </si>
  <si>
    <t xml:space="preserve">listados de asistencia y actas </t>
  </si>
  <si>
    <t xml:space="preserve">Semestral </t>
  </si>
  <si>
    <t>N/A</t>
  </si>
  <si>
    <t>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
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t>
  </si>
  <si>
    <t>6. Plan Institucional de Capacitación</t>
  </si>
  <si>
    <t>Ley 1952 de 2019 y directiva 008 de 2021</t>
  </si>
  <si>
    <t>Oficina de Control Disciplinario Interno</t>
  </si>
  <si>
    <t>Fase preliminar de estructuración de los procesos de capacitación, estableciendo la metodología a emplear y priorizando la temática para su ejecución en el segundo trimestre del 2023.</t>
  </si>
  <si>
    <t>Instruir el 100% de los procesos disciplinarios activos en la OCDI en los términos de ley</t>
  </si>
  <si>
    <t>Procesos disciplinarios instruidos</t>
  </si>
  <si>
    <t>instrucción e impulso del 100% de los procesos disciplinarios activos en la OCDI</t>
  </si>
  <si>
    <t>porcentaje</t>
  </si>
  <si>
    <t>sumatoria de procesos instruidos e impulsados en la OCDI *100</t>
  </si>
  <si>
    <t>Numero de procesos activos en la OCDI para el periodo</t>
  </si>
  <si>
    <t xml:space="preserve">Procesos disciplinarios, actas de reuniones mensuales de seguimiento a metas de la OCDI, matriz de procesos y autos activos </t>
  </si>
  <si>
    <t>Demoras en el proceso de revisión de proyectos de decisiones por parte del despacho que generan congestión en el trámite de decisiones</t>
  </si>
  <si>
    <t>17. Seguimiento y evaluación del desempeño institucional</t>
  </si>
  <si>
    <t>Ley 1952 de 2019, Ley 2094 de 2021, Ley de transparencia, Ley anticorrupción Y demás normas que las modifiquen deroguen</t>
  </si>
  <si>
    <t>De manera conjunta el equipo OCDI procede a realizar la revisión y seguimiento de todos y cada uno de los procesos disciplinarios activos que cursan tramite a la fecha en la Oficina de Control Disciplinario Interno, resultando 43 autos dentro de los procesos en cabeza de la oficina.</t>
  </si>
  <si>
    <t>https://scjgovcol-my.sharepoint.com/:f:/r/personal/mauricioj_lopez_scj_gov_co/Documents/SOPORTES%20POA?csf=1&amp;web=1&amp;e=dz8xiD</t>
  </si>
  <si>
    <t xml:space="preserve">Realizar dos campañas de sensibilización y/o prevención de conductas con incidencia disciplinaria </t>
  </si>
  <si>
    <t>campañas de sensibilización</t>
  </si>
  <si>
    <t>campañas de sensibilización que permitan la prevención de las conductas con incidencia disciplinaria en la Secretaría de Seguridad Convivencia y Justicia</t>
  </si>
  <si>
    <t>campañas ejecutadas</t>
  </si>
  <si>
    <t>Número de campañas realizadas durante el periodo que  permitan  prevenir las conductas con incidencia disciplinaria</t>
  </si>
  <si>
    <t>campañas programadas durante el periodo que  permitan  prevenir las conductas con incidencia disciplinaria</t>
  </si>
  <si>
    <t xml:space="preserve">soporte de piezas masivas, videos, actas de reunión </t>
  </si>
  <si>
    <t xml:space="preserve">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</si>
  <si>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
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t>
  </si>
  <si>
    <t>Fase preliminar de estructuración del material de apoyo de las campañas de sensibilización y/o prevención de conductas con incidencia disciplinaria, para su ejecución en el segundo trimestre del 2023.</t>
  </si>
  <si>
    <t>Gestión y Análisis de Información de S, C y AJ</t>
  </si>
  <si>
    <t>Oficina de Análisis de Información y Estudios Estratégicos</t>
  </si>
  <si>
    <t>Analizar y suministrar información a través de la elaboración de documentos y de la plataforma digital, con el fin de apoyar la gestión de las políticas públicas en materia de seguridad, convivencia y acceso a la justicia.</t>
  </si>
  <si>
    <t>Realizar 2 estudios para construir las herramientas, insumos y/o recomendaciones que faciliten la toma de decisiones de la Secretaría de Seguridad, Convivencia y Acceso a la Justicia.</t>
  </si>
  <si>
    <t>Investigaciones realizadas</t>
  </si>
  <si>
    <t>Investigaciones que permiten construir las herramientas, insumos y/o recomendaciones que faciliten la toma de decisiones de la Secretaría de Seguridad, Convivencia y Acceso a la Justicia.</t>
  </si>
  <si>
    <t>Investigaciones</t>
  </si>
  <si>
    <t># de Investigaciones realizadas</t>
  </si>
  <si>
    <t># de investigaciones programadas</t>
  </si>
  <si>
    <t>Fuentes de información externas e internas</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</si>
  <si>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</si>
  <si>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456. Elaborar 8 investigaciones para construir las herramientas, insumos y/o recomendaciones que faciliten la toma de decisiones de la Secretaría de Seguridad, Convivencia y Acceso a la Justicia</t>
  </si>
  <si>
    <t>N.A.</t>
  </si>
  <si>
    <t>Hacer alianzas con la academia para fortalecer los documentos de análisis que produce la Oficina de Análisis de Información y Estudios Estratégicos.</t>
  </si>
  <si>
    <t>7781 - Generación de conocimiento para la implementación de la política pública de seguridad, convivencia y acceso a la justicia en Bogotá</t>
  </si>
  <si>
    <t>Jefe Oficina de Análisis de Información y Estudios Estratégicos</t>
  </si>
  <si>
    <t>Al corte del 31 de marzo de 2023 la encuesta ha finalizado, el CNC está haciendo la entrega de todos los productos e informes correspondientes para revisión y socialización de los resultados. Queda pendiente la verificación y aprobación por parte de la Secretaría.</t>
  </si>
  <si>
    <t>A la fecha no se presenta evidencia documental ya que los resultados se encuentran en verificación y aprobación por parte del Despacho.</t>
  </si>
  <si>
    <t>Elaborar 2 documentos de política pública para evaluar con evidencia empírica la implementación de las metas del plan de desarrollo distrital para el sector de Seguridad, Convivencia y Acceso a la Justicia</t>
  </si>
  <si>
    <t>Documentos de política pública generados</t>
  </si>
  <si>
    <t>Documentos de política pública para evaluar con evidencia empírica la implementación de las metas del plan de desarrollo distrital para el sector de Seguridad, Convivencia y Acceso a la Justicia</t>
  </si>
  <si>
    <t>Documento de Política Pública</t>
  </si>
  <si>
    <t># Documentos de Política Pública generados</t>
  </si>
  <si>
    <t># Documentos de Política Pública  programadas en el periodo</t>
  </si>
  <si>
    <t>455. Elaborar 16 documentos de política pública para evaluar con evidencia empírica la implementación de las metas del PDD para el Sector de Seguridad, Convivencia y Acceso a la Justicia</t>
  </si>
  <si>
    <t>Número de documentos de política pública  elaborado para evaluar la implementación de las metas del PDD para el Sector de Seguridad, Convivencia y Acceso a la Justicia</t>
  </si>
  <si>
    <t xml:space="preserve"> El proceso “Gestión de la Información” cuenta recurso humano calificado, por medio de la identificación y actualización constante de los perfiles y competencias necesarias para realizar las actividades propias como realizar análisis objetivos y generar recomendaciones y/o posibles estrategias en materia de Seguridad, Convivencia y Justicia en la ciudad de Bogotá.  </t>
  </si>
  <si>
    <t>Colaborador o Contratista asignado por la Jefe de la OAIEE</t>
  </si>
  <si>
    <t>A la fecha los dos documentos de política pública se encuentran en etapa de procesamiento de información y balance estadístico.</t>
  </si>
  <si>
    <t>Documentos de avance</t>
  </si>
  <si>
    <t>Revisión de la documentación asociada al proceso Gestión y Análisis de la Información, con el fin de identificar mejoras y fortalecer la articulación con los demás procesos de la Entidad.</t>
  </si>
  <si>
    <t>Documentación actualizada</t>
  </si>
  <si>
    <t>Revisión de la documentación asociada al proceso Gestión y Análisis de Información de S,C, y AJ, con el fin de identificar mejoras internas y fortalecer la articulación con los demás procesos de la Secretaría.</t>
  </si>
  <si>
    <t>Documentación revisada y/o actualizada</t>
  </si>
  <si>
    <t># de documentos revisados y/o actualizados</t>
  </si>
  <si>
    <t>SIG/MIPG/Documentos en actualización</t>
  </si>
  <si>
    <t>Semestral</t>
  </si>
  <si>
    <t>14. Gestión del conocimiento y la innovación</t>
  </si>
  <si>
    <t>Se realiza video tutorial para la consulta de estadísticas sobre los principales delitos de alto impacto en la página web de la secretaría.</t>
  </si>
  <si>
    <t>Video tutorial de consulta de estadísticas</t>
  </si>
  <si>
    <t>Realizar la actualización de 72 datos abiertos en el portal distrital sobre indicadores y equipamientos de seguridad, convivencia y acceso a la justicia, para el periodo comprendido entre 01 de enero y 31 de diciembre de 2023 (4 mensuales y 16 semestrales)</t>
  </si>
  <si>
    <t>Conjuntos de datos abiertos publicados</t>
  </si>
  <si>
    <t>Conjuntos de datos abiertos actualizados y publicados</t>
  </si>
  <si>
    <t># de conjuntos de datos abiertos actualizados</t>
  </si>
  <si>
    <t># de conjuntos de datos abiertos programados para actualización</t>
  </si>
  <si>
    <t>Bodega de Datos</t>
  </si>
  <si>
    <t>Distrital- Urbano</t>
  </si>
  <si>
    <t xml:space="preserve">Centralización de información asociada a seguridad, convivencia y justicia en la bodega de datos; la cual permite generar insumos para el desarrollo de informes, análisis, elaboración de documentos y toma de decisiones en la entidad. </t>
  </si>
  <si>
    <t>Al 31 de marzo se han actualizado en el portal distrital 24 conjuntos de Datos Abietos según la programación establecida.</t>
  </si>
  <si>
    <t>Consulta portal de datos abietos de Bogotá.</t>
  </si>
  <si>
    <t>Ejecutar el presupuesto de acuerdo a la  programación realizada.</t>
  </si>
  <si>
    <t>Presupuesto ejecutado</t>
  </si>
  <si>
    <t>Realizar la ejecución del presupuesto de acuerdo a la programación realizada en la vigencia.</t>
  </si>
  <si>
    <t>Presupuesto programado</t>
  </si>
  <si>
    <t>Eficiencia</t>
  </si>
  <si>
    <t>Formato F-DS-452 Seguimiento a los proyectos de inversión y PDD/Archivo líneas de inversión suministrados por la OAP</t>
  </si>
  <si>
    <t xml:space="preserve">El proceso “Gestión de la Información” cuenta recurso humano calificado, por medio de la identificación y actualización constante de los perfiles y competencias necesarias para realizar las actividades propias como realizar análisis objetivos y generar recomendaciones y/o posibles estrategias en materia de Seguridad, Convivencia y Justicia en la ciudad de Bogotá.  </t>
  </si>
  <si>
    <t>La Oficina de Análisis de Información y Estudios Estratégicos gerencia el proyecto de inversión 7781 "Generación de conocimiento para la implementación de política pública de seguridad, convivencia y acceso a la justicia en Bogotá", el cual cuenta con un presupuesto para la vigencia 2023 de $1.075MM, de los cuales, durante el primer trimestre del año, se comprometieron $1.017MM que equivalen al 94,6%, quedando pendiente por ejecutar $57MM.
El 94,6% apropiado corresponde a trece (13) contratos de prestación de servicios, celebrados para garantizar el recurso humano requerido para el cumplimiento de los objetivos propuestos en cada una de las metas tanto del proyecto de inversión como del Plan de Desarrollo Distrital.</t>
  </si>
  <si>
    <t>F-DS-452 Seguimiento a los proyectos de inversión y PDD - marzo</t>
  </si>
  <si>
    <t>Gestion de emergencias</t>
  </si>
  <si>
    <t>Oficina C4</t>
  </si>
  <si>
    <t xml:space="preserve">Misional </t>
  </si>
  <si>
    <t>Articular y gestionar las herramientas tecnológicas, operacionales y humanas dispuestas por el Distrito Capital para la atención de seguridad y emergencias, a través de la implementación de procedimientos, protocolos y modelos de operación, la innovación tecnológica y transferencia de conocimiento, con el propósito de dar una respuesta coordinada, eficiente y oportuna a los eventos de seguridad y emergencias que ocurren en Bogotá, D.C; a la vez que genera información centralizada y confiable para la toma de decisiones y aporta conocimiento para la prevención y anticipación de dichos eventos.</t>
  </si>
  <si>
    <t>NUMERADOR (Nombre de la Variable)</t>
  </si>
  <si>
    <t xml:space="preserve">Adelantar diagnóstico para la implementación de analítica de datos en el C4 ó Analizar la arquitectura de datos de C4 </t>
  </si>
  <si>
    <t xml:space="preserve">Informe de avance (%) del diagnóstico para la implementación del  análisis de datos y analítica para el sistema del C4.  </t>
  </si>
  <si>
    <t xml:space="preserve"> Adelantar el diagnóstico para implementación del análisis de datos y analítica en el sistema C4, a partir de la realización del 100% de las actividades relacionadas con los estudios técnicos.
</t>
  </si>
  <si>
    <t>Porcentaje de avance del diagnóstico</t>
  </si>
  <si>
    <t>Actividades terminadas  *factor de ponderación</t>
  </si>
  <si>
    <t xml:space="preserve"> total de actividades a realizar en la implementación</t>
  </si>
  <si>
    <t>C4</t>
  </si>
  <si>
    <t xml:space="preserve">8. 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t>
  </si>
  <si>
    <t>371 -Modernizar al 100% el Número Único de Seguridad y Emergencias (NUSE 123)</t>
  </si>
  <si>
    <r>
      <rPr>
        <b/>
        <sz val="10"/>
        <color rgb="FF000000"/>
        <rFont val="Calibri"/>
        <family val="2"/>
        <scheme val="minor"/>
      </rPr>
      <t xml:space="preserve">Fortaleza:  </t>
    </r>
    <r>
      <rPr>
        <sz val="10"/>
        <color rgb="FF000000"/>
        <rFont val="Calibri"/>
        <family val="2"/>
        <scheme val="minor"/>
      </rPr>
      <t>Avances en la integración física y lógica de las agencias que hacen parte del C4.</t>
    </r>
  </si>
  <si>
    <t>7797 - Modernización de la infraestructura de tecnología para la seguridad, la convivencia y la justicia en Bogotá</t>
  </si>
  <si>
    <t>6. Fortalecimiento organizacional y simplificación de procesos</t>
  </si>
  <si>
    <t>Decreto 510 de 2019</t>
  </si>
  <si>
    <t>Jefe Oficina C4</t>
  </si>
  <si>
    <t>La secretaria de Seguridad convivencia y justicia, contrato una consultoría cuyo objeto es "“DIAGNOSTICO PARA LA DEFINICIÓN DEL SISTEMA DE ANÁLISIS DE DATOS, INTEGRADO CON LOS COMPONENTES DEL C4.”, el cual se formalizó en SECOP con el Numero 2154-2022. Dicho contrato se dio inicio con acta de inicio el 17 de enero de 2023. el contrato se desarrolla de acuerdo a 8 fases establecidas en el Anexo Técnico del Pliego de condiciones.
Para este primer trimestre a la fecha se debería entregar la FASE 1. del proyecto, a hoy según cronograma a fecha 31-01-2023, el avance total del proyecto es de 25% aproximadamente, considerando que todos los entregables y obligaciones generales y especificas solo se dan por cumplidas hasta que la supervisión lo apruebe.
Se adjuntan los anexos que soportan el avance con las condiciones antes dadas.</t>
  </si>
  <si>
    <r>
      <rPr>
        <b/>
        <sz val="10"/>
        <color rgb="FF000000"/>
        <rFont val="Calibri"/>
      </rPr>
      <t xml:space="preserve">Carpeta Fase 1 y 1 Anexo tcnico
</t>
    </r>
    <r>
      <rPr>
        <sz val="10"/>
        <color rgb="FF000000"/>
        <rFont val="Calibri"/>
      </rPr>
      <t>https://scjgovcol.sharepoint.com/:f:/r/sites/OficinaAsesoradePlaneacin/Documentos%20compartidos/EVIDENCIAS%20SIG/POA/2023/C4/PRIMER%20TRIMESTRE/META%201?csf=1&amp;web=1&amp;e=vX8aOY</t>
    </r>
  </si>
  <si>
    <t>Certificar con estandares NENA 911, de la Operación de Recepción de C4</t>
  </si>
  <si>
    <t>Informe de avance (%) del proyecto para la cretificacion NENA</t>
  </si>
  <si>
    <t xml:space="preserve">Certificación NENA 911, de la Operación de Recepción de C4 en todos los procesos </t>
  </si>
  <si>
    <t>Porcentaje avance de la certificación</t>
  </si>
  <si>
    <t xml:space="preserve">Actividades terminadas de la certificacion  </t>
  </si>
  <si>
    <t xml:space="preserve"> total de actividades realizadas para certificarse</t>
  </si>
  <si>
    <t>351 - Diseñar e Implementar al 100% un (1) plan de fortalecimiento al Centro de Comando, Control, Comunicaciones y Cómputo (C4)</t>
  </si>
  <si>
    <r>
      <rPr>
        <b/>
        <sz val="10"/>
        <color rgb="FF000000"/>
        <rFont val="Calibri"/>
        <family val="2"/>
        <scheme val="minor"/>
      </rPr>
      <t xml:space="preserve">Oportunidad: </t>
    </r>
    <r>
      <rPr>
        <sz val="10"/>
        <color rgb="FF000000"/>
        <rFont val="Calibri"/>
        <family val="2"/>
        <scheme val="minor"/>
      </rPr>
      <t xml:space="preserve"> Desarrollar las recomendaciones de NENA que deberán ser analizadas para determinar aquellas que aporten a mejorar la calidad del servicio, así como la disponibilidad y seguridad de los Sistemas Integrados del C4, así como mejorar la articulación, atención y reducción de riesgos de eventos de seguridad y emergencias.</t>
    </r>
  </si>
  <si>
    <t>El contrato 1491-2022 tiene como objeto PRESTAR LOS SERVICIOS DE APOYO PARA LA IMPLEMENTACIÓN Y ESTANDARIZACIÓN DE LOS PROTOCOLOS Y BUENAS PRÁCTICAS INTERNACIONALES EN EL PROCESO DE RECEPCIÓN DE INCIDENTES DE SEGURIDAD Y EMERGENCIAS PARA EL CENTRO DE COMANDO, CONTROL, COMUNICACIONES Y CÓMPUTO DE LA
SECRETARIA DISTRITAL DE SEGURIDAD, CONVIVENCIA Y JUSTICIA, cuenta con 5 fases las cuales se detallan en el anexo técnico. 
A la fecha ya se han ejecutado las fases 1, 2, 3 y 4 del proyecto de certificación. En general el proyecto tiene un avance del 82% del contrato, pero debe tener un periodo de estabilizaciön del proyecto. y validaciones conrespondiente por el apoyo a la operación.</t>
  </si>
  <si>
    <r>
      <rPr>
        <b/>
        <sz val="10"/>
        <color rgb="FF000000"/>
        <rFont val="Calibri"/>
      </rPr>
      <t xml:space="preserve">Informe de Avance de Ejecución SSB 1570-2022 al 31 de Marzo 2023
</t>
    </r>
    <r>
      <rPr>
        <sz val="10"/>
        <color rgb="FF000000"/>
        <rFont val="Calibri"/>
      </rPr>
      <t>https://scjgovcol.sharepoint.com/:f:/r/sites/OficinaAsesoradePlaneacin/Documentos%20compartidos/EVIDENCIAS%20SIG/POA/2023/C4/PRIMER%20TRIMESTRE/META%203?csf=1&amp;web=1&amp;e=Iisqa7</t>
    </r>
  </si>
  <si>
    <t>Instalar sitios de repeticion del sistema de comunicaciones del radio troncalizadado en las localidades Cazuca y Sumapaz</t>
  </si>
  <si>
    <t>Informe de avance (%) del proyecto de Instalacion sitios de repeticion del sistema de comunicaciones</t>
  </si>
  <si>
    <t>Instalacion sitios de repeticion del sistema de comunicaciones del radio troncalizadado</t>
  </si>
  <si>
    <t>Porcentaje de avance</t>
  </si>
  <si>
    <t>Actividades terminadas del proyecto de instalación</t>
  </si>
  <si>
    <t xml:space="preserve"> total de actividades realizadas para la instalación</t>
  </si>
  <si>
    <t>349 Diseñar e implementar al 100% el plan integral de mejoramiento tecnológico para la seguridad</t>
  </si>
  <si>
    <r>
      <rPr>
        <b/>
        <sz val="10"/>
        <color rgb="FF000000"/>
        <rFont val="Calibri"/>
        <family val="2"/>
        <scheme val="minor"/>
      </rPr>
      <t xml:space="preserve">Oportunidad: </t>
    </r>
    <r>
      <rPr>
        <sz val="10"/>
        <color rgb="FF000000"/>
        <rFont val="Calibri"/>
        <family val="2"/>
        <scheme val="minor"/>
      </rPr>
      <t xml:space="preserve"> •  Promover la activación de sitios remotos para desagregar la operación Integración tecnológica de subsistemas (Radio, Video Vigilancia, Despacho) con otras entidades Distritales y a nivel Región</t>
    </r>
  </si>
  <si>
    <t xml:space="preserve">	Instalación de cuatro sitios de repetición uno en Cazucá y tres en la localidad de Sumapaz, en los corregimiento de Pasquilla, Nazareth y San Juan considerando que se realiza fabricación de los equipos entrenamiento, entrega de equipos, instalación,  de las repetidoras GTR8000 ESS, la infraestructura de RF (Líneas de transmisión, antenas, TTA, multiacoplador, routers de sitio, controladores de sitio, rectificadores y aires acondicionados). el porcentaje de avances general es de un 43%, para el contratista sin embargo el proyecto requiere un perido de estabilizacion posterior a la meta.</t>
  </si>
  <si>
    <r>
      <rPr>
        <b/>
        <sz val="10"/>
        <color rgb="FF000000"/>
        <rFont val="Calibri"/>
      </rPr>
      <t xml:space="preserve">Informe de ejecución contrato 1570 de 2022
</t>
    </r>
    <r>
      <rPr>
        <sz val="10"/>
        <color rgb="FF000000"/>
        <rFont val="Calibri"/>
      </rPr>
      <t>https://scjgovcol.sharepoint.com/:f:/r/sites/OficinaAsesoradePlaneacin/Documentos%20compartidos/EVIDENCIAS%20SIG/POA/2023/C4/PRIMER%20TRIMESTRE/META%203?csf=1&amp;web=1&amp;e=leGsc5</t>
    </r>
  </si>
  <si>
    <t>GESTIÓN DE SEGURIDAD Y CONVIVENCIA</t>
  </si>
  <si>
    <t xml:space="preserve">Direccionar técnicamente estrategias para el control y prevención del delito, la preservación del orden público, la convivencia pacífica y prevención de violencias , mediante el diseño, implementación, seguimiento y evaluación operativa de acciones articuladas con los organismos de seguridad, entidades distritales y la participación de la ciudadanía , para el mejoramiento de las condiciones de seguridad y convivencia en la ciudad de Bogotá. </t>
  </si>
  <si>
    <t>DENOMINADOR  (Nombre de la variable)</t>
  </si>
  <si>
    <t>Realizar seguimiento a  la implementación del inventario de estructuras criminales</t>
  </si>
  <si>
    <t>Informes de seguimiento de la estrategia</t>
  </si>
  <si>
    <t>Seguimiento a la implementación de la estrategia respecto a los objetivos propuestos y actividades planteadas durante el año, dividido por trimestre</t>
  </si>
  <si>
    <t xml:space="preserve">Porcentaje de cumplimiento </t>
  </si>
  <si>
    <t xml:space="preserve">número de informes de seguimiento realizados </t>
  </si>
  <si>
    <t xml:space="preserve">número de informes de seguimiento proyectados </t>
  </si>
  <si>
    <t>Localidad</t>
  </si>
  <si>
    <t xml:space="preserve">3. Prevenir, atender, proteger y sancionar las violencias contra las mujeres por razón de género y generar las condiciones necesarias para que mujeres y niñas vivan de manera autónoma, libre y segura. </t>
  </si>
  <si>
    <t>Propósito 1. Hacer un nuevo contrato social con igualdad de oportunidades para la inclusión social, productiva y política.
Propósito 3. Inspirar confianza y legitimidad para vivir sin miedo y ser epicentro de cultura ciudadana, paz y reconciliación</t>
  </si>
  <si>
    <t>7695 - Generación de entornos de confianza para la prevención y control del delito en Bogotá</t>
  </si>
  <si>
    <t>8. Participación ciudadana en la gestión pública</t>
  </si>
  <si>
    <t>Decreto 340 de 2007 y PISCCJ 2020-2024</t>
  </si>
  <si>
    <t xml:space="preserve">Metas del Plan Distrital de Desarrollo, políticas públicas y acuerdos distritales </t>
  </si>
  <si>
    <t>Informe de seguimiento trimestral en el que se evidencie el porcentaje (%) de implementación de la estrategía de acuerdo a los objetivos propuestos</t>
  </si>
  <si>
    <t>Subsecretaría de Seguridad y Convivencia</t>
  </si>
  <si>
    <t xml:space="preserve">Para el mes de marzo se realizó la primera mesa de Inventario Criminal Unificado en las instalaciones de la Secretaría Distrital de Seguridad, Convivencia y Justicia, en el cual se explicó por parte de los delegados de la Policía MEBOG la metodología de priorización de estructuras criminales que se está utilizando para el año 2023, se revisaron los grupos delincuenciales del año 2022 que se encontraban en estado vigentes, y por último, se realizó el inventario de las estructuras criminales del año 2023. Es de resaltar que a este espacio asistieron diferentes especialidades de la Policía Metropolitana de Bogotá, tales como: SIJIN, SIPOL y GAULA; así mismo, la Dirección de Seguridad y la Subsecretaría de Seguridad y Convivencia.
Con el avance que se obtuvo en el mes de marzo se tiene un panorama criminal mucho más claro que en los meses de enero y febrero, lo cual permite realizar un análisis territorial para la focalización de las diferentes estrategias y las respectivas articulaciones con organismos de seguridad y justicia para la demanda de persecución penal. Así mismo, se logra identificar el proceso mediante el cual se le dará tratamiento a los grupos delincuenciales
</t>
  </si>
  <si>
    <t xml:space="preserve">
Sistema de Información de la Subsecretaria de Seguridad y Convivencia (Progressus)</t>
  </si>
  <si>
    <t>Progressus / Informe</t>
  </si>
  <si>
    <t>Realizar seguimiento al estado actual de implementación de la estrategia institucional para la prevención y el control del delito, con énfasis en la gestión del riesgo de las amenazas y los hechos terroristas a la infraestructura vital y las entradas y salidas de la ciudad</t>
  </si>
  <si>
    <t xml:space="preserve">Durante el periodo se realizó revisión del documento " "ESTRATEGIA INSTITUCIONAL PARA LA PREVENCION Y EL CONTROL DEL DELITO, CON ENFASIS EN LA GESTION DEL RIESGO DE LAS AMENAZAS Y LOS HECHOS TERRORISTAS A LA INFRAESTRUCTURA VITAL Y LAS ENTRADAS Y SALIDAS DE LA CIUDAD". Para el primer trimestre el producto establecido es la revisión de la estrategia, y la ejecución de las metas comenzará a partir del segundo trimestre de 2023. 
Por  lo anterior, se retomó la planeación y la proyección de la meta para 2023, cuyos objetivos son: 
1.	Continuar con el fortalecimiento interinstitucional con la Gobernación de Cundinamarca.
2.	Fortalecer la mesa técnica asociada al Modelo de Alertas de protección a la infraestructura fija o móvil del Sistema Integrado de Transporte SITP.
3.	Avanzar con los informes semestrales del Modelo de Alertas de protección a la infraestructura fija o móvil del Sistema Integrado de Transporte SITP.
4.	Continuar con la implementación de la metodología de riesgos para la protección y prevención de la Infraestructura Vital, a través de la visibilización de la misma, en escenarios que posibiliten su estandarización.
</t>
  </si>
  <si>
    <t>Gestión de Seguridad y Convivencia</t>
  </si>
  <si>
    <t>Realizar seguimiento a la implementación de la estrategia de intervención de entornos vulnerables</t>
  </si>
  <si>
    <t>5. Implementar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t>
  </si>
  <si>
    <t>Informe de seguimiento trimestral en el que se evidencie el porcentaje (%) de implementación de la estrategía de acuerdo a los objetivos propuestos. (incluye análisis cifras PROGRESSUS)</t>
  </si>
  <si>
    <t>Subsecretaría de Seguridad y Convivencia, mediante equipo de la Dirección de Prevención y Cultura Ciudadana</t>
  </si>
  <si>
    <t>Durante el periodo se realizaron los ejercicios de planeación y priorización de sectores catastrales, para la llevar a cabo acciones enfocadas en le prevención del hurto de bicicletas por factor oportunidad, realizando jornadas de registro de bicicletas junto con la Secretaría Distrital de Movilidad y la MEBOG, así mismo, se realizaron acciones de prevención con el fin de dar consejos de seguridad a los ciclistas y concientizar a la población sobre el cuidado de sus bienes (bicicletas) y buen uso de candados de seguridad para evitar el hurto por oportunidad, de igual manera se promovió la no violencia hacia las mujeres ciclistas, y las líneas de atención en caso de ser víctimas de algún caso de VBG. En los primeros tres meses del año 2023 se adelantaron 1093 acciones, y en el mes de marzo de 2023 realizaron 722 intervenciones según los registros del sistema de información Progressus, en el marco de la implementación de las diferentes estrategias.</t>
  </si>
  <si>
    <t>Sistema de Información de la Subsecretaria de Seguridad y Convivencia (Progressus)</t>
  </si>
  <si>
    <t xml:space="preserve">Realizar seguimiento a la implementación de la estrategia de sensibilización y mitigación del riesgo para la ciudad, con énfasis en las poblaciones en alto riesgo
 </t>
  </si>
  <si>
    <t xml:space="preserve">7692 - Consolidación de una ciudadanía transformadora para la convivencia y la seguridad en Bogotá    </t>
  </si>
  <si>
    <t>Durante el periodo se realizaron los ejercicios de planeación y priorización de sectores catastrales. Se han realizado 108 acciones en la estrategia del plan operativo para las personas habitantes de calle, se avanzó en la articulación con el sector social para atender las diferentes necesidades de la población. Se han realizado 50 acciones en la estrategia Plan operativo especial para la seguridad y la convivencia de las personas Migrantes, en articulación con la Secretaría Distrital de Gobierno, definió que las jornadas de socialización de recomendaciones para la integración de nuevos bogotanos, que consisten en la difusión de información que aporte a la creación de una cultura ciudadana, el fomento a la sana convivencia y la reducción de delitos asociados a la discriminación (xenofobia), serán el producto de la política pública que propende por el mejoramiento de las condiciones de vida de los migrantes que se encuentran en riesgo de vulnerabilidad. Se han realizado 55 acciones en la estrategia Vigía LGBTI, en el marco de la celebración del 8M Se realiza un ejercicio de sensibilización y mitigación de violencia basados en orientación sexual e identidad de género. Donde se lleva la actividad vacúnate contra la discriminación. En la localidad Puente Aranda, en la zona de los outtles de las Américas impactando a la comunidad del sector. Se han realizado 15 acciones en la estrategia Plan de Seguridad y Convivencia para Niños, Niñas y Adolescentes, acciones enfocadas principalmente a la identificación de riesgos y fenómenos de violencia hacia los NNA, relacionados con la instrumentalizados por estructuras criminales para la comisión de delitos.</t>
  </si>
  <si>
    <t>Realizar seguimiento a la formación de  jóvenes en habilidades de mediación, tolerancia, empatía, autocontrol y manejo de emociones para prevenir la vinculación de jóvenes al delito, violencia y consumo de sustancias</t>
  </si>
  <si>
    <t>Durante el periodo se realizaron los ejercicios de planeación y priorización de sectores catastrales,  se han realizado 2 acciones en la estrategia de Jóvenes,  durante el periodo la estrategia de jóvenes de la Dirección de Prevención y Cultura Ciudadana junto con la orientación de la Oficina de Análisis y Estudios Estadísticos- OAIEE-, llevo adelante la fase de alistamiento para la formación de jóvenes, estableciendo un índice de priorización - en adelante IPJ-, mediante el análisis de cinco (5) dimensiones (contexto delictivo, acciones contrarias a la convivencia, delitos contra la vida y contra el patrimonio, delitos sexuales, sustancias psicoactivas), para la identificación de las localidades y UPZs con mayor presencia de jóvenes y con un IPJ por encima del 0,025, las cuales serán intervenidas con el desarrollo de acciones pedagógicas para fortalecer los conocimientos y habilidades de mediación, tolerancia, empatía, autocontrol y manejo de emociones.</t>
  </si>
  <si>
    <t>Realizar seguimiento al fortalecimiento de 800 grupos ciudadanos</t>
  </si>
  <si>
    <t xml:space="preserve">Durante el periodo se realizaron los ejercicios para la revisión y actualización de los grupos de ciudadanos activos a trabajar o fortalecer durante 2023. Producto de este trabajo se detalla la siguiente información: Grupos de ciudadanos existentes corte 31 de marzo de 2023: 783 Redes de Cuidado. Corte 1 de febrero de 2023 y Número de grupos de ciudadanos fortalecidos de enero a marzo: 80 grupos con información a corte de 31 marzo de 2023. En el marco de la estrategia de Fortalecimiento a Grupos Ciudadanos del mes de enero a marzo, las acciones han estado en caminadas a la entrega, visita, capacitación y consolidación de Soluciones Tecnológicas por cada una de las Redes de Cuidado y Frentes de Seguridad Local, de acuerdo con la priorización realizada en las zonas de alta complejidad de la ciudad en seguridad y convivencia. Además, se han desarrollado acciones de fortalecimiento de grupos ciudadanos con capacitaciones, socialización de información relevante, visita de la Alcaldesa Mayor por localidad para el reconocimiento del trabajo comunitario y la expresión de otras necesidades. </t>
  </si>
  <si>
    <t>Realizar seguimiento a la implementación de la estrategia de fortalecimiento de la cultura ciudadana y la participación para la seguridad, convivencia y la prevención de violencia basada en género y el machismo, a través de la gestión en el territorio</t>
  </si>
  <si>
    <t>Durante el periodo se realizaron los ejercicios de planeación y priorización de sectores catastrales, producto de esta segmentaciión de territorios, se han realizado 41 acciones en la estrategia de PVBG desde la Dirección de Prevención y Cultura Ciudadana, y en el marco de la Estrategia de Prevención de Violencias de Género, se realizaron acciones enfocadas en la prevención de la violencia basada en género, actitudes y comportamientos machistas, logrando desarrollar acciones en las diferentes localidades de la ciudad, principalmente enfocadas en la Conmemoración del Día Internacional por los Derechos de las Mujeres – 8M, a través de jornadas de sensibilización, talleres, además de la difusión de material POP sobre rutas y líneas de atención a mujeres víctimas de violencia y en riesgo de feminicidio, a fin de reconocer, y aportar al goce de los derechos de las mujeres que habitan en el Distrito Capital, en los ámbitos público y privado. Adicionalmente, se realizó un proceso de cualificación al equipo de cultura ciudadana y de género en prevención de violencias. También, se llevaron a cabo dos talleres, uno a 30 mujeres de la Patrulla Púrpura, y otro taller a trabajadores y trabajadores de entidad privada sobre violencias de género. Por su parte, se desarrollaron tres jornadas de sensibilización a través de la actividad lúdica “lienzo en blanco” en las localidades de Suba, Mártires, Kennedy y Candelaria, la cual tiene como objetivo visibilizar las violencias de las que son víctimas las mujeres, dejando una marca de pintura sobre el lienzo.</t>
  </si>
  <si>
    <t>DIRECCIÓN DE SEGURIDAD</t>
  </si>
  <si>
    <t>Gestionar la política pública de seguridad y convivencia ciudadana distrital, en lo concerniente a prevención y control del delito y lo que corresponde a este sector administrativo respecto a la preservación del orden público, mediante la formulación, implementación, seguimiento y evaluación de planes, programas, proyectos, estrategias, iniciativas e intervenciones a desarrollar junto con las autoridades y la participación de la ciudadanía, para el mejoramiento de las condiciones de seguridad y convivencia.</t>
  </si>
  <si>
    <r>
      <t>Realizar seguimiento a la implementación de la estrategia intersectorial articulada con los organismos de seguridad y justicia, contra las estructuras criminales vinculadas a escenarios de economía ilegal, con apoyo de unidades elites interinstitucionales que se dedique a la investigación, rastreo de activos ilegales, judicialización y desmantelamiento</t>
    </r>
    <r>
      <rPr>
        <b/>
        <sz val="10"/>
        <rFont val="Arial"/>
        <family val="2"/>
      </rPr>
      <t/>
    </r>
  </si>
  <si>
    <t>Informe de seguimiento trimestral en el que se evidencie el porcentaje (%) de implementación de la estrategia de acuerdo a los objetivos propuestos. (incluye análisis cifras PROGRESSUS)</t>
  </si>
  <si>
    <t>Subsecretaría de Seguridad y Convivencia, mediante equipo de la Dirección de Seguridad</t>
  </si>
  <si>
    <t xml:space="preserve">En el marco de la Estrategia Intersectorial se pretende la articulación de acciones interinstitucionales e intersectoriales que permitan la identificación de factores de riesgo para focalizar y realizar intervenciones de carácter administrativo y policivo, así como contribuir a que las autoridades nacionales realicen intervenciones en clave de persecución penal para afectar el funcionamiento de economías ilegales y criminales, afectando el accionar de actores criminales en el territorio.
Para ello se adelantan coordinaciones interinstitucionales que permitan fortalecer la persecución penal con Policía Nacional y la Fiscalía General de la Nación y demás entidades del orden nacional a fin de Limitar el accionar de actores criminales, asi mismo se adelantan articuladamente acciones administrativas y de carácter policivo con autoridades de policía y administrativas que impacten el funcionamiento de los mercados criminales e ilegales en la ciudad y se diseñan e implementan planes y estrategias de intervención para el control del delito, focalizados en fenómenos criminales y territorios de alta complejidad  
Por lo anterior durante el trimestre se avanza en el segumiento a las acciones realizadas en el marco de la estrategia correspondiente a la vigencia 2021 y 2022 especificamente a lo relacionado con: 
* Espacios de coordinación interinstitucionales frente a fenómenos criminales.
*Intervenciones intersectoriales e interinstitucionales de carácter administrativo y policivo así como las que contribuyen a la persecución penal.
*Implementación de planes específicos respecto a territorios, fenómenos o actores sociales
</t>
  </si>
  <si>
    <t>Desarrollar las acciones contenidas en los planes territoriales de seguridad y convivencia en el enfoque de control del delito</t>
  </si>
  <si>
    <t>Acciones de control contenidas en los Planes de Acción Territorial realizadas</t>
  </si>
  <si>
    <t xml:space="preserve">Implementación de acciones desarrolladas en las 20 localidades de Bogotá </t>
  </si>
  <si>
    <t>Actividades</t>
  </si>
  <si>
    <t>número de acciones territoriales de Control  ejecutadas</t>
  </si>
  <si>
    <t>número de acciones territoriales de Control programadas</t>
  </si>
  <si>
    <t>8. Consolidar un sistema de seguridad de alcance distrital y regional que permita la reducción de los índices de criminalidad en la ciudad basado en el trabajo articulado con organismos de seguridad en temas operativos y de inteligencia, la integración te</t>
  </si>
  <si>
    <t>Propósito 3. Inspirar confianza y legitimidad para vivir sin miedo y ser epicentro de cultura ciudadana, paz y reconciliación</t>
  </si>
  <si>
    <t>Reconocimiento del rol de gestores de convivencia en los territorios, lo cual facilita establecer relaciones con agentes de la comunidad que revisten importancia para la realización y resultado de las actividades.</t>
  </si>
  <si>
    <t>Acuerdo Distrital 761 de 2020 PDD 
Plan Integral de Seguridad Ciudadana, Convivencia y Justicia -PISCCJ 2020-2028</t>
  </si>
  <si>
    <t xml:space="preserve">Equipo Territorial </t>
  </si>
  <si>
    <t xml:space="preserve">Para la formulación de los planes de intervención de la vigencia 2023 se definió una hoja de ruta a partir del índice de priorización y sumado a ello, la experiencia generada desde la implementación del ejercicio en el año 2022.  
Así las cosas, en el marco de los Planes de Acción Territorial durante los meses de enero, febrero y marzo de 2023 se realizaron 2426 actividades en línea de control del delito para afectar la dinámica delictiva de acuerdo a las estrategias de intervención de la Secretaría Distrital de Seguridad Convivencia y Justicia. 
A continuación, se relaciona el número de actividades por estrategia en el periodo de referencia: 
Control para la Contención y Reducción de Homicidios, 545 
Control para mitigación de delitos contra el patrimonio, 1436 
Espacios de articulación local contra el delito, 21 
Interrupción de mercados criminales, 423 
Acción contra la trata de personas, 1 
</t>
  </si>
  <si>
    <t xml:space="preserve">Acceso y Fortalecimiento a la Justicia         </t>
  </si>
  <si>
    <t>Realizar el seguimiento a la implementación de las estrategias de los componentes de acceso a la justicia, Cárcel Distrital y Responsabilidad Penal.</t>
  </si>
  <si>
    <t>Identificación y caracterización de las personas privadas de la Libertad a cargo de la SAJ (Cárcel Distrital y CER)</t>
  </si>
  <si>
    <t xml:space="preserve">Identificación de la población en el Centro Especial de Reclusión - CER   para la intervención con estrategias de atención </t>
  </si>
  <si>
    <t xml:space="preserve">Numero de personas caracterizadas </t>
  </si>
  <si>
    <t xml:space="preserve">Numero de personas que ingresaron al  Centro Especial de Reclusión - CER </t>
  </si>
  <si>
    <t>Subsecretaría de Acceso a la Justicia</t>
  </si>
  <si>
    <t>7765 - Mejoramiento y protección de derechos de la población privada de la libertad en Bogotá</t>
  </si>
  <si>
    <t xml:space="preserve">DECRETO 413 DE 2016 </t>
  </si>
  <si>
    <t>Subsecretaría de Acceso a ala Justicia</t>
  </si>
  <si>
    <t>Se realizo seguimiento a las estrategias de la Subsecretaria y la proyección de todas las acciones tendients al cumplimiento de las metas plan de desarrollo.  Mensualmente se realizaron reuniones socializar, dar lineamiento y articular actividades del Plan de Desarrollo</t>
  </si>
  <si>
    <t xml:space="preserve">Actas y tablero de control </t>
  </si>
  <si>
    <t xml:space="preserve">Realizar caracterización de la población privada de la libertad a cargo de la Subsecretaria de Acceso a la Justicia </t>
  </si>
  <si>
    <t>Seguimiento a la implementación de las estrategias proyectadas desde la Subsecretaría de Acceso a la Justicia y las Direcciones que la componen</t>
  </si>
  <si>
    <t>Acciones de seguimiento a la implementación de las estrategias de los programas establecidos desde la Subsecretaría</t>
  </si>
  <si>
    <t xml:space="preserve">Estrategias con seguimiento mediante tablero de control </t>
  </si>
  <si>
    <t>Total de estrategias de los componentes de Acceso a la Justicia, Responsabilidad Penal y Cárcel Distrital establecidas.</t>
  </si>
  <si>
    <t>ro</t>
  </si>
  <si>
    <t>Dirección de Acceso a la Justicia</t>
  </si>
  <si>
    <t>Orientar, atender y remitir a los habitantes de Bogotá a los programas y servicios de justicia y a los métodos auto compositivos para el abordaje pacífico de conflictos, por medio de la implementación del Sistema Distrital de Justicia y los Sistemas Locales de Justicia, la promoción de las rutas de acceso a la justicia y el fortalecimiento de los mecanismos de justicia formal, no formal y comunitaria, la Justicia Juvenil Restaurativa y las acciones de protección, atención social, preventivas y pedagógicas, para fortalecer el acceso a la justicia, el mejoramiento de las condiciones de convivencia, la prevención del delito, la reparación a las víctimas y el empoderamiento de derechos de sus habitantes.</t>
  </si>
  <si>
    <t xml:space="preserve">Implementar el 100% de actividades necesarias para poder inaugurar una (1) nueva Ruta de Atención Integral para Mujeres en el Distrito
</t>
  </si>
  <si>
    <t>Actividades implementadas para poder inaugurar una (1) nueva Ruta de Atención Integral para Mujeres en el Distrito</t>
  </si>
  <si>
    <t xml:space="preserve">Permite medir el avance en la implementación de actividades necesarias para que el Distrito pueda contar con una (1) nueva Ruta de Atención Integral para Mujeres </t>
  </si>
  <si>
    <t>Porcentaje de actividades implementadas</t>
  </si>
  <si>
    <t xml:space="preserve">Número de actividades implementadas para la inauguración de una (1) nueva Ruta de Atención Integral para Mujeres en el Distrito </t>
  </si>
  <si>
    <r>
      <t xml:space="preserve">Número de actividades programadas para la inauguración de una (1) nueva Ruta de Atención Integral para Mujeres en el Distrito
</t>
    </r>
    <r>
      <rPr>
        <b/>
        <sz val="10"/>
        <rFont val="Calibri"/>
        <family val="2"/>
        <scheme val="minor"/>
      </rPr>
      <t>Nota</t>
    </r>
    <r>
      <rPr>
        <sz val="10"/>
        <color theme="1"/>
        <rFont val="Calibri"/>
        <family val="2"/>
        <scheme val="minor"/>
      </rPr>
      <t>: El resultado de la división entre el numerador y el denominador se multiplica por 100, teniendo en cuenta que la unidad de medida es porcentaje</t>
    </r>
  </si>
  <si>
    <t>Archivo físico y digital de la Dirección de Acceso a la Justicia</t>
  </si>
  <si>
    <t xml:space="preserve">Diciembre 2022: 100% de actividades requeridas para la inaguración de Seis (6) Rutas de Atención Integral para Mujeres inaguradas en el Distrito
</t>
  </si>
  <si>
    <t>369 - 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</si>
  <si>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Producto 2: IMPLEMENTACIÓN DE ACCIONES PARA EL FORTALECIMIENTO DEL SISTEMA DISTRITAL DE JUSTICIA, LA INCLUSIÓN DE UN ENFOQUE DE JUSTICIA RESTAURATIVA EN EL SRPA Y LA OPERACIÓN ADECUADA DE LA CÁRCEL DISTRITAL
Indicador de Producto: Número de casas de justicia priorizadas un modelo de atención con ruta integral para mujeres</t>
  </si>
  <si>
    <r>
      <rPr>
        <u/>
        <sz val="10"/>
        <rFont val="Calibri"/>
        <family val="2"/>
        <scheme val="minor"/>
      </rPr>
      <t>Oportunidades:</t>
    </r>
    <r>
      <rPr>
        <sz val="10"/>
        <rFont val="Calibri"/>
        <family val="2"/>
        <scheme val="minor"/>
      </rPr>
      <t xml:space="preserve">
1.La actual administración distrital al ha convertido la garantía del acceso a la justicia por parte de los ciudadanos(as) en el Distrito como una de sus apuestas estratégicas, más aún en relación con poblaciones vulnerables como las mujeres.
2. Avances en la cualificación de los servicios de acceso a la justicia y de resolución de conflictos tomando en cuenta la perspectiva diferencial.
</t>
    </r>
    <r>
      <rPr>
        <u/>
        <sz val="10"/>
        <rFont val="Calibri"/>
        <family val="2"/>
        <scheme val="minor"/>
      </rPr>
      <t>Fortalezas:</t>
    </r>
    <r>
      <rPr>
        <sz val="10"/>
        <rFont val="Calibri"/>
        <family val="2"/>
        <scheme val="minor"/>
      </rPr>
      <t xml:space="preserve">
5. Avances en  mitigación y eliminación de múltiples  barreras de acceso a la justicia a las cuales se enfrenta la ciudadanía en el Distrito, por medio del diseño e implementación de  estrategias innovadoras:  Facilitadores; Centros de Radicación de Demandas a Formato; canales de atención virtual; Ruta de Atención Integral para Mujeres; Unidades Móviles de Acceso a la Justicia, entre otras.</t>
    </r>
  </si>
  <si>
    <t>7783 - Fortalecimiento de los equipamientos y capacidades del Sistema Distrital de Justicia en Bogotá</t>
  </si>
  <si>
    <t>7. Servicio al ciudadano</t>
  </si>
  <si>
    <t>Plan de Desarrollo Distrital (2020 - 2024)</t>
  </si>
  <si>
    <t>Esta nueva Ruta sería la No. 7 en ser inaugurada en el Distrito en el marco del actual Plan De Desarrollo Distrital (2022-2024)</t>
  </si>
  <si>
    <t>De acuerdo a la meta proyectada, está en proceso de implementar la Ruta de Atención Integral para Mujeres en la séptima Casa de Justicia, por lo tanto, contamos con un plan de trabajo para el cumplimiento unas actividades programadas para su cumplimiento, a saber:
- Definición de la localidad: Se planteó en el Comité Distrital de Casas de Justicia que se debía acordar la séptima Casa en donde se habilitará la Ruta Mujer para el 2023, frente a lo cual todas las entidades estuvieron de acuerdo que por índices de conflictividad de Violencia intrafamiliar y VBG debe ser Fontibón, así mismo porque esta Casa de Justicia cuenta con la infraestructura que permita las adecuaciones necesarias para la acogida de todas las entidades prestadoras de servicios.
- Una vez definida la localidad, se adelantó  la visita  técnica a la Casa de Justicia de Fontibón el 27 de marzo, para revisar las adecuaciones físicas que se requerirán, como son: adaptar el baño para el consultorio médico, en el depósito de basuras se debe realizar separación de residuos orgánicos, inorgánicos y peligrosos, y la adecuación de la oficina del receptor de denuncias  ruta mujer de la Fiscalía General de la Nación- FGN, 3 oficinas adicionales de la Secretaria Distrital de la Mujer y  3 oficinas para el Instituto Colombiano de Bienestar Familiar. 
-  Adquisición de mobiliario: se está tramitando por el área encargada del equipo de infraestructura como son: Secretaría de la Mujer- SDMujer se le entregará 3 puestos de trabajo en L, 3 sillas ergonómicas, 6 sillas interlocutoras; entrega de mobiliario ICBF, 3 puestos de trabajo en L, 3 sillas ergonómicas, 6 sillas interlocutoras; entrega de mobiliario INML,1 puesto de trabajo sencillo, 1 sillas ergonómicas, 2 sillas interlocutoras, 1 camilla ginecológica y  1 biombo; entrega de mobiliario FGN  - receptor de denuncias, 1 puesto de trabajo en sencillo, 1 sillas ergonómicas (depende de la oficina que entregue la Fiscalía, si ya tiene mobiliario)
- La contratación del personal se ha venido adelantando y ya contamos con el receptor de denuncia de FGN y culmina la tercera semana de abril, con la contratación del médico.
- Articulación con las entidades operadoras para garantizar el servicio en la Casa de Justicia de Fontibón, con los delegados o personas enlaces de cada una de las entidades operadoras Secretaría Distrital de la Mujer, Fiscalía General de la Nación, Instituto Colombiano de Bienestar Familiar, Instituto Nacional de Medicina Legal y Secretaría Distrital de Integración Social - Comisaria de Familia, reunión realizada el 31 de marzo 2023. (acta)
En este orden de ideas, se tiene programada la Inauguración y puesta en funcionamiento de esta nueva Ruta de Atención Integral para Mujeres en la Casa de Justicia de Fontibón, para finales del primer semestre de 2023.</t>
  </si>
  <si>
    <t xml:space="preserve">Acta de reunión para presentar el plan de trabajo para implementar la Ruta de Atención Integral para Mujeres víctimas de violencia y el Protocolo de atención a niños, niñas y adolescentes víctimas de violencia sexual. NNA-VS
Acta de visita revisión de aspectos técnicos, espacios y mobiliario de la Casa de justicia de Fontibón para implementar la Ruta de atención a mujeres víctimas de violencias. </t>
  </si>
  <si>
    <t xml:space="preserve">Implementar el 100%  de actividades necesarias para poder inaugurar dos (2) nuevos Centros de Radicación de Demandas a Formato en el Distrito 
</t>
  </si>
  <si>
    <t xml:space="preserve">Actividades implementadas  para poder inaugurar dos (2) nuevos Centros de Radicación de Demandas en el Distrito </t>
  </si>
  <si>
    <t>Permite medir el avance en la implementación de actividades necesarias para que el Distrito pueda contar con dos (2) nuevos Centros de Radicación de Demandas</t>
  </si>
  <si>
    <t>Número de actividades implementadas para la inauguración de dos (2) nuevos Centros de Radicación de Demandas a Formato en el Distrito</t>
  </si>
  <si>
    <r>
      <t xml:space="preserve">Número de actividades programadas para la inauguración de dos (2) nuevos Centros de Radicación de Demandas a Formato en el Distrito 
</t>
    </r>
    <r>
      <rPr>
        <b/>
        <sz val="10"/>
        <rFont val="Calibri"/>
        <family val="2"/>
        <scheme val="minor"/>
      </rPr>
      <t>Nota</t>
    </r>
    <r>
      <rPr>
        <sz val="10"/>
        <color theme="1"/>
        <rFont val="Calibri"/>
        <family val="2"/>
        <scheme val="minor"/>
      </rPr>
      <t>: El resultado de la división entre el numerador y el denominador se multiplica por 100, teniendo en cuenta que la unidad de medida es porcentaje</t>
    </r>
  </si>
  <si>
    <r>
      <rPr>
        <b/>
        <sz val="10"/>
        <rFont val="Calibri"/>
        <family val="2"/>
        <scheme val="minor"/>
      </rPr>
      <t>Diciembre 2022</t>
    </r>
    <r>
      <rPr>
        <sz val="10"/>
        <color theme="1"/>
        <rFont val="Calibri"/>
        <family val="2"/>
        <scheme val="minor"/>
      </rPr>
      <t xml:space="preserve">: 100% de actividades requeridas para la inauguración de tres (3) Centros de Radicación de Demandas a Formato inaugurados en el Distrito
</t>
    </r>
  </si>
  <si>
    <t>365 - Habilitar en cinco (5) Casas de Justicia un sistema de radicación electrónica de demandas a formato</t>
  </si>
  <si>
    <r>
      <t xml:space="preserve">
</t>
    </r>
    <r>
      <rPr>
        <u/>
        <sz val="10"/>
        <rFont val="Calibri"/>
        <family val="2"/>
        <scheme val="minor"/>
      </rPr>
      <t>Fortalezas:</t>
    </r>
    <r>
      <rPr>
        <sz val="10"/>
        <rFont val="Calibri"/>
        <family val="2"/>
        <scheme val="minor"/>
      </rPr>
      <t xml:space="preserve">
5. Avances en  mitigación y eliminación de múltiples  barreras de acceso a la justicia a las cuales se enfrenta la ciudadanía en el Distrito, por medio del diseño e implementación de  estrategias innovadoras:  Facilitadores; Centros de Radicación de Demandas a Formato; canales de atención virtual; Ruta de Atención Integral para Mujeres; Unidades Móviles de Acceso a la Justicia, entre otras.</t>
    </r>
  </si>
  <si>
    <t>Estos nuevos Centros de Radicación de Demandas a Formato serían los  No. 4 y 5  en ser inaugurados en el Distrito en el marco del actual Plan De Desarrollo Distrital (2022-2024)</t>
  </si>
  <si>
    <t>Para la puesta en funcionamiento de los dos nuevos Centros de Radicación de Demandas, se ha hecho un análisis de acuerdo a las Casas de Justicia con mayores atenciones de enero a marzo de 2023, lo que nos indica que las Casas de Justicia de Suba la Campiña y Fontibón son las que presentan mayor necesidad de atención de la estrategia, por tanto se iniciará con las gestiones de mobiliario y demás insumos para la correcta operación de los Centros en estas Casas de Justicia, con el fin de lograr la apertura finalizando el mes de mayo.
Información de atenciones en lo que va corrido de la vigencia:
Acciones de tutela = 36 (8 en enero y 11 en febrero, 17 en marzo).
Demandas = 11 (3 en enero y 8 en marzo). una por restitución de inmueble, otra por un monitorio y otra por ejecutivo de pago.
Solicitudes de radicación = 4 (en marzo).
A su vez, dichas radicaciones fueron atendidas de la siguiente forma en los Centros de Radicación existentes en Casas de Justicia en el Distrito:
- Ciudad Bolívar = 14 radicaciones (1 demanda, 12 tutelas y 1 tramite de radicación).
- Bosa = 25 radicaciones (5 demandas, 19 tutelas y 1 tramite de radicación a proceso).
- Mártires =12 radicaciones (5 demandas, 5 tutelas y 2 trámites de radicación).
Así mismo, y con el fin de optimizar las herramientas de uso en las Casas de Justicia, se realizó la distribución de celulares al servicio de los funcionarios de Casa de Justicia, lo que permitirá contactar a los ciudadanos que así se requieran dentro de las estrategias de facilitadores y los nuevos CdR.</t>
  </si>
  <si>
    <t>Matriz de excel con consolidado de atenciones para definición de nuevos puntos de Centros de radicación.
Correo de distribución de teléfonos.</t>
  </si>
  <si>
    <t xml:space="preserve">Crear o actualizar el total de procedimientos que se requieran con relación al proceso de Acceso y Fortalecimiento a la Justicia, junto con los documentos asociados que se consideren pertinentes y que se encuentren bajo responsabilidad de la Dirección de Acceso a la Justicia (DAJ)
</t>
  </si>
  <si>
    <t>Procedimientos  creados o actualizados junto sus documentos asociados que se requieran con relación al  proceso de Acceso y Fortalecimiento a la Justicia por parte de la DAJ</t>
  </si>
  <si>
    <t xml:space="preserve">Permite a la DAJ medir el avance en la creación y  actualización de los procedimientos y documentos asociados que se requieran con relación al  proceso de Acceso y Fortalecimiento a la Justicia 
</t>
  </si>
  <si>
    <t>Porcentaje de procedimientos  creados o actualizados junto sus documentos asociados</t>
  </si>
  <si>
    <t xml:space="preserve">Número de procedimientos  creados o actualizados junto sus documentos asociados </t>
  </si>
  <si>
    <r>
      <t xml:space="preserve">Número de procedimientos que se requieran crear o actualizar junto sus documentos asociados 
</t>
    </r>
    <r>
      <rPr>
        <b/>
        <sz val="10"/>
        <rFont val="Calibri"/>
        <family val="2"/>
        <scheme val="minor"/>
      </rPr>
      <t>Nota</t>
    </r>
    <r>
      <rPr>
        <sz val="10"/>
        <color theme="1"/>
        <rFont val="Calibri"/>
        <family val="2"/>
        <scheme val="minor"/>
      </rPr>
      <t>: El resultado de la división entre el numerador y el denominador se multiplica por 100, teniendo en cuenta que la unidad de medida es porcentaje</t>
    </r>
  </si>
  <si>
    <r>
      <rPr>
        <b/>
        <sz val="10"/>
        <rFont val="Calibri"/>
        <family val="2"/>
        <scheme val="minor"/>
      </rPr>
      <t>Diciembre 2022</t>
    </r>
    <r>
      <rPr>
        <sz val="10"/>
        <rFont val="Calibri"/>
        <family val="2"/>
        <scheme val="minor"/>
      </rPr>
      <t>:
Documentos creados = 3
Documentos actualizados=4</t>
    </r>
  </si>
  <si>
    <r>
      <rPr>
        <u/>
        <sz val="10"/>
        <rFont val="Calibri"/>
        <family val="2"/>
        <scheme val="minor"/>
      </rPr>
      <t>Debilidades:</t>
    </r>
    <r>
      <rPr>
        <sz val="10"/>
        <rFont val="Calibri"/>
        <family val="2"/>
        <scheme val="minor"/>
      </rPr>
      <t xml:space="preserve">
6. Procedimientos y documentos asociados al proceso de Acceso y Fortalecimiento a la Justicia desactualizados (en los temas que tienen que ver con la Dirección de Acceso a la Justicia).</t>
    </r>
  </si>
  <si>
    <t>Modelo Integrado de Planeación y Gestión (MIPG)</t>
  </si>
  <si>
    <t>No hay programación de avance para el I trimestre de 2023</t>
  </si>
  <si>
    <t>Orientar de forma cualificada al total de ciudadanos(as) que lo soliciten de acuerdo a sus necesidades específicas por medio del Centro de Recepción e Información (CRI) de Casas de Justicia, en el marco del funcionamiento del Programa Nacional de Casas de Justicia</t>
  </si>
  <si>
    <t>Ciudadanos(as) orientados por medio del CRI  de Casas de Justicia, en el marco del funcionamiento del Programa Nacional de Casas de Justicia</t>
  </si>
  <si>
    <t>Permite medir la cantidad de ciudadanos(as) orientados por medio del CRI  de Casas de Justicia, en el marco del funcionamiento del Programa Nacional de Casas de Justicia</t>
  </si>
  <si>
    <t xml:space="preserve">Porcentaje de ciudadanos(as) orientados por medio del CRI  </t>
  </si>
  <si>
    <t xml:space="preserve">Número de ciudadanos(as) orientados por medio del CRI  de Casas de Justicia  </t>
  </si>
  <si>
    <r>
      <t xml:space="preserve">Número de ciudadanos(as) que solicitan orientación en CRI de Casas de Justicia  
</t>
    </r>
    <r>
      <rPr>
        <b/>
        <sz val="10"/>
        <rFont val="Calibri"/>
        <family val="2"/>
        <scheme val="minor"/>
      </rPr>
      <t>Nota</t>
    </r>
    <r>
      <rPr>
        <sz val="10"/>
        <color theme="1"/>
        <rFont val="Calibri"/>
        <family val="2"/>
        <scheme val="minor"/>
      </rPr>
      <t>: El resultado de la división entre el numerador y el denominador se multiplica por 100, teniendo en cuenta que la unidad de medida es porcentaje</t>
    </r>
  </si>
  <si>
    <t>Sistema de Información de Casas de Justicia (SICAS)</t>
  </si>
  <si>
    <r>
      <rPr>
        <b/>
        <sz val="10"/>
        <color indexed="8"/>
        <rFont val="Calibri"/>
        <family val="2"/>
        <scheme val="minor"/>
      </rPr>
      <t>Enero a noviembre de 2022:</t>
    </r>
    <r>
      <rPr>
        <sz val="10"/>
        <color indexed="8"/>
        <rFont val="Calibri"/>
        <family val="2"/>
        <scheme val="minor"/>
      </rPr>
      <t xml:space="preserve">
Total atenciones CRI =118.977 (de los cuales 68.640 corresponden a mujeres, 39.774 a hombres, 81 personas corresponden a intersexuales, mientras que 10.462 personas no respondieron acerca de su sexo)</t>
    </r>
  </si>
  <si>
    <t>370 - Implementar en las Casas de Justicia un (1) modelo de atención virtual para facilitar el acceso a los
servicios de justicia en lo local</t>
  </si>
  <si>
    <r>
      <rPr>
        <u/>
        <sz val="10"/>
        <rFont val="Calibri"/>
        <family val="2"/>
        <scheme val="minor"/>
      </rPr>
      <t>Fortalezas:</t>
    </r>
    <r>
      <rPr>
        <sz val="10"/>
        <rFont val="Calibri"/>
        <family val="2"/>
        <scheme val="minor"/>
      </rPr>
      <t xml:space="preserve">
2. Durante  los últimos años se ha incrementado el número de equipamientos de acceso a la justicia en el Distrito. De este modo, al cierre de 2022 se encuentran en funcionamiento en el Distrito 15 Casas de Justicia y 6 Unidades Móviles de Acceso a la Justicia. Lo anterior con el fin de contar con una oferta disponible de servicios en los diferentes territorios y comunidades del Distrito.</t>
    </r>
  </si>
  <si>
    <t>Al cierre de 2022 se encuentran en funcionamiento en el Distrito 15 Casas de Justicia y 6 Unidades Móviles de Acceso a la Justicia</t>
  </si>
  <si>
    <t>Durante el I trimestre de 2023 se orientaron 35610 ciudadano y ciudadanas, en las 16 Casas de justicia, a través de los Centros de Recepción e Información CRI. Del total de personas orientadas  21682 fueron mujeres, 12914 fueron hombres,  19 intersexuales y 992 no respondieron. Se orientaron 120 personas con discapacidad; y 92 personas vícitmas del conflicto.
A continuación se presentan los datos desagregados por casa de justicia:
CJ BARRIOS UNIDOS: 1652
CJ BOSA: 4711
CJ BOSA CAMPO VERDE: 1471
CJ CHAPINERO: 770
CJ CIUDAD BOLIVAR: 5748
CJ ENGATIVA: 1404
CJ FONTIBON: 1514
CJ KENNEDY: 2482
CJ MARTIRES: 1259
CJ  PUENTE ARANDA: 1392
CJ SAN CRISTOBAL: 3608
CJ SUBA CIUDAD JARDIN: 1977
CJ SUBA LA CAMPIÑA: 3462
CJ TUNJUELITO: 559
CJ USAQUEN: 1764
CJ USME: 1837.</t>
  </si>
  <si>
    <t>Excel resumen atenciones I trimestre 2023 - Captura de pantalla DashBoard página web de la Secretaía Distrital de Seguridad, Convivencia y Justicia. https://analitica.scj.gov.co/analytics/saw.dll?Portal</t>
  </si>
  <si>
    <t>Elaborar un documento que dé cuenta de la visibilización de los programas y estrategias que adelanta la dirección de responsabilidad penal adolescente en las políticas públicas, subcomités y demás instancias de las que somos parte.</t>
  </si>
  <si>
    <t>Porcentaje de avance en la elaboración de un documento que dé cuenta de la visibilización de los programas y estrategias que adelanta la dirección de responsabilidad penal adolescente en las políticas públicas, subcomités y demás instancias de las que somos parte.</t>
  </si>
  <si>
    <t xml:space="preserve">
A partir de la creación de la dirección de responsabilidad penal adolescente, se han diseñado e implementado programas y estrategias que buscan fortalecer la aplicación del enfoque restaurativo en la atención de ofensores, victimas y redes de apoyo; en este sentido el trabajo articulado con las diferentes entidades y actores alrededor del Sistema de Responsabilidad Penal Adolescente han conllevado a un reconocimiento de las acciones adelantadas. En este sentido, se plantea elaborar un documento que plasme como se ha logrado la visibilización y posicionamiento en las políticas públicas, subcomités y demás instancias en las que participa la DRPA.</t>
  </si>
  <si>
    <t>Número de actividades o fases ejecutadas para la elaboración del documento que dé cuenta de la visibilización de los programas y estrategias que adelanta la dirección de responsabilidad penal adolescente en las políticas públicas, subcomités y demás instancias de las que somos parte.</t>
  </si>
  <si>
    <t>Número de actividades o fases proyectadas para la elaboración del documento que dé cuenta de la visibilización de los programas y estrategias que adelanta la dirección de responsabilidad penal adolescente en las políticas públicas, subcomités y demás instancias de las que somos parte.</t>
  </si>
  <si>
    <t>Equipos de trabajo DRPA</t>
  </si>
  <si>
    <t xml:space="preserve">Crear programas especiales de protección para que los niños, niñas y jóvenes no sean cooptados e instrumentalizados por estructuras criminales. </t>
  </si>
  <si>
    <t>X</t>
  </si>
  <si>
    <t>DECRETO 413 DE 2016 Artículo 19°.- Funciones Dirección de Responsabilidad Penal Adolescente
DECRETO 420 DE 2017
Código de infancia y adolescencia ley 1098 de 2006</t>
  </si>
  <si>
    <t>Dirección de Responsabilidad Penal Adolescente</t>
  </si>
  <si>
    <t xml:space="preserve">En este primer trimestre se llevó a cabo un análisis de la normatividad que regula lo relacionado con Políticas Públicas en Bogota D.C., al tiempo que de algunos documentos que regulan lo relacionado con la formulación, implementación y evaluación de Políticas Públicas. Con estos insumos, junto con las distintas matrices de planes de acción y políticas de las que es parte la DRPA, se preparó versión preliminar de documento de la estructura del documento. </t>
  </si>
  <si>
    <t xml:space="preserve">En carpeta compartida se publica documento preliminar. </t>
  </si>
  <si>
    <t>Gestionar la implementación progresiva del tablero de control a partir de los datos registrados en el sistema de información SIRPA.</t>
  </si>
  <si>
    <t>Porcentaje de acciones adelantadas para la implementación progresiva del tablero de control a partir de los datos registrados en el sistema de información SIRPA.</t>
  </si>
  <si>
    <t>El aplicativo SIRPA fue creado con el propósito de contar con datos unificados de forma ordenada y estructurada de los programas y estrategias adelantadas por la Dirección de Responsabilidad Penal Adolescente, en este sentido se requiere de su mantenimiento y evolución a fin de contar con las funcionalidades que permitan almacenar variables que a corto y mediano plazo sirvan de insumos para el análisis de resultados. Simultáneamente, se requiere tramitar la inclusión de nuevas variables en la bodega de datos y su visualización en un tablero de control.</t>
  </si>
  <si>
    <t>Acciones adelantadas para la implementación progresiva del tablero de control a partir de los datos registrados en el sistema de información SIRPA.</t>
  </si>
  <si>
    <t>Acciones planeadas para la implementación progresiva del tablero de control a partir de los datos registrados en el sistema de información SIRPA.</t>
  </si>
  <si>
    <t>DECRETO 413 DE 2016 Artículo 19°.- Funciones Dirección de Responsabilidad Penal Adolescente
Código de infancia y adolescencia ley 1098 de 2006</t>
  </si>
  <si>
    <t>Se dio continuidad al proceso de validación de datos entre la Dirección de Responsabilidad Penal Adolescente y la Oficina de Análisis de la Información y Estudios Estratégicos, durante este periodo se revisaron las gráficas y tablas obtenidas a partir de los datos extraídos de SIRPA y se realizaron ajustes en el cálculo de estados y conteo de informes.</t>
  </si>
  <si>
    <t xml:space="preserve">En la carpeta compartida se publican actas de las sesiones de trabajo, así mismo, en los repositorios de la bodega de datos de la Oficina de Análisis de la Información y Estudios Estratégicos se encuentra el avance del modelo de datos. </t>
  </si>
  <si>
    <t>Realizar jornadas de socialización y/o sensibilización de los programas y estrategias adelantadas desde la Dirección.</t>
  </si>
  <si>
    <t>Porcentaje de jornadas de socialización realizadas</t>
  </si>
  <si>
    <t>Los programas y estrategias que adelanta la Dirección de Responsabilidad Penal Adolescente requieren de la permanente articulación con las autoridades y actores del SRPA (ICBF, Fiscalía General de la Nación, Consejo Superior de la Judicatura, Defensoría del Pueblo, Operadores, ONG, entre otros), en este sentido se requiere adelantar jornadas en las que se presente y sensibilice respecto a la oferta de atención disponible desde la SDSCJ.</t>
  </si>
  <si>
    <t>Número de jornadas de socialización y/o sensibilizaciones realizadas en el periodo</t>
  </si>
  <si>
    <t>Número de jornadas de socialización y/o sensibilizaciones planeadas en el periodo</t>
  </si>
  <si>
    <t xml:space="preserve">En el marco del fortalecimiento de la articulación con las autoridades y operadores del Sistema de Responsabilidad Penal para Adolescentes, se plantea realizar jornadas de socialización y sensibilización con los diferentes actores. De esta mantener se logra mantener el adecuado funcionamiento de las rutas de ingreso a los programas de la Dirección de responsabilidad Penal Adolescente, mantener los espacios de seguimientos y estudios de caso para dar respuestas efectivas y oportunas a las dificultades que se puedan presentar en los casos y mantener la continua revisión de acuerdos y ajustes entre quienes hacemos parte del SRPA. Por otro lado, se realizan socializaciones de los programas y estrategias adelantadas desde la Dirección con el objetivo de hacer asistencias técnicas y motivar el uso de la Justicia Restaurativa en otros territorios.  Durante el primer trimestre del año 2023 se realizaron: 1. Socialización del PDJJR e equipo de la Universidad el Externado y grupo del observatorio de Política Criminal. 2. Socialización a Delegación del Salvador y a Incarceration Nation Network. 3. Socialización  de los programas de la DRPA a estudiantes de Derecho de la Universidad Javeriana. 4. Socialización de los programas de la DRPA a juezas de Neiva. 5. Socialización de los programas de la DRPA al equipo del operador del Redentor FEI.        </t>
  </si>
  <si>
    <t>En la carpeta compartida se publican acta, listas de asistencia y/o fotos de los eventos de socialización y sensibilización.</t>
  </si>
  <si>
    <t>Coordinar la convocatoria y realización de seis (6) sesiones del Comité de Coordinación Distrital de Responsabilidad Penal para Adolescentes.</t>
  </si>
  <si>
    <t>Número de sesiones del Comité de Coordinación Distrital de Responsabilidad Penal para Adolescentes realizadas</t>
  </si>
  <si>
    <t>El Decreto 420 de 2017, por el cual se creó el Comité de Coordinación Distrital de Responsabilidad Penal para Adolescentes –CCDRPA- estará encargado de fortalecer la articulación de las autoridades y entidades del SRPA, a nivel distrital, con el fin de orientar y dar seguimiento a la implementación de acciones desde un enfoque de Justicia Restaurativa en el Distrito Capital.
El CCDRPA es presidido por el Alcalde Mayor de Bogotá o en calidad de delegado el Secretario Distrital de Seguridad, Convivencia y Justicia y la Secretaria técnica está a cargo del Instituto Colombiano de Bienestar Familiar Regional Bogotá
En este sentido, el indicador será la realización de las sesiones del Comité, en las cuales se fortalezca la articulación de las autoridades y entidades del SRPA.</t>
  </si>
  <si>
    <t>Número</t>
  </si>
  <si>
    <t>Número de sesiones del CCDRPA realizadas en el periodo</t>
  </si>
  <si>
    <t>Número de sesiones del CCDRPA programadas en el periodo</t>
  </si>
  <si>
    <t xml:space="preserve">Durante el primer trimestre de 2023, se realizaron dos sesiones ordinaria del Comité de Coordinación Distrital de Responsabilidad Penal para Adolescentes:
» 16 de febrero de 2023, cuyo orden del día fue: (1) Verificación del quórum, (2) Aprobación acta Comité Ordinario del 29 de noviembre de de 2022, (3) Fortalecimiento y mejoramiento de la logística y operación de los traslados de los adolescentes y/o jóvenes que se encuentran en instituciones privativas de la libertad, (4) Efectividad e impacto de la atención que reciben los adolescentes y jóvenes del Sistema de Responsabilidad Penal para adolescentes vinculados a los diferentes programas institucionales, (5) Construcción de criterios para establecer los "Casos exitosos" en el Sistema de Responsabilidad Penal para adolescentes, (6) Varios.  
» 28 de marzo de 2023, cuyo orden del día fue: (1) Verificación del quórum, (2) Protocolo para el traslado de adolescentes y/o jóvenes privados de la libertad a entidades de salud y otros servicios en el marco de la garantía de sus derechos: Situación actual y acciones de mejora, (3) Evaluación de impacto de los programas / servicios de atención del SRPA en Bogotá: Orientaciones para su realización, (4) Identificación y visibilización de "Casos exitosos" en el marco del SRPA en Bogotá: Plan de trabajo para la elaboración del marco conceptual, los criterios de identificación y las estrategias de visibilización.
</t>
  </si>
  <si>
    <t>En carpeta compartida se publica convocatoria y correo concertación agenda.</t>
  </si>
  <si>
    <t xml:space="preserve">Atención Integral Básica a las Personas Privadas de la Libertad - CARCEL     </t>
  </si>
  <si>
    <t>CARCEL DISTRITAL</t>
  </si>
  <si>
    <t xml:space="preserve">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</si>
  <si>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Reportar el 100% de las  personas visitantes y/o personas privadas de la libertad a quienes se les incaute sustancias psicoactivas o elementos prohibidos  que configuren presunta conducta punible, o incumplimiento del reglamento interno de la carcel.</t>
  </si>
  <si>
    <t>Personas visitantes y/o personas privadas de la libertad reportadas a la autoridad competente por incautación de  sustancias psicoactivas que configure presunta conducta punible a la Autoridad Competente</t>
  </si>
  <si>
    <t xml:space="preserve">Este indicador permite medir la gestión y estrategias del personal de Cuerpo de Custodia y vigilancia para detectar visitantes y/o personas privadas de la libertad con sustancias prohibidas y que configure presunta conducta punible a la Autoridad Competente </t>
  </si>
  <si>
    <t>Visitantes y/o personas privadas de la libertad</t>
  </si>
  <si>
    <t xml:space="preserve">N° de personas visitantes y/o personas privadas de la libertad reportadas a la autoridad competente por incautación de  sustancias psicoactivas </t>
  </si>
  <si>
    <t>N° de personas visitantes y/o personas privadas de la libertad a quienes se les haya incautado sustancias psicoactivas que configure presunta conducta punible)*100</t>
  </si>
  <si>
    <t>Informe y registro en minutas del Cuerpo de Custodia y Vigilancia de visitantes  reportados</t>
  </si>
  <si>
    <t>Meta # 344 Mantener el 100% de los estadanres de calidad y operación en la Cárcel Distrital de Varones y Anexo de Mujeres</t>
  </si>
  <si>
    <t xml:space="preserve">Diseño e Implementación del procedimiento de encomiendas. </t>
  </si>
  <si>
    <t xml:space="preserve">Director (a) Cárcel Distrital </t>
  </si>
  <si>
    <t>De conformidad con el reporte del cuerpo de custodia y vigilancia para el mes de enero se reportaron 14 incautaciones,  en el mes de febrero 17 incautaciones,  en el mes de marzo se reportan 36 incutaciones.</t>
  </si>
  <si>
    <t>Mediante los Memorandos 20233300050273 de 06/02/2023, 20233340096693 de 03/03/2023 y 2023340128793 de 02/04/2023. Los comandantes de compañía informan a la Dirección de la Cárcel sobre los elementos incautados o decomisados durante el primer trimestre de 2023</t>
  </si>
  <si>
    <t xml:space="preserve">Lograr que el Cuerpo Custodia y Vigilancia  garantice en un 100% que no se  presenten fugas o escapes de las instalaciones,o de los procedimientos de remisión que  permanentemente realiza el centro penitenciario por parte del personal privado de la libertdad.(a Juzgados,Citas Medicas, Hospitalizaciones, Urgencias) </t>
  </si>
  <si>
    <t>Cero Fugas al Interior  del Centro penitenciario y  en el desarrollo de los procedimientos de remisiones.</t>
  </si>
  <si>
    <t xml:space="preserve">Este  indicador permitira medir la efectividad efectividad  en la aplicación  de los diferentes procedimientos y procesos  establecidos para garantizar, la seguridad del establecimiento penienteciario, evitando que el personal privado de la libertad, se fuge o se escape.  </t>
  </si>
  <si>
    <t>Número de PPL, no evadidos durante su reclusión en el centro carcelario  o remisiones.</t>
  </si>
  <si>
    <t xml:space="preserve">Archivo del Grupo Administración - Carpetas informe </t>
  </si>
  <si>
    <t>N.A</t>
  </si>
  <si>
    <t>Durante el periodo comprendido entre el mes de enero a marzo, no se han presentado fugas, rescates o situaciones que afecten la seguridad del establecimiento carcelario.</t>
  </si>
  <si>
    <t xml:space="preserve">Revisar, actualizar documentos relacionados al  Sistema de Gestión de la Calidad, relacionados con  el proceso de Custodia y Vigilancia </t>
  </si>
  <si>
    <t xml:space="preserve">Gestion del sistema de gestion de la calidad desde la Dirección a traves de Documentos institucionalizados </t>
  </si>
  <si>
    <t>Actualizar, modificar o crear documentos necesarios frente a  las medidas al interior del centro de reclusión.</t>
  </si>
  <si>
    <t>Documentos publicados</t>
  </si>
  <si>
    <t>N° de documentos codificados en el trimestre</t>
  </si>
  <si>
    <t>N° de documentos programados en el trimestre</t>
  </si>
  <si>
    <t>Listado de documentos del Sistema de Gestión de la Calidad</t>
  </si>
  <si>
    <t>Meta #344 Mantener el 100% de los estadanres de calidad y operación en la Cárcel Distrital de Varones y Anexo de Mujeres</t>
  </si>
  <si>
    <t>Durante el trimestre se realizo la revisión y propuest de formatos de inventario por parte de lider y funcionarios del área de custodia y vigilancia, para la unidad canina de acuerdo a los lineamientos establecidos por el Sistema Integrado de Gestión, el cual no requierio cambios.</t>
  </si>
  <si>
    <t>Se adjunta correo. Esta actividad contnua en proceso.</t>
  </si>
  <si>
    <t>Brindar programas, actividades y/o  talleres  de  capacitación y ocupación válida para la redención de pena  aprobados en el plan ocupacional al 80% de las PPL.</t>
  </si>
  <si>
    <t>Programas, Actividades y/o talleres válidas para redención de pena.</t>
  </si>
  <si>
    <t>Este indicador mide el número de PPL aprobadas por la JETEE a las actividades válidas para la redención de pena.</t>
  </si>
  <si>
    <t>Porcentaje de PPL que acceden a los programas, talleres y actividades.</t>
  </si>
  <si>
    <t>Número de personas privadas de la libertad vinculadas a  programas, actividades y/o talleres.</t>
  </si>
  <si>
    <t>Número Total de PPL  que se encuentran en el establecimiento carcelario.</t>
  </si>
  <si>
    <t xml:space="preserve">Reporte de SISIPEC WEB </t>
  </si>
  <si>
    <t>Implementar estrategias y acciones interinstitucionales orientadas a mejorar la confianza entre la ciudadaníáa y la institucionalidad a través del fortalecimiento de conductas de auto regulacióńn, regulacióńn mutua, díálogo y participacióńn social y cultura ciudadana que transformen las conflictividades sociales y mejoren la seguridad ciudadana.</t>
  </si>
  <si>
    <t>Meta # 344 Mantener el 100% de los estándares de calidad y operación en la Cárcel Distrital de Varones y Anexo de Mujeres</t>
  </si>
  <si>
    <t>Objetivo: Diseñar, implementar y fortalecer acciones y estrategias en materia de seguridad ciudadana, convivencia, acceso a la justicia, orden público, prevención y control del delito en el distrito capital.</t>
  </si>
  <si>
    <t>Director (a) Cárcel Distrital
Líder Atención Integral Básica
Profesional responsable JETTE</t>
  </si>
  <si>
    <t>A corte del  31 de Enero  se cuenta con 1028 PPL  en la Carcel Distrital la cual 1008 PPL fueron asignadas  en actividades TEE es decir corresponde al 98,1% ;  A corte de 28 de Febrero se cuenta con una población de 1030 PPL en la cual 990 PPL  fueron asignadas en actividades es decir corresponde a 96,1%; A corte del 31 de marzo hay un total de 1051 PPL en la carcel distrital el cual 1022 PPL le fueron aignadas en actividad TEE esto corresponde al 97,2% .</t>
  </si>
  <si>
    <t>Se anexan los 3 reportes de plan ocupacional correspondientes a los meses de enero, febrero y marzo es importante precisar que la fecha del reporte se genera al siguiente dia hábil del  mes reportado.</t>
  </si>
  <si>
    <t>Sensibilizar en el año al 100% de las PPL en temas de prevención: conducta suicida, consumo de sustancias psicoactivas y delitos sexuales.</t>
  </si>
  <si>
    <t>Prevención en temas de conducta suicida, consumo de sustancias psicoactivas  y delitos sexuales.</t>
  </si>
  <si>
    <t>Este indicador mide el porcentaje de las PPL sensibilizadas en temas de conducta suicida, consumo de sustancias psicoactivas  y delitos sexuales.</t>
  </si>
  <si>
    <t>Porcentaje de PPL sensibilizados en temas de conducta suicida, consumo de sustancias psicoactivas  y delitos sexuales.</t>
  </si>
  <si>
    <t>Número de personas privadas de la libertad sensibilizados en temas de conducta suicida, consumo de sustancias psicoactivas  y delitos sexuales.</t>
  </si>
  <si>
    <t>Actas  y formatos de Asistencias de las sensibilizaciones</t>
  </si>
  <si>
    <t>Estructurar un documento que recopile las actividades realizadas en  pro  de la implementación del modelo del marco lógico de la Cárcel Distrital, como insumo indispensable para generar los lineamientos y directrices que permitan dar continuidad a la construcción de dicho modelo.</t>
  </si>
  <si>
    <t xml:space="preserve">Director (a) Cárcel Distrital
Líder Atención Integral Básica </t>
  </si>
  <si>
    <t>A corte del  31 de Enero  se conto con un total 1028 PPL  en la Carcel Distrital, para el desarrollo de las tematicas establecidas se incluyeron 1033 PPL, la diferencia corresponde a los PPL que ingresaron al establecimiento en el periodo;  A corte de 28 de Febrero se conto con un total 1030 PPL  en la Carcel Distrital, para el desarrollo de las tematicas establecidas se incluyeron 1035 PPL, la diferencia corresponde a los PPL que ingresaron al establecimiento en el periodo; A corte del 31 de marzo se conto con un total 1051 PPL  en la Carcel Distrital, para el desarrollo de las tematicas establecidas se incluyeron 1030 PPL</t>
  </si>
  <si>
    <t>Se anexan actas de los  meses de Enero,  Febrero y marzo como evidencia de las acciones realizadas para el cumplimiento de la meta</t>
  </si>
  <si>
    <t>Brindar las raciones alimentarias al 100%  de la población carcelaria.</t>
  </si>
  <si>
    <t>Raciones alimentarias al 100%  de la población carcelaria</t>
  </si>
  <si>
    <t xml:space="preserve">Este indicador mide las raciones alimentarias al 100%  de la población carcelaria </t>
  </si>
  <si>
    <t xml:space="preserve">Porcentaje de PPL que reciben raciones alimentarias </t>
  </si>
  <si>
    <t xml:space="preserve">Total de raciones pagadas al operador al mes. </t>
  </si>
  <si>
    <t>Total de Personas Privadas de la Libertad que se encuentran en el establecimiento carcelario al mes.</t>
  </si>
  <si>
    <t>Planilla Raciones</t>
  </si>
  <si>
    <t xml:space="preserve">Director (a) Cárcel Distrital 
Líder Atención Integral Básica
Profesional Responsable Área de Alimentación 
</t>
  </si>
  <si>
    <t>Para el mes de enero se contabiliza un total de 32119 raciones  suministradas, para el mes de febrero un total de 28931 raciones suminitradas y para el mes de marzo un total de 31880 raciones sumistradas cumpliendo con la entrega de raciones suministradas a la totalidad de las PPL.</t>
  </si>
  <si>
    <t xml:space="preserve">Se anexan planilas de parte de Raciones de Enero, Febrero y Marzo </t>
  </si>
  <si>
    <t>Brindar atención en salud al 100% de las PPL que solicite acceso a dichos servicios.</t>
  </si>
  <si>
    <t>Atención en salud al 100% de las PPL que soliciten acceso a dichos servicios</t>
  </si>
  <si>
    <t>Este indicador mide la  atención en salud al 100% de las PPL que soliciten acceso a dichos servicios</t>
  </si>
  <si>
    <t>Porcentaje de PPL que reciben atención en salud</t>
  </si>
  <si>
    <t xml:space="preserve">Total de Personas Privadas de la Libertad atendidas en el servicio de salud en el mes.	</t>
  </si>
  <si>
    <t>Total de solicitudes realizadas por las Personas Privadas de la Libertad para servicio de salud en el mes</t>
  </si>
  <si>
    <t>Se relacionan las planillas RIPS</t>
  </si>
  <si>
    <t>Director (a) Cárcel Distrital 
Líder Atención Integral Básica
Responsable Área de Salud</t>
  </si>
  <si>
    <t xml:space="preserve">En el mes de Enero, se atendieron 617 PPL, que corresponden a 462 atención medicas y 155 odontologicas. De conformidad con el reporte del mes de febrero, se atendieron 761 PPL, que corresponden a 418 atención medicas y 343 odontologicas  y en el mes de Marzo, se atendieron 797 PPL, que corresponden a 566 atención medicas y 231 odontologicas. </t>
  </si>
  <si>
    <t>Se anexan planillas RIPS de los meses de Enero, Febrero y Marzo</t>
  </si>
  <si>
    <t>Tramitar el 100% de las ordenes de libertad de las PPL  dentro de las 24 horas siguientes al recibo de los antecedentes judiciales de la Interpol y verificados dichos antecedentes con la hojas de vida.</t>
  </si>
  <si>
    <t>Ordenes de libertad de las PPL tramitadas en 24 horas</t>
  </si>
  <si>
    <t>Este indicador permite medir  la gestión de las ordenes de libertad tramitadas en las 24 horas siguientes al recibo de los antecedentes judiciales de la Interpol y verificados dichos antecedentes con la hojas de vida</t>
  </si>
  <si>
    <t>Ordenes de libertad</t>
  </si>
  <si>
    <t>Nº de ordenes de libertad tramitadas en las 24 horas siguientes al recibo de los antecedentes judiciales de la Interpol</t>
  </si>
  <si>
    <t>Nº de ordenes de libertad recibidas</t>
  </si>
  <si>
    <t>Hoja de vida de PPL que recobra su libertad</t>
  </si>
  <si>
    <t>Meta #344 Mantener el 100% de los estándares de calidad y operación en la Cárcel Distrital de Varones y Anexo de Mujeres</t>
  </si>
  <si>
    <t>Director (a) Cárcel Distrital 
Líder Trámite Juridico</t>
  </si>
  <si>
    <t>Para el primer trimestre de 2023, se tramitó el 100% de las boletas de libertad, después de recibir y verificar los correspondientes antecedentes de INTERPOL.</t>
  </si>
  <si>
    <t>Se anexan las minutas de liberta de los meses de Enero, Febrero y Marzo.</t>
  </si>
  <si>
    <t>Tramitar el 100% de las solicitudes de redención de pena incoadas por los despachos judiciales o las PPL ante el área jurídica.</t>
  </si>
  <si>
    <t>Solicitudes de redención de pena incoadas por los despechos judiciales o las PPL ante el área jurídica</t>
  </si>
  <si>
    <t>Este indicador permite medir   el  porcentaje de las solicitudes de redención de pena incoadas por los despechos judiciales o las PPL ante el área jurídica</t>
  </si>
  <si>
    <t>Número de solicitudes de redención de pena</t>
  </si>
  <si>
    <t>No. Solicitudes tramitadas</t>
  </si>
  <si>
    <t>No del total de Solicitudes allegadas.</t>
  </si>
  <si>
    <t xml:space="preserve">Reporte de  solicitudes atendidas de forma mensual </t>
  </si>
  <si>
    <t>Frente al primer trimestre del año 2023, se reporta que para los meses de Enero, Febrero y Marzo de 2023, se cumplió con el 100% de la meta, teniendo en cuenta los informes correspondientes a esos meses.</t>
  </si>
  <si>
    <t>Se anexan informes de los meses de Enero,  Febrero y marzo respecto a la atención generada por el área de redención de pena</t>
  </si>
  <si>
    <t xml:space="preserve">Fortalecimiento de Capacidades Operativas Para la S, C y AJ         </t>
  </si>
  <si>
    <t>SUBSECRETARIA DE INVERSIONES Y FORTALECIMIENTO DE CAPACIDADES OPERATIVAS</t>
  </si>
  <si>
    <t>Adquirir y administrar los bienes y servicios requeridos por los organismos de seguridad, convivencia y acceso a la justicia, mediante el cumplimiento de las diferentes etapas contractuales para el mejoramiento de las condiciones de seguridad, convivencia y justicia en el Distrito Capital.</t>
  </si>
  <si>
    <t>Elaborar 4 reportes de conciliación de información del seguimiento frente al cumplimiento de metas entre las Subsecretarías de Acceso a la Justicia e Inversiones.</t>
  </si>
  <si>
    <t>Número de reportes conciliados entre las Subsecretarías de Acceso a la Justicia e Inversiones.</t>
  </si>
  <si>
    <t>Reportes de conciliación de información del seguimiento frente al cumplimiento de metas entre las Subsecretarías de Acceso a la Justicia e Inversiones.</t>
  </si>
  <si>
    <t>Reportes conciliados elaborados</t>
  </si>
  <si>
    <t>Reportes programados  conciliados</t>
  </si>
  <si>
    <t>Interno</t>
  </si>
  <si>
    <t>297-Diseñar e implementar al 100% el plan de mejoramiento de las Unidades de Reacción Inmediata -URI existentes y construcción de tres URI nuevas.
345- Aumentar en un (1) los equipamientos de justicia en el distrito y garantizar el mantenimiento de veinticuatro (24) existentes
347- Crear dos (2) nuevas sedes del Programa Distrital de Justicia Juvenil Restaurativa
348- Diseñar e implementar al 100% el plan de mejoramiento de las Unidades de Reacción Inmediata -URI existentes y construcción de tres URI nuevas.</t>
  </si>
  <si>
    <t xml:space="preserve">
2-Implementación de acciones para el fortalecimiento del sistema distrital de justicia, la inclusión de un enfoque de justicia restaurativa en el SRPA y la operación adecuada de la cárcel distrital
4 - Construcción, adquisición, sostenibilidad y/o reforzamiento de equipamientos de seguridad, defensa y justicia
</t>
  </si>
  <si>
    <t xml:space="preserve">
D:Falta de planeación, revisión, control y viabilidad sobre los proyectos a desarrollar en la siguiente vigencia.
D-Insuficiente seguimiento a los controles establecidos en algunas actividades del proceso.   
O:  Implementar mesas de trabajo con el cliente externo e interno con el fin de concertar las especificaciones técnicas Vs el mercado actual.
F- Implementación y seguimiento de herramientas de planeación presupuestal y contractual. 
D- La entidad no cuenta con un sistema de información que centralice la información y automatice las actividades de planeación, seguimiento y gestión de los proyectos de inversión.
D- Cambios frecuentes en la planeación.</t>
  </si>
  <si>
    <t xml:space="preserve">* Decreto 413 de 2016
* Plan Estratégico 2020-2024
* Plan Anual de Adquisiciones
</t>
  </si>
  <si>
    <t>Subsecretaría de Inversiones y Fortalecimiento de Capacidades Operativas</t>
  </si>
  <si>
    <t>Durante el primer trimestre del 2023 se  elaboro 1 reportes de conciliación de información del seguimiento frente al cumplimiento de metas entre las Subsecretarías de Acceso a la Justicia e Inversiones.</t>
  </si>
  <si>
    <t xml:space="preserve">
Acta de reunión mes de marzo</t>
  </si>
  <si>
    <t>Realizar 4 mesas de trabajo técnicas con las agencias (MEBOG, Brigada XIII, Fiscalía, Migración Colombia) para el seguimiento a la planeación, ejecución y necesidades de adquisición de bienes y servicios requeridos para el fortalecimiento de sus capacidades operativas enfocadas en seguridad y justicia del Distrito.</t>
  </si>
  <si>
    <t>Número de mesas de trabajo técnicas realizadas con  las agencias (MEBOG, Brigada XIII, Fiscalía, Migración Colombia) para el seguimiento a la planeación, ejecución y necesidades de adquisición de bienes y servicios requeridos para el fortalecimiento de sus capacidades operativas enfocadas en seguridad y justicia del Distrito.</t>
  </si>
  <si>
    <t>Mesas de trabajo internas realizadas  con las agencias (MEBOG, Brigada XIII, Fiscalía, Migración Colombia) para el seguimiento a la planeación, ejecución y necesidades de adquisición de bienes y servicios requeridos para el fortalecimiento de sus capacidades operativas enfocadas en seguridad y justicia del Distrito.</t>
  </si>
  <si>
    <t>Número de mesas de trabajo realizadas con las agencias (MEBOG, Brigada XIII, Fiscalía, Migración Colombia) para el seguimiento a la planeación, ejecución y necesidades de adquisición de bienes y servicios requeridos para el fortalecimiento de sus capacidades operativas enfocadas en seguridad y justicia del Distrito.</t>
  </si>
  <si>
    <t>Número de mesas de trabajo programadas con las agencias (MEBOG, Brigada XIII, Fiscalía, Migración Colombia) para el seguimiento a la planeación, ejecución y necesidades de adquisición de bienes y servicios requeridos para el fortalecimiento de sus capacidades operativas enfocadas en seguridad y justicia del Distrito.</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</si>
  <si>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t>
  </si>
  <si>
    <t>3 - Dotación y sostenibilidad de elementos y equipos para el fortalecimiento de los organismos de seguridad, defensa y justicia
 4- Construcción, adquisición, sostenibilidad y/o reforzamiento de equipamientos de seguridad, defensa y justicia
5 - Implementación, sostenimiento y fortalecimiento del centro de comando y control</t>
  </si>
  <si>
    <t>O:  Implementar mesas de trabajo con el cliente externo e interno con el fin de concertar las especificaciones técnicas Vs el mercado actual..
F- Conocimiento de las necesidades recurrentes de los organismos de seguridad.</t>
  </si>
  <si>
    <t>7792 - Fortalecimiento de los organismos de seguridad y justicia en Bogotá</t>
  </si>
  <si>
    <t>Durante el primera trimestre del 2023 se Realizaron  3 mesas de trabajo técnicas con los organismos de seguridad y C4 para el seguimiento a la planeación, ejecución y necesidades de adquisición de bienes y servicios requeridos para el fortalecimiento de sus capacidades operativas enfocadas en seguridad y justicia del Distrito</t>
  </si>
  <si>
    <t xml:space="preserve">
2 Acta de reunión MEBOG
1 Acta de reunion C4</t>
  </si>
  <si>
    <t>Requerir 4 informes anuales a los responsables de meta y a las Direcciones, para el seguimiento a la planeación y ejecución de las mismas, de los proyectos que gerencia la Subsecretaría de Inversiones.</t>
  </si>
  <si>
    <t>Número de informes presentados por los responsables de meta para el seguimiento a la planeación y ejecución de las mismas, de los proyectos que gerencia la Subsecretaría de Inversiones y Fortalecimiento de capacidades Operativas y de las metas del Plan Distrital de Desarrollo que son de su responsabilidad.</t>
  </si>
  <si>
    <t>Informes presentados por los responsables de meta para el seguimiento a la planeación y ejecución de las mismas, de los proyectos que gerencia la Subsecretaría de Inversiones.</t>
  </si>
  <si>
    <t>Número de Informes presentados por los responsables de meta para el seguimiento a la planeación y ejecución de las mismas, de los proyectos que gerencia la Subsecretaría de Inversiones</t>
  </si>
  <si>
    <t>Número de Informes programados para el seguimiento a la planeación y ejecución de las mismas, de los proyectos que gerencia la Subsecretaría de Inversiones</t>
  </si>
  <si>
    <t xml:space="preserve">
D:Falta de planeación, revisión, control y viabilidad sobre los proyectos a desarrollar en la siguiente vigencia.
O:  Implementar mesas de trabajo con el cliente externo e interno con el fin de concertar las especificaciones técnicas Vs el mercado actual.
F- Implementación y seguimiento de herramientas de planeación presupuestal y contractual. 
D- La entidad no cuenta con un sistema de información que centralice la información y automatice las actividades de planeación, seguimiento y gestión de los proyectos de inversión.
D- Cambios frecuentes en la planeación.</t>
  </si>
  <si>
    <t>7792
7797
7783</t>
  </si>
  <si>
    <t>Durante el primera trimestre del 2023 se Requirieron informes trimestrales a los responsables de meta y a las Direcciones, para el seguimiento a la planeación y ejecución de las mismas, de los proyectos que gerencia la Subsecretaría de Inversiones.</t>
  </si>
  <si>
    <t>Informe SPI 7792 marzo consolidado
Informe SPI 7797 marzo Consolidado
Correo de solicitud de la Información a las áreas</t>
  </si>
  <si>
    <t>Efectuar 12 reuniones de control y seguimiento a la planeación y ejecución de las metas de los proyectos de inversión que gerencia la Subsecretaría de Inversiones con su respectiva acta.</t>
  </si>
  <si>
    <t>Número de reuniones realizadas de control y seguimiento a la planeación y ejecución de las metas de los proyectos de inversión que gerencia la Subsecretaría de Inversiones.</t>
  </si>
  <si>
    <t>Reuniones de control y seguimiento a la planeación y ejecución de las metas de los proyectos de inversión que gerencia la Subsecretaría de Inversiones realizadas.</t>
  </si>
  <si>
    <t>Número reuniones de control y seguimiento a la planeación y ejecución de las metas con sus respectivas actas realizadas</t>
  </si>
  <si>
    <t>Número reuniones de control y seguimiento realizadas.</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</si>
  <si>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
347 Crear dos (2) nuevas sedes del Programa Distrital de Justicia Juvenil Restaurativa.
348 Diseñar e implementar al 100% el plan de mejoramiento de las Unidades de Reacción Inmediata -URI existentes y construcción de tres URI nuevas.</t>
  </si>
  <si>
    <t xml:space="preserve">
D- La entidad no cuenta con un sistema de información que centralice la información y automatice las actividades de planeación, seguimiento y gestión de los proyectos de inversión.
D- Cambios frecuentes en la planeación.
D-en la siguiente vigencia.
D-Insuficiente seguimiento a los controles establecidos en algunas actividades del proceso.   
D:Falta de planeación, revisión, control y viabilidad sobre los proyectos a desarrollar en la siguiente vigencia.
O:  Implementar mesas de trabajo con el cliente externo e interno con el fin de concertar las especificaciones técnicas Vs el mercado actual.
F- Implementación y seguimiento de herramientas de planeación presupuestal y contractual. </t>
  </si>
  <si>
    <t>Durante el primera trimestre del 2023 se realizaron  reuniones de control y seguimiento a la planeación y ejecución de las metas de los proyectos de inversión que gerencia la Subsecretaría de Inversiones con su respectiva acta.</t>
  </si>
  <si>
    <t>1 Acta de reunión mes de enero
1 Acta de reunión mes de febrero
1 Acta de reunión mes de marzo</t>
  </si>
  <si>
    <t>DIRECCIÓN DE BIENES PARA LA SEGURIDAD, CONVIVENCIA Y ACCESO A LA JUSTICIA</t>
  </si>
  <si>
    <t>Mantener el nivel de cumplimiento de las actividades descritas dentro de la Metodología de Supervisión en el 80% de los contratos en ejecución asignados a la Dirección de Bienes.</t>
  </si>
  <si>
    <t>SUPERVISIÓN DE CONTRATOS</t>
  </si>
  <si>
    <t>Se refiere al cumplimiento de las actividades de supervisón descritas en la metodología de supervisión de contratos de la dirección de Bienes M-FC-1</t>
  </si>
  <si>
    <t>Contratos</t>
  </si>
  <si>
    <t>Número de contrato que cumplen con la metodología</t>
  </si>
  <si>
    <t>Total de contratos vigentes asignados para la supervisión a la Dirección de bienes</t>
  </si>
  <si>
    <t xml:space="preserve">* Implementar al 100% el plan de infraestructura y dotación de los organismos de seguridad y justicia, con enfoque territorial.
*Diseñar e implementar al 100% el plan de mejoramiento de las Unidades de Reacción Inmediata -URI existentes y construcción de tres URI nuevas.
* Crear dos (2) nuevas sedes del Programa Distrital de Justicia Juvenil Restaurativa.
* Diseñar e implementar al 100% el plan integral de mejoramiento tecnológico para la seguridad
* Aumentar en un (1) los equipamientos de justicia en el distrito y garantizar el mantenimiento de veinticuatro (24) existentes
</t>
  </si>
  <si>
    <t xml:space="preserve"> Insuficiente seguimiento a los controles establecidos en algunas actividades del proceso. </t>
  </si>
  <si>
    <t>Dirección de Bienes para la S, C y AJ</t>
  </si>
  <si>
    <t>A corte de 31 de marzo de 2023, se encuentran asignados 80 contratos vigentes a la Dirección de Bienes para la supervisión, de los cuales durante el trimestre estuvieron disponibles para revisión del expediente 80, de los cuales al finalizar el periodo 10 presentan observaciones para subsanar, por lo que el total de contratos que cumplen con la metodología son 70, lográndose así un 87,5% de cumplimiento.</t>
  </si>
  <si>
    <t>Informe de revisión de expedientes enero a marzo 2023</t>
  </si>
  <si>
    <t>Realizar al 100% el seguimiento semanal a los contratos de construcción de obras nuevas por medio de la ficha de seguimiento de obras</t>
  </si>
  <si>
    <t>SEGUIMIENTO Y CONTROL A OBRAS DE CONSTRUCCIÓN</t>
  </si>
  <si>
    <t>Realizar el seguimiento y control semanal a los contratos (obra e interventoría) en ejecución para la construcción de obras nuevas, por medio de la ficha de seguimiento de obras</t>
  </si>
  <si>
    <t>Ficha de seguimiento de obra</t>
  </si>
  <si>
    <t>Número de Fichas de seguimiento de obras generadas</t>
  </si>
  <si>
    <t>Semanas de obra transcurridos en el periodo * Número de Obras nuevas en ejecución</t>
  </si>
  <si>
    <t>Semanal</t>
  </si>
  <si>
    <t>* Construir al 100% la sede de la policía metropolitana de Bogotá
* Diseñar e implementar al 100% el plan de mejoramiento de las Unidades de Reacción Inmediata -URI existentes y construcción de tres URI nuevas.
* Crear dos (2) nuevas sedes del Programa Distrital de Justicia Juvenil Restaurativa.
*  Aumentar en un (1) los equipamientos de justicia en el distrito y garantizar el mantenimiento de veinticuatro (24) existentes.</t>
  </si>
  <si>
    <t>Número de sedes de la Policía Metropolitana de Bogotá construidas</t>
  </si>
  <si>
    <t xml:space="preserve">7792 - Fortalecimiento de los organismos de seguridad y justicia en Bogotá
7783 - Fortalecimiento de los equipamientos y capacidades del Sistema Distrital de Justicia en Bogotá
7765 - Mejoramiento y protección de derechos de la población privada de la libertad en Bogotá
7640 - Implementación de la justicia restaurativa y atención integral para adolescentes en conflicto con la ley y población pospenada en Bogotá
</t>
  </si>
  <si>
    <t>- Acuerdo 761 de 2020 Adopción del Plan de Desarrollo Distrital</t>
  </si>
  <si>
    <t>La Dirección de Bienes tiene a su cargo la supervisión de los contratos de 3 obras de construcción y su interventoría así:
1. Nueva sede de la Policía Metropolitana de Bogotá
2. Comando de la Brigada XIII del Ejército
3. Comando de Reclutamiento y Control de Reservas del Ejército Nacional de Colombia – COREC en el Cantón Norte
El diseño, ajuste e implementación de las fichas de seguimiento de obra e interventoría inició en enero de 2023. Para el primer trimestre se cuenta con 35 fichas de seguimiento, de un total de 35 programadas, logrando un cumplimiento del 100% de la meta programada para el trimestre.</t>
  </si>
  <si>
    <t xml:space="preserve">35 fichas de seguimiento de obra e interventoría </t>
  </si>
  <si>
    <t>Formular Un (1) Plan de mantenimiento integral de para los Bienes Muebles e Inmuebles, en propiedad y/o a cargo de la SDSCJ</t>
  </si>
  <si>
    <t>FORMULAR PLAN DE MANTENIMEINTO INTEGRAL</t>
  </si>
  <si>
    <t>Realizar un documento guía que contenga el conjunto de intervenciones u operaciones preventivas que se deben realizar en los bienes mueble e inmuebles de propiedad y/o a cargo de la SDSCJ, basados en protocolos de mantenimiento para cada tipo de activo, para lograr cumplir con unos objetivos de disponibilidad, fiabilidad y coste y por ende ampliar la vida útil de los mismos</t>
  </si>
  <si>
    <t xml:space="preserve">Plan de mantenimiento integral </t>
  </si>
  <si>
    <t>Cantidad de Planes de mantenimiento Integral generado</t>
  </si>
  <si>
    <t>Durante el periodo no hay ejecución.</t>
  </si>
  <si>
    <t>Documento con el Plan de mantenimiento integral de para los Bienes Muebles e Inmuebles</t>
  </si>
  <si>
    <t>Mantener el consumo del combustible con una variación no mayor al 10% del volumen de combustible consumido en el trimestre anterior</t>
  </si>
  <si>
    <t>VARIACIÓN EN EL CONSUMO DE COMBUSTIBLE</t>
  </si>
  <si>
    <t xml:space="preserve">A partir del seguimiento que se realiza  mediante la verificación de control de kilometraje de abastecimientos de combustible de los automotores asignados al servicio de la agencias de Seguridad del Distrito, se busca mantener el consumo actual </t>
  </si>
  <si>
    <t>Volumen</t>
  </si>
  <si>
    <t>Externo</t>
  </si>
  <si>
    <t>* Implementar al 100% el plan de infraestructura y dotación de los organismos de seguridad y justicia, con enfoque territorial.</t>
  </si>
  <si>
    <t>Entre enero y marzo de 2023 el consumo de combustible ACPM y gasolina fue de 248.637 galones, el cual comparado con el consumo de 245.039 galones del trimestre anterior (octubre a diciembre 2022), presentó un aumento del 1,47%, lográndose mantener una variación no mayor al 10% en el consumo para el primer trimestre de la vigencia.</t>
  </si>
  <si>
    <t>Archivo en excel con cálculo de variación
Archivos en excel soporte de los consumos</t>
  </si>
  <si>
    <t>Verificar mediante visitas aleatorias el uso y estado de los bienes y el estado de las placas de inventario de 2,000 bienes que hacen parte de los contratos de comodatos vigentes</t>
  </si>
  <si>
    <t>VERIFICACIÓN BIENES EN COMODATOS</t>
  </si>
  <si>
    <t>Realizar el seguimiento y control a los bienes entregados en comodato a los diferentes organismos de seguridad.</t>
  </si>
  <si>
    <t>Seguimiento a Bienes Muebles e inmuebles</t>
  </si>
  <si>
    <t>Cantidad de bienes de verificados en el trimestre que pertenecen a los comodatos</t>
  </si>
  <si>
    <t>2,000 bienes de incluidos en los comodatos</t>
  </si>
  <si>
    <t xml:space="preserve">* Deficiente coordinación respecto al control de bienes, con las diferentes entidades comodatarias.
 * Alta dependencia de la información suministrada por las agencias comodatarias en cuanto al estado y ubicación de los bienes </t>
  </si>
  <si>
    <t>En 4 visitas realizadas entre enero y marzo de 2023, se logró la verificación de un total de 606 bienes que hacen parte de los comodatos 1934/2018 y 2132/2018, lográndose la meta del periodo del 30% de un total de 2.000 bienes que corresponden a la meta anual.</t>
  </si>
  <si>
    <t>Actas de visita de campo
Formato de seguimiento a bienes muebles e inmuebles</t>
  </si>
  <si>
    <t>Elaborar, gestionar y efectuar el seguimiento al 100% de las herramientas de planeación presupuestal y de gestión a cargo de la Dirección de Bienes de la Subsecretaría de Inversión y fortalecimiento de capacidades operativas.</t>
  </si>
  <si>
    <t>% DE HERRAMIENTAS DE PLANEACIÓN ADMINISTRADAS</t>
  </si>
  <si>
    <t>Planes, informes, proyectos y/o bases de datos que permitan administrar y controlar el presupuesto y la gestión a cargo de la de la Subsecretaría de Inversión y fortalecimiento de capacidades operativas.</t>
  </si>
  <si>
    <t>DOCUMENTOS</t>
  </si>
  <si>
    <t>Número de herramientas de planeación administradas</t>
  </si>
  <si>
    <t>Número de herramientas de planeación requeridas</t>
  </si>
  <si>
    <t>Durante el periodo, mensualmente se tuvo la programación de 7 reportes, para lo cual se consolidó la información y se elaboraron los informes de seguimiento de las 7 herramientas de planeación de tipo presupuestal y de gestión a cargo de la Dirección de Bienes, así:
1. Control de Cuentas Contratos Dirección de Bienes
2. Reporte de seguimiento al plan de mejoramiento interno
3. Reporte de Seguimiento a Proyectos de Inversión - SPI
4. Reporte indicadores PMR
5. Territorialización de la inversión proyecto 7792
6. Reporte entrega de bienes y equipos
7. Ejecución de recursos del cupo de endeudamiento proyectos de inversión.
De acuerdo con lo anterior se dio cumplimiento a la meta programada para el periodo.</t>
  </si>
  <si>
    <t>1. Formatos control de cuentas diligenciados de enero a marzo
2. Correos electrónicos confirmando actualización del seguimiento al plan de mejoramiento de enero a marzo
3. Correos electrónicos remitiendo reporte de Informes mensuales</t>
  </si>
  <si>
    <t>Fortalecimiento de capacidades Operativas para la S C y AJ</t>
  </si>
  <si>
    <t>Dirección Técnica</t>
  </si>
  <si>
    <t>Realizar 175  estudios de procesos precontractuales para el fortalecimento de las capacidades operativas de los organismos de seguridad y justicia del distrito</t>
  </si>
  <si>
    <t>Número de estudios de procesos  precontractuales adelantados para el fortalecimiento de las capacidades operativas  de los organismos de seguridad y justicia del Distrito</t>
  </si>
  <si>
    <t>Estudios de procesos precontractuales enfocados a la adquisición de bienes y servicios para el fortalecimiento de las capacidades operativas  de los organismos de seguridad y justicia del Distrito.</t>
  </si>
  <si>
    <t>Procesos precontractuales</t>
  </si>
  <si>
    <t>Número de estudios de procesos precontractuales adelantados por la Dirección Técnica</t>
  </si>
  <si>
    <t>Base de Datos Interna</t>
  </si>
  <si>
    <t>* 366 Implementar al 100% el plan de infraestructura y dotación de los organismos de seguridad y justicia, con enfoque territorial.
* 349 Diseñar e implementar al 100% el plan integral de mejoramiento tecnológico para la seguridad</t>
  </si>
  <si>
    <t xml:space="preserve"> - Dotación y sostenibilidad de elementos y equipos para el fortalecimiento de los organismos de seguridad, defensa y justicia
 - Construcción, adquisición, sostenibilidad y/o reforzamiento de equipamientos de seguridad, defensa y justicia
 - Implementación, sostenimiento y fortalecimiento del centro de comando y control</t>
  </si>
  <si>
    <t>7792
7797</t>
  </si>
  <si>
    <t>* Plan Distrital de Desarrollo 2020-2024
* Acuerdo 637 de 2016
* Plan Estratégico 2020-2024  SDSCJ
* Plan Anual de Adquisiciones</t>
  </si>
  <si>
    <t xml:space="preserve">Durante el Primer Trimestre del 2022 se elaboraron 170, estudios Previos para la adquisición de bienes y servicios de los organismo de seguridad, convivencia y justicia. 
Medio de Verificación: las evidencias se pueden consultar en :
*Expediente contractual respectivo
* Aplicativo SISCO
* SECOP
* Seguimiento indicador SIG
* Matriz Seguimiento PAA
</t>
  </si>
  <si>
    <t xml:space="preserve">Durante el Primer Trimestre del 2023 se elaboraron 135, estudios Previos para la adquisición de bienes y servicios de los organismo de seguridad, convivencia y justicia. 
</t>
  </si>
  <si>
    <t xml:space="preserve">
*Expediente contractual respectivo
* Aplicativo SISCO
* SECOP
* Seguimiento indicador SIG
* Matriz Seguimiento PAA
</t>
  </si>
  <si>
    <t>Realizar 8 mesas de trabajo de seguimiento y control que garanticen la elaboración de los estudios precontractuales para el fortalecimento de las capacidades operativas de los organismos de seguridad y justicia del Distrito</t>
  </si>
  <si>
    <t>Número de  mesas de trabajo de seguimiento y control  adelantadas para garantizar la elaboración de los estudios precontractuales</t>
  </si>
  <si>
    <t>Mesas de trabajo de seguimiento y control de los procesos precontractuales enfocados a la adquisición de bienes y servicios para el fortalecimiento de las capacidades operativas  de los organismos de seguridad y justicia del Distrito.</t>
  </si>
  <si>
    <t>Mesas de trabajo</t>
  </si>
  <si>
    <t>Número de  mesas de trabajo de seguimiento y control  adelantadas</t>
  </si>
  <si>
    <t>En el primer trimestre de 2022, la Dirección Técnica realizó 4 mesas de trabajo de seguimiento y control con el propósito de garantizar la elaboración de los estudios precontractuales para el fortalecimento de las capacidades operativas de los organismos de seguridad y justicia del Distrito
Medio de Verificación: Actas mesas de trabajo</t>
  </si>
  <si>
    <t xml:space="preserve">En el primer trimestre de 2023, la Dirección Técnica realizó 2 mesas de trabajo de seguimiento y control con el propósito de garantizar la elaboración de los estudios precontractuales para el fortalecimento de las capacidades operativas de los organismos de seguridad y justicia del Distrito
</t>
  </si>
  <si>
    <t>Actas mesas de trabajo</t>
  </si>
  <si>
    <t>Realizar 14 mesas de trabajo técnicas con los clientes internos y externos para validar las especificaciones tecnicas u otros aspectos de los bienes y servicios requeridos para el fortalecimentos de las capacidades operativas de los organismos de seguridad y justicia del Distrito.</t>
  </si>
  <si>
    <t>Número de  mesas de trabajo con los clientes internos y externos para validar especificaciones técnicas u otros aspectos de los bienes y servicios requeridos</t>
  </si>
  <si>
    <t>Mesas de trabajo técnicas con los clientes internos y externos enfocadas a la concertación de especificaciones técnicas de los requerimientos presentados a la DT para la adquisición de bienes y servicios para el fortalecimiento de las capacidades operativas  de los organismos de seguridad y justicia del Distrito.</t>
  </si>
  <si>
    <t>Número de mesas de trabajo realizadas con los clientes internos y externos para validar las especificaciones tecnicas u otros aspectos de los bienes y servicios requeridos</t>
  </si>
  <si>
    <t>La Dirección Técnica realizó en el primer trimestre de 2022, 43 mesas de trabajo técnicas con los clientes internos y externos para validar las especificaciones técnicas u otros aspectos de los bienes y servicios requeridos para el fortalecimentos de las capacidades operativas de los organismos de seguridad y justicia del Distrito
Medio de Verificación: Actas mesas de trabajo</t>
  </si>
  <si>
    <t>La Dirección Técnica realizó en el primer trimestre de 2023, 6 mesas de trabajo técnicas con los clientes internos y externos para validar las especificaciones técnicas u otros aspectos de los bienes y servicios requeridos para el fortalecimentos de las capacidades operativas de los organismos de seguridad y justicia del Distrito</t>
  </si>
  <si>
    <t>Elaborar, gestionar y efectuar el seguimiento a las herramientas de planeación presupuestal y de gestión a cargo de la Dirección Técnica y de la Subsecretaría de Inversión y fortalecimiento de capacidades operativas.</t>
  </si>
  <si>
    <t>Herramientas de planeación administradas</t>
  </si>
  <si>
    <t xml:space="preserve">- Se han adelantado las acciones pertinentes al seguimiento del   Plan de Acción, el PMR y el POA  del primer trimestre
- Se elaboró presentación de seguimiento
- Se realizó seguimiento presupuestal y del plan anual de adquisiciones a cargo de la Dirección Tecnica. </t>
  </si>
  <si>
    <t xml:space="preserve">- Se han adelantado las acciones pertinentes al seguimiento del   Plan de Acción, el PMR y el POA  del primer trimestre
- Se realizó seguimiento del PAA
 </t>
  </si>
  <si>
    <t xml:space="preserve">* Plan de acción
*PMR
*POA
*Presentación de Seguimiento 
*Matriz de seguimiento PAA
</t>
  </si>
  <si>
    <t>Realizar las revisiones y/o actualización a que haya lugar de la documentación y de procedimientos que permitan consolidar la gestión misional de la Dirección Técnica de la Subsecretaría de Inversión y fortalecimiento de capacidades operativas.</t>
  </si>
  <si>
    <t>Documentación (Procedimientos, formatos, instructivos, guias etc) revisada y/o actualizada de la Direccion Tecnica</t>
  </si>
  <si>
    <t>Revisión de Lineamientos, Procedimientos, formatos, guias, instructivos protocolos,  y las actualizaciones a que haya lugar de la documentación, que permitan consolidar la gestión misional de la Dirección Técnica de la Subsecretaría de Inversión y fortalecimiento de capacidades operativas.</t>
  </si>
  <si>
    <t>Documentación revisada y actualizada a que haya lugar que permitan consolidar la gestión misional de la Dirección Técnica de la Subsecretaría de Inversión y fortalecimiento de capacidades operativas.</t>
  </si>
  <si>
    <t xml:space="preserve"> - Dotación y sostenibilidad de elementos y equipos para el fortalecimiento de los organismos de seguridad, defensa y justicia
 - Construcción, adquisición, sostenibilidad y/o reforzamiento de equipamientos de seguridad, defensa y justicia
</t>
  </si>
  <si>
    <t xml:space="preserve">7792
</t>
  </si>
  <si>
    <t xml:space="preserve">Durante el primer trimestre se realizaron revisión y actualización de los procedimientos:
PD-FC-7 
Etapa precontractual para la adquisición de bienes y/o servicios para los organismos de seguridad, defensa y justicia.   
PD-FC-11 
Etapa Precontractual Para Proyectos de Infraestructura y Mantenimiento de Obra
</t>
  </si>
  <si>
    <t>Durante el primer trimestre se realizó mesa de trabajo para revisar las actualizaciones pertinentes a los procedimientos de acuerdo al nuevo mapa de procesos 
Procedimientos: 
Etapa Precontractual para la Adquisición de Bienes yo Servicios para los Organismos de SCJ PD-FC-07
Etapa Precontractual Para Prestación de Servicios Profesionales y Apoyo a la Gestión elaborados por la Dirección Técnica PD-FC-10</t>
  </si>
  <si>
    <t>Procedimientos
Etapa Precontractual para la Adquisición de Bienes yo Servicios para los Organismos de SCJ PD-FC-07
Etapa Precontractual Para Prestación de Servicios Profesionales y Apoyo a la Gestión elaborados por la Dirección Técnica PD-FC-10</t>
  </si>
  <si>
    <t>Ejecutar las actividades a cargo de la Dirección Técnica, definidas en el Plan Anticorrupción y Atención al Usuario</t>
  </si>
  <si>
    <t>Actualizaciones en la matriz de los riesgos de corrupción inherentes a la gestión de la entidad.</t>
  </si>
  <si>
    <t>Durante el primer trimestre de 2022, desde la Dirección Técnica, se atienden las necesidades de los clientes externos e internos en cuanto a cubrir las necesidades de la ciudadania, asi mismo se reporto y ajusto la matriz anticorrupción la cual es un componente de los riesgos del plan anticorrupción y se coadyuvo a reportar el plan de atención al ciudadano por parte de la Subsecretaría de Inversiones y Fortalecimiento de Capacidades Operativas</t>
  </si>
  <si>
    <t>Durante el primer trimestre de 202, desde la Dirección Técnica, se atienden las necesidades de los clientes externos e internos en cuanto a cubrir las necesidades de la ciudadania, asi mismo se revisó la matriz  anticorrupción la cual es un componente de los riesgos del plan anticorrupción y se coadyuvo a reportar el plan de atención al ciudadano por parte de la Subsecretaría de Inversiones y Fortalecimiento de Capacidades Operativas</t>
  </si>
  <si>
    <t>* Plan anticorrupción 
*Plan de Atención al Ciudadano</t>
  </si>
  <si>
    <t>Realizar mesas de trabajo trimestrales con la Dirección Jurídica y contractual y con las áreas que se requiera, para hacer la revisión de la documentación asociada al proceso contractual.</t>
  </si>
  <si>
    <t>Documentación</t>
  </si>
  <si>
    <t>Desarrollar mesas de trabajo que se va a realizar en conjunto con la Dirección Jurídica y contractual y con las demás áreas que se requiera, para hacer la revisión de la documentación asociada al proceso contractual.</t>
  </si>
  <si>
    <t>Mesas programadas</t>
  </si>
  <si>
    <t>Mesas ejecutadas</t>
  </si>
  <si>
    <t>366 Implementar al 100% el plan de infraestructura y dotación de los organismos de seguridad y justicia, con enfoque territorial.
349 Diseñar e implementar al 100% el plan integral de mejoramiento tecnológico para la seguridad</t>
  </si>
  <si>
    <t>7792 - Fortalecimiento de los organismos de seguridad y justicia en Bogotá
7797 - Modernización de la infraestructura de tecnología para la seguridad, la convivencia y la justicia en Bogotá</t>
  </si>
  <si>
    <t>* Plan Distrital de Desarrollo 2020-2024
* Acuerdo 761 de 2020
* Plan Anual de Adquisiciones</t>
  </si>
  <si>
    <t>Dirección de Operaciones para el Fortalecimiento</t>
  </si>
  <si>
    <t xml:space="preserve">Teniendo en cuenta que la entidad se encuentra en proceso de actualización de procedimientos y documentación asociada al mapa de procesos, la Dirección Jurídica y Contractual, la Dirección de Operaciones para el Fortalecimiento, la Dirección Tecnica y la Oficina Asesora de Planeación se reuieron  el 28 de marzo de 2023 en mesa de trabajo, con el fin de revisar  la documentación del Proceso de Gestión Jurídica y Contractual e iniciar la correspondiente actualización de los mismos
</t>
  </si>
  <si>
    <t xml:space="preserve">Grabación de la reunión desarrollada el 28/03/2023 https://scjgovcol-my.sharepoint.com/:v:/g/personal/yazmin_sanchez_scj_gov_co/ESG9qa_wjeFHg7IiXjx1EWsBkmsP_LK3nSLcgTVKf1sgKg </t>
  </si>
  <si>
    <t>Realizar un reporte trimestral a los Supervisores, de los contratos que requieren liquidación.</t>
  </si>
  <si>
    <t>Contratos para liquidación</t>
  </si>
  <si>
    <t>Reporte de los contratos que requieren liquidación a los Supervisores correspondientes.</t>
  </si>
  <si>
    <t>Reportes presentados</t>
  </si>
  <si>
    <t>Reportes programados</t>
  </si>
  <si>
    <t>Con corte al 29-Mar-2023 se generó reporte a las áreas mediante el cual se remitió la relación de contratos que se encontraban ejecutados, y que no tenían proceso de liquidación y/o cierre del expediente en la plataforma SECOP o TVEC. En total se remitieron 14 comunicados con información de 1069 contratos que presentaban tal condición, con el fin de que las áreas realicen los procedimientos correspondientes.</t>
  </si>
  <si>
    <t>Radicados: 
20234200126983_00001f
20234200126993_00001f
20234200127003_00001f
20234200127013_00001f
20234200127023_00001f
20234200127033_00001f
20234200127043_00001f
20234200127053_00001f
20234200127063_00001f
20234200127073_00001f
20234200127083_00001f
20234200127173_00001f
Correo Reporte contratos finalizados sin liquidación 1er Trim 2023 DOF
Correo Reporte Contratos Finalizados sin Liquidación yo Cierre Sub Inversiones 1er Trim 2023 
Reporte corte 29/03/2023</t>
  </si>
  <si>
    <t>Efectuar la ordenación archivística de 80 metros lineales de expedientes contractuales.</t>
  </si>
  <si>
    <t>Ordenación archivística</t>
  </si>
  <si>
    <t>Es la intervención documental que se realiza al archivo contractual que se encuentra a cargo de la DOF</t>
  </si>
  <si>
    <t>Metros</t>
  </si>
  <si>
    <t>Total de metros organizados</t>
  </si>
  <si>
    <t xml:space="preserve">Total de metros programados
</t>
  </si>
  <si>
    <t>15. Gestión documental</t>
  </si>
  <si>
    <t>1. Plan Institucional de Archivos de la Entidad ¬PINAR</t>
  </si>
  <si>
    <t>*Ley General de Archivo
* Acuerdo 761 de 2020
* Ley de transparencia</t>
  </si>
  <si>
    <t>Durante el primer trimestre de la vigencia 2023, la Dirección de Operaciones para el Fortalecimiento ha realizado la ordenación archivistica de 20 metros lineales de las vigencias 2017, 2018, 2019, 2020 y 2021 de un total de 106.597 folios en el periodo de referencia.</t>
  </si>
  <si>
    <t xml:space="preserve">Correo soporte del profesional encargado de Gestión Documental, en el cual detalla el número de contratos intervenidos.
Link de archivos en excel con el detalle de cada intervención archivistica.
</t>
  </si>
  <si>
    <t>Realizar reporte a las dependencias informando el avance en la radicación de los procesos de contratación, para el cumplimiento del PAA.</t>
  </si>
  <si>
    <t>Avance del PAA reportado</t>
  </si>
  <si>
    <t>Reporte para notificar a las dependencias el avance en la radicación de las solicitudes de contratación que fueron programados en el PAA</t>
  </si>
  <si>
    <t xml:space="preserve">En el periodo comprendido entre el 01-Ene al 27-Mar-2023 se desarrollaron dos momentos de seguimiento al cumplimiento en la radicación de procesos y/o adiciones según la programación en el PAA para la vigencia 2023. Por cada seguimiento se realizó un reporte a las áreas en la que se informa la cantidad de procesos y/o adiciones que fueron radicadas y las que no. En último reporte se notificó que, en el caso de procesos de contratación: de las 537 líneas programadas se había hecho radicación para 360 líneas y se encontraba pendiente la solicitud para 177 líneas. En el caso de las adiciones se informó que, de las 57 líneas programadas, se habían radicado solicitudes para 40 líneas y se encontraba pendiente la solicitud para 17 líneas. 
</t>
  </si>
  <si>
    <t>Seguimiento al Cumplimiento PAA Ene a Feb 2023
Seguimiento al Cumplimiento PAA Ene a Mar 2023</t>
  </si>
  <si>
    <t>Gestionar copias de seguridad de los expedientes digitales de la vigencias 2022 en adelante.</t>
  </si>
  <si>
    <t>Seguridad expedientes digitales</t>
  </si>
  <si>
    <t>Gestionar con las áreas correspondientes, la generación de las copias de seguridad para los expedientes digitales a partir de la vigencias 2022 en adelante</t>
  </si>
  <si>
    <t>Solicitudes programadas</t>
  </si>
  <si>
    <t>Solicitudes realizadas</t>
  </si>
  <si>
    <t>Se solicita a la Dirección de Tecnologias y  Sistemas de la Información Backup de la carpeta denominada 420- Dirección de Operaciones para el Fortalecimiento, con el fin de garantizar la seguridad de la información electrónica que reposa en las herramientas tecnologicas destinadas para el almacenamiento de la información contractual.</t>
  </si>
  <si>
    <t>Radicado:
20234200123413
Correo solicitud de Backup</t>
  </si>
  <si>
    <t xml:space="preserve">Atención y Servicio al Ciudadano         </t>
  </si>
  <si>
    <t>SUBCRETARÍA DE GESTIÓN INSTITUCIONAL</t>
  </si>
  <si>
    <t>De apoyo</t>
  </si>
  <si>
    <t xml:space="preserve">Atender y orientar los requerimientos que presentan los grupos de valor y partes involucradas en los canales de atención dispuestos por la Entidad, mediante el seguimiento a la oportunidad y a la calidad de las respuestas, con el fin de dar cumplimiento al derecho que tiene todo ciudadano a presentar peticiones respetuosas y a obtener pronta respuesta. </t>
  </si>
  <si>
    <t>Realizar seguimiento mensual al plan anual de adquisiciones de la Secretaría Distrital de Seguridad, Convivencia y Justicia, con el objetivo de generar puntos de control y alarmas en la contratación de inversión y funcionamiento de la entidad.</t>
  </si>
  <si>
    <t>Seguimiento a la ejecución del  Plan Anual de Adquisiciones</t>
  </si>
  <si>
    <t>Realizar 12 seguimientos al PAA de la SDSCJ</t>
  </si>
  <si>
    <t>Doce seguimientos al PAA de la SDSCJ</t>
  </si>
  <si>
    <t>Seguimiento al PAA de la SDSCJ realizados (12)</t>
  </si>
  <si>
    <t>Seguimiento al PAA de la SDSCJ programados (12)</t>
  </si>
  <si>
    <t>Durante el primer trimestre de la vigencia 2023, se realizó lo siguiente:
- Se formuló la matriz de seguimiento al PAA de la vigencia 2023 y se socializo a los referentes de los proyectos, por medio del OneDrive.
- Se realizaron tres seguimientos (enero, febrero y marzo) al PAA y se socializaron al equipo directivo y sus grupos de apoyo mediante correo electrónico a través de Power Bi.
- Se realizó seguimiento a la matriz de excell del PAA, la cual cuenta con la información reportada al 31 de marzo de 2023.</t>
  </si>
  <si>
    <t>Soportes:
- 1 - Matriz del PAA - Seguimiento 31-03-2023.
- 2 - Seguimiento al PAA – 01 – 2023.
- 3 - Seguimiento al PAA – 02 – 2023.
- 4 - Seguimiento al PAA – 03 – 2023.</t>
  </si>
  <si>
    <t>Realizar seguimiento trimestral a los proyectos de inversión de la Subsecretaría de Gestión Institucional, con el objetivo de generar puntos de control y alarmas en la consecución de las metas y ejecución de los mismos.</t>
  </si>
  <si>
    <t>Seguimiento a los proyectos de inversión de la SGI</t>
  </si>
  <si>
    <t>Realizar 4 seguimientos a los proyectos de inversión de la SGI</t>
  </si>
  <si>
    <t>Cuatro seguimientos a los proyectos de inversión de la SGI</t>
  </si>
  <si>
    <t>Seguimiento a los proyectos de inversión de la SGI realizados (4)</t>
  </si>
  <si>
    <t>Seguimiento a los proyectos de inversión de la SGI programados (4)</t>
  </si>
  <si>
    <t>Durante el primer trimestre de la vigencia 2023, se realizó lo siguiente:
- Se realizó el seguimiento trimestral de los proyectos de inversión de la SGI a través de un informe interactivo de Power Bi que se creó desde la dependencia.
- Se realizó reunión el 31 de marzo con el Subsecretario de Gestión Institucional y el enlace del proyecto 7776, se presentó el informe y se solicitó realizar los ajustes de reprogramación de acuerdo a aquello que quedo pendiente en el mes de marzo.</t>
  </si>
  <si>
    <t>Soportes:
1 - Informe PAA - 2023 – Marzo
2 - Seguimiento SGI - 31-03-2023
3 - Listado de asistencia reunión</t>
  </si>
  <si>
    <t>Establecer y ejecutar el plan de trabajo de la estrategia de acercamiento a lengua de señas de la Entidad para potenciar la atención de personas con discapacidad auditiva.</t>
  </si>
  <si>
    <t>Plan de trabajo ejecutado</t>
  </si>
  <si>
    <t>Ejecutar el 100% del plan de trabajo de la estrategia de acercamiento a lengua de señas de la entidad</t>
  </si>
  <si>
    <t>Plan de trabajo ejecutado al 100%</t>
  </si>
  <si>
    <t>Durante el primer trimestre de la vigencia 2023, se realizó lo siguiente:
- Definición del plan de trabajo de la estrategia de lengua de señas de la SDSCJ, el cual se encuentra en ejecución según lo programado.</t>
  </si>
  <si>
    <t>Soportes:
- Plan de trabajo con seguimiento y evidencias de la ejecución.</t>
  </si>
  <si>
    <t>Socializar y/o difundir, al interior de la entidad los “Lineamientos relacionados con la Política Pública Distrital de Servicio a la Ciudadanía”</t>
  </si>
  <si>
    <t>Socializaciones de lineamientos PPSC</t>
  </si>
  <si>
    <t>Realizar cuatro (4) socializaciones y/o difusiones de los “Lineamientos relacionados con la Política Pública Distrital de Servicio a la Ciudadanía”</t>
  </si>
  <si>
    <t>Cuatro socializaciones de los “Lineamientos relacionados con la Política Pública Distrital de Servicio a la Ciudadanía”</t>
  </si>
  <si>
    <t>Socializaciones de lineamientos realizadas (4)</t>
  </si>
  <si>
    <t>Socializaciones de lineamientos programadas (4)</t>
  </si>
  <si>
    <t>No esta programado para el trimestre I.</t>
  </si>
  <si>
    <t>Realizar la medición de la calidad de las respuestas a las PQRSDF ciudadanas emitidas por la SDSCJ, con el objetivo de generar alertas al interior de las áreas para que las mismas implementen acciones de mejora.</t>
  </si>
  <si>
    <t>Informes de medición de calidad de respuestas</t>
  </si>
  <si>
    <t>Realizar informes de la medición a la calidad de las respuestas  a las PQRSDF ciudadanas emitidas por la SDSCJ.</t>
  </si>
  <si>
    <t xml:space="preserve">Tres  informes de la medición a la calidad de las respuestas </t>
  </si>
  <si>
    <t>Tres informes de la medición a la calidad de las respuestas realizadoss (3)</t>
  </si>
  <si>
    <t>Tres informes de la medición a la calidad de las respuestas programados (3)</t>
  </si>
  <si>
    <t>Gestión Humana</t>
  </si>
  <si>
    <t>Gestionar el desarrollo integral del talento humano de la Entidad para contribuir al logro de los retos estratégicos institucionales, a partir del mejoramiento y fortalecimiento de las competencias, capacidades, conocimientos, habilidades y calidad de vida de las personas, articulando los intereses individuales y las necesidades organizacionales.</t>
  </si>
  <si>
    <t>Vigencia del Indicador,</t>
  </si>
  <si>
    <r>
      <t xml:space="preserve">Ejecutar el 100% de las actividades del Plan estrategico de talento humano y los 5 planes de acción, en el marco del </t>
    </r>
    <r>
      <rPr>
        <b/>
        <sz val="10"/>
        <rFont val="Calibri"/>
        <family val="2"/>
        <scheme val="minor"/>
      </rPr>
      <t>Programa "Talento Humano en una organización saludable",</t>
    </r>
    <r>
      <rPr>
        <sz val="10"/>
        <color theme="1"/>
        <rFont val="Calibri"/>
        <family val="2"/>
        <scheme val="minor"/>
      </rPr>
      <t xml:space="preserve"> en los módulos de Hábitos Saludables, Seguridad y Salud en el trabajo,  Bienestar - Incentivos - Estímulos - Reconocimientos, Secretaría en Familia, Secretaría Sostenible formación y Capacitación, Sistema de Información para la Planeación y Gestión, </t>
    </r>
  </si>
  <si>
    <t>Cumplimiento de actividades</t>
  </si>
  <si>
    <t>% de ejecución de las actividades</t>
  </si>
  <si>
    <t>Avance del cumplimiento de actividades en el Plan estrategico de talento humano y los 5 planes de acción en el marco del programa "talento humano en una organización saludable"</t>
  </si>
  <si>
    <r>
      <rPr>
        <u/>
        <sz val="10"/>
        <rFont val="Calibri"/>
        <family val="2"/>
        <scheme val="minor"/>
      </rPr>
      <t># de actividades ejecutadas</t>
    </r>
    <r>
      <rPr>
        <sz val="10"/>
        <color theme="1"/>
        <rFont val="Calibri"/>
        <family val="2"/>
        <scheme val="minor"/>
      </rPr>
      <t xml:space="preserve">
</t>
    </r>
  </si>
  <si>
    <t># de actividades planeadas ) *100</t>
  </si>
  <si>
    <t>Matriz de Seguimiento y POA F-GH-850</t>
  </si>
  <si>
    <t>x</t>
  </si>
  <si>
    <t>1. Plan de Vacantes
2. Plan de Provisión de Necesidades de Talento Humano
3. Plan Estratégico de Talento Humano
4. Plan Institucional de Capacitación -PIC
5. Plan de Bienestar e Incentivos Institucionales
6. Plan Anual de Seguridad y Salud en el Trabajo</t>
  </si>
  <si>
    <t>Ley 909 de 2004 y decretos reglamentarios, Decreto 1499 de 2017, Ley 1221 de 2008, Decreto 1083 de 2015, Decreto 1072 de 2015, Decreto 413 de 2016, Decreto 1042 de 1978, Ley 617 de 2000, Decreto  1919 de 2002, Ley 100 de 1993, Decreto 3667 de 2004, Decreto 1670 de 2007, Decreto 1443 de 2015 y reglamentarios, Decreto 612 de 2018, Ley 1010 de 2006 y reglamentarios,Ley 9 de 1979, Resolución 2400 de 1979, Resolución 1016 de 1989, Ley 50 de 1990, Decreto ley 1295 de 1994, Ley 1221 de 2008, Resolución 2646 de 2008, Ley 1335 de 2009, Ley 1355 de 2009, Ley 1562 del 2012, Decreto 1072 de 2015, Resolución 0312 de 2019, Resolución 2404 de 2019</t>
  </si>
  <si>
    <t>Toda la Dirección de Gestión Humana</t>
  </si>
  <si>
    <r>
      <rPr>
        <b/>
        <u val="double"/>
        <sz val="10"/>
        <color rgb="FF000000"/>
        <rFont val="Calibri"/>
      </rPr>
      <t xml:space="preserve">Planeacion: </t>
    </r>
    <r>
      <rPr>
        <sz val="10"/>
        <color rgb="FF000000"/>
        <rFont val="Calibri"/>
      </rPr>
      <t xml:space="preserve">Elaboración de los siguientes documentos de la vigencia 2023: Plan Institucional de Capacitación, Plan de Bienestar e incentivos, Plan Anual de Vacantes, Plan de Previsión de Necesidades de Talento Humano, Plan Anual de Trabajo de SST, Plan Estratégico de Talento Humano, los cuales fueron presentados y aprobados por el Comité Institucional de Gestión y Desempeño, Dentro de los planes transversales a la gestión de la Dirección de Gestión Humana, se llevaron a cabo las siguientes actividades: Plan de Comunicaciones (30 publicaciones) y Plan de Gestión Documental (15 actividades). Actualización permanente del Normograma de la Dirección de Gestión Humana.
</t>
    </r>
    <r>
      <rPr>
        <b/>
        <u/>
        <sz val="10"/>
        <color rgb="FF000000"/>
        <rFont val="Calibri"/>
      </rPr>
      <t>Registro:</t>
    </r>
    <r>
      <rPr>
        <sz val="10"/>
        <color rgb="FF000000"/>
        <rFont val="Calibri"/>
      </rPr>
      <t xml:space="preserve"> Plan Anual de Vacantes (9 actividades), Plan de Previsión de Necesidades (9 actividades). Validación 295 hojas de vida del SIDEAP acorde con lo dispuesto en la Circular Externa 001 del DASCD de 18 de enero de 2021, Reporte de 15 teletrabajadores en el portal de SIDEAP y en el aplicativo del Ministerio de Trabajo.
</t>
    </r>
    <r>
      <rPr>
        <b/>
        <u/>
        <sz val="10"/>
        <color rgb="FF000000"/>
        <rFont val="Calibri"/>
      </rPr>
      <t>Nómina:</t>
    </r>
    <r>
      <rPr>
        <sz val="10"/>
        <color rgb="FF000000"/>
        <rFont val="Calibri"/>
      </rPr>
      <t xml:space="preserve"> Consolidación de la información de 136 incapacidades para adelantar la gestión de recobros ante las EPS.
</t>
    </r>
    <r>
      <rPr>
        <b/>
        <u/>
        <sz val="10"/>
        <color rgb="FF000000"/>
        <rFont val="Calibri"/>
      </rPr>
      <t>Jurídico:</t>
    </r>
    <r>
      <rPr>
        <sz val="10"/>
        <color rgb="FF000000"/>
        <rFont val="Calibri"/>
      </rPr>
      <t xml:space="preserve"> Seguimiento mes a mes al Acuerdo Sindical que se firmó el día 23 de junio de 2022, Formalización de 14 concertaciones de acuerdos de gerentes públicos 2023, Capacitación en evaluación de desempeño a 32 servidores, quienes ingresaron nuevos a la Secretaría, Recopilación en físico de las evaluaciones y concertaciones de los servidores con derechos de carrera, periodo de prueba y provisionalidad. Le informe se publicará en la página web de la entidad en el mes de abril de 2023.
</t>
    </r>
    <r>
      <rPr>
        <b/>
        <u/>
        <sz val="10"/>
        <color rgb="FF000000"/>
        <rFont val="Calibri"/>
      </rPr>
      <t xml:space="preserve">Bienestar, Incentivos, Estímulos y Reconocimiento
</t>
    </r>
    <r>
      <rPr>
        <sz val="10"/>
        <color rgb="FF000000"/>
        <rFont val="Calibri"/>
      </rPr>
      <t xml:space="preserve">
· Ejecución de 31 actividades del Plan de Bienestar e Incentivos, de acuerdo con el cronograma establecido, obteniendo un nivel de satisfacción del 96%. · Ejecución de 20 actividades del Plan de Trabajo del módulo de Hábitos Saludables, obteniendo un nivel de satisfacción del 96%. · Ejecución de 7 actividades del Plan de Intervención de clima organizacional, de acuerdo con el cronograma establecido, obteniendo un nivel de satisfacción del 97%. · Ejecución de 3 actividades del Plan de Trabajo de Cultura de Integridad.· Ejecución de 6 actividades del Plan de equidad.
</t>
    </r>
    <r>
      <rPr>
        <b/>
        <u/>
        <sz val="10"/>
        <color rgb="FF000000"/>
        <rFont val="Calibri"/>
      </rPr>
      <t xml:space="preserve">Formación y Capacitación: </t>
    </r>
    <r>
      <rPr>
        <sz val="10"/>
        <color rgb="FF000000"/>
        <rFont val="Calibri"/>
      </rPr>
      <t xml:space="preserve">· En el marco del Plan Institucional de Capacitación se realizaron las siguientes capacitaciones: Enfoque diferencial, Normatividad de acceso a la justicia, Inducción Institucional, reinducción administrativos, reentrenamiento de Cuerpo de Custodia y Vigilancia, ArcGIS Pro, Análisis espacial avanzado en ArcGIS Pro y Moodle, obteniendo un nivel de satisfacción del 97%.· Dentro del Plan de Trabajo de Inducción y Reinducción se realizaron las siguientes actividades: inducción para servidores (3 sesiones), bienvenida institucional para profesionales en formación (1 sesión) y bienvenida institucional para contratistas de la entidad (1 sesión).
En el marco del </t>
    </r>
    <r>
      <rPr>
        <b/>
        <u/>
        <sz val="10"/>
        <color rgb="FF000000"/>
        <rFont val="Calibri"/>
      </rPr>
      <t>Plan de Trabajo de Seguridad y Salud</t>
    </r>
    <r>
      <rPr>
        <sz val="10"/>
        <color rgb="FF000000"/>
        <rFont val="Calibri"/>
      </rPr>
      <t xml:space="preserve"> en el Trabajo se realizaron 38 actividades obteniendo un nivel de satisfacción del 99%. A continuación se mencionan las actividades que se llevaron a cabo: · Revisión y actualización de los documentos del SGSST (Política, Objetivos, procedimientos, instructivos, fichas técnicas y demás).· Elaboración de autoevaluación bajo la Resolución 312 de 2019.
· Actualización de la matriz legal de SST, porcentaje de cumplimiento y comunicación a los trabajadores.
· Verificación de la afiliación al Sistema de Seguridad Social Integral y pago de servidores públicos y contratistas, para garantizar que todos los trabajadores independientemente de su forma de vinculación o contratación estén afiliados al Sistema de Seguridad Social en Salud, Pensión y Riesgos Laborales.
· Revisión del impacto de cambios internos y externos de SST.
· Evaluaciones médicas ocupacionales de acuerdo con la programación establecida, la normativa y los peligros a los cuales se encuentre expuesto los servidores públicos y contratistas solicitar los exámenes contratistas.
· Ejecución de actividades del Sistema de Vigilancia Epidemiológica de Riesgo Psicosocial, de acuerdo a la planificación y herramientas de intervención grupal e individual, con el fin de garantizar condiciones de trabajo sanas y seguras, mediante la promoción de la salud mental y la prevención de los factores de Riesgo Psicosocial, minimizando el impacto generado por los riesgos presentes en el desarrollo de las actividades misionales de la entidad.
· Campaña de prevención de acoso laboral y sexual (acoso psicológico y emocional).
· Ejecución de actividades del Sistema de Vigilancia Epidemiológica de Riesgo Biomecánico, de acuerdo a plan
la aparición de desórdenes musculo esqueléticos, en la población expuesta y establecer controles en las condiciones de trabajo.
· Pausas activas, inspecciones a puestos de trabajo, entrega de elementos ergonómicos, higiene postural, inspecciones a centros de trabajo, capacitaciones, escuelas terapéuticas, aplicación de herramientas de DME.
· Ejecución de actividades del Sistema de Vigilancia Epidemiológica de Riesgo Cardiovascular, de acuerdo a planificación y herramientas de intervención grupal e individual, promoviendo la importancia de los estilos de vida en la prevención y control de las enfermedades cardiovasculares.
· Toma de signos, toma de exámenes complementarios, charlas, brigadas de salud, seguimientos de salud.
· Realizar las actividades del Sistema de Vigilancia Epidemiológica de Riesgo Biológico, de acuerdo a planificación y herramientas de intervención grupal e individual, promoviendo la importancia del cumplimiento de protocolos de bioseguridad establecidos dentro de la entidad y previniendo la transmisión de agentes biológicos (incluyendo SARS-CoV2).
· Inspecciones a centros de trabajo, entrega de EPP, talleres, charlas de bioseguridad, actualización del protocolo de bioseguridad, jornadas de vacunación.
· Seguimiento a los trabajadores que presentan restricciones y recomendaciones médico laborales.
· Investigación a los incidentes, accidentes y enfermedad laboral que ocurran en la entidad de acuerdo con la normatividad y con el procedimiento establecido.
· Campaña de información de cómo reportar accidentes, incidentes y enfermedades laborales
· Entregar y verificar el uso adecuado de EPP.
· Revisión y medición de indicadores de estructura, proceso y resultado.
· Auditoria interna del Sistema de Gestión de Seguridad y Salud en el Trabajo y auditoría de seguimiento bajo el Decreto 1072 de 2015 y los estándares de la ISO 45001:2018.
· Ejecución de acciones preventivas y/o correctivas con base en los resultados de las inspecciones, la medición de los indicadores, auditorías, revisión por la Dirección, relativas a los peligros y riesgos en SST que permitan identificar y analizar las causas fundamentales de las no conformidades.</t>
    </r>
  </si>
  <si>
    <t>Las evidencias reposan en la carpeta de Sharpoint asignada por la oficina Asesora de Planeación</t>
  </si>
  <si>
    <r>
      <t xml:space="preserve">Ejecutar el 100% de las actividades a cargo de la Dirección de Gestión Humana, definidas en el </t>
    </r>
    <r>
      <rPr>
        <b/>
        <sz val="10"/>
        <rFont val="Calibri"/>
        <family val="2"/>
        <scheme val="minor"/>
      </rPr>
      <t>Plan Anticorrupción y de Atención al Usuario</t>
    </r>
  </si>
  <si>
    <t>Avance del cumplimiento de actividades asignadas en el PAAC</t>
  </si>
  <si>
    <t>Ley 1474 de 2011 y reglamentarios</t>
  </si>
  <si>
    <t>Dirección de Gestión Humana (Equipos de bienestar y capacitación)</t>
  </si>
  <si>
    <t>Se realizaron dos (2) informes sobre los nombramientos efectuados durante los meses de enero y febrero de 2023. ( se publica en enero de 2023 un total de 55 actos administrativos y 49 actos administrativos en el mes de febrero de 2023.</t>
  </si>
  <si>
    <t>Gestión Jurídica y contractual</t>
  </si>
  <si>
    <t>DIRECCIÓN JURIDICA Y CONTRACTUAL</t>
  </si>
  <si>
    <t>Ejercer la representación judicial y extrajudicial de la Secretaría Distrital de Seguridad, Convivencia y Justicia</t>
  </si>
  <si>
    <t>Procesos judiciales y extrajudiciales atendidos en términos</t>
  </si>
  <si>
    <t>Lograr la atención oportuna de los trámites relacionados con la contestación de las demandas judiciales y acciones constitucionales dentro de los términos estalecidos en la Ley.</t>
  </si>
  <si>
    <t>Bases de datos de los procesos judiciales y extrajudiciales en los que esta Secretaría hace parte y en las que se evidencie la atención oportuna de acciones constitucionales y contestación de las demandas, teniendo en cuenta la fecha de notificación y respuesta del trámite.</t>
  </si>
  <si>
    <t xml:space="preserve">Base de datos elaborada y diligenciada </t>
  </si>
  <si>
    <t>Número de procesos gestionados en término</t>
  </si>
  <si>
    <t>Índice o razón</t>
  </si>
  <si>
    <t>Fortalecer la capacidad Institucional y la gestión administrativa que permita el cumplimiento de la misión institucional</t>
  </si>
  <si>
    <t>Decreto Distrital 089 de 2021, por medio del cual se imparten lineamientos que actualizan, orientan, unifican, articulan y fortalecen la gestión judicial y extrajudicial para las entidades distritales, de acuerdo a los principios de la función administrativa y con los objetivos trazados por el Modelo Integrado de Planeación y Gestión.</t>
  </si>
  <si>
    <t xml:space="preserve">PROFESIONAL ESPECIALIZADO DEFENSA JUDICIAL DIRECCION JURIDICA Y CONTRACTUAL </t>
  </si>
  <si>
    <t>Durante el primer trimestre de 2023, se recibieron 11 demandas y en su totalidad fueron respondidas dentro de los términos de ley.</t>
  </si>
  <si>
    <t>Base de datos demandas admitidas y contestadas</t>
  </si>
  <si>
    <t>Realizar la transferencia primaria de los expedientes físicos sujetos a esta de las vigencias 2016 a 2018, de acuerdo a la tabla de retención documental</t>
  </si>
  <si>
    <t>Transferencia primaria expedientes físicos vigencias 2016 a 2018</t>
  </si>
  <si>
    <t>Realizar las actividades necesarias para garantizar que durante el año 2023 se realice la transferencia  primaria de las vigencias 2016 a 2018 de expedientes físicos de acuerdo con las tablas de retención documental adoptadas y vigentes en la SDSCJ</t>
  </si>
  <si>
    <t>Transferencia primaria vigencias 2019 a 2018 realizada.</t>
  </si>
  <si>
    <t>Transferencia primaria realizada</t>
  </si>
  <si>
    <t>Transferencia primariaprogramada</t>
  </si>
  <si>
    <t>Decreto 2578 de 2012, Decreto 1515 de 2013, Acuerdo Distrital 761 de 2020, Ley 1474 de 2011 Estatuto Anticorrupción</t>
  </si>
  <si>
    <t>PERSONAL ENCARGADO DEL ARCHIVO- DIRECCION JURIDICA Y CONTRACTUAL</t>
  </si>
  <si>
    <t>Se realizó el  inventario (FUID) preliminar de las carpetas que están programadas para transferencia primaria de las vigencias 2016 a 2018, es importante aclarar que esta versión está sujeta a modificación durante el próximo periodo a reportar.</t>
  </si>
  <si>
    <t>Excel FUID preliminar</t>
  </si>
  <si>
    <t>Tramitar las segundas instancias conforme con las atribuciones conferidas por la Ley 1801 de 2016 y el Acuerdo Distrital 735 de 2019</t>
  </si>
  <si>
    <t>Expedientes policivos resueltos en segundas instancias respecto a los radicados.</t>
  </si>
  <si>
    <t xml:space="preserve">Resolver los recursos de apelación radicados, conforme a lo establecido en la Ley. </t>
  </si>
  <si>
    <t>Base de datos de las decisiones de segundas instacias en lo policivo.</t>
  </si>
  <si>
    <t xml:space="preserve">Números de expedientes policivos radicados </t>
  </si>
  <si>
    <t>Número de expedientes policivos con fallos de segundas instancias</t>
  </si>
  <si>
    <t>Ley 1801 de 2016 y Acuerdo Distrital 735 de 2019</t>
  </si>
  <si>
    <t xml:space="preserve">PROFESIONALES ENCARGADOS DEL TRAMITE DE LAS SEGUNDAS INSTANCIAS EN LOS PROCESOS POLICIVOS </t>
  </si>
  <si>
    <t xml:space="preserve">Durante el primer trimestre de 2023 se radicaron 22 nuevos expedientes polícivos, de los cuales 19 fueron resueltos en segunda instancia. Los demás continúan en trámite. </t>
  </si>
  <si>
    <t>Base de datos de las decisiones de segundas instancias en lo policivo.</t>
  </si>
  <si>
    <t xml:space="preserve">Impulsar los procesos disciplinarios en etapa de juzgamiento dentro de los términos de ley </t>
  </si>
  <si>
    <t>Procesos disciplinarios impulsados en etapa de juzgamiento</t>
  </si>
  <si>
    <t xml:space="preserve"> Impulso del 100% de los procesos disciplinarios en etapa de juzgamiento radicados.</t>
  </si>
  <si>
    <t>Base de datos de procesos disciplinarios en etapa de juzgamiento.</t>
  </si>
  <si>
    <t>Procesos disciplinarios que  se encuentran en términos de ley para su impulso</t>
  </si>
  <si>
    <t>Número de procesos impulsados a los que les son aplicadas diligencias de ley</t>
  </si>
  <si>
    <t xml:space="preserve">Trimestral </t>
  </si>
  <si>
    <t>Ley 1952 de 2019 , Ley 2094 de 2021 y Decreto 194 de 2022</t>
  </si>
  <si>
    <t xml:space="preserve">Profesionales encargados de los procesos discplinarios en etapa de juzgamiento </t>
  </si>
  <si>
    <t>Durante el primer trimestre de 2023, se contaron 5 procesos para impulso en atapa de juzgamiento, y los 5 fueron impulsados en los términos de ley</t>
  </si>
  <si>
    <t>Base de datos de los procesos disciplinarios en etapa de juzgamiento</t>
  </si>
  <si>
    <t>Revisar y elaborar los procesos de contratación que sean de competencia de la Dirección Jurídica y Contractual de la vigencia 2023</t>
  </si>
  <si>
    <t>Porcentaje de Procesos contractuales gestionados</t>
  </si>
  <si>
    <t>Responde a la medición de la gestión que realiza a la Dirección Jurídica y Contractual frente a los necesidades contractuales de la entidad.</t>
  </si>
  <si>
    <t>Bases de datos de procesos de contratación de la Dirección Jurídica y Contractual.</t>
  </si>
  <si>
    <t xml:space="preserve">Número de procesos radicados </t>
  </si>
  <si>
    <t>Número de procesos gestionados</t>
  </si>
  <si>
    <t>Constitución Pólitica de Colombia. Ley 80 de 1993, Ley 1150 de 2007. Ley 1882 de 2018. Decreto 1082 de 2015. Ley 1474 de 2011 y demás normas que regulen la materrial</t>
  </si>
  <si>
    <t xml:space="preserve">Durante el primer trimestre de 2023 se recibieron 1089 solicitudes de contratación, de las cuales se tramitaron 993 y se realizaron 96 devoluciones. </t>
  </si>
  <si>
    <t>Base de datos contratos suscritos, Base de datos devoluciones realizadas</t>
  </si>
  <si>
    <t>Atender los requerimientos para la entrada de los bienes de la SSCJ.</t>
  </si>
  <si>
    <t>Solicitudes atendidas de entrada de bienes</t>
  </si>
  <si>
    <t>Tramitar las solicitudes internas y externas para la entrada de los bienes de la SSCJ.</t>
  </si>
  <si>
    <t>Solicitudes atendidas para la entrada de bienes al almacen de la SSCJ.</t>
  </si>
  <si>
    <t>Total de solicitudes internas y externas recibidas formalmente y con documentacion completa para la entrada de bienes a almacén durante el periodo.</t>
  </si>
  <si>
    <t>Entradas a Almacén</t>
  </si>
  <si>
    <t xml:space="preserve">Solicitudes recibidas formalmente y con documentacion completa para la entrada de bienes a almacén. </t>
  </si>
  <si>
    <t>Resolución 001 de 2019 y Régimen de Contabilidad Pública</t>
  </si>
  <si>
    <t>Dirección de Recursos Físicos y Gestión Documental</t>
  </si>
  <si>
    <t xml:space="preserve">Durante el primer trimestre de 2023, la Dirección de Recursos Fisicos y Gestión Documental recibió treinta y cuatro (34) solicitudes de entrada a almacen, las cuales fueron atendidas en su totalidad para realizar su respectiva entrada. </t>
  </si>
  <si>
    <t xml:space="preserve">Se adjuntan comprobantes de entrada a almacén de las solicitudes realizadas durante el periodo. </t>
  </si>
  <si>
    <t xml:space="preserve">Atender las necesidades de mantenimiento y mejoramiento de la sede administrativa. </t>
  </si>
  <si>
    <t>Solicitudes atendidas de mantenimiento en sede administrativa</t>
  </si>
  <si>
    <t>Tramitar las solicitudes de mantenimiento de la sede administrativa de la SSCJ.</t>
  </si>
  <si>
    <t>Solicitudes atendidas de mantenimiento de la sede administrativa de la SSCJ.</t>
  </si>
  <si>
    <t>Total de solicitudes de mantenimiento  de la sede administrativa recibidas formalmente ldurante el periodo.</t>
  </si>
  <si>
    <t>Mantenimientos realizados</t>
  </si>
  <si>
    <t>Solicitudes recibidas de mantenimiento de la sede administrativa recibidas formalmente.</t>
  </si>
  <si>
    <t>Contrato de arrendamiento sede administrativa y Ley 675 de 2001.</t>
  </si>
  <si>
    <t xml:space="preserve">Durante el primer trimestre de 2023, la Dirección de Recursos Fisicos y Gestión Documental recibió veintidos (22) solicitudes de de mantenimiento en la sede administrativa, las cuales fueron atendidas en su totalidad para realizar su respectiva adecuación. </t>
  </si>
  <si>
    <t xml:space="preserve">Se adjunta relación de las solicitudes de mantenimeinto atendidas durante el periodo. </t>
  </si>
  <si>
    <t>Atender las transferencias documentales primarias de la SCJ de acuerdo a la TRD.</t>
  </si>
  <si>
    <t>Transferencias documentales realizadas de acuerdo  a la programación.</t>
  </si>
  <si>
    <t>Realizar las transferencias documentales de las dependencias de la SDCJ , al Archivo Central conforme a la programación.</t>
  </si>
  <si>
    <t>Transferencias</t>
  </si>
  <si>
    <t>Transferencias primarias documentales de archivos de la SDCJ realizadas.</t>
  </si>
  <si>
    <t>Total de transferencias primarias de documentos de archivo programadas durante el periodo.</t>
  </si>
  <si>
    <t>Inventarios documentales y actas de transferencia</t>
  </si>
  <si>
    <t>Cronograma de transferencias documentales 2023</t>
  </si>
  <si>
    <t>Ley 594 de 2000 y decreto 1080 de 2015.</t>
  </si>
  <si>
    <t>Durante el primer trimestre 2023 se proyecta plan de trabajo archivístico en el marco de los programas estratégicos del PINAR, se elabora cronograma de transferencias documentales, recibiendo a la fecha un total 30 cajas  con 147 carpetas y 24.562 folios correspondientes a 8 dependencias.</t>
  </si>
  <si>
    <t>Se adjunta FUID y soportes de transferencias primarias.</t>
  </si>
  <si>
    <t xml:space="preserve">Implementación de los Programas del Sistema Integrado de Conservación </t>
  </si>
  <si>
    <t>Programas del Sistema Integrado de Conservación.</t>
  </si>
  <si>
    <t>Implementación de los programas especificos del Sistema Integrado de Conservación en la Entidad.</t>
  </si>
  <si>
    <t>Programas de Sistema Integrado de Conservación.</t>
  </si>
  <si>
    <t>Actividades ejecutadas para la implementación del Sistema Integrado de Conservación.</t>
  </si>
  <si>
    <t>Actividades programadas para la implementación del Sistema Integrado de Conservación.</t>
  </si>
  <si>
    <t>Sistema Integrado de Conservación.</t>
  </si>
  <si>
    <t>Plan de trabajo archivistico 2023</t>
  </si>
  <si>
    <t>Durante el primer trimestre de 2023, se realiza el plan de Trabajo Archivístico y se presentan los siguientes avances:
Plan de Conservación Documental: en el marco de los programas de Saneamiento Ambiental y Capacitación, se adelantó con el personal operativo de aseo la capacitación sobre limpieza adecuada en espacios de archivo. Como parte del seguimiento de actividades de mejoras de la vigencia 2022, como parte del programa de Inspección de espacios y mobiliario se ha realizado el seguimiento a la reubicación de mobiliario de archivo que está en uso de la Dirección de Acceso a la Justicia, mediante memorandos y correo electrónico. Se presentó a la OAC los temas a tratar en la campaña de Sensibilización CONSERVANDO ANDO, del primer semestre y se socializa a los servidores el 24 de marzo.
Plan de Preservación Digital: para el primer trimestre del año 2023, se llevaron a cabo mesas técnicas con la DTSI para establecer una estrategia orientada a transferencias primarias de documentos electrónicos con disposición final de Conservación Total y Selección, los cuales son objeto de preservación digital a largo plazo, siendo esto un avance a la implementación del Plan. La DTSI creó un sitio en SharePoint denominado Archivo Central Electrónico y una carpeta en la NAS denominada Archivo Central NAS, en los cuales se pretende recibir las transferencias primarias de las dependencias. En cumplimiento de atributos archivísticos como integridad e inalterabilidad se estableció la conformación del Índice Electrónico en el cual se deja el campo de HASH o valor huella, con lo cual se puede verificar en el tiempo la integridad de la información.</t>
  </si>
  <si>
    <t>Se adjuntan archivos actividades Plan de Conservación y Plan de Preservación Digital</t>
  </si>
  <si>
    <t>Realizar la actualización e implementación de los instrumentos archivísticos de la SCJ</t>
  </si>
  <si>
    <t>Instrumentos archivísticos actualizados y/o implementados</t>
  </si>
  <si>
    <t>Actualización y/o implementación de instrumentos archivísticos conforme a la normatividad vigente</t>
  </si>
  <si>
    <t>Documentos actualizados y/o implementados</t>
  </si>
  <si>
    <t>Instrumentos archivisticos actualizados y/o implementados</t>
  </si>
  <si>
    <t>Total Instrumentos archivisticos programados para actualizar y/o implementar</t>
  </si>
  <si>
    <t>Durante el primer trimestre 2023, se planea la elaboración de los subprogramas del Programa de Gestión Documental – PGD para la cual se elabora plantilla a utilizar.</t>
  </si>
  <si>
    <t>Soportes actividades PGD, PINAR, Proecto SGDEA y demás instrumentos archivisticos.</t>
  </si>
  <si>
    <t xml:space="preserve">Gestión Financiera </t>
  </si>
  <si>
    <t>Direccion Financiera</t>
  </si>
  <si>
    <t>Fortalecer la capacidad Institucional y la gestión administrativa que permita el cumplimiento de la misión institucional.</t>
  </si>
  <si>
    <t>Realizar 3 mesas de trabajo durante la vigencia 2023  con las diferentes áreas de la SDSCJ, para orientar en los errores más frecuentes que se presentan al momento de la radicación de los pagos  y poder disminuir el número de devoluciones de cuentas</t>
  </si>
  <si>
    <t>Mesas de trabajo para disminuir la devolución de cuentas</t>
  </si>
  <si>
    <t>Indicador que permite medir la gestión realizada para la disminución de la devolucion de las cuentas radicadas en la Dirección Financiera</t>
  </si>
  <si>
    <t>Número de mesas de trabajo</t>
  </si>
  <si>
    <t>Número de  mesas de trabajo adelantadas</t>
  </si>
  <si>
    <t xml:space="preserve">Número de mesas de trabajo proyectadas </t>
  </si>
  <si>
    <t>ORFEO</t>
  </si>
  <si>
    <t>Se realizó la reunión programada para este trimestre los dias 16 y 17 de Marzo de 2023, con los contratistas nuevos de la entidad, explicando el proceso de radicación de pagos, y mitigando el riesgo de devolución de cuentas.</t>
  </si>
  <si>
    <t>Lista de Asistencia a la reunión, y presentación proyectada sobre el procedimiento para radicación de cuentas.</t>
  </si>
  <si>
    <t>Realizar seguimiento trimestral a las cifras reportadas en los Estados de Situación Financiera (Matriz de Seguimiento) , para la sostenibilidad de la información contablede de la SDSCJ</t>
  </si>
  <si>
    <t>Matriz de seguimiento ESF elaborada</t>
  </si>
  <si>
    <t>Indicador que permite observar el cambio de las cifras de cada una de las cuentas de la SDSCJ</t>
  </si>
  <si>
    <t>Matriz elaborada y analizada</t>
  </si>
  <si>
    <t>Matriz de ESF realizada y analizada realizadas</t>
  </si>
  <si>
    <t>Matriz de ESF realizada y analizada proyectada</t>
  </si>
  <si>
    <t>EXCEL ESF</t>
  </si>
  <si>
    <t>Se realizó seguimiento trimestral a los Estados Financieros con corte al 31 de Diciembre de 2022.</t>
  </si>
  <si>
    <t>Matriz de seguimiento.</t>
  </si>
  <si>
    <t>Realizar acciones de seguimiento a la ejecución presupuestal de la vigencia, reserva y pasivos exigibles de las diferentes subsecretarias de la SDSCJ</t>
  </si>
  <si>
    <t>Seguimientos al PAC de la Entidad realizados</t>
  </si>
  <si>
    <t>Indicador que permite verificar el seguimiento del PAC.</t>
  </si>
  <si>
    <t>Cantidades (Número de seguimientos)</t>
  </si>
  <si>
    <t>Número de seguimientos al PAC realizados</t>
  </si>
  <si>
    <t>Número de seguimientos al PAC programados</t>
  </si>
  <si>
    <t>BOGDATA</t>
  </si>
  <si>
    <t>Se realizó el seguimiento a la ejecución presupuestal de la vigencia, reserva y pasivos exigibles a traves de circularizacion via correo electronico a las areas.</t>
  </si>
  <si>
    <t>Correos electronicos.</t>
  </si>
  <si>
    <t>Realizar 2 capacitaciones y asesorías con las diferentes áreas de la SDSCJ, para orientar en los traslados presupuestales y trámite de pasivos exigibles</t>
  </si>
  <si>
    <t>Capacitaciones y/o asesoramientos realizados</t>
  </si>
  <si>
    <t>Indicador que permite medir el acompañamiento a la entidad</t>
  </si>
  <si>
    <t>Capacitaciones Realizadas</t>
  </si>
  <si>
    <t>Capacitaciones programadas</t>
  </si>
  <si>
    <t>ACTAS</t>
  </si>
  <si>
    <t>Realizar tres (3) mesas de trabajo con las áreas a fin de depurar las partidas que deban ser objeto de sostenibilidad contable en los Estados Financieros de la SDSCJ</t>
  </si>
  <si>
    <t xml:space="preserve">Mesas de trabajo con las áreas a fin de depurar las partidas realizadas </t>
  </si>
  <si>
    <t>Indicador que permite depurar las partidas contables</t>
  </si>
  <si>
    <t>Actas de mesas de trabajo</t>
  </si>
  <si>
    <t>Actas de mesas de trabajo realizadas</t>
  </si>
  <si>
    <t>Actas de mesas de trabajo programadas</t>
  </si>
  <si>
    <t>Se realiza reunion el dia 23 de febrero  de 2023 tema Revisión del Manual Operativo de Políticas Contables – ítem 11.5 Activos intangibles.
Se  realiza reunion el dia 27 de febrero de 2023 tema seguimiento financiero y tecnico bienes inmuebles DADEP.</t>
  </si>
  <si>
    <t>Actas de reunion</t>
  </si>
  <si>
    <t>Realizar 2 mesas de trabajo para socializar los diferentes cambios a nivel normativo de la Contaduría General de la Nación y la DDC aplicables a la SDSCJ</t>
  </si>
  <si>
    <t>Mesas de trabajo para socializar los diferentes cambios a nivel normativo realizadas</t>
  </si>
  <si>
    <t>Indicador que permite socializar los cambios normativos con los funcionarios y contratistas de la SDSCJ</t>
  </si>
  <si>
    <t>Se realiza reunion el dia 29 de marzo de 2023 tema socializacion cambios normativos CGN Resolucion 356 del 30 de diciembre de 2022.</t>
  </si>
  <si>
    <t>Acta de reunion y presentacion.</t>
  </si>
  <si>
    <t>Realizar la actualización de los procedimientos de la Direccion Financiera</t>
  </si>
  <si>
    <t>Actualización de procedimientos realiazada</t>
  </si>
  <si>
    <t>Indicador que permite la actualización de los documentos asociados al SIG</t>
  </si>
  <si>
    <t>Documentos Actualizados y oficializados en el portal MIPG</t>
  </si>
  <si>
    <t>Documentos Actualizados y oficializados en el portal MIPG realizados</t>
  </si>
  <si>
    <t>Documentos Actualizados y oficializados en el portal MIPG programados</t>
  </si>
  <si>
    <t>PORTAL MIPG</t>
  </si>
  <si>
    <t>Se realiza actualizacion al Instructivo de solicitud de expedicion y/o anulacion de CRP.</t>
  </si>
  <si>
    <t>Instructivo</t>
  </si>
  <si>
    <t>Realizar la aprobación de las órdenes de pago de acuerdo a la normatividad vigente y la radicación hecha a la Dirección Financiera</t>
  </si>
  <si>
    <t>Pagos aprobados</t>
  </si>
  <si>
    <t>Indicador que permite medir la aprobación de los pagos realizados por la SDSCJ</t>
  </si>
  <si>
    <t>Porcentual</t>
  </si>
  <si>
    <t>Cuentas tramitadas para pago</t>
  </si>
  <si>
    <t xml:space="preserve"> Total de cuentas radicadas</t>
  </si>
  <si>
    <t xml:space="preserve">Se aprobaron y liquidaron las cuentas radicadas correctamente, en la Dirección Financiera; y se radicaron en la Secretaria Distrital de Hacienda para trámite de pago. </t>
  </si>
  <si>
    <t>Reporte de Pagos de la Secretaria Distrital de Hacienda, sistema de información BOGDATA.</t>
  </si>
  <si>
    <t>Atender las solicitudes de expedicion  de CDP, CRP y traslados presupuestales, realizando las gestiones que sean necesarias para tal fin</t>
  </si>
  <si>
    <t>Documentos presupuestales elaborados y entregados</t>
  </si>
  <si>
    <t>Indicador que permite medir la elaboración y entrega de los documentos presupuestales</t>
  </si>
  <si>
    <t>Documentos Solicitados</t>
  </si>
  <si>
    <t>Documentos Entregados</t>
  </si>
  <si>
    <t>BASE CONTROL  (EXCEL)</t>
  </si>
  <si>
    <t>Se atendieron y tramitaron las solicitudes de expedicion  de CDP, CRP y traslados presupuestales, conforme a los procedimientos establecidos. Se expidieron 969 CDP´s, 1594 CRP´s y se tramitaron 8 Modificaciones presupuestales.</t>
  </si>
  <si>
    <t>Reporte CDP´s, CRP´s expedidos, y archivo de soporte de modificaciones presupuestales.</t>
  </si>
  <si>
    <t xml:space="preserve">Gestión de tecnologías de la información </t>
  </si>
  <si>
    <t>DIRECCIÓN DE TECNOLOGIAS Y SISTEMAS DE LA INFORMACIÓN</t>
  </si>
  <si>
    <t>Gestionar las soluciones e infraestructura tecnológica de la Entidad aplicando el marco de referencia de Arquitectura TI y la implementación de las Políticas de Gobierno y Seguridad Digital para satisfacer las necesidades tecnológicas de los procesos, que permita contar con información oportuna y de calidad para la toma de decisiones, optimizar los recursos y contribuir con el cumplimiento de los objetivos estratégicos y políticas de la Secretaría Distrital de Seguridad, Convivencia y Justicia - SDSCJ.</t>
  </si>
  <si>
    <t>Adquirir  14  bienes y/o servicios requeridos para contar con la disponibilidad de los componentes de infraestructura y servicios tecnológicos</t>
  </si>
  <si>
    <t>Bienes y/o servicios adquiridos</t>
  </si>
  <si>
    <t>Bienes y/o servicios  adquiridos para la administración, operación, mantenimiento y soporte de las soluciones tecnológicas de la Entidad.</t>
  </si>
  <si>
    <t>Contratos suscritos</t>
  </si>
  <si>
    <t>Número de contratos suscritos</t>
  </si>
  <si>
    <t>Plan Anual de Adquisiciones</t>
  </si>
  <si>
    <t xml:space="preserve"> - Implementar el 100% de la Política de Gobierno Digital acorde a la normativa distrital y nacional en la Secretaría de Seguridad, Convivencia y Justicia
 - Implementar el 50% de la Política de Seguridad Digital acorde a la normativa distrital y nacional en la Secretaría de Seguridad, Convivencia y Justicia</t>
  </si>
  <si>
    <t>Amenaza: Identificación y/o determinación de las especificaciones y/o características técnicas para la adquisición de un bien y/o determinación en el alcance de un solución tecnológica (sistema de información, servicio tecnológico o servicio ciudadano digital) por parte de los demás procesos que contribuyan con la transformación digital, lo que ocasiona demoras en la implementación de las soluciones tecnológicas</t>
  </si>
  <si>
    <t xml:space="preserve">7777- Fortalecimiento la gestión de las tecnologías de la información en la Secretaría de Seguridad, Convivencia y Justicia en el marco de las políticas de Gobierno y Seguridad Digital </t>
  </si>
  <si>
    <t xml:space="preserve">10. Plan Estratégico de Tecnologías de la Información y las Comunicaciones  PETI </t>
  </si>
  <si>
    <t>- Modelo Integrado de Planeación y Gestión
- Política de Gobierno Digital. Decreto 1008 de 2018. 
- Política Nacional de Seguridad Digital, Conpes 3854 de 2017 (Adenda 1)</t>
  </si>
  <si>
    <t>Director de Tecnologías y Sistemas de la Información</t>
  </si>
  <si>
    <t>En cumplimiento de la meta, se avanzó en la elaboración de:
1. Ficha técnica del proceso de conectividad
2. Ficha técnica del proceso de impresión
3. Ficha técnica del proceso de alquiler de equipos de cómputo
4. Ficha técnica del proceso de mesa de servicio
4. Ficha técnica del proceso de solución de búsqueda</t>
  </si>
  <si>
    <t xml:space="preserve">Como soporte de lo realizado se cuenta:
1. Seguimiento al Plan Anual de Adquisiciones
2. Preliminares de fichas técnicas </t>
  </si>
  <si>
    <t>Actualizar e implementar al 100% los planes que se tienen establecidos en el marco de Plan Estratégico de Tecnologías - PETI 2020-2024, contemplando los requerimientos y necesidades de los demás procesos:
1. Actualizar los servicios tecnológicos existes e implementación de nuevos
2. Actualizar y/o elaborar documentos asociados con el dominio de Gobierno de TI
3. Actualizar los servicios ciudadanos digitales existes e implementación de nuevos
4. Actualizar los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
6. Implementación del Sistema de Gestión de Seguridad de la Información</t>
  </si>
  <si>
    <t>Planes revisados y actualizados</t>
  </si>
  <si>
    <t>Instrumentos con el conjunto de actividades que se planifican  para  la administración, operación, mantenimiento y soporte de las soluciones tecnológicas de la Entidad.</t>
  </si>
  <si>
    <t>Planes de trabajo actualizados</t>
  </si>
  <si>
    <t>Número de planes de trabajo actualizados</t>
  </si>
  <si>
    <t xml:space="preserve">1. Plan para actualizar los servicios tecnológicos existes e implementación de nuevos
2. Plan para actualizar y/o elaborar documentos asociados con el dominio de Gobierno de TI
3. Plan para actualizar los servicios ciudadanos digitales existes e implementación de nuevos
4. Plan para actualizar los sistemas de información existes e implementación de nuevos, con el fin de mejorar su funcionalidad, accesibilidad y usabilidad
5. Plan para actualizar las acciones de sensibilización y/o capacitación para fortalecer el uso y apropiación de los soluciones y servicios tecnológicos al interior de la Entidad
6. Plan de Seguridad y Privacidad de la Información 2021
</t>
  </si>
  <si>
    <t>Debilidad: insuficiente Seguimiento a la implementación de las políticas de gobierno y seguridad digital</t>
  </si>
  <si>
    <t>En cumplimiento a la meta propuesta, se avanzó en la:
1. Actualizar los servicios tecnológicos existes e implementación de nuevos
2. Actualizar y/o elaborar documentos asociados con el dominio de Gobierno de TI
3. Actualizar los servicios ciudadanos digitales existes e implementación de nuevos
4. Actualizar los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
6. Implementación del Sistema de Gestión de Seguridad de la Información</t>
  </si>
  <si>
    <t>Como soporte se cuenta:
1. Plan de servicios tecnológicos existes e implementación de nuevos
2. Plan  para Actualizar y/o elaborar documentos asociados con el dominio de Gobierno de TI
3. Actualizar los servicios ciudadanos digitales existes e implementación de nuevos
4. Actualizar los sistemas de información existes e implementación de nuevos, con el fin de mejorar su funcionalidad, accesibilidad y usabilidad
5. Plan  para Actualizar las acciones de sensibilización y/o capacitación para fortalecer el uso y apropiación de los soluciones y servicios tecnológicos al interior de la Entidad
6. Planes de la  Implementación del Sistema de Gestión de Seguridad de la Información</t>
  </si>
  <si>
    <t>Ejecutar las acciones planificadas para actualizar al 100%  los servicios  tecnológicos existentes que optimicen la productividad de la Entidad en el marco de la gestión por procesos.</t>
  </si>
  <si>
    <t xml:space="preserve">Actividades ejecutadas para la actualización de los  Servicios tecnológicos </t>
  </si>
  <si>
    <t>Servicios tecnológicos actualizados, acorde a la planificación realizada</t>
  </si>
  <si>
    <t xml:space="preserve">Actividades ejecutadas Servicios tecnológicos </t>
  </si>
  <si>
    <t xml:space="preserve">Número de  actividades ejecutadas  de los   servicios tecnológicos actualizados  </t>
  </si>
  <si>
    <t xml:space="preserve">Número de  actividades Planificadas   de los   servicios tecnológicos
actualizados  </t>
  </si>
  <si>
    <t xml:space="preserve">Plan para actualizar los servicios tecnológicos existes e implementación de nuevos
</t>
  </si>
  <si>
    <t>En cumplimiento de la meta, se avanzó en:
Puesta en funcionamiento  de los siguientes servicios:
1. Servicios del sistema de georeferenciación (ArcGis)
Se avanzó en identificación de necesidades de los siguientes servicios:
1. Servicios  de  disposición, monitoreo y soporte bienes tecnológicos
Se avanzó en diseño y presentación de propuesta de los siguientes servicios:
1. Redes de comunicaciones (networking), canales de comunicación, internet
2. Telefonía IP
3. Impresión
4. Mesa de Servicio</t>
  </si>
  <si>
    <t xml:space="preserve">Como soporte de lo realizado se cuenta:
a.Plan para  actualizar los servicios tecnológicos existentes e implementar nuevos, de acuerdo con los lineamientos distritales y nacionales y las mejores prácticas. </t>
  </si>
  <si>
    <t>Ejecutar al 100 % las  acciones planificadas para  elaborar y/o  actualizar   los documentos asociados con el dominio de Gobierno de TI, así como lo relacionado con la divulgación  y  socialización de  los mismos.</t>
  </si>
  <si>
    <t>Acciones  para la actualización de documentos  Gobierno de TI</t>
  </si>
  <si>
    <t>Documentos asociados al dominio de Gobierno de TI elaborados y/o actualizados, así como   divulgados y socializados acorde a la planificación realizada</t>
  </si>
  <si>
    <t>Documentos del Gobierno de TI divulgados, socializados e implementados</t>
  </si>
  <si>
    <t xml:space="preserve">Número de  actividades ejecutadas  asociadas al dominio de Gobierno de TI  </t>
  </si>
  <si>
    <t xml:space="preserve">Número de  actividades Planificadas   asociadas al dominio de Gobierno de TI  </t>
  </si>
  <si>
    <t>Plan para actualizar y/o elaborar documentos asociados con el dominio de Gobierno de TI</t>
  </si>
  <si>
    <t xml:space="preserve">En cumplimiento a la meta, se avanzó en las siguientes actividades:
1. Actualización del plan revisión Documental
2. Formalización en el portal MiPG de los procedimientos de:
a. Gestión de Requerimientos técnologicos de TI
b. Gestión de incidentes y/o problemas
c. Uso y apropiación
3. Apropación en el comite de Gestión y Desempeño  de los Planes: Estrategico -PETI,  de Tratamientos de Riesgos y  de Seguridad y Privacidad de la Información </t>
  </si>
  <si>
    <t>Como soporte se tiene:
1. Plan de  revisión Documental
2. Procedicimientos de:
a. Gestión de Requerimientos técnologicos de TI
b. Gestión de incidentes y/o problemas
c. Uso y apropiación
3. Plan Estrategico -PETI, Plan de Tratamientos de Riesgos y Plan de Seguridad y Privacidad de la Información</t>
  </si>
  <si>
    <t>Ejecutar al 100 % las acciones  planificadas para divulgar, socializar  e incentivar el  uso de los servicios ciudadanos digitales existentes.</t>
  </si>
  <si>
    <t>Servicios ciudadanos digitales  divulgados, socializados  e incentivados.</t>
  </si>
  <si>
    <t>Servicios ciudadanos digitales divulgados, socializados e implementados, acorde a la planificación realizada</t>
  </si>
  <si>
    <t>Servicios ciudadanos digitales  divulgados, socializados e implementados</t>
  </si>
  <si>
    <t>Número de  actividades ejecutadas de  Servicios ciudadanos digitales  divulgados, socializados e implementados</t>
  </si>
  <si>
    <t>Número de  actividades Planificadas   Servicios ciudadanos digitales  divulgados, socializados e implementados</t>
  </si>
  <si>
    <t>Plan para actualizar los servicios ciudadanos digitales existes e implementación de nuevos</t>
  </si>
  <si>
    <t>En cumplimiento de la meta propuesta, se han realizado las siguientes actividades:
1. Se evaluaron  los 15 Servicios Ciudadanos Digitales.
2. Se establecieron los Servicios Ciudadanos Digitales que tienen menos uso.
3. Se realizaron mesas de trabajo con la Oficina de Atención al Ciudadano con el fin de definir una estrategia para desarrollar Servicios Ciudadanos que tengan mayor impacto y puedan ser de mayor utilizados para la ciudadanía en general.</t>
  </si>
  <si>
    <t>Como soporte de las actividades realizadas se tiene:
1. Comunicaciones a los usuarios funcionales de los servicios con menos uso, solicitando verificación de usabilidad.
2. Actas de las reuniones sostenidas con los usuarios que requieren cambios o modificaciones de los servicios ciudadadanos</t>
  </si>
  <si>
    <t>Ejecutar al 100% las acciones planificadas en el Plan Estratégico de Tecnologías de Información - PETI, en lo referente a la gestión de proyectos tecnológicos.</t>
  </si>
  <si>
    <t xml:space="preserve">Acciones planificadas en el PETI relacionadas  con la ejecución de Proyectos tecnológicos </t>
  </si>
  <si>
    <t xml:space="preserve">Proyectos tecnológicos implementados, acorde a la planificación </t>
  </si>
  <si>
    <t>Acciones  planificadas de Proyectos tecnológicos implementados</t>
  </si>
  <si>
    <t>Número de  acciones ejecutadas del PETI relacionadas  con la ejecución de Proyectos tecnológicos s</t>
  </si>
  <si>
    <t xml:space="preserve">Número de acciones  Planificadas  en el PETI relacionadas  con la ejecución de Proyectos tecnológicos </t>
  </si>
  <si>
    <t>Plan Estratégico de Tecnologías de la Información -PETI</t>
  </si>
  <si>
    <t>Debilidad: Insuficiente Integración entre las soluciones tecnológicas implementadas</t>
  </si>
  <si>
    <t xml:space="preserve">En cumplimiento de la meta, en el pirmer trimestre del 2023, se avanzó en las siguientes actividades en relación al Plan Estrategico de Tecnologias de la Información componente proyectos:
1. Entendimiento y Planeación Preliminar PMO
2. Reporte Cierre del PETIC 2018-2020
3. Estado Actual
4. Visión Futuro
5. Brechas </t>
  </si>
  <si>
    <t>Como soporte se cuenta:
Matriz con la relación de lo realizado durante el periodo con los respectivos soportes.</t>
  </si>
  <si>
    <t>Planear y ejecutar al 100 % la estrategia para fortalecer el uso y apropiación de las soluciones e infraestructura tecnológica al interior de la Entidad.</t>
  </si>
  <si>
    <t>Acciones planificadas de la Estrategia para fortalecer el uso y apropiación de los soluciones y servicios tecnológicos al interior de la Entidad</t>
  </si>
  <si>
    <t xml:space="preserve"> Estrategia para fortalecer el uso y apropiación de los soluciones e infraestructura tecnológica al interior de la Entidad</t>
  </si>
  <si>
    <t xml:space="preserve">Acciones planificadas de la Estrategia de uso y apropiación </t>
  </si>
  <si>
    <t>Número de  acciones ejecutadas  de la Estrategia para fortalecer el uso y apropiación de los soluciones e infraestructura tecnológica al interior de la Entidad</t>
  </si>
  <si>
    <t>Número de acciones  Planificadas  de la  Estrategia para fortalecer el uso y apropiación de los soluciones e infraestructura tecnológica al interior de la Entidad</t>
  </si>
  <si>
    <t>Plan para actualizar las acciones de sensibilización y/o capacitación para fortalecer el uso y apropiación de los soluciones y servicios tecnológicos al interior de la Entidad</t>
  </si>
  <si>
    <t>Debilidad: Insuficiente acciones para el conocimiento y apropiación de tendencias tecnológicas</t>
  </si>
  <si>
    <t>Respecto a las acciones para el fortalecimiento del uso y apropiación de las soluciones tecnológicas:
1. Se realizó la consolidación de necesidades tecnológicas de divulgación, entrenamientos y sensibilización en el plan de Uso y Apropiación, este se ejecutará durante la vigencia 2023, a través de mesas de trabajos con los equipos de la Dirección.
2. En el primer trimestre del 2023, se desarrollaron las campañas de; a) Doble factor de autenticación con un total de publicación de 6 piezas, sensibilizando el cambio en canales   de comunicación como: pantalla de tv, correo institucional, WallPaper, intranet, esto con el objetivo de prevenir el acceso no autorizado a las 1500 cuentas de usuario de la Secretaria. B) Expectativa sobre transición a SIGA con un total de 10 piezas por correo institucional por medio de pantallas tv, intranet, Wallpaper y prelanzamiento presencial.
3. En relación a los entrenamientos, se realizaron 13 sobre: Inducción institucional (5), SISCO (1), SIMBA (6), SIGA (1) contando con la participación de 321 colaboradores.
4. En Publicaciones, un total de 23, Sobre:
a. Seguridad de la información (2),
b. Sistemas de la información: calendario SISCO (1), alertas inmediatas (2), alerta preventiva (1), y datos abiertos (1).
c. Soluciones tecnológicas (2)
d. Gestiones de cambio (15)</t>
  </si>
  <si>
    <t>Como soporte se cuenta con el plan de uso y apropiación diligenciado y la matriz de publicaciones campañas y entrenamiento como seguimiento y consolidado diario.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</si>
</sst>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110" x14ac:knownFonts="1">
    <font>
      <sz val="11"/>
      <color theme="1"/>
      <name val="Calibri"/>
      <family val="2"/>
      <scheme val="minor"/>
    </font>
    <font>
      <sz val="10"/>
      <name val="Arial"/>
      <family val="2"/>
    </font>
    <font>
      <b/>
      <sz val="10"/>
      <name val="Arial"/>
      <family val="2"/>
    </font>
    <font>
      <b/>
      <sz val="9"/>
      <color indexed="81"/>
      <name val="Tahoma"/>
      <family val="2"/>
    </font>
    <font>
      <sz val="10"/>
      <name val="Arial"/>
      <family val="2"/>
    </font>
    <font>
      <sz val="11"/>
      <color theme="1"/>
      <name val="Franklin Gothic Book"/>
      <family val="2"/>
    </font>
    <font>
      <sz val="14"/>
      <color theme="1"/>
      <name val="Franklin Gothic Book"/>
      <family val="2"/>
    </font>
    <font>
      <b/>
      <sz val="19.8"/>
      <color rgb="FF000000"/>
      <name val="Franklin Gothic Book"/>
      <family val="2"/>
    </font>
    <font>
      <sz val="14"/>
      <color rgb="FF000000"/>
      <name val="Franklin Gothic Book"/>
      <family val="2"/>
    </font>
    <font>
      <u/>
      <sz val="11"/>
      <color theme="10"/>
      <name val="Calibri"/>
      <family val="2"/>
      <scheme val="minor"/>
    </font>
    <font>
      <sz val="11"/>
      <name val="Calibri"/>
      <family val="2"/>
      <scheme val="minor"/>
    </font>
    <font>
      <sz val="12"/>
      <name val="Calibri"/>
      <family val="2"/>
      <scheme val="minor"/>
    </font>
    <font>
      <sz val="10"/>
      <name val="Franklin Gothic Book"/>
      <family val="2"/>
    </font>
    <font>
      <sz val="12"/>
      <color theme="1"/>
      <name val="Franklin Gothic Book"/>
      <family val="2"/>
    </font>
    <font>
      <sz val="11"/>
      <color rgb="FF000000"/>
      <name val="Calibri"/>
      <family val="2"/>
      <scheme val="minor"/>
    </font>
    <font>
      <b/>
      <sz val="11"/>
      <color rgb="FF000000"/>
      <name val="Calibri"/>
      <family val="2"/>
      <scheme val="minor"/>
    </font>
    <font>
      <sz val="11"/>
      <color theme="1"/>
      <name val="Calibri"/>
      <family val="2"/>
      <scheme val="minor"/>
    </font>
    <font>
      <b/>
      <sz val="8"/>
      <name val="Arial"/>
      <family val="2"/>
    </font>
    <font>
      <sz val="8"/>
      <name val="Arial"/>
      <family val="2"/>
    </font>
    <font>
      <sz val="12"/>
      <color theme="1"/>
      <name val="Calibri"/>
      <family val="2"/>
      <scheme val="minor"/>
    </font>
    <font>
      <sz val="12"/>
      <name val="Arial"/>
      <family val="2"/>
    </font>
    <font>
      <b/>
      <sz val="12"/>
      <name val="Arial"/>
      <family val="2"/>
    </font>
    <font>
      <sz val="12"/>
      <color indexed="8"/>
      <name val="Arial"/>
      <family val="2"/>
    </font>
    <font>
      <b/>
      <sz val="12"/>
      <color indexed="8"/>
      <name val="Arial"/>
      <family val="2"/>
    </font>
    <font>
      <sz val="9"/>
      <color indexed="81"/>
      <name val="Tahoma"/>
      <family val="2"/>
    </font>
    <font>
      <sz val="8"/>
      <color indexed="8"/>
      <name val="Tahoma"/>
      <family val="2"/>
    </font>
    <font>
      <sz val="11"/>
      <color indexed="81"/>
      <name val="Arial"/>
      <family val="2"/>
    </font>
    <font>
      <sz val="11"/>
      <name val="Arial"/>
      <family val="2"/>
    </font>
    <font>
      <b/>
      <sz val="11"/>
      <name val="Arial"/>
      <family val="2"/>
    </font>
    <font>
      <sz val="16"/>
      <name val="Arial"/>
      <family val="2"/>
    </font>
    <font>
      <b/>
      <sz val="16"/>
      <color rgb="FFFFFFFF"/>
      <name val="Arial"/>
      <family val="2"/>
    </font>
    <font>
      <b/>
      <sz val="16"/>
      <color rgb="FF000000"/>
      <name val="Arial"/>
      <family val="2"/>
    </font>
    <font>
      <b/>
      <sz val="16"/>
      <name val="Arial"/>
      <family val="2"/>
    </font>
    <font>
      <sz val="11"/>
      <color indexed="8"/>
      <name val="Tahoma"/>
      <family val="2"/>
    </font>
    <font>
      <sz val="10"/>
      <name val="Calibri"/>
      <family val="2"/>
      <scheme val="minor"/>
    </font>
    <font>
      <sz val="10"/>
      <color rgb="FF000000"/>
      <name val="Calibri"/>
      <family val="2"/>
      <scheme val="minor"/>
    </font>
    <font>
      <sz val="18"/>
      <color theme="1"/>
      <name val="Calibri"/>
      <family val="2"/>
      <scheme val="minor"/>
    </font>
    <font>
      <sz val="16"/>
      <color theme="1"/>
      <name val="Calibri"/>
      <family val="2"/>
      <scheme val="minor"/>
    </font>
    <font>
      <sz val="20"/>
      <color indexed="8"/>
      <name val="Tahoma"/>
      <family val="2"/>
    </font>
    <font>
      <sz val="10"/>
      <color theme="1"/>
      <name val="Calibri"/>
      <family val="2"/>
      <scheme val="minor"/>
    </font>
    <font>
      <sz val="14"/>
      <color theme="1"/>
      <name val="Calibri"/>
      <family val="2"/>
      <scheme val="minor"/>
    </font>
    <font>
      <b/>
      <sz val="12"/>
      <name val="Calibri"/>
      <family val="2"/>
      <scheme val="minor"/>
    </font>
    <font>
      <b/>
      <sz val="10"/>
      <name val="Calibri"/>
      <family val="2"/>
      <scheme val="minor"/>
    </font>
    <font>
      <sz val="8"/>
      <name val="Calibri"/>
      <family val="2"/>
      <scheme val="minor"/>
    </font>
    <font>
      <b/>
      <sz val="8"/>
      <name val="Calibri"/>
      <family val="2"/>
      <scheme val="minor"/>
    </font>
    <font>
      <b/>
      <sz val="10"/>
      <color rgb="FF000000"/>
      <name val="Calibri"/>
      <family val="2"/>
      <scheme val="minor"/>
    </font>
    <font>
      <sz val="10"/>
      <color indexed="8"/>
      <name val="Calibri"/>
      <family val="2"/>
      <scheme val="minor"/>
    </font>
    <font>
      <sz val="18"/>
      <name val="Calibri"/>
      <family val="2"/>
      <scheme val="minor"/>
    </font>
    <font>
      <b/>
      <sz val="18"/>
      <color rgb="FFFFFFFF"/>
      <name val="Calibri"/>
      <family val="2"/>
      <scheme val="minor"/>
    </font>
    <font>
      <b/>
      <sz val="18"/>
      <color rgb="FF000000"/>
      <name val="Calibri"/>
      <family val="2"/>
      <scheme val="minor"/>
    </font>
    <font>
      <b/>
      <sz val="18"/>
      <name val="Calibri"/>
      <family val="2"/>
      <scheme val="minor"/>
    </font>
    <font>
      <b/>
      <sz val="10"/>
      <color indexed="8"/>
      <name val="Calibri"/>
      <family val="2"/>
      <scheme val="minor"/>
    </font>
    <font>
      <sz val="10"/>
      <color indexed="62"/>
      <name val="Calibri"/>
      <family val="2"/>
      <scheme val="minor"/>
    </font>
    <font>
      <sz val="12"/>
      <color indexed="8"/>
      <name val="Calibri"/>
      <family val="2"/>
      <scheme val="minor"/>
    </font>
    <font>
      <b/>
      <sz val="12"/>
      <color indexed="8"/>
      <name val="Calibri"/>
      <family val="2"/>
      <scheme val="minor"/>
    </font>
    <font>
      <sz val="14"/>
      <name val="Calibri"/>
      <family val="2"/>
      <scheme val="minor"/>
    </font>
    <font>
      <b/>
      <sz val="14"/>
      <color rgb="FFFFFFFF"/>
      <name val="Calibri"/>
      <family val="2"/>
      <scheme val="minor"/>
    </font>
    <font>
      <b/>
      <sz val="14"/>
      <color rgb="FF000000"/>
      <name val="Calibri"/>
      <family val="2"/>
      <scheme val="minor"/>
    </font>
    <font>
      <b/>
      <sz val="14"/>
      <name val="Calibri"/>
      <family val="2"/>
      <scheme val="minor"/>
    </font>
    <font>
      <sz val="16"/>
      <name val="Calibri"/>
      <family val="2"/>
      <scheme val="minor"/>
    </font>
    <font>
      <b/>
      <sz val="16"/>
      <color rgb="FFFFFFFF"/>
      <name val="Calibri"/>
      <family val="2"/>
      <scheme val="minor"/>
    </font>
    <font>
      <b/>
      <sz val="16"/>
      <color rgb="FF000000"/>
      <name val="Calibri"/>
      <family val="2"/>
      <scheme val="minor"/>
    </font>
    <font>
      <b/>
      <sz val="16"/>
      <name val="Calibri"/>
      <family val="2"/>
      <scheme val="minor"/>
    </font>
    <font>
      <sz val="22"/>
      <name val="Calibri"/>
      <family val="2"/>
      <scheme val="minor"/>
    </font>
    <font>
      <b/>
      <sz val="22"/>
      <color rgb="FF000000"/>
      <name val="Calibri"/>
      <family val="2"/>
      <scheme val="minor"/>
    </font>
    <font>
      <b/>
      <sz val="22"/>
      <color rgb="FFFFFFFF"/>
      <name val="Calibri"/>
      <family val="2"/>
      <scheme val="minor"/>
    </font>
    <font>
      <b/>
      <sz val="22"/>
      <name val="Calibri"/>
      <family val="2"/>
      <scheme val="minor"/>
    </font>
    <font>
      <sz val="10"/>
      <color indexed="16"/>
      <name val="Calibri"/>
      <family val="2"/>
      <scheme val="minor"/>
    </font>
    <font>
      <b/>
      <sz val="11"/>
      <color rgb="FFFFFFFF"/>
      <name val="Arial"/>
      <family val="2"/>
    </font>
    <font>
      <b/>
      <sz val="11"/>
      <color rgb="FF000000"/>
      <name val="Arial"/>
      <family val="2"/>
    </font>
    <font>
      <sz val="16"/>
      <color rgb="FF000000"/>
      <name val="Calibri"/>
      <family val="2"/>
      <scheme val="minor"/>
    </font>
    <font>
      <b/>
      <sz val="11"/>
      <name val="Calibri"/>
      <family val="2"/>
      <scheme val="minor"/>
    </font>
    <font>
      <b/>
      <sz val="11"/>
      <color indexed="8"/>
      <name val="Calibri"/>
      <family val="2"/>
      <scheme val="minor"/>
    </font>
    <font>
      <b/>
      <sz val="11"/>
      <color rgb="FFFFFFFF"/>
      <name val="Calibri"/>
      <family val="2"/>
      <scheme val="minor"/>
    </font>
    <font>
      <sz val="11"/>
      <color indexed="8"/>
      <name val="Calibri"/>
      <family val="2"/>
      <scheme val="minor"/>
    </font>
    <font>
      <sz val="11"/>
      <color indexed="62"/>
      <name val="Calibri"/>
      <family val="2"/>
      <scheme val="minor"/>
    </font>
    <font>
      <b/>
      <sz val="10"/>
      <color rgb="FFFFFFFF"/>
      <name val="Calibri"/>
      <family val="2"/>
      <scheme val="minor"/>
    </font>
    <font>
      <u/>
      <sz val="10"/>
      <name val="Calibri"/>
      <family val="2"/>
      <scheme val="minor"/>
    </font>
    <font>
      <sz val="10"/>
      <color rgb="FF000000"/>
      <name val="Franklin Gothic Book"/>
      <charset val="1"/>
    </font>
    <font>
      <sz val="10"/>
      <color indexed="8"/>
      <name val="Franklin Gothic Book"/>
      <family val="2"/>
    </font>
    <font>
      <sz val="10"/>
      <color rgb="FF000000"/>
      <name val="Franklin Gothic Book"/>
    </font>
    <font>
      <sz val="10"/>
      <name val="Franklin Gothic Book"/>
    </font>
    <font>
      <sz val="10"/>
      <name val="Arial"/>
      <charset val="1"/>
    </font>
    <font>
      <sz val="10"/>
      <color rgb="FF000000"/>
      <name val="Arial"/>
      <family val="2"/>
      <charset val="1"/>
    </font>
    <font>
      <sz val="10"/>
      <name val="Arial"/>
      <family val="2"/>
      <charset val="1"/>
    </font>
    <font>
      <sz val="10"/>
      <name val="Calibri"/>
    </font>
    <font>
      <sz val="8"/>
      <name val="Calibri"/>
    </font>
    <font>
      <sz val="10"/>
      <color theme="1"/>
      <name val="Calibri"/>
    </font>
    <font>
      <sz val="10"/>
      <color rgb="FF000000"/>
      <name val="Arial"/>
      <charset val="1"/>
    </font>
    <font>
      <sz val="10"/>
      <color rgb="FFFF0000"/>
      <name val="Calibri"/>
      <family val="2"/>
      <scheme val="minor"/>
    </font>
    <font>
      <sz val="10"/>
      <color rgb="FF000000"/>
      <name val="Arial"/>
    </font>
    <font>
      <sz val="10"/>
      <color rgb="FF000000"/>
      <name val="Calibri"/>
      <charset val="1"/>
    </font>
    <font>
      <b/>
      <sz val="10"/>
      <color rgb="FF000000"/>
      <name val="Calibri"/>
    </font>
    <font>
      <sz val="10"/>
      <color rgb="FF000000"/>
      <name val="Calibri"/>
    </font>
    <font>
      <b/>
      <u val="double"/>
      <sz val="10"/>
      <color rgb="FF000000"/>
      <name val="Calibri"/>
    </font>
    <font>
      <b/>
      <u/>
      <sz val="10"/>
      <color rgb="FF000000"/>
      <name val="Calibri"/>
    </font>
    <font>
      <sz val="10"/>
      <name val="Calibri"/>
      <family val="2"/>
    </font>
    <font>
      <sz val="10"/>
      <color rgb="FF000000"/>
      <name val="Calibri"/>
      <family val="2"/>
    </font>
    <font>
      <sz val="11"/>
      <color rgb="FF000000"/>
      <name val="Calibri"/>
      <family val="2"/>
    </font>
    <font>
      <sz val="12"/>
      <name val="Calibri"/>
      <family val="2"/>
    </font>
    <font>
      <b/>
      <sz val="12"/>
      <color rgb="FFFFFFFF"/>
      <name val="Calibri"/>
      <family val="2"/>
    </font>
    <font>
      <b/>
      <sz val="12"/>
      <color rgb="FF000000"/>
      <name val="Calibri"/>
      <family val="2"/>
    </font>
    <font>
      <sz val="12"/>
      <color rgb="FF000000"/>
      <name val="Calibri"/>
      <family val="2"/>
    </font>
    <font>
      <b/>
      <sz val="12"/>
      <name val="Calibri"/>
      <family val="2"/>
    </font>
    <font>
      <b/>
      <sz val="10"/>
      <name val="Calibri"/>
      <family val="2"/>
    </font>
    <font>
      <b/>
      <sz val="7"/>
      <name val="Calibri"/>
      <family val="2"/>
    </font>
    <font>
      <sz val="8"/>
      <name val="Calibri"/>
      <family val="2"/>
    </font>
    <font>
      <b/>
      <sz val="8"/>
      <name val="Calibri"/>
      <family val="2"/>
    </font>
    <font>
      <b/>
      <sz val="10"/>
      <color rgb="FF000000"/>
      <name val="Calibri"/>
      <family val="2"/>
    </font>
    <font>
      <sz val="10"/>
      <color indexed="8"/>
      <name val="Arial"/>
      <family val="2"/>
      <charset val="1"/>
    </font>
  </fonts>
  <fills count="40">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indexed="9"/>
        <bgColor indexed="26"/>
      </patternFill>
    </fill>
    <fill>
      <patternFill patternType="solid">
        <fgColor indexed="42"/>
        <bgColor indexed="27"/>
      </patternFill>
    </fill>
    <fill>
      <patternFill patternType="solid">
        <fgColor theme="0"/>
        <bgColor indexed="41"/>
      </patternFill>
    </fill>
    <fill>
      <patternFill patternType="solid">
        <fgColor indexed="27"/>
        <bgColor indexed="41"/>
      </patternFill>
    </fill>
    <fill>
      <patternFill patternType="solid">
        <fgColor rgb="FFFFFFFF"/>
        <bgColor indexed="64"/>
      </patternFill>
    </fill>
    <fill>
      <patternFill patternType="solid">
        <fgColor rgb="FFFFFFFF"/>
        <bgColor rgb="FFFFFFCC"/>
      </patternFill>
    </fill>
    <fill>
      <patternFill patternType="solid">
        <fgColor rgb="FFFFFFFF"/>
        <bgColor rgb="FF000000"/>
      </patternFill>
    </fill>
    <fill>
      <patternFill patternType="solid">
        <fgColor rgb="FF0070C0"/>
        <bgColor indexed="64"/>
      </patternFill>
    </fill>
    <fill>
      <patternFill patternType="solid">
        <fgColor theme="3" tint="0.79998168889431442"/>
        <bgColor indexed="26"/>
      </patternFill>
    </fill>
    <fill>
      <patternFill patternType="solid">
        <fgColor theme="4" tint="0.79998168889431442"/>
        <bgColor indexed="26"/>
      </patternFill>
    </fill>
    <fill>
      <patternFill patternType="solid">
        <fgColor theme="3" tint="0.39997558519241921"/>
        <bgColor indexed="64"/>
      </patternFill>
    </fill>
    <fill>
      <patternFill patternType="solid">
        <fgColor theme="4" tint="0.79998168889431442"/>
        <bgColor indexed="34"/>
      </patternFill>
    </fill>
    <fill>
      <patternFill patternType="solid">
        <fgColor theme="9" tint="0.79998168889431442"/>
        <bgColor indexed="26"/>
      </patternFill>
    </fill>
    <fill>
      <patternFill patternType="solid">
        <fgColor rgb="FFDCE6F1"/>
        <bgColor indexed="64"/>
      </patternFill>
    </fill>
    <fill>
      <patternFill patternType="solid">
        <fgColor theme="3" tint="0.39997558519241921"/>
        <bgColor indexed="31"/>
      </patternFill>
    </fill>
    <fill>
      <patternFill patternType="solid">
        <fgColor rgb="FFCCFFFF"/>
        <bgColor indexed="64"/>
      </patternFill>
    </fill>
    <fill>
      <patternFill patternType="solid">
        <fgColor rgb="FFCCFFFF"/>
        <bgColor indexed="41"/>
      </patternFill>
    </fill>
    <fill>
      <patternFill patternType="solid">
        <fgColor rgb="FFDCE6F1"/>
        <bgColor indexed="26"/>
      </patternFill>
    </fill>
    <fill>
      <patternFill patternType="solid">
        <fgColor rgb="FFFF0000"/>
        <bgColor indexed="26"/>
      </patternFill>
    </fill>
    <fill>
      <patternFill patternType="solid">
        <fgColor theme="0"/>
        <bgColor theme="0"/>
      </patternFill>
    </fill>
    <fill>
      <patternFill patternType="solid">
        <fgColor rgb="FFC5D9F1"/>
        <bgColor rgb="FFFFFFCC"/>
      </patternFill>
    </fill>
    <fill>
      <patternFill patternType="solid">
        <fgColor rgb="FFDCE6F1"/>
        <bgColor rgb="FFFFFFCC"/>
      </patternFill>
    </fill>
    <fill>
      <patternFill patternType="solid">
        <fgColor rgb="FFDCE6F1"/>
        <bgColor rgb="FFFFFF00"/>
      </patternFill>
    </fill>
    <fill>
      <patternFill patternType="solid">
        <fgColor rgb="FFDCE6F1"/>
        <bgColor rgb="FF000000"/>
      </patternFill>
    </fill>
    <fill>
      <patternFill patternType="solid">
        <fgColor theme="0"/>
        <bgColor indexed="27"/>
      </patternFill>
    </fill>
    <fill>
      <patternFill patternType="solid">
        <fgColor rgb="FFFFFFFF"/>
        <bgColor rgb="FFCCFFFF"/>
      </patternFill>
    </fill>
    <fill>
      <patternFill patternType="solid">
        <fgColor rgb="FFCCFFFF"/>
        <bgColor rgb="FFCCFFFF"/>
      </patternFill>
    </fill>
    <fill>
      <patternFill patternType="solid">
        <fgColor rgb="FFC6E0B4"/>
        <bgColor indexed="64"/>
      </patternFill>
    </fill>
    <fill>
      <patternFill patternType="solid">
        <fgColor rgb="FFCCFFFF"/>
        <bgColor rgb="FF000000"/>
      </patternFill>
    </fill>
    <fill>
      <patternFill patternType="solid">
        <fgColor rgb="FFF2F2F2"/>
        <bgColor indexed="64"/>
      </patternFill>
    </fill>
    <fill>
      <patternFill patternType="solid">
        <fgColor rgb="FFFAFAF5"/>
        <bgColor indexed="64"/>
      </patternFill>
    </fill>
    <fill>
      <patternFill patternType="solid">
        <fgColor rgb="FF0070C0"/>
        <bgColor rgb="FF000000"/>
      </patternFill>
    </fill>
    <fill>
      <patternFill patternType="solid">
        <fgColor rgb="FFD6DCE4"/>
        <bgColor rgb="FFFFFFCC"/>
      </patternFill>
    </fill>
    <fill>
      <patternFill patternType="solid">
        <fgColor rgb="FFDDEBF7"/>
        <bgColor rgb="FFFFFFCC"/>
      </patternFill>
    </fill>
    <fill>
      <patternFill patternType="solid">
        <fgColor rgb="FFFFFF00"/>
        <bgColor indexed="64"/>
      </patternFill>
    </fill>
    <fill>
      <patternFill patternType="solid">
        <fgColor theme="0"/>
        <bgColor rgb="FF000000"/>
      </patternFill>
    </fill>
  </fills>
  <borders count="123">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hair">
        <color indexed="64"/>
      </left>
      <right style="thin">
        <color indexed="64"/>
      </right>
      <top style="thin">
        <color indexed="64"/>
      </top>
      <bottom style="thin">
        <color indexed="64"/>
      </bottom>
      <diagonal/>
    </border>
    <border>
      <left style="medium">
        <color indexed="64"/>
      </left>
      <right style="hair">
        <color indexed="8"/>
      </right>
      <top/>
      <bottom style="hair">
        <color indexed="8"/>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medium">
        <color rgb="FF000000"/>
      </left>
      <right style="medium">
        <color rgb="FF000000"/>
      </right>
      <top style="medium">
        <color rgb="FF000000"/>
      </top>
      <bottom/>
      <diagonal/>
    </border>
    <border>
      <left/>
      <right style="medium">
        <color rgb="FF000000"/>
      </right>
      <top style="medium">
        <color indexed="64"/>
      </top>
      <bottom/>
      <diagonal/>
    </border>
    <border>
      <left style="medium">
        <color rgb="FF000000"/>
      </left>
      <right style="medium">
        <color rgb="FF000000"/>
      </right>
      <top/>
      <bottom/>
      <diagonal/>
    </border>
    <border>
      <left/>
      <right style="medium">
        <color rgb="FF000000"/>
      </right>
      <top/>
      <bottom/>
      <diagonal/>
    </border>
    <border>
      <left/>
      <right/>
      <top/>
      <bottom style="thin">
        <color indexed="64"/>
      </bottom>
      <diagonal/>
    </border>
    <border>
      <left style="medium">
        <color rgb="FF000000"/>
      </left>
      <right style="medium">
        <color rgb="FF000000"/>
      </right>
      <top/>
      <bottom style="medium">
        <color rgb="FF000000"/>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diagonal/>
    </border>
    <border>
      <left/>
      <right style="thin">
        <color indexed="64"/>
      </right>
      <top/>
      <bottom/>
      <diagonal/>
    </border>
    <border>
      <left/>
      <right style="thin">
        <color rgb="FF000000"/>
      </right>
      <top/>
      <bottom style="thin">
        <color indexed="64"/>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bottom style="thin">
        <color rgb="FF000000"/>
      </bottom>
      <diagonal/>
    </border>
    <border>
      <left/>
      <right style="hair">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hair">
        <color indexed="8"/>
      </right>
      <top style="hair">
        <color indexed="8"/>
      </top>
      <bottom style="hair">
        <color indexed="8"/>
      </bottom>
      <diagonal/>
    </border>
    <border>
      <left style="medium">
        <color indexed="64"/>
      </left>
      <right style="hair">
        <color indexed="8"/>
      </right>
      <top style="hair">
        <color indexed="8"/>
      </top>
      <bottom style="medium">
        <color indexed="64"/>
      </bottom>
      <diagonal/>
    </border>
    <border>
      <left style="hair">
        <color indexed="8"/>
      </left>
      <right style="hair">
        <color indexed="8"/>
      </right>
      <top style="hair">
        <color indexed="8"/>
      </top>
      <bottom style="medium">
        <color indexed="64"/>
      </bottom>
      <diagonal/>
    </border>
    <border>
      <left style="medium">
        <color indexed="64"/>
      </left>
      <right/>
      <top style="hair">
        <color indexed="8"/>
      </top>
      <bottom/>
      <diagonal/>
    </border>
    <border>
      <left/>
      <right style="hair">
        <color indexed="8"/>
      </right>
      <top style="hair">
        <color indexed="8"/>
      </top>
      <bottom/>
      <diagonal/>
    </border>
    <border>
      <left style="hair">
        <color indexed="8"/>
      </left>
      <right/>
      <top style="hair">
        <color indexed="8"/>
      </top>
      <bottom/>
      <diagonal/>
    </border>
    <border>
      <left/>
      <right/>
      <top style="hair">
        <color indexed="8"/>
      </top>
      <bottom/>
      <diagonal/>
    </border>
    <border>
      <left style="hair">
        <color indexed="8"/>
      </left>
      <right style="hair">
        <color indexed="8"/>
      </right>
      <top style="hair">
        <color indexed="8"/>
      </top>
      <bottom/>
      <diagonal/>
    </border>
    <border>
      <left style="medium">
        <color indexed="64"/>
      </left>
      <right style="thin">
        <color indexed="64"/>
      </right>
      <top style="hair">
        <color indexed="64"/>
      </top>
      <bottom style="thin">
        <color indexed="64"/>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style="medium">
        <color indexed="64"/>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medium">
        <color indexed="64"/>
      </left>
      <right/>
      <top/>
      <bottom style="hair">
        <color rgb="FF000000"/>
      </bottom>
      <diagonal/>
    </border>
    <border>
      <left/>
      <right style="hair">
        <color rgb="FF000000"/>
      </right>
      <top style="hair">
        <color rgb="FF000000"/>
      </top>
      <bottom style="thin">
        <color indexed="64"/>
      </bottom>
      <diagonal/>
    </border>
    <border>
      <left/>
      <right/>
      <top style="hair">
        <color rgb="FF000000"/>
      </top>
      <bottom style="thin">
        <color indexed="64"/>
      </bottom>
      <diagonal/>
    </border>
    <border>
      <left style="medium">
        <color indexed="64"/>
      </left>
      <right/>
      <top/>
      <bottom style="thin">
        <color indexed="64"/>
      </bottom>
      <diagonal/>
    </border>
    <border>
      <left style="thin">
        <color rgb="FF000000"/>
      </left>
      <right style="thin">
        <color rgb="FF000000"/>
      </right>
      <top/>
      <bottom style="thin">
        <color rgb="FF000000"/>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medium">
        <color rgb="FF000000"/>
      </left>
      <right/>
      <top/>
      <bottom style="medium">
        <color rgb="FF000000"/>
      </bottom>
      <diagonal/>
    </border>
    <border>
      <left style="hair">
        <color rgb="FF000000"/>
      </left>
      <right/>
      <top style="hair">
        <color rgb="FF000000"/>
      </top>
      <bottom style="thin">
        <color indexed="64"/>
      </bottom>
      <diagonal/>
    </border>
    <border>
      <left style="medium">
        <color indexed="64"/>
      </left>
      <right/>
      <top style="hair">
        <color rgb="FF000000"/>
      </top>
      <bottom style="thin">
        <color indexed="64"/>
      </bottom>
      <diagonal/>
    </border>
    <border>
      <left style="thin">
        <color rgb="FF000000"/>
      </left>
      <right style="thin">
        <color rgb="FF000000"/>
      </right>
      <top style="thin">
        <color indexed="64"/>
      </top>
      <bottom/>
      <diagonal/>
    </border>
    <border>
      <left/>
      <right style="thin">
        <color rgb="FF000000"/>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medium">
        <color indexed="64"/>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style="thin">
        <color indexed="64"/>
      </right>
      <top style="hair">
        <color indexed="64"/>
      </top>
      <bottom style="thin">
        <color indexed="64"/>
      </bottom>
      <diagonal/>
    </border>
    <border>
      <left style="hair">
        <color indexed="8"/>
      </left>
      <right style="hair">
        <color indexed="8"/>
      </right>
      <top style="hair">
        <color indexed="8"/>
      </top>
      <bottom style="hair">
        <color indexed="8"/>
      </bottom>
      <diagonal/>
    </border>
    <border>
      <left style="medium">
        <color indexed="64"/>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s>
  <cellStyleXfs count="11">
    <xf numFmtId="0" fontId="0" fillId="0" borderId="0"/>
    <xf numFmtId="0" fontId="1" fillId="0" borderId="0"/>
    <xf numFmtId="9" fontId="1" fillId="0" borderId="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4" fillId="0" borderId="0" applyFill="0" applyBorder="0" applyAlignment="0" applyProtection="0"/>
    <xf numFmtId="41" fontId="1" fillId="0" borderId="0" applyFont="0" applyFill="0" applyBorder="0" applyAlignment="0" applyProtection="0"/>
    <xf numFmtId="0" fontId="1" fillId="0" borderId="0"/>
    <xf numFmtId="0" fontId="9" fillId="0" borderId="0" applyNumberFormat="0" applyFill="0" applyBorder="0" applyAlignment="0" applyProtection="0"/>
    <xf numFmtId="44" fontId="16" fillId="0" borderId="0" applyFont="0" applyFill="0" applyBorder="0" applyAlignment="0" applyProtection="0"/>
  </cellStyleXfs>
  <cellXfs count="1336">
    <xf numFmtId="0" fontId="0" fillId="0" borderId="0" xfId="0"/>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5" fillId="0" borderId="0" xfId="0" applyFont="1"/>
    <xf numFmtId="0" fontId="5" fillId="0" borderId="37" xfId="0" applyFont="1" applyBorder="1"/>
    <xf numFmtId="0" fontId="0" fillId="0" borderId="0" xfId="0" applyAlignment="1">
      <alignment horizontal="justify" vertical="center"/>
    </xf>
    <xf numFmtId="0" fontId="0" fillId="0" borderId="35" xfId="0" applyBorder="1" applyAlignment="1">
      <alignment horizontal="justify" vertical="center"/>
    </xf>
    <xf numFmtId="0" fontId="13" fillId="0" borderId="0" xfId="0" applyFont="1" applyAlignment="1">
      <alignment horizontal="justify" vertical="center"/>
    </xf>
    <xf numFmtId="0" fontId="0" fillId="0" borderId="40" xfId="0" applyBorder="1" applyAlignment="1">
      <alignment horizontal="justify" vertical="center"/>
    </xf>
    <xf numFmtId="0" fontId="18" fillId="0" borderId="0" xfId="0" applyFont="1" applyAlignment="1" applyProtection="1">
      <alignment vertical="center" wrapText="1"/>
      <protection locked="0"/>
    </xf>
    <xf numFmtId="0" fontId="18" fillId="0" borderId="0" xfId="0" applyFont="1" applyAlignment="1">
      <alignment vertical="center" wrapText="1"/>
    </xf>
    <xf numFmtId="0" fontId="18" fillId="4" borderId="0" xfId="0" applyFont="1" applyFill="1" applyAlignment="1">
      <alignment vertical="center" wrapText="1"/>
    </xf>
    <xf numFmtId="10" fontId="0" fillId="0" borderId="2" xfId="0" applyNumberFormat="1" applyBorder="1" applyAlignment="1" applyProtection="1">
      <alignment horizontal="center" vertical="center" wrapText="1"/>
      <protection locked="0"/>
    </xf>
    <xf numFmtId="0" fontId="18" fillId="4" borderId="0" xfId="0" applyFont="1" applyFill="1" applyAlignment="1" applyProtection="1">
      <alignment vertical="center" wrapText="1"/>
      <protection locked="0"/>
    </xf>
    <xf numFmtId="10" fontId="18" fillId="0" borderId="0" xfId="0" applyNumberFormat="1" applyFont="1" applyAlignment="1" applyProtection="1">
      <alignment vertical="center" wrapText="1"/>
      <protection locked="0"/>
    </xf>
    <xf numFmtId="0" fontId="22" fillId="4" borderId="0" xfId="0" applyFont="1" applyFill="1" applyAlignment="1">
      <alignment vertical="center" wrapText="1"/>
    </xf>
    <xf numFmtId="9" fontId="18" fillId="0" borderId="0" xfId="0" applyNumberFormat="1" applyFont="1" applyAlignment="1" applyProtection="1">
      <alignment vertical="center" wrapText="1"/>
      <protection locked="0"/>
    </xf>
    <xf numFmtId="0" fontId="23" fillId="4" borderId="0" xfId="0" applyFont="1" applyFill="1" applyAlignment="1">
      <alignment vertical="center" wrapText="1"/>
    </xf>
    <xf numFmtId="9" fontId="0" fillId="0" borderId="2" xfId="0" applyNumberFormat="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2" borderId="2" xfId="0" applyFill="1" applyBorder="1" applyAlignment="1">
      <alignment horizontal="center" vertical="center" wrapText="1"/>
    </xf>
    <xf numFmtId="10" fontId="0" fillId="4" borderId="2" xfId="0" applyNumberFormat="1" applyFill="1" applyBorder="1" applyAlignment="1" applyProtection="1">
      <alignment horizontal="center" vertical="center" wrapText="1"/>
      <protection locked="0"/>
    </xf>
    <xf numFmtId="9" fontId="0" fillId="6" borderId="24" xfId="0" applyNumberFormat="1" applyFill="1" applyBorder="1" applyAlignment="1">
      <alignment horizontal="justify" vertical="top" wrapText="1"/>
    </xf>
    <xf numFmtId="9" fontId="0" fillId="6" borderId="24" xfId="0" applyNumberFormat="1" applyFill="1" applyBorder="1" applyAlignment="1">
      <alignment horizontal="center" vertical="center" wrapText="1"/>
    </xf>
    <xf numFmtId="0" fontId="29" fillId="0" borderId="0" xfId="0" applyFont="1"/>
    <xf numFmtId="0" fontId="29" fillId="0" borderId="0" xfId="0" applyFont="1" applyAlignment="1">
      <alignment vertical="center" wrapText="1"/>
    </xf>
    <xf numFmtId="0" fontId="0" fillId="5" borderId="52" xfId="0" applyFill="1" applyBorder="1" applyAlignment="1" applyProtection="1">
      <alignment horizontal="center" vertical="center" wrapText="1"/>
      <protection locked="0"/>
    </xf>
    <xf numFmtId="0" fontId="0" fillId="0" borderId="24" xfId="0" applyBorder="1" applyAlignment="1">
      <alignment horizontal="justify" vertical="center" wrapText="1"/>
    </xf>
    <xf numFmtId="0" fontId="0" fillId="4" borderId="24" xfId="0" applyFill="1" applyBorder="1" applyAlignment="1">
      <alignment horizontal="center" vertical="center" wrapText="1"/>
    </xf>
    <xf numFmtId="10" fontId="0" fillId="4" borderId="24" xfId="0" applyNumberFormat="1" applyFill="1" applyBorder="1" applyAlignment="1" applyProtection="1">
      <alignment horizontal="center" vertical="center" wrapText="1"/>
      <protection locked="0"/>
    </xf>
    <xf numFmtId="0" fontId="0" fillId="0" borderId="24" xfId="0" applyBorder="1" applyAlignment="1">
      <alignment horizontal="justify" vertical="top" wrapText="1"/>
    </xf>
    <xf numFmtId="0" fontId="34" fillId="0" borderId="2" xfId="0" applyFont="1" applyBorder="1" applyAlignment="1">
      <alignment horizontal="justify" vertical="center" wrapText="1"/>
    </xf>
    <xf numFmtId="10" fontId="34" fillId="0" borderId="2" xfId="0" applyNumberFormat="1" applyFont="1" applyBorder="1" applyAlignment="1" applyProtection="1">
      <alignment horizontal="center" vertical="center" wrapText="1"/>
      <protection locked="0"/>
    </xf>
    <xf numFmtId="0" fontId="35" fillId="0" borderId="2" xfId="0" applyFont="1" applyBorder="1" applyAlignment="1">
      <alignment horizontal="center" vertical="center" wrapText="1"/>
    </xf>
    <xf numFmtId="0" fontId="34" fillId="0" borderId="2" xfId="0" applyFont="1" applyBorder="1" applyAlignment="1">
      <alignment horizontal="left" vertical="center" wrapText="1"/>
    </xf>
    <xf numFmtId="0" fontId="34" fillId="0" borderId="2" xfId="0" applyFont="1" applyBorder="1" applyAlignment="1">
      <alignment horizontal="center" vertical="center" wrapText="1"/>
    </xf>
    <xf numFmtId="0" fontId="0" fillId="0" borderId="24" xfId="0" applyBorder="1" applyAlignment="1">
      <alignment horizontal="center" vertical="center" wrapText="1"/>
    </xf>
    <xf numFmtId="0" fontId="36" fillId="0" borderId="0" xfId="0" applyFont="1"/>
    <xf numFmtId="0" fontId="37" fillId="0" borderId="0" xfId="0" applyFont="1"/>
    <xf numFmtId="0" fontId="22" fillId="0" borderId="0" xfId="0" applyFont="1" applyAlignment="1">
      <alignment vertical="center" wrapText="1"/>
    </xf>
    <xf numFmtId="0" fontId="19" fillId="0" borderId="2" xfId="0" applyFont="1" applyBorder="1" applyAlignment="1">
      <alignment vertical="center" wrapText="1"/>
    </xf>
    <xf numFmtId="0" fontId="39" fillId="0" borderId="0" xfId="0" applyFont="1"/>
    <xf numFmtId="0" fontId="39" fillId="0" borderId="2" xfId="0" applyFont="1" applyBorder="1" applyAlignment="1" applyProtection="1">
      <alignment horizontal="center" vertical="center" wrapText="1"/>
      <protection locked="0"/>
    </xf>
    <xf numFmtId="0" fontId="39" fillId="0" borderId="2" xfId="0" applyFont="1" applyBorder="1" applyAlignment="1">
      <alignment horizontal="justify" vertical="center" wrapText="1"/>
    </xf>
    <xf numFmtId="9" fontId="39" fillId="0" borderId="2" xfId="0" applyNumberFormat="1" applyFont="1" applyBorder="1" applyAlignment="1" applyProtection="1">
      <alignment horizontal="center" vertical="center" wrapText="1"/>
      <protection locked="0"/>
    </xf>
    <xf numFmtId="9" fontId="39" fillId="0" borderId="2" xfId="0" applyNumberFormat="1" applyFont="1" applyBorder="1" applyAlignment="1">
      <alignment horizontal="center" vertical="center" wrapText="1"/>
    </xf>
    <xf numFmtId="10" fontId="39" fillId="0" borderId="2" xfId="0" applyNumberFormat="1" applyFont="1" applyBorder="1" applyAlignment="1" applyProtection="1">
      <alignment horizontal="center" vertical="center" wrapText="1"/>
      <protection locked="0"/>
    </xf>
    <xf numFmtId="0" fontId="39" fillId="0" borderId="2" xfId="0" applyFont="1" applyBorder="1" applyAlignment="1">
      <alignment horizontal="center" vertical="center" wrapText="1"/>
    </xf>
    <xf numFmtId="10" fontId="39" fillId="0" borderId="2" xfId="0" applyNumberFormat="1" applyFont="1" applyBorder="1" applyAlignment="1" applyProtection="1">
      <alignment horizontal="justify" vertical="center" wrapText="1"/>
      <protection locked="0"/>
    </xf>
    <xf numFmtId="0" fontId="40" fillId="0" borderId="0" xfId="0" applyFont="1"/>
    <xf numFmtId="0" fontId="43" fillId="0" borderId="0" xfId="0" applyFont="1" applyAlignment="1" applyProtection="1">
      <alignment vertical="center" wrapText="1"/>
      <protection locked="0"/>
    </xf>
    <xf numFmtId="0" fontId="44" fillId="0" borderId="0" xfId="0" applyFont="1" applyAlignment="1" applyProtection="1">
      <alignment vertical="center" wrapText="1"/>
      <protection locked="0"/>
    </xf>
    <xf numFmtId="0" fontId="34" fillId="3" borderId="2" xfId="1" applyFont="1" applyFill="1" applyBorder="1" applyAlignment="1" applyProtection="1">
      <alignment horizontal="justify" vertical="center" wrapText="1"/>
      <protection locked="0"/>
    </xf>
    <xf numFmtId="0" fontId="34" fillId="3" borderId="2" xfId="1" applyFont="1" applyFill="1" applyBorder="1" applyAlignment="1" applyProtection="1">
      <alignment horizontal="center" vertical="center" wrapText="1"/>
      <protection locked="0"/>
    </xf>
    <xf numFmtId="9" fontId="35" fillId="3" borderId="2" xfId="0" applyNumberFormat="1" applyFont="1" applyFill="1" applyBorder="1" applyAlignment="1">
      <alignment horizontal="center" vertical="center" wrapText="1"/>
    </xf>
    <xf numFmtId="9" fontId="34" fillId="0" borderId="2" xfId="2" applyFont="1" applyFill="1" applyBorder="1" applyAlignment="1">
      <alignment horizontal="center" vertical="center" wrapText="1"/>
    </xf>
    <xf numFmtId="0" fontId="34" fillId="3" borderId="2" xfId="1" applyFont="1" applyFill="1" applyBorder="1" applyAlignment="1">
      <alignment horizontal="justify" vertical="center" wrapText="1"/>
    </xf>
    <xf numFmtId="0" fontId="34" fillId="3" borderId="2" xfId="1" applyFont="1" applyFill="1" applyBorder="1" applyAlignment="1">
      <alignment horizontal="center" vertical="center" wrapText="1"/>
    </xf>
    <xf numFmtId="0" fontId="43" fillId="0" borderId="0" xfId="0" applyFont="1" applyAlignment="1">
      <alignment vertical="center" wrapText="1"/>
    </xf>
    <xf numFmtId="0" fontId="43" fillId="4" borderId="0" xfId="0" applyFont="1" applyFill="1" applyAlignment="1">
      <alignment vertical="center" wrapText="1"/>
    </xf>
    <xf numFmtId="0" fontId="47" fillId="0" borderId="0" xfId="0" applyFont="1"/>
    <xf numFmtId="0" fontId="47" fillId="0" borderId="0" xfId="0" applyFont="1" applyAlignment="1">
      <alignment vertical="center" wrapText="1"/>
    </xf>
    <xf numFmtId="0" fontId="51" fillId="13" borderId="2" xfId="0" applyFont="1" applyFill="1" applyBorder="1" applyAlignment="1" applyProtection="1">
      <alignment horizontal="center" vertical="center" wrapText="1"/>
      <protection locked="0"/>
    </xf>
    <xf numFmtId="9" fontId="42" fillId="13" borderId="30" xfId="0" applyNumberFormat="1" applyFont="1" applyFill="1" applyBorder="1" applyAlignment="1" applyProtection="1">
      <alignment horizontal="center" vertical="center" wrapText="1"/>
      <protection locked="0"/>
    </xf>
    <xf numFmtId="0" fontId="43" fillId="3" borderId="0" xfId="0" applyFont="1" applyFill="1" applyAlignment="1" applyProtection="1">
      <alignment vertical="center" wrapText="1"/>
      <protection locked="0"/>
    </xf>
    <xf numFmtId="9" fontId="34" fillId="4" borderId="2" xfId="2" applyFont="1" applyFill="1" applyBorder="1" applyAlignment="1">
      <alignment horizontal="center" vertical="center" wrapText="1"/>
    </xf>
    <xf numFmtId="1" fontId="34" fillId="4" borderId="2" xfId="2" applyNumberFormat="1" applyFont="1" applyFill="1" applyBorder="1" applyAlignment="1">
      <alignment horizontal="center" vertical="center" wrapText="1"/>
    </xf>
    <xf numFmtId="0" fontId="34" fillId="4" borderId="2" xfId="0" applyFont="1" applyFill="1" applyBorder="1" applyAlignment="1" applyProtection="1">
      <alignment horizontal="center" vertical="center" wrapText="1"/>
      <protection locked="0"/>
    </xf>
    <xf numFmtId="0" fontId="34" fillId="4" borderId="4"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2" xfId="0" applyFont="1" applyBorder="1" applyAlignment="1" applyProtection="1">
      <alignment horizontal="justify" vertical="center" wrapText="1"/>
      <protection locked="0"/>
    </xf>
    <xf numFmtId="0" fontId="34" fillId="0" borderId="4" xfId="0" applyFont="1" applyBorder="1" applyAlignment="1" applyProtection="1">
      <alignment horizontal="justify" vertical="center" wrapText="1"/>
      <protection locked="0"/>
    </xf>
    <xf numFmtId="0" fontId="39" fillId="0" borderId="2" xfId="0" applyFont="1" applyBorder="1" applyAlignment="1" applyProtection="1">
      <alignment vertical="center" wrapText="1"/>
      <protection locked="0"/>
    </xf>
    <xf numFmtId="10" fontId="46" fillId="7" borderId="2" xfId="0" applyNumberFormat="1" applyFont="1" applyFill="1" applyBorder="1" applyAlignment="1" applyProtection="1">
      <alignment horizontal="center" vertical="center" wrapText="1"/>
      <protection locked="0"/>
    </xf>
    <xf numFmtId="0" fontId="46" fillId="7" borderId="2" xfId="0" applyFont="1" applyFill="1" applyBorder="1" applyAlignment="1" applyProtection="1">
      <alignment horizontal="center" vertical="center" wrapText="1"/>
      <protection locked="0"/>
    </xf>
    <xf numFmtId="9" fontId="34" fillId="7" borderId="2" xfId="0" applyNumberFormat="1" applyFont="1" applyFill="1" applyBorder="1" applyAlignment="1">
      <alignment horizontal="center" vertical="center" wrapText="1"/>
    </xf>
    <xf numFmtId="0" fontId="46" fillId="19" borderId="2" xfId="0" applyFont="1" applyFill="1" applyBorder="1" applyAlignment="1" applyProtection="1">
      <alignment horizontal="center" vertical="center" wrapText="1"/>
      <protection locked="0"/>
    </xf>
    <xf numFmtId="0" fontId="34" fillId="19" borderId="2" xfId="0" applyFont="1" applyFill="1" applyBorder="1" applyAlignment="1">
      <alignment horizontal="center" vertical="center" wrapText="1"/>
    </xf>
    <xf numFmtId="0" fontId="46" fillId="20" borderId="2" xfId="0" applyFont="1" applyFill="1" applyBorder="1" applyAlignment="1" applyProtection="1">
      <alignment horizontal="center" vertical="center" wrapText="1"/>
      <protection locked="0"/>
    </xf>
    <xf numFmtId="9" fontId="34" fillId="20" borderId="2" xfId="0" applyNumberFormat="1" applyFont="1" applyFill="1" applyBorder="1" applyAlignment="1">
      <alignment horizontal="center" vertical="center" wrapText="1"/>
    </xf>
    <xf numFmtId="9" fontId="34" fillId="19" borderId="2" xfId="0" applyNumberFormat="1" applyFont="1" applyFill="1" applyBorder="1" applyAlignment="1">
      <alignment horizontal="justify" vertical="top" wrapText="1"/>
    </xf>
    <xf numFmtId="9" fontId="34" fillId="20" borderId="33" xfId="0" applyNumberFormat="1" applyFont="1" applyFill="1" applyBorder="1" applyAlignment="1">
      <alignment horizontal="center" vertical="center" wrapText="1"/>
    </xf>
    <xf numFmtId="0" fontId="34" fillId="4" borderId="4" xfId="0" applyFont="1" applyFill="1" applyBorder="1" applyAlignment="1">
      <alignment horizontal="center" vertical="center" wrapText="1"/>
    </xf>
    <xf numFmtId="0" fontId="34" fillId="0" borderId="4" xfId="0" applyFont="1" applyBorder="1" applyAlignment="1" applyProtection="1">
      <alignment horizontal="center" vertical="center" wrapText="1"/>
      <protection locked="0"/>
    </xf>
    <xf numFmtId="1" fontId="46" fillId="7" borderId="2" xfId="0" applyNumberFormat="1" applyFont="1" applyFill="1" applyBorder="1" applyAlignment="1" applyProtection="1">
      <alignment horizontal="center" vertical="center" wrapText="1"/>
      <protection locked="0"/>
    </xf>
    <xf numFmtId="9" fontId="34" fillId="20" borderId="2" xfId="0" applyNumberFormat="1" applyFont="1" applyFill="1" applyBorder="1" applyAlignment="1">
      <alignment horizontal="justify" vertical="top" wrapText="1"/>
    </xf>
    <xf numFmtId="0" fontId="34" fillId="4" borderId="30" xfId="0" applyFont="1" applyFill="1" applyBorder="1" applyAlignment="1">
      <alignment horizontal="center" vertical="center" wrapText="1"/>
    </xf>
    <xf numFmtId="0" fontId="34" fillId="4" borderId="30" xfId="0" applyFont="1" applyFill="1" applyBorder="1" applyAlignment="1" applyProtection="1">
      <alignment horizontal="center" vertical="center" wrapText="1"/>
      <protection locked="0"/>
    </xf>
    <xf numFmtId="0" fontId="34" fillId="0" borderId="30" xfId="0"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34" fillId="0" borderId="30" xfId="0" applyFont="1" applyBorder="1" applyAlignment="1">
      <alignment horizontal="justify" vertical="center" wrapText="1"/>
    </xf>
    <xf numFmtId="9" fontId="34" fillId="7" borderId="30" xfId="0" applyNumberFormat="1" applyFont="1" applyFill="1" applyBorder="1" applyAlignment="1">
      <alignment horizontal="center" vertical="center" wrapText="1"/>
    </xf>
    <xf numFmtId="0" fontId="46" fillId="19" borderId="30" xfId="0" applyFont="1" applyFill="1" applyBorder="1" applyAlignment="1" applyProtection="1">
      <alignment horizontal="center" vertical="center" wrapText="1"/>
      <protection locked="0"/>
    </xf>
    <xf numFmtId="0" fontId="34" fillId="19" borderId="30" xfId="0" applyFont="1" applyFill="1" applyBorder="1" applyAlignment="1">
      <alignment horizontal="center" vertical="center" wrapText="1"/>
    </xf>
    <xf numFmtId="0" fontId="46" fillId="20" borderId="30" xfId="0" applyFont="1" applyFill="1" applyBorder="1" applyAlignment="1" applyProtection="1">
      <alignment horizontal="center" vertical="center" wrapText="1"/>
      <protection locked="0"/>
    </xf>
    <xf numFmtId="9" fontId="34" fillId="20" borderId="30" xfId="0" applyNumberFormat="1" applyFont="1" applyFill="1" applyBorder="1" applyAlignment="1">
      <alignment horizontal="justify" vertical="top" wrapText="1"/>
    </xf>
    <xf numFmtId="9" fontId="34" fillId="20" borderId="30" xfId="0" applyNumberFormat="1" applyFont="1" applyFill="1" applyBorder="1" applyAlignment="1">
      <alignment horizontal="center" vertical="center" wrapText="1"/>
    </xf>
    <xf numFmtId="9" fontId="34" fillId="19" borderId="30" xfId="0" applyNumberFormat="1" applyFont="1" applyFill="1" applyBorder="1" applyAlignment="1">
      <alignment horizontal="justify" vertical="top" wrapText="1"/>
    </xf>
    <xf numFmtId="9" fontId="34" fillId="20" borderId="53" xfId="0" applyNumberFormat="1" applyFont="1" applyFill="1" applyBorder="1" applyAlignment="1">
      <alignment horizontal="center" vertical="center" wrapText="1"/>
    </xf>
    <xf numFmtId="0" fontId="34" fillId="0" borderId="24" xfId="0" applyFont="1" applyBorder="1" applyAlignment="1" applyProtection="1">
      <alignment horizontal="center" vertical="center" wrapText="1"/>
      <protection locked="0"/>
    </xf>
    <xf numFmtId="0" fontId="43" fillId="4" borderId="0" xfId="0" applyFont="1" applyFill="1" applyAlignment="1" applyProtection="1">
      <alignment vertical="center" wrapText="1"/>
      <protection locked="0"/>
    </xf>
    <xf numFmtId="0" fontId="0" fillId="0" borderId="2" xfId="0" applyBorder="1" applyAlignment="1" applyProtection="1">
      <alignment horizontal="center" vertical="center" wrapText="1"/>
      <protection locked="0"/>
    </xf>
    <xf numFmtId="10" fontId="43" fillId="0" borderId="0" xfId="0" applyNumberFormat="1" applyFont="1" applyAlignment="1" applyProtection="1">
      <alignment vertical="center" wrapText="1"/>
      <protection locked="0"/>
    </xf>
    <xf numFmtId="0" fontId="53" fillId="4" borderId="0" xfId="0" applyFont="1" applyFill="1" applyAlignment="1">
      <alignment vertical="center" wrapText="1"/>
    </xf>
    <xf numFmtId="9" fontId="43" fillId="0" borderId="0" xfId="0" applyNumberFormat="1" applyFont="1" applyAlignment="1" applyProtection="1">
      <alignment vertical="center" wrapText="1"/>
      <protection locked="0"/>
    </xf>
    <xf numFmtId="0" fontId="54" fillId="4" borderId="0" xfId="0" applyFont="1" applyFill="1" applyAlignment="1">
      <alignment vertical="center" wrapText="1"/>
    </xf>
    <xf numFmtId="0" fontId="55" fillId="0" borderId="0" xfId="0" applyFont="1" applyAlignment="1">
      <alignment vertical="center" wrapText="1"/>
    </xf>
    <xf numFmtId="0" fontId="55" fillId="4" borderId="0" xfId="0" applyFont="1" applyFill="1" applyAlignment="1">
      <alignment vertical="center" wrapText="1"/>
    </xf>
    <xf numFmtId="0" fontId="55" fillId="0" borderId="0" xfId="0" applyFont="1"/>
    <xf numFmtId="1" fontId="46" fillId="20" borderId="2" xfId="0" applyNumberFormat="1" applyFont="1" applyFill="1" applyBorder="1" applyAlignment="1" applyProtection="1">
      <alignment horizontal="center" vertical="center" wrapText="1"/>
      <protection locked="0"/>
    </xf>
    <xf numFmtId="0" fontId="34" fillId="2" borderId="2" xfId="1" applyFont="1" applyFill="1" applyBorder="1" applyAlignment="1" applyProtection="1">
      <alignment horizontal="center" vertical="center" wrapText="1"/>
      <protection locked="0"/>
    </xf>
    <xf numFmtId="0" fontId="34" fillId="0" borderId="4" xfId="0" applyFont="1" applyBorder="1" applyAlignment="1">
      <alignment horizontal="justify" vertical="center" wrapText="1"/>
    </xf>
    <xf numFmtId="0" fontId="34" fillId="0" borderId="4" xfId="0" applyFont="1" applyBorder="1" applyAlignment="1">
      <alignment horizontal="center" vertical="center" wrapText="1"/>
    </xf>
    <xf numFmtId="0" fontId="59" fillId="0" borderId="0" xfId="0" applyFont="1" applyAlignment="1">
      <alignment vertical="center" wrapText="1"/>
    </xf>
    <xf numFmtId="0" fontId="59" fillId="0" borderId="0" xfId="0" applyFont="1"/>
    <xf numFmtId="9" fontId="34" fillId="4" borderId="2" xfId="0" applyNumberFormat="1" applyFont="1" applyFill="1" applyBorder="1" applyAlignment="1" applyProtection="1">
      <alignment horizontal="center" vertical="center" wrapText="1"/>
      <protection locked="0"/>
    </xf>
    <xf numFmtId="2" fontId="34" fillId="4" borderId="2" xfId="2" applyNumberFormat="1" applyFont="1" applyFill="1" applyBorder="1" applyAlignment="1">
      <alignment horizontal="center" vertical="center" wrapText="1"/>
    </xf>
    <xf numFmtId="9" fontId="34" fillId="4" borderId="55" xfId="2" applyFont="1" applyFill="1" applyBorder="1" applyAlignment="1">
      <alignment horizontal="center" vertical="center" wrapText="1"/>
    </xf>
    <xf numFmtId="9" fontId="34" fillId="4" borderId="45" xfId="2" applyFont="1" applyFill="1" applyBorder="1" applyAlignment="1">
      <alignment horizontal="center" vertical="center" wrapText="1"/>
    </xf>
    <xf numFmtId="2" fontId="34" fillId="4" borderId="45" xfId="2" applyNumberFormat="1" applyFont="1" applyFill="1" applyBorder="1" applyAlignment="1">
      <alignment horizontal="center" vertical="center" wrapText="1"/>
    </xf>
    <xf numFmtId="9" fontId="34" fillId="4" borderId="4" xfId="0" applyNumberFormat="1" applyFont="1" applyFill="1" applyBorder="1" applyAlignment="1" applyProtection="1">
      <alignment horizontal="center" vertical="center" wrapText="1"/>
      <protection locked="0"/>
    </xf>
    <xf numFmtId="9" fontId="34" fillId="4" borderId="46" xfId="2" applyFont="1" applyFill="1" applyBorder="1" applyAlignment="1">
      <alignment horizontal="center" vertical="center" wrapText="1"/>
    </xf>
    <xf numFmtId="2" fontId="34" fillId="4" borderId="46" xfId="2" applyNumberFormat="1" applyFont="1" applyFill="1" applyBorder="1" applyAlignment="1">
      <alignment horizontal="center" vertical="center" wrapText="1"/>
    </xf>
    <xf numFmtId="9" fontId="46" fillId="4" borderId="30" xfId="0" applyNumberFormat="1" applyFont="1" applyFill="1" applyBorder="1" applyAlignment="1" applyProtection="1">
      <alignment horizontal="center" vertical="center" wrapText="1"/>
      <protection locked="0"/>
    </xf>
    <xf numFmtId="0" fontId="46" fillId="4" borderId="2" xfId="0" applyFont="1" applyFill="1" applyBorder="1" applyAlignment="1" applyProtection="1">
      <alignment horizontal="center" vertical="center" wrapText="1"/>
      <protection locked="0"/>
    </xf>
    <xf numFmtId="0" fontId="63" fillId="0" borderId="0" xfId="0" applyFont="1" applyAlignment="1">
      <alignment vertical="center" wrapText="1"/>
    </xf>
    <xf numFmtId="0" fontId="63" fillId="0" borderId="0" xfId="0" applyFont="1"/>
    <xf numFmtId="0" fontId="39" fillId="4" borderId="2" xfId="0" applyFont="1" applyFill="1" applyBorder="1" applyAlignment="1" applyProtection="1">
      <alignment horizontal="center" vertical="center" wrapText="1"/>
      <protection locked="0"/>
    </xf>
    <xf numFmtId="0" fontId="39" fillId="4" borderId="4" xfId="0" applyFont="1" applyFill="1" applyBorder="1" applyAlignment="1" applyProtection="1">
      <alignment horizontal="center" vertical="center" wrapText="1"/>
      <protection locked="0"/>
    </xf>
    <xf numFmtId="9" fontId="46" fillId="19" borderId="2" xfId="0" applyNumberFormat="1" applyFont="1" applyFill="1" applyBorder="1" applyAlignment="1" applyProtection="1">
      <alignment horizontal="center" vertical="center" wrapText="1"/>
      <protection locked="0"/>
    </xf>
    <xf numFmtId="0" fontId="46" fillId="0" borderId="2" xfId="0" applyFont="1" applyBorder="1" applyAlignment="1">
      <alignment horizontal="justify" vertical="center" wrapText="1"/>
    </xf>
    <xf numFmtId="0" fontId="46" fillId="0" borderId="2" xfId="0" applyFont="1" applyBorder="1" applyAlignment="1">
      <alignment horizontal="center" vertical="center" wrapText="1"/>
    </xf>
    <xf numFmtId="165" fontId="39" fillId="4" borderId="2" xfId="10" applyNumberFormat="1" applyFont="1" applyFill="1" applyBorder="1" applyAlignment="1" applyProtection="1">
      <alignment horizontal="center" vertical="center" wrapText="1"/>
      <protection locked="0"/>
    </xf>
    <xf numFmtId="9" fontId="46" fillId="7" borderId="2" xfId="0" applyNumberFormat="1" applyFont="1" applyFill="1" applyBorder="1" applyAlignment="1">
      <alignment horizontal="justify" vertical="top" wrapText="1"/>
    </xf>
    <xf numFmtId="0" fontId="34" fillId="4" borderId="2" xfId="0" applyFont="1" applyFill="1" applyBorder="1" applyAlignment="1">
      <alignment horizontal="center" vertical="center" wrapText="1"/>
    </xf>
    <xf numFmtId="0" fontId="34" fillId="0" borderId="2" xfId="0" applyFont="1" applyBorder="1" applyAlignment="1">
      <alignment horizontal="justify" vertical="top" wrapText="1"/>
    </xf>
    <xf numFmtId="0" fontId="34" fillId="0" borderId="2" xfId="0" applyFont="1" applyBorder="1" applyAlignment="1" applyProtection="1">
      <alignment horizontal="justify" vertical="top" wrapText="1"/>
      <protection locked="0"/>
    </xf>
    <xf numFmtId="0" fontId="34" fillId="7" borderId="2" xfId="0" applyFont="1" applyFill="1" applyBorder="1" applyAlignment="1">
      <alignment horizontal="justify" vertical="center" wrapText="1"/>
    </xf>
    <xf numFmtId="9" fontId="0" fillId="0" borderId="24" xfId="0" applyNumberFormat="1" applyBorder="1" applyAlignment="1" applyProtection="1">
      <alignment horizontal="center" vertical="center" wrapText="1"/>
      <protection locked="0"/>
    </xf>
    <xf numFmtId="0" fontId="34" fillId="0" borderId="24" xfId="0" applyFont="1" applyBorder="1" applyAlignment="1">
      <alignment horizontal="center" vertical="center" wrapText="1"/>
    </xf>
    <xf numFmtId="0" fontId="34" fillId="4" borderId="24" xfId="0" applyFont="1" applyFill="1" applyBorder="1" applyAlignment="1" applyProtection="1">
      <alignment horizontal="center" vertical="center" wrapText="1"/>
      <protection locked="0"/>
    </xf>
    <xf numFmtId="0" fontId="34" fillId="0" borderId="24" xfId="0" applyFont="1" applyBorder="1" applyAlignment="1">
      <alignment horizontal="justify" vertical="top" wrapText="1"/>
    </xf>
    <xf numFmtId="0" fontId="34" fillId="0" borderId="24" xfId="0" applyFont="1" applyBorder="1" applyAlignment="1" applyProtection="1">
      <alignment horizontal="justify" vertical="top" wrapText="1"/>
      <protection locked="0"/>
    </xf>
    <xf numFmtId="0" fontId="67" fillId="0" borderId="24" xfId="0" applyFont="1" applyBorder="1" applyAlignment="1" applyProtection="1">
      <alignment vertical="center" wrapText="1"/>
      <protection locked="0"/>
    </xf>
    <xf numFmtId="0" fontId="46" fillId="7" borderId="23" xfId="0" applyFont="1" applyFill="1" applyBorder="1" applyAlignment="1" applyProtection="1">
      <alignment horizontal="center" vertical="center" wrapText="1"/>
      <protection locked="0"/>
    </xf>
    <xf numFmtId="0" fontId="46" fillId="7" borderId="24" xfId="0" applyFont="1" applyFill="1" applyBorder="1" applyAlignment="1" applyProtection="1">
      <alignment horizontal="center" vertical="center" wrapText="1"/>
      <protection locked="0"/>
    </xf>
    <xf numFmtId="9" fontId="34" fillId="7" borderId="24" xfId="0" applyNumberFormat="1" applyFont="1" applyFill="1" applyBorder="1" applyAlignment="1">
      <alignment horizontal="center" vertical="center" wrapText="1"/>
    </xf>
    <xf numFmtId="0" fontId="46" fillId="0" borderId="24" xfId="0" applyFont="1" applyBorder="1" applyAlignment="1" applyProtection="1">
      <alignment horizontal="center" vertical="center" wrapText="1"/>
      <protection locked="0"/>
    </xf>
    <xf numFmtId="0" fontId="34" fillId="4" borderId="24" xfId="0" applyFont="1" applyFill="1" applyBorder="1" applyAlignment="1">
      <alignment horizontal="center" vertical="center" wrapText="1"/>
    </xf>
    <xf numFmtId="9" fontId="46" fillId="7" borderId="24" xfId="0" applyNumberFormat="1" applyFont="1" applyFill="1" applyBorder="1" applyAlignment="1">
      <alignment horizontal="justify" vertical="top" wrapText="1"/>
    </xf>
    <xf numFmtId="0" fontId="42" fillId="0" borderId="0" xfId="0" applyFont="1" applyAlignment="1" applyProtection="1">
      <alignment vertical="center" wrapText="1"/>
      <protection locked="0"/>
    </xf>
    <xf numFmtId="0" fontId="42" fillId="13" borderId="30" xfId="0" applyFont="1" applyFill="1" applyBorder="1" applyAlignment="1" applyProtection="1">
      <alignment horizontal="center" vertical="center" wrapText="1"/>
      <protection locked="0"/>
    </xf>
    <xf numFmtId="0" fontId="42" fillId="13" borderId="30" xfId="0" applyFont="1" applyFill="1" applyBorder="1" applyAlignment="1" applyProtection="1">
      <alignment horizontal="justify" vertical="center" wrapText="1"/>
      <protection locked="0"/>
    </xf>
    <xf numFmtId="0" fontId="42" fillId="13" borderId="2" xfId="0" applyFont="1" applyFill="1" applyBorder="1" applyAlignment="1" applyProtection="1">
      <alignment horizontal="center" vertical="center" wrapText="1"/>
      <protection locked="0"/>
    </xf>
    <xf numFmtId="0" fontId="42" fillId="13" borderId="2" xfId="0" applyFont="1" applyFill="1" applyBorder="1" applyAlignment="1" applyProtection="1">
      <alignment horizontal="justify" vertical="center" wrapText="1"/>
      <protection locked="0"/>
    </xf>
    <xf numFmtId="0" fontId="42" fillId="21" borderId="30" xfId="0" applyFont="1" applyFill="1" applyBorder="1" applyAlignment="1" applyProtection="1">
      <alignment horizontal="center" vertical="center" wrapText="1"/>
      <protection locked="0"/>
    </xf>
    <xf numFmtId="0" fontId="51" fillId="18" borderId="29" xfId="0" applyFont="1" applyFill="1" applyBorder="1" applyAlignment="1" applyProtection="1">
      <alignment horizontal="center" vertical="center" wrapText="1"/>
      <protection locked="0"/>
    </xf>
    <xf numFmtId="0" fontId="51" fillId="18" borderId="30" xfId="0" applyFont="1" applyFill="1" applyBorder="1" applyAlignment="1" applyProtection="1">
      <alignment horizontal="center" vertical="center" wrapText="1"/>
      <protection locked="0"/>
    </xf>
    <xf numFmtId="0" fontId="51" fillId="18" borderId="50" xfId="0" applyFont="1" applyFill="1" applyBorder="1" applyAlignment="1" applyProtection="1">
      <alignment horizontal="center" vertical="center" wrapText="1"/>
      <protection locked="0"/>
    </xf>
    <xf numFmtId="9" fontId="34" fillId="4" borderId="25" xfId="2"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5" fillId="0" borderId="2" xfId="0" applyFont="1" applyBorder="1" applyAlignment="1" applyProtection="1">
      <alignment horizontal="justify" vertical="center" wrapText="1"/>
      <protection locked="0"/>
    </xf>
    <xf numFmtId="10" fontId="0" fillId="0" borderId="24" xfId="0" applyNumberFormat="1" applyBorder="1" applyAlignment="1" applyProtection="1">
      <alignment horizontal="center" vertical="center" wrapText="1"/>
      <protection locked="0"/>
    </xf>
    <xf numFmtId="0" fontId="70" fillId="0" borderId="0" xfId="0" applyFont="1"/>
    <xf numFmtId="0" fontId="10" fillId="3" borderId="2" xfId="1" applyFont="1" applyFill="1" applyBorder="1" applyAlignment="1" applyProtection="1">
      <alignment horizontal="justify" vertical="center" wrapText="1"/>
      <protection locked="0"/>
    </xf>
    <xf numFmtId="0" fontId="0" fillId="28" borderId="2" xfId="0" applyFill="1" applyBorder="1" applyAlignment="1" applyProtection="1">
      <alignment horizontal="center" vertical="center" wrapText="1"/>
      <protection locked="0"/>
    </xf>
    <xf numFmtId="0" fontId="46" fillId="3" borderId="2" xfId="0" applyFont="1" applyFill="1" applyBorder="1" applyAlignment="1" applyProtection="1">
      <alignment horizontal="center" vertical="center" wrapText="1"/>
      <protection locked="0"/>
    </xf>
    <xf numFmtId="0" fontId="46" fillId="6" borderId="2" xfId="0" applyFont="1" applyFill="1" applyBorder="1" applyAlignment="1" applyProtection="1">
      <alignment horizontal="center" vertical="center" wrapText="1"/>
      <protection locked="0"/>
    </xf>
    <xf numFmtId="0" fontId="34" fillId="2" borderId="2" xfId="0" applyFont="1" applyFill="1" applyBorder="1" applyAlignment="1">
      <alignment horizontal="center" vertical="center" wrapText="1"/>
    </xf>
    <xf numFmtId="0" fontId="42" fillId="16" borderId="30" xfId="0" applyFont="1" applyFill="1" applyBorder="1" applyAlignment="1" applyProtection="1">
      <alignment horizontal="center" vertical="center" wrapText="1"/>
      <protection locked="0"/>
    </xf>
    <xf numFmtId="0" fontId="71" fillId="0" borderId="0" xfId="0" applyFont="1" applyAlignment="1" applyProtection="1">
      <alignment vertical="center" wrapText="1"/>
      <protection locked="0"/>
    </xf>
    <xf numFmtId="0" fontId="72" fillId="13" borderId="2" xfId="0" applyFont="1" applyFill="1" applyBorder="1" applyAlignment="1" applyProtection="1">
      <alignment horizontal="center" vertical="center" wrapText="1"/>
      <protection locked="0"/>
    </xf>
    <xf numFmtId="9" fontId="71" fillId="13" borderId="30" xfId="0" applyNumberFormat="1" applyFont="1" applyFill="1" applyBorder="1" applyAlignment="1" applyProtection="1">
      <alignment horizontal="center" vertical="center" wrapText="1"/>
      <protection locked="0"/>
    </xf>
    <xf numFmtId="0" fontId="71" fillId="13" borderId="30" xfId="0" applyFont="1" applyFill="1" applyBorder="1" applyAlignment="1" applyProtection="1">
      <alignment horizontal="justify" vertical="center" wrapText="1"/>
      <protection locked="0"/>
    </xf>
    <xf numFmtId="0" fontId="71" fillId="16" borderId="30" xfId="0" applyFont="1" applyFill="1" applyBorder="1" applyAlignment="1" applyProtection="1">
      <alignment horizontal="center" vertical="center" wrapText="1"/>
      <protection locked="0"/>
    </xf>
    <xf numFmtId="14" fontId="71" fillId="16" borderId="30" xfId="0" applyNumberFormat="1" applyFont="1" applyFill="1" applyBorder="1" applyAlignment="1" applyProtection="1">
      <alignment horizontal="center" vertical="center" wrapText="1"/>
      <protection locked="0"/>
    </xf>
    <xf numFmtId="0" fontId="72" fillId="18" borderId="29" xfId="0" applyFont="1" applyFill="1" applyBorder="1" applyAlignment="1" applyProtection="1">
      <alignment horizontal="center" vertical="center" wrapText="1"/>
      <protection locked="0"/>
    </xf>
    <xf numFmtId="0" fontId="72" fillId="18" borderId="30" xfId="0" applyFont="1" applyFill="1" applyBorder="1" applyAlignment="1" applyProtection="1">
      <alignment horizontal="center" vertical="center" wrapText="1"/>
      <protection locked="0"/>
    </xf>
    <xf numFmtId="0" fontId="72" fillId="18" borderId="50" xfId="0" applyFont="1" applyFill="1" applyBorder="1" applyAlignment="1" applyProtection="1">
      <alignment horizontal="center" vertical="center" wrapText="1"/>
      <protection locked="0"/>
    </xf>
    <xf numFmtId="0" fontId="34" fillId="3" borderId="0" xfId="0" applyFont="1" applyFill="1" applyAlignment="1" applyProtection="1">
      <alignment vertical="center" wrapText="1"/>
      <protection locked="0"/>
    </xf>
    <xf numFmtId="0" fontId="39" fillId="28" borderId="2" xfId="0" applyFont="1" applyFill="1" applyBorder="1" applyAlignment="1" applyProtection="1">
      <alignment horizontal="center" vertical="center" wrapText="1"/>
      <protection locked="0"/>
    </xf>
    <xf numFmtId="0" fontId="39" fillId="3" borderId="2" xfId="0" applyFont="1" applyFill="1" applyBorder="1" applyAlignment="1">
      <alignment horizontal="justify" vertical="center" wrapText="1"/>
    </xf>
    <xf numFmtId="0" fontId="39" fillId="2" borderId="2" xfId="0" applyFont="1" applyFill="1" applyBorder="1" applyAlignment="1">
      <alignment horizontal="center" vertical="center" wrapText="1"/>
    </xf>
    <xf numFmtId="10" fontId="39" fillId="3" borderId="2" xfId="0" applyNumberFormat="1" applyFont="1" applyFill="1" applyBorder="1" applyAlignment="1" applyProtection="1">
      <alignment horizontal="center" vertical="center" wrapText="1"/>
      <protection locked="0"/>
    </xf>
    <xf numFmtId="0" fontId="34" fillId="0" borderId="0" xfId="0" applyFont="1" applyAlignment="1" applyProtection="1">
      <alignment vertical="center" wrapText="1"/>
      <protection locked="0"/>
    </xf>
    <xf numFmtId="0" fontId="39" fillId="0" borderId="4" xfId="0" applyFont="1" applyBorder="1" applyAlignment="1">
      <alignment horizontal="justify" vertical="center" wrapText="1"/>
    </xf>
    <xf numFmtId="10" fontId="39" fillId="0" borderId="4" xfId="0" applyNumberFormat="1" applyFont="1" applyBorder="1" applyAlignment="1" applyProtection="1">
      <alignment horizontal="center" vertical="center" wrapText="1"/>
      <protection locked="0"/>
    </xf>
    <xf numFmtId="0" fontId="39" fillId="4" borderId="2" xfId="0" applyFont="1" applyFill="1" applyBorder="1" applyAlignment="1">
      <alignment horizontal="center" vertical="center" wrapText="1"/>
    </xf>
    <xf numFmtId="0" fontId="39" fillId="0" borderId="2" xfId="0" applyFont="1" applyBorder="1"/>
    <xf numFmtId="10" fontId="39" fillId="4" borderId="2"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wrapText="1"/>
      <protection locked="0"/>
    </xf>
    <xf numFmtId="10" fontId="39" fillId="4" borderId="45" xfId="0" applyNumberFormat="1" applyFont="1" applyFill="1" applyBorder="1" applyAlignment="1" applyProtection="1">
      <alignment horizontal="center" vertical="center" wrapText="1"/>
      <protection locked="0"/>
    </xf>
    <xf numFmtId="9" fontId="39" fillId="0" borderId="46" xfId="0" applyNumberFormat="1" applyFont="1" applyBorder="1" applyAlignment="1" applyProtection="1">
      <alignment horizontal="center" vertical="center" wrapText="1"/>
      <protection locked="0"/>
    </xf>
    <xf numFmtId="10" fontId="39" fillId="4" borderId="46" xfId="0" applyNumberFormat="1" applyFont="1" applyFill="1" applyBorder="1" applyAlignment="1" applyProtection="1">
      <alignment horizontal="center" vertical="center" wrapText="1"/>
      <protection locked="0"/>
    </xf>
    <xf numFmtId="0" fontId="39" fillId="0" borderId="30" xfId="0" applyFont="1" applyBorder="1" applyAlignment="1">
      <alignment horizontal="justify" vertical="center" wrapText="1"/>
    </xf>
    <xf numFmtId="0" fontId="39" fillId="28" borderId="51" xfId="0" applyFont="1" applyFill="1" applyBorder="1" applyAlignment="1" applyProtection="1">
      <alignment horizontal="center" vertical="center" wrapText="1"/>
      <protection locked="0"/>
    </xf>
    <xf numFmtId="0" fontId="39" fillId="28" borderId="54" xfId="0" applyFont="1" applyFill="1" applyBorder="1" applyAlignment="1" applyProtection="1">
      <alignment horizontal="center" vertical="center" wrapText="1"/>
      <protection locked="0"/>
    </xf>
    <xf numFmtId="9" fontId="39" fillId="4" borderId="2" xfId="0" applyNumberFormat="1" applyFont="1" applyFill="1" applyBorder="1" applyAlignment="1">
      <alignment horizontal="center" vertical="center" wrapText="1"/>
    </xf>
    <xf numFmtId="0" fontId="39" fillId="0" borderId="2" xfId="0" applyFont="1" applyBorder="1" applyAlignment="1">
      <alignment horizontal="justify" vertical="top" wrapText="1"/>
    </xf>
    <xf numFmtId="0" fontId="39" fillId="3" borderId="2" xfId="0" applyFont="1" applyFill="1" applyBorder="1" applyAlignment="1" applyProtection="1">
      <alignment horizontal="left" vertical="center" wrapText="1"/>
      <protection locked="0"/>
    </xf>
    <xf numFmtId="9" fontId="34" fillId="0" borderId="2" xfId="3" applyFont="1" applyBorder="1" applyAlignment="1" applyProtection="1">
      <alignment horizontal="center" vertical="center" wrapText="1"/>
      <protection locked="0"/>
    </xf>
    <xf numFmtId="0" fontId="39" fillId="0" borderId="2" xfId="0" applyFont="1" applyBorder="1" applyAlignment="1" applyProtection="1">
      <alignment horizontal="justify" vertical="center" wrapText="1"/>
      <protection locked="0"/>
    </xf>
    <xf numFmtId="0" fontId="39" fillId="3" borderId="2" xfId="0" applyFont="1" applyFill="1" applyBorder="1" applyAlignment="1" applyProtection="1">
      <alignment horizontal="justify" vertical="center" wrapText="1"/>
      <protection locked="0"/>
    </xf>
    <xf numFmtId="0" fontId="39" fillId="0" borderId="30" xfId="0" applyFont="1" applyBorder="1" applyAlignment="1" applyProtection="1">
      <alignment horizontal="justify" vertical="center" wrapText="1"/>
      <protection locked="0"/>
    </xf>
    <xf numFmtId="9" fontId="0" fillId="0" borderId="2" xfId="0" applyNumberFormat="1" applyBorder="1" applyAlignment="1">
      <alignment horizontal="center" vertical="center" wrapText="1"/>
    </xf>
    <xf numFmtId="10" fontId="0" fillId="0" borderId="2" xfId="0" applyNumberFormat="1" applyBorder="1" applyAlignment="1" applyProtection="1">
      <alignment horizontal="justify" vertical="center" wrapText="1"/>
      <protection locked="0"/>
    </xf>
    <xf numFmtId="9" fontId="46" fillId="0" borderId="2" xfId="3" applyFont="1" applyFill="1" applyBorder="1" applyAlignment="1" applyProtection="1">
      <alignment horizontal="center" vertical="center" wrapText="1"/>
      <protection locked="0"/>
    </xf>
    <xf numFmtId="9" fontId="34" fillId="0" borderId="2" xfId="0" applyNumberFormat="1" applyFont="1" applyBorder="1" applyAlignment="1">
      <alignment horizontal="center" vertical="center" wrapText="1"/>
    </xf>
    <xf numFmtId="9" fontId="34" fillId="0" borderId="2" xfId="0" applyNumberFormat="1" applyFont="1" applyBorder="1" applyAlignment="1">
      <alignment horizontal="left" vertical="top" wrapText="1"/>
    </xf>
    <xf numFmtId="0" fontId="44" fillId="0" borderId="2" xfId="0" applyFont="1" applyBorder="1" applyAlignment="1" applyProtection="1">
      <alignment vertical="center" wrapText="1"/>
      <protection locked="0"/>
    </xf>
    <xf numFmtId="9" fontId="42" fillId="13" borderId="2" xfId="0" applyNumberFormat="1" applyFont="1" applyFill="1" applyBorder="1" applyAlignment="1" applyProtection="1">
      <alignment horizontal="center" vertical="center" wrapText="1"/>
      <protection locked="0"/>
    </xf>
    <xf numFmtId="0" fontId="42" fillId="16" borderId="2" xfId="0" applyFont="1" applyFill="1" applyBorder="1" applyAlignment="1" applyProtection="1">
      <alignment horizontal="center" vertical="center" wrapText="1"/>
      <protection locked="0"/>
    </xf>
    <xf numFmtId="0" fontId="42" fillId="16" borderId="2" xfId="0" applyFont="1" applyFill="1" applyBorder="1" applyAlignment="1" applyProtection="1">
      <alignment horizontal="center" vertical="top" wrapText="1"/>
      <protection locked="0"/>
    </xf>
    <xf numFmtId="0" fontId="51" fillId="18" borderId="2" xfId="0" applyFont="1" applyFill="1" applyBorder="1" applyAlignment="1" applyProtection="1">
      <alignment horizontal="center" vertical="center" wrapText="1"/>
      <protection locked="0"/>
    </xf>
    <xf numFmtId="0" fontId="43" fillId="4" borderId="0" xfId="0" applyFont="1" applyFill="1" applyAlignment="1">
      <alignment vertical="top" wrapText="1"/>
    </xf>
    <xf numFmtId="0" fontId="34" fillId="10" borderId="2" xfId="0" applyFont="1" applyFill="1" applyBorder="1" applyAlignment="1">
      <alignment horizontal="center" vertical="center" wrapText="1"/>
    </xf>
    <xf numFmtId="0" fontId="34" fillId="0" borderId="30" xfId="0" applyFont="1" applyBorder="1" applyAlignment="1" applyProtection="1">
      <alignment horizontal="justify" vertical="center" wrapText="1"/>
      <protection locked="0"/>
    </xf>
    <xf numFmtId="0" fontId="46" fillId="0" borderId="24" xfId="0" applyFont="1" applyBorder="1" applyAlignment="1">
      <alignment horizontal="justify" vertical="center" wrapText="1"/>
    </xf>
    <xf numFmtId="0" fontId="46" fillId="0" borderId="24" xfId="0" applyFont="1" applyBorder="1" applyAlignment="1">
      <alignment horizontal="center" vertical="center" wrapText="1"/>
    </xf>
    <xf numFmtId="0" fontId="34" fillId="0" borderId="24" xfId="0" applyFont="1" applyBorder="1" applyAlignment="1">
      <alignment horizontal="justify" vertical="center" wrapText="1"/>
    </xf>
    <xf numFmtId="9" fontId="34" fillId="3" borderId="24" xfId="0" applyNumberFormat="1" applyFont="1" applyFill="1" applyBorder="1" applyAlignment="1">
      <alignment horizontal="left" vertical="top" wrapText="1"/>
    </xf>
    <xf numFmtId="0" fontId="10" fillId="0" borderId="0" xfId="0" applyFont="1" applyAlignment="1">
      <alignment vertical="center" wrapText="1"/>
    </xf>
    <xf numFmtId="0" fontId="10" fillId="4" borderId="0" xfId="0" applyFont="1" applyFill="1" applyAlignment="1">
      <alignment vertical="center" wrapText="1"/>
    </xf>
    <xf numFmtId="0" fontId="10" fillId="0" borderId="0" xfId="0" applyFont="1" applyAlignment="1" applyProtection="1">
      <alignment vertical="center" wrapText="1"/>
      <protection locked="0"/>
    </xf>
    <xf numFmtId="0" fontId="72" fillId="13" borderId="2" xfId="0" applyFont="1" applyFill="1" applyBorder="1" applyAlignment="1" applyProtection="1">
      <alignment horizontal="center" vertical="center" textRotation="90" wrapText="1"/>
      <protection locked="0"/>
    </xf>
    <xf numFmtId="0" fontId="71" fillId="13" borderId="30" xfId="0" applyFont="1" applyFill="1" applyBorder="1" applyAlignment="1" applyProtection="1">
      <alignment horizontal="center" vertical="center" textRotation="90" wrapText="1"/>
      <protection locked="0"/>
    </xf>
    <xf numFmtId="0" fontId="71" fillId="13" borderId="30" xfId="0" applyFont="1" applyFill="1" applyBorder="1" applyAlignment="1" applyProtection="1">
      <alignment horizontal="justify" vertical="center" textRotation="90" wrapText="1"/>
      <protection locked="0"/>
    </xf>
    <xf numFmtId="0" fontId="71" fillId="16" borderId="30" xfId="0" applyFont="1" applyFill="1" applyBorder="1" applyAlignment="1" applyProtection="1">
      <alignment horizontal="center" vertical="center" textRotation="90" wrapText="1"/>
      <protection locked="0"/>
    </xf>
    <xf numFmtId="0" fontId="72" fillId="18" borderId="29" xfId="0" applyFont="1" applyFill="1" applyBorder="1" applyAlignment="1" applyProtection="1">
      <alignment horizontal="center" vertical="center" textRotation="90" wrapText="1"/>
      <protection locked="0"/>
    </xf>
    <xf numFmtId="0" fontId="72" fillId="18" borderId="30" xfId="0" applyFont="1" applyFill="1" applyBorder="1" applyAlignment="1" applyProtection="1">
      <alignment horizontal="center" vertical="center" textRotation="90" wrapText="1"/>
      <protection locked="0"/>
    </xf>
    <xf numFmtId="0" fontId="72" fillId="18" borderId="50" xfId="0" applyFont="1" applyFill="1" applyBorder="1" applyAlignment="1" applyProtection="1">
      <alignment horizontal="center" vertical="center" textRotation="90" wrapText="1"/>
      <protection locked="0"/>
    </xf>
    <xf numFmtId="9" fontId="10" fillId="4" borderId="2" xfId="2" applyFont="1" applyFill="1" applyBorder="1" applyAlignment="1">
      <alignment horizontal="center" vertical="center" wrapText="1"/>
    </xf>
    <xf numFmtId="0" fontId="10" fillId="4" borderId="2" xfId="0" applyFont="1" applyFill="1" applyBorder="1" applyAlignment="1" applyProtection="1">
      <alignment horizontal="center" vertical="center" wrapText="1"/>
      <protection locked="0"/>
    </xf>
    <xf numFmtId="0" fontId="10" fillId="4" borderId="4" xfId="0" applyFont="1" applyFill="1" applyBorder="1" applyAlignment="1" applyProtection="1">
      <alignment horizontal="center" vertical="center" wrapText="1"/>
      <protection locked="0"/>
    </xf>
    <xf numFmtId="9" fontId="10" fillId="0" borderId="2" xfId="0" applyNumberFormat="1" applyFont="1" applyBorder="1" applyAlignment="1" applyProtection="1">
      <alignment horizontal="center" vertical="center" wrapText="1"/>
      <protection locked="0"/>
    </xf>
    <xf numFmtId="0" fontId="74" fillId="19" borderId="2" xfId="0" applyFont="1" applyFill="1" applyBorder="1" applyAlignment="1" applyProtection="1">
      <alignment horizontal="center" vertical="center" wrapText="1"/>
      <protection locked="0"/>
    </xf>
    <xf numFmtId="0" fontId="74" fillId="7" borderId="2" xfId="0" applyFont="1" applyFill="1" applyBorder="1" applyAlignment="1" applyProtection="1">
      <alignment horizontal="center" vertical="center" wrapText="1"/>
      <protection locked="0"/>
    </xf>
    <xf numFmtId="1" fontId="74" fillId="20" borderId="2" xfId="0" applyNumberFormat="1" applyFont="1" applyFill="1" applyBorder="1" applyAlignment="1" applyProtection="1">
      <alignment horizontal="center" vertical="center" wrapText="1"/>
      <protection locked="0"/>
    </xf>
    <xf numFmtId="0" fontId="10" fillId="4" borderId="4" xfId="0" applyFont="1" applyFill="1" applyBorder="1" applyAlignment="1">
      <alignment horizontal="center" vertical="center" wrapText="1"/>
    </xf>
    <xf numFmtId="0" fontId="10" fillId="0" borderId="4" xfId="0" applyFont="1" applyBorder="1" applyAlignment="1" applyProtection="1">
      <alignment horizontal="center" vertical="center" wrapText="1"/>
      <protection locked="0"/>
    </xf>
    <xf numFmtId="0" fontId="10" fillId="0" borderId="4" xfId="0" applyFont="1" applyBorder="1" applyAlignment="1">
      <alignment horizontal="justify" vertical="center" wrapText="1"/>
    </xf>
    <xf numFmtId="0" fontId="10" fillId="0" borderId="2" xfId="0" applyFont="1" applyBorder="1" applyAlignment="1">
      <alignment horizontal="justify" vertical="center" wrapText="1"/>
    </xf>
    <xf numFmtId="1" fontId="74" fillId="7" borderId="2" xfId="0" applyNumberFormat="1" applyFont="1" applyFill="1" applyBorder="1" applyAlignment="1" applyProtection="1">
      <alignment horizontal="center" vertical="center" wrapText="1"/>
      <protection locked="0"/>
    </xf>
    <xf numFmtId="9" fontId="10" fillId="7" borderId="2" xfId="0" applyNumberFormat="1" applyFont="1" applyFill="1" applyBorder="1" applyAlignment="1">
      <alignment horizontal="center" vertical="center" wrapText="1"/>
    </xf>
    <xf numFmtId="0" fontId="10" fillId="19" borderId="2" xfId="0" applyFont="1" applyFill="1" applyBorder="1" applyAlignment="1">
      <alignment horizontal="center" vertical="center" wrapText="1"/>
    </xf>
    <xf numFmtId="0" fontId="74" fillId="20" borderId="2" xfId="0" applyFont="1" applyFill="1" applyBorder="1" applyAlignment="1" applyProtection="1">
      <alignment horizontal="center" vertical="center" wrapText="1"/>
      <protection locked="0"/>
    </xf>
    <xf numFmtId="9" fontId="10" fillId="20" borderId="2" xfId="0" applyNumberFormat="1" applyFont="1" applyFill="1" applyBorder="1" applyAlignment="1">
      <alignment horizontal="justify" vertical="top" wrapText="1"/>
    </xf>
    <xf numFmtId="9" fontId="10" fillId="20" borderId="2" xfId="0" applyNumberFormat="1" applyFont="1" applyFill="1" applyBorder="1" applyAlignment="1">
      <alignment horizontal="center" vertical="center" wrapText="1"/>
    </xf>
    <xf numFmtId="9" fontId="10" fillId="19" borderId="2" xfId="0" applyNumberFormat="1" applyFont="1" applyFill="1" applyBorder="1" applyAlignment="1">
      <alignment horizontal="justify" vertical="top" wrapText="1"/>
    </xf>
    <xf numFmtId="9" fontId="10" fillId="20" borderId="33" xfId="0" applyNumberFormat="1" applyFont="1" applyFill="1" applyBorder="1" applyAlignment="1">
      <alignment horizontal="center" vertical="center" wrapText="1"/>
    </xf>
    <xf numFmtId="0" fontId="10" fillId="4" borderId="30" xfId="0" applyFont="1" applyFill="1" applyBorder="1" applyAlignment="1" applyProtection="1">
      <alignment horizontal="center" vertical="center" wrapText="1"/>
      <protection locked="0"/>
    </xf>
    <xf numFmtId="0" fontId="10" fillId="4" borderId="30" xfId="0" applyFont="1" applyFill="1" applyBorder="1" applyAlignment="1">
      <alignment horizontal="center" vertical="center" wrapText="1"/>
    </xf>
    <xf numFmtId="0" fontId="10" fillId="0" borderId="30" xfId="0" applyFont="1" applyBorder="1" applyAlignment="1">
      <alignment horizontal="justify" vertical="center" wrapText="1"/>
    </xf>
    <xf numFmtId="1" fontId="74" fillId="7" borderId="30" xfId="0" applyNumberFormat="1" applyFont="1" applyFill="1" applyBorder="1" applyAlignment="1" applyProtection="1">
      <alignment horizontal="center" vertical="center" wrapText="1"/>
      <protection locked="0"/>
    </xf>
    <xf numFmtId="0" fontId="74" fillId="7" borderId="30" xfId="0" applyFont="1" applyFill="1" applyBorder="1" applyAlignment="1" applyProtection="1">
      <alignment horizontal="center" vertical="center" wrapText="1"/>
      <protection locked="0"/>
    </xf>
    <xf numFmtId="9" fontId="10" fillId="7" borderId="30" xfId="0" applyNumberFormat="1" applyFont="1" applyFill="1" applyBorder="1" applyAlignment="1">
      <alignment horizontal="center" vertical="center" wrapText="1"/>
    </xf>
    <xf numFmtId="0" fontId="74" fillId="19" borderId="30" xfId="0" applyFont="1" applyFill="1" applyBorder="1" applyAlignment="1" applyProtection="1">
      <alignment horizontal="center" vertical="center" wrapText="1"/>
      <protection locked="0"/>
    </xf>
    <xf numFmtId="0" fontId="10" fillId="19" borderId="30" xfId="0" applyFont="1" applyFill="1" applyBorder="1" applyAlignment="1">
      <alignment horizontal="center" vertical="center" wrapText="1"/>
    </xf>
    <xf numFmtId="0" fontId="74" fillId="20" borderId="30" xfId="0" applyFont="1" applyFill="1" applyBorder="1" applyAlignment="1" applyProtection="1">
      <alignment horizontal="center" vertical="center" wrapText="1"/>
      <protection locked="0"/>
    </xf>
    <xf numFmtId="9" fontId="10" fillId="20" borderId="30" xfId="0" applyNumberFormat="1" applyFont="1" applyFill="1" applyBorder="1" applyAlignment="1">
      <alignment horizontal="justify" vertical="top" wrapText="1"/>
    </xf>
    <xf numFmtId="9" fontId="10" fillId="20" borderId="30" xfId="0" applyNumberFormat="1" applyFont="1" applyFill="1" applyBorder="1" applyAlignment="1">
      <alignment horizontal="center" vertical="center" wrapText="1"/>
    </xf>
    <xf numFmtId="9" fontId="10" fillId="19" borderId="30" xfId="0" applyNumberFormat="1" applyFont="1" applyFill="1" applyBorder="1" applyAlignment="1">
      <alignment horizontal="justify" vertical="top" wrapText="1"/>
    </xf>
    <xf numFmtId="9" fontId="10" fillId="20" borderId="53"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3" borderId="0" xfId="0" applyFont="1" applyFill="1" applyAlignment="1" applyProtection="1">
      <alignment vertical="center" wrapText="1"/>
      <protection locked="0"/>
    </xf>
    <xf numFmtId="0" fontId="10" fillId="4" borderId="0" xfId="0" applyFont="1" applyFill="1" applyAlignment="1" applyProtection="1">
      <alignment vertical="center" wrapText="1"/>
      <protection locked="0"/>
    </xf>
    <xf numFmtId="10" fontId="10" fillId="0" borderId="0" xfId="0" applyNumberFormat="1" applyFont="1" applyAlignment="1" applyProtection="1">
      <alignment vertical="center" wrapText="1"/>
      <protection locked="0"/>
    </xf>
    <xf numFmtId="0" fontId="74" fillId="4" borderId="0" xfId="0" applyFont="1" applyFill="1" applyAlignment="1">
      <alignment vertical="center" wrapText="1"/>
    </xf>
    <xf numFmtId="9" fontId="10" fillId="0" borderId="0" xfId="0" applyNumberFormat="1" applyFont="1" applyAlignment="1" applyProtection="1">
      <alignment vertical="center" wrapText="1"/>
      <protection locked="0"/>
    </xf>
    <xf numFmtId="0" fontId="72" fillId="4" borderId="0" xfId="0" applyFont="1" applyFill="1" applyAlignment="1">
      <alignment vertical="center" wrapText="1"/>
    </xf>
    <xf numFmtId="0" fontId="71" fillId="13" borderId="2" xfId="0" applyFont="1" applyFill="1" applyBorder="1" applyAlignment="1" applyProtection="1">
      <alignment horizontal="center" vertical="center" wrapText="1"/>
      <protection locked="0"/>
    </xf>
    <xf numFmtId="0" fontId="39" fillId="0" borderId="2" xfId="0" applyFont="1" applyBorder="1" applyAlignment="1">
      <alignment vertical="center" wrapText="1"/>
    </xf>
    <xf numFmtId="9" fontId="34" fillId="4" borderId="2" xfId="3" applyFont="1" applyFill="1" applyBorder="1" applyAlignment="1">
      <alignment horizontal="center" vertical="center" wrapText="1"/>
    </xf>
    <xf numFmtId="164" fontId="34" fillId="4" borderId="2" xfId="5" applyNumberFormat="1" applyFont="1" applyFill="1" applyBorder="1" applyAlignment="1">
      <alignment horizontal="center" vertical="center" wrapText="1"/>
    </xf>
    <xf numFmtId="0" fontId="46" fillId="6" borderId="24" xfId="0" applyFont="1" applyFill="1" applyBorder="1" applyAlignment="1" applyProtection="1">
      <alignment horizontal="center" vertical="center" wrapText="1"/>
      <protection locked="0"/>
    </xf>
    <xf numFmtId="0" fontId="46" fillId="3" borderId="24" xfId="0" applyFont="1" applyFill="1" applyBorder="1" applyAlignment="1" applyProtection="1">
      <alignment horizontal="center" vertical="center" wrapText="1"/>
      <protection locked="0"/>
    </xf>
    <xf numFmtId="0" fontId="39" fillId="0" borderId="30" xfId="0" applyFont="1" applyBorder="1" applyAlignment="1">
      <alignment horizontal="center" vertical="center" wrapText="1"/>
    </xf>
    <xf numFmtId="0" fontId="39" fillId="0" borderId="30" xfId="0" applyFont="1" applyBorder="1" applyAlignment="1" applyProtection="1">
      <alignment vertical="center" wrapText="1"/>
      <protection locked="0"/>
    </xf>
    <xf numFmtId="9" fontId="39" fillId="4" borderId="2" xfId="3" applyFont="1" applyFill="1" applyBorder="1" applyAlignment="1">
      <alignment horizontal="center" vertical="center" wrapText="1"/>
    </xf>
    <xf numFmtId="9" fontId="39" fillId="0" borderId="2" xfId="3" applyFont="1" applyBorder="1" applyAlignment="1" applyProtection="1">
      <alignment horizontal="center" vertical="center" wrapText="1"/>
      <protection locked="0"/>
    </xf>
    <xf numFmtId="0" fontId="43" fillId="3" borderId="0" xfId="0" applyFont="1" applyFill="1" applyAlignment="1">
      <alignment vertical="center" wrapText="1"/>
    </xf>
    <xf numFmtId="9" fontId="43" fillId="4" borderId="0" xfId="3" applyFont="1" applyFill="1" applyBorder="1" applyAlignment="1">
      <alignment vertical="center" wrapText="1"/>
    </xf>
    <xf numFmtId="0" fontId="42" fillId="2" borderId="2" xfId="0" applyFont="1" applyFill="1" applyBorder="1" applyAlignment="1" applyProtection="1">
      <alignment horizontal="center" vertical="center" wrapText="1"/>
      <protection locked="0"/>
    </xf>
    <xf numFmtId="9" fontId="42" fillId="13" borderId="2" xfId="3" applyFont="1" applyFill="1" applyBorder="1" applyAlignment="1" applyProtection="1">
      <alignment horizontal="center" vertical="center" wrapText="1"/>
      <protection locked="0"/>
    </xf>
    <xf numFmtId="0" fontId="42" fillId="21" borderId="2" xfId="0" applyFont="1" applyFill="1" applyBorder="1" applyAlignment="1" applyProtection="1">
      <alignment horizontal="center" vertical="center" wrapText="1"/>
      <protection locked="0"/>
    </xf>
    <xf numFmtId="9" fontId="34" fillId="4" borderId="2" xfId="3" applyFont="1" applyFill="1" applyBorder="1" applyAlignment="1" applyProtection="1">
      <alignment horizontal="center" vertical="center" wrapText="1"/>
      <protection locked="0"/>
    </xf>
    <xf numFmtId="1" fontId="34" fillId="4" borderId="2" xfId="3" applyNumberFormat="1" applyFont="1" applyFill="1" applyBorder="1" applyAlignment="1" applyProtection="1">
      <alignment horizontal="center" vertical="center" wrapText="1"/>
      <protection locked="0"/>
    </xf>
    <xf numFmtId="9" fontId="46" fillId="4" borderId="2" xfId="3" applyFont="1" applyFill="1" applyBorder="1" applyAlignment="1" applyProtection="1">
      <alignment horizontal="center" vertical="center" wrapText="1"/>
      <protection locked="0"/>
    </xf>
    <xf numFmtId="9" fontId="34" fillId="3" borderId="2" xfId="0" applyNumberFormat="1" applyFont="1" applyFill="1" applyBorder="1" applyAlignment="1">
      <alignment horizontal="left" vertical="top" wrapText="1"/>
    </xf>
    <xf numFmtId="0" fontId="52" fillId="0" borderId="2" xfId="0" applyFont="1" applyBorder="1" applyAlignment="1">
      <alignment vertical="center" wrapText="1"/>
    </xf>
    <xf numFmtId="9" fontId="34" fillId="7" borderId="2" xfId="0" applyNumberFormat="1" applyFont="1" applyFill="1" applyBorder="1" applyAlignment="1">
      <alignment horizontal="justify" vertical="top" wrapText="1"/>
    </xf>
    <xf numFmtId="9" fontId="34" fillId="0" borderId="2" xfId="0" applyNumberFormat="1" applyFont="1" applyBorder="1" applyAlignment="1">
      <alignment horizontal="justify" vertical="top" wrapText="1"/>
    </xf>
    <xf numFmtId="10" fontId="34" fillId="0" borderId="2" xfId="0" applyNumberFormat="1" applyFont="1" applyBorder="1" applyAlignment="1" applyProtection="1">
      <alignment horizontal="justify" vertical="top" wrapText="1"/>
      <protection locked="0"/>
    </xf>
    <xf numFmtId="0" fontId="46" fillId="0" borderId="2" xfId="0" applyFont="1" applyBorder="1" applyAlignment="1">
      <alignment vertical="center" wrapText="1"/>
    </xf>
    <xf numFmtId="9" fontId="34" fillId="0" borderId="2" xfId="3" applyFont="1" applyFill="1" applyBorder="1" applyAlignment="1" applyProtection="1">
      <alignment horizontal="center" vertical="center" wrapText="1"/>
      <protection locked="0"/>
    </xf>
    <xf numFmtId="0" fontId="34" fillId="4" borderId="2" xfId="0" applyFont="1" applyFill="1" applyBorder="1" applyAlignment="1">
      <alignment horizontal="justify" vertical="center" wrapText="1"/>
    </xf>
    <xf numFmtId="0" fontId="43" fillId="23" borderId="0" xfId="0" applyFont="1" applyFill="1" applyAlignment="1" applyProtection="1">
      <alignment vertical="center" wrapText="1"/>
      <protection locked="0"/>
    </xf>
    <xf numFmtId="9" fontId="43" fillId="0" borderId="0" xfId="3" applyFont="1" applyFill="1" applyBorder="1" applyAlignment="1">
      <alignment vertical="center" wrapText="1"/>
    </xf>
    <xf numFmtId="0" fontId="39" fillId="3" borderId="2" xfId="1" applyFont="1" applyFill="1" applyBorder="1" applyAlignment="1">
      <alignment horizontal="justify" vertical="center" wrapText="1"/>
    </xf>
    <xf numFmtId="0" fontId="39" fillId="3" borderId="2" xfId="1" applyFont="1" applyFill="1" applyBorder="1" applyAlignment="1" applyProtection="1">
      <alignment horizontal="center" vertical="center" wrapText="1"/>
      <protection locked="0"/>
    </xf>
    <xf numFmtId="0" fontId="34" fillId="19" borderId="2" xfId="0" applyFont="1" applyFill="1" applyBorder="1" applyAlignment="1">
      <alignment horizontal="justify" vertical="top" wrapText="1"/>
    </xf>
    <xf numFmtId="9" fontId="34" fillId="19" borderId="2" xfId="0" applyNumberFormat="1" applyFont="1" applyFill="1" applyBorder="1" applyAlignment="1">
      <alignment horizontal="left" vertical="top" wrapText="1"/>
    </xf>
    <xf numFmtId="0" fontId="34" fillId="2" borderId="30" xfId="0" applyFont="1" applyFill="1" applyBorder="1" applyAlignment="1" applyProtection="1">
      <alignment horizontal="center" vertical="center" wrapText="1"/>
      <protection locked="0"/>
    </xf>
    <xf numFmtId="0" fontId="34" fillId="2" borderId="30" xfId="0" applyFont="1" applyFill="1" applyBorder="1" applyAlignment="1">
      <alignment horizontal="center" vertical="center" wrapText="1"/>
    </xf>
    <xf numFmtId="0" fontId="46" fillId="2" borderId="30" xfId="0" applyFont="1" applyFill="1" applyBorder="1" applyAlignment="1" applyProtection="1">
      <alignment horizontal="center" vertical="center" wrapText="1"/>
      <protection locked="0"/>
    </xf>
    <xf numFmtId="0" fontId="34" fillId="3" borderId="30" xfId="0" applyFont="1" applyFill="1" applyBorder="1" applyAlignment="1">
      <alignment horizontal="center" vertical="center" wrapText="1"/>
    </xf>
    <xf numFmtId="0" fontId="34" fillId="3" borderId="30" xfId="0" applyFont="1" applyFill="1" applyBorder="1" applyAlignment="1" applyProtection="1">
      <alignment horizontal="justify" vertical="center" wrapText="1"/>
      <protection locked="0"/>
    </xf>
    <xf numFmtId="0" fontId="34" fillId="3" borderId="30" xfId="0" applyFont="1" applyFill="1" applyBorder="1" applyAlignment="1" applyProtection="1">
      <alignment horizontal="center" vertical="center" wrapText="1"/>
      <protection locked="0"/>
    </xf>
    <xf numFmtId="9" fontId="43" fillId="0" borderId="0" xfId="3" applyFont="1" applyFill="1" applyBorder="1" applyAlignment="1" applyProtection="1">
      <alignment vertical="center" wrapText="1"/>
      <protection locked="0"/>
    </xf>
    <xf numFmtId="0" fontId="39" fillId="0" borderId="4" xfId="0" applyFont="1" applyBorder="1" applyAlignment="1">
      <alignment horizontal="center" vertical="center" wrapText="1"/>
    </xf>
    <xf numFmtId="0" fontId="39" fillId="3" borderId="30" xfId="0" applyFont="1" applyFill="1" applyBorder="1" applyAlignment="1">
      <alignment horizontal="justify" vertical="center" wrapText="1"/>
    </xf>
    <xf numFmtId="10" fontId="39" fillId="3" borderId="30" xfId="0" applyNumberFormat="1" applyFont="1" applyFill="1" applyBorder="1" applyAlignment="1" applyProtection="1">
      <alignment horizontal="center" vertical="center" wrapText="1"/>
      <protection locked="0"/>
    </xf>
    <xf numFmtId="9" fontId="39" fillId="6" borderId="2" xfId="0" applyNumberFormat="1" applyFont="1" applyFill="1" applyBorder="1" applyAlignment="1">
      <alignment horizontal="justify" vertical="top" wrapText="1"/>
    </xf>
    <xf numFmtId="9" fontId="39" fillId="6" borderId="2" xfId="0" applyNumberFormat="1" applyFont="1" applyFill="1" applyBorder="1" applyAlignment="1">
      <alignment horizontal="center" vertical="center" wrapText="1"/>
    </xf>
    <xf numFmtId="0" fontId="10" fillId="3" borderId="2" xfId="1" applyFont="1" applyFill="1" applyBorder="1" applyAlignment="1">
      <alignment horizontal="justify" vertical="center" wrapText="1"/>
    </xf>
    <xf numFmtId="0" fontId="10" fillId="2" borderId="2" xfId="1" applyFont="1" applyFill="1" applyBorder="1" applyAlignment="1" applyProtection="1">
      <alignment horizontal="center" vertical="center" wrapText="1"/>
      <protection locked="0"/>
    </xf>
    <xf numFmtId="0" fontId="10" fillId="3" borderId="2" xfId="1" applyFont="1" applyFill="1" applyBorder="1" applyAlignment="1" applyProtection="1">
      <alignment horizontal="center" vertical="center" wrapText="1"/>
      <protection locked="0"/>
    </xf>
    <xf numFmtId="0" fontId="10" fillId="3" borderId="2" xfId="1" applyFont="1" applyFill="1" applyBorder="1" applyAlignment="1">
      <alignment horizontal="left" vertical="center" wrapText="1"/>
    </xf>
    <xf numFmtId="0" fontId="10" fillId="4" borderId="2" xfId="2" applyNumberFormat="1" applyFont="1" applyFill="1" applyBorder="1" applyAlignment="1">
      <alignment horizontal="center" vertical="center" wrapText="1"/>
    </xf>
    <xf numFmtId="0" fontId="10" fillId="0" borderId="2" xfId="1" applyFont="1" applyBorder="1" applyAlignment="1">
      <alignment horizontal="center" vertical="center" wrapText="1"/>
    </xf>
    <xf numFmtId="0" fontId="10" fillId="3" borderId="2" xfId="1" applyFont="1" applyFill="1" applyBorder="1" applyAlignment="1">
      <alignment horizontal="center" vertical="center" wrapText="1"/>
    </xf>
    <xf numFmtId="9" fontId="74" fillId="3" borderId="2" xfId="3" applyFont="1" applyFill="1" applyBorder="1" applyAlignment="1" applyProtection="1">
      <alignment horizontal="center" vertical="center" wrapText="1"/>
      <protection locked="0"/>
    </xf>
    <xf numFmtId="0" fontId="10" fillId="0" borderId="2" xfId="1" applyFont="1" applyBorder="1" applyAlignment="1">
      <alignment horizontal="left" vertical="center" wrapText="1"/>
    </xf>
    <xf numFmtId="9" fontId="10" fillId="3" borderId="2" xfId="3" applyFont="1" applyFill="1" applyBorder="1" applyAlignment="1" applyProtection="1">
      <alignment horizontal="center" vertical="center" wrapText="1"/>
      <protection locked="0"/>
    </xf>
    <xf numFmtId="0" fontId="34" fillId="0" borderId="2" xfId="1" applyFont="1" applyBorder="1" applyAlignment="1">
      <alignment horizontal="justify" vertical="center" wrapText="1"/>
    </xf>
    <xf numFmtId="10" fontId="34" fillId="0" borderId="24" xfId="0" applyNumberFormat="1" applyFont="1" applyBorder="1" applyAlignment="1" applyProtection="1">
      <alignment horizontal="justify" vertical="top" wrapText="1"/>
      <protection locked="0"/>
    </xf>
    <xf numFmtId="0" fontId="46" fillId="0" borderId="24" xfId="0" applyFont="1" applyBorder="1" applyAlignment="1">
      <alignment vertical="center" wrapText="1"/>
    </xf>
    <xf numFmtId="9" fontId="34" fillId="0" borderId="24" xfId="0" applyNumberFormat="1" applyFont="1" applyBorder="1" applyAlignment="1">
      <alignment horizontal="left" vertical="top" wrapText="1"/>
    </xf>
    <xf numFmtId="0" fontId="34" fillId="0" borderId="0" xfId="0" applyFont="1" applyAlignment="1">
      <alignment vertical="center" wrapText="1"/>
    </xf>
    <xf numFmtId="0" fontId="34" fillId="4" borderId="0" xfId="0" applyFont="1" applyFill="1" applyAlignment="1">
      <alignment vertical="center" wrapText="1"/>
    </xf>
    <xf numFmtId="0" fontId="39" fillId="5" borderId="52" xfId="0" applyFont="1" applyFill="1" applyBorder="1" applyAlignment="1" applyProtection="1">
      <alignment horizontal="center" vertical="center" wrapText="1"/>
      <protection locked="0"/>
    </xf>
    <xf numFmtId="0" fontId="39" fillId="0" borderId="24" xfId="0" applyFont="1" applyBorder="1" applyAlignment="1">
      <alignment horizontal="justify" vertical="center" wrapText="1"/>
    </xf>
    <xf numFmtId="9" fontId="39" fillId="0" borderId="24" xfId="0" applyNumberFormat="1" applyFont="1" applyBorder="1" applyAlignment="1" applyProtection="1">
      <alignment horizontal="center" vertical="center" wrapText="1"/>
      <protection locked="0"/>
    </xf>
    <xf numFmtId="0" fontId="39" fillId="4" borderId="24" xfId="0" applyFont="1" applyFill="1" applyBorder="1" applyAlignment="1">
      <alignment horizontal="center" vertical="center" wrapText="1"/>
    </xf>
    <xf numFmtId="10" fontId="39" fillId="0" borderId="24" xfId="0" applyNumberFormat="1" applyFont="1" applyBorder="1" applyAlignment="1" applyProtection="1">
      <alignment horizontal="center" vertical="center" wrapText="1"/>
      <protection locked="0"/>
    </xf>
    <xf numFmtId="10" fontId="39" fillId="4" borderId="24" xfId="0" applyNumberFormat="1" applyFont="1" applyFill="1" applyBorder="1" applyAlignment="1" applyProtection="1">
      <alignment horizontal="center" vertical="center" wrapText="1"/>
      <protection locked="0"/>
    </xf>
    <xf numFmtId="0" fontId="39" fillId="0" borderId="24" xfId="0" applyFont="1" applyBorder="1" applyAlignment="1">
      <alignment horizontal="justify" vertical="top" wrapText="1"/>
    </xf>
    <xf numFmtId="9" fontId="39" fillId="7" borderId="24" xfId="0" applyNumberFormat="1" applyFont="1" applyFill="1" applyBorder="1" applyAlignment="1">
      <alignment horizontal="justify" vertical="top" wrapText="1"/>
    </xf>
    <xf numFmtId="10" fontId="34" fillId="0" borderId="0" xfId="0" applyNumberFormat="1" applyFont="1" applyAlignment="1" applyProtection="1">
      <alignment vertical="center" wrapText="1"/>
      <protection locked="0"/>
    </xf>
    <xf numFmtId="0" fontId="46" fillId="4" borderId="0" xfId="0" applyFont="1" applyFill="1" applyAlignment="1">
      <alignment vertical="center" wrapText="1"/>
    </xf>
    <xf numFmtId="9" fontId="34" fillId="0" borderId="0" xfId="0" applyNumberFormat="1" applyFont="1" applyAlignment="1" applyProtection="1">
      <alignment vertical="center" wrapText="1"/>
      <protection locked="0"/>
    </xf>
    <xf numFmtId="0" fontId="51" fillId="4" borderId="0" xfId="0" applyFont="1" applyFill="1" applyAlignment="1">
      <alignment vertical="center" wrapText="1"/>
    </xf>
    <xf numFmtId="0" fontId="34" fillId="4" borderId="6" xfId="0" applyFont="1" applyFill="1" applyBorder="1" applyAlignment="1" applyProtection="1">
      <alignment horizontal="center" vertical="center" wrapText="1"/>
      <protection locked="0"/>
    </xf>
    <xf numFmtId="0" fontId="34" fillId="0" borderId="6" xfId="0" applyFont="1" applyBorder="1" applyAlignment="1">
      <alignment horizontal="center" vertical="center" wrapText="1"/>
    </xf>
    <xf numFmtId="0" fontId="34" fillId="0" borderId="6" xfId="0" applyFont="1" applyBorder="1" applyAlignment="1" applyProtection="1">
      <alignment horizontal="justify" vertical="center" wrapText="1"/>
      <protection locked="0"/>
    </xf>
    <xf numFmtId="0" fontId="46" fillId="0" borderId="6"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6" xfId="0" applyFont="1" applyBorder="1" applyAlignment="1">
      <alignment horizontal="justify" vertical="center" wrapText="1"/>
    </xf>
    <xf numFmtId="0" fontId="39" fillId="0" borderId="6" xfId="0" applyFont="1" applyBorder="1" applyAlignment="1" applyProtection="1">
      <alignment vertical="center" wrapText="1"/>
      <protection locked="0"/>
    </xf>
    <xf numFmtId="0" fontId="46" fillId="19" borderId="6" xfId="0" applyFont="1" applyFill="1" applyBorder="1" applyAlignment="1" applyProtection="1">
      <alignment horizontal="center" vertical="center" wrapText="1"/>
      <protection locked="0"/>
    </xf>
    <xf numFmtId="9" fontId="34" fillId="20" borderId="6" xfId="0" applyNumberFormat="1" applyFont="1" applyFill="1" applyBorder="1" applyAlignment="1">
      <alignment horizontal="center" vertical="center" wrapText="1"/>
    </xf>
    <xf numFmtId="0" fontId="34" fillId="19" borderId="6" xfId="0" applyFont="1" applyFill="1" applyBorder="1" applyAlignment="1">
      <alignment horizontal="justify" vertical="top" wrapText="1"/>
    </xf>
    <xf numFmtId="9" fontId="34" fillId="19" borderId="6" xfId="0" applyNumberFormat="1" applyFont="1" applyFill="1" applyBorder="1" applyAlignment="1">
      <alignment horizontal="left" vertical="top" wrapText="1"/>
    </xf>
    <xf numFmtId="9" fontId="34" fillId="19" borderId="7" xfId="0" applyNumberFormat="1" applyFont="1" applyFill="1" applyBorder="1" applyAlignment="1">
      <alignment horizontal="left" vertical="top" wrapText="1"/>
    </xf>
    <xf numFmtId="9" fontId="34" fillId="20" borderId="3" xfId="0" applyNumberFormat="1" applyFont="1" applyFill="1" applyBorder="1" applyAlignment="1">
      <alignment horizontal="center" vertical="center" wrapText="1"/>
    </xf>
    <xf numFmtId="9" fontId="46" fillId="19" borderId="2" xfId="3" applyFont="1" applyFill="1" applyBorder="1" applyAlignment="1" applyProtection="1">
      <alignment horizontal="center" vertical="center" wrapText="1"/>
      <protection locked="0"/>
    </xf>
    <xf numFmtId="0" fontId="34" fillId="4" borderId="9" xfId="0" applyFont="1" applyFill="1" applyBorder="1" applyAlignment="1" applyProtection="1">
      <alignment horizontal="center" vertical="center" wrapText="1"/>
      <protection locked="0"/>
    </xf>
    <xf numFmtId="0" fontId="46" fillId="4" borderId="9" xfId="0" applyFont="1" applyFill="1" applyBorder="1" applyAlignment="1" applyProtection="1">
      <alignment horizontal="center" vertical="center" wrapText="1"/>
      <protection locked="0"/>
    </xf>
    <xf numFmtId="0" fontId="34" fillId="0" borderId="9" xfId="0" applyFont="1" applyBorder="1" applyAlignment="1">
      <alignment horizontal="center" vertical="center" wrapText="1"/>
    </xf>
    <xf numFmtId="0" fontId="34" fillId="0" borderId="9" xfId="0" applyFont="1" applyBorder="1" applyAlignment="1" applyProtection="1">
      <alignment horizontal="justify" vertical="center" wrapText="1"/>
      <protection locked="0"/>
    </xf>
    <xf numFmtId="0" fontId="34" fillId="0" borderId="9" xfId="0" applyFont="1" applyBorder="1" applyAlignment="1" applyProtection="1">
      <alignment horizontal="center" vertical="center" wrapText="1"/>
      <protection locked="0"/>
    </xf>
    <xf numFmtId="0" fontId="34" fillId="0" borderId="9" xfId="0" applyFont="1" applyBorder="1" applyAlignment="1">
      <alignment horizontal="justify" vertical="center" wrapText="1"/>
    </xf>
    <xf numFmtId="0" fontId="46" fillId="19" borderId="9" xfId="0" applyFont="1" applyFill="1" applyBorder="1" applyAlignment="1" applyProtection="1">
      <alignment horizontal="center" vertical="center" wrapText="1"/>
      <protection locked="0"/>
    </xf>
    <xf numFmtId="0" fontId="34" fillId="19" borderId="9" xfId="0" applyFont="1" applyFill="1" applyBorder="1" applyAlignment="1">
      <alignment horizontal="center" vertical="center" wrapText="1"/>
    </xf>
    <xf numFmtId="9" fontId="34" fillId="20" borderId="9" xfId="0" applyNumberFormat="1" applyFont="1" applyFill="1" applyBorder="1" applyAlignment="1">
      <alignment horizontal="justify" vertical="top" wrapText="1"/>
    </xf>
    <xf numFmtId="9" fontId="34" fillId="20" borderId="9" xfId="0" applyNumberFormat="1" applyFont="1" applyFill="1" applyBorder="1" applyAlignment="1">
      <alignment horizontal="center" vertical="center" wrapText="1"/>
    </xf>
    <xf numFmtId="9" fontId="34" fillId="19" borderId="9" xfId="0" applyNumberFormat="1" applyFont="1" applyFill="1" applyBorder="1" applyAlignment="1">
      <alignment horizontal="justify" vertical="top" wrapText="1"/>
    </xf>
    <xf numFmtId="9" fontId="34" fillId="20" borderId="10" xfId="0" applyNumberFormat="1" applyFont="1" applyFill="1" applyBorder="1" applyAlignment="1">
      <alignment horizontal="center" vertical="center" wrapText="1"/>
    </xf>
    <xf numFmtId="0" fontId="39" fillId="28" borderId="5" xfId="0" applyFont="1" applyFill="1" applyBorder="1" applyAlignment="1" applyProtection="1">
      <alignment horizontal="center" vertical="center" wrapText="1"/>
      <protection locked="0"/>
    </xf>
    <xf numFmtId="0" fontId="39" fillId="0" borderId="6" xfId="0" applyFont="1" applyBorder="1" applyAlignment="1">
      <alignment horizontal="justify" vertical="center" wrapText="1"/>
    </xf>
    <xf numFmtId="9" fontId="39" fillId="0" borderId="6" xfId="0" applyNumberFormat="1" applyFont="1" applyBorder="1" applyAlignment="1" applyProtection="1">
      <alignment horizontal="center" vertical="center" wrapText="1"/>
      <protection locked="0"/>
    </xf>
    <xf numFmtId="0" fontId="39" fillId="4" borderId="6" xfId="0" applyFont="1" applyFill="1" applyBorder="1" applyAlignment="1">
      <alignment horizontal="center" vertical="center" wrapText="1"/>
    </xf>
    <xf numFmtId="10" fontId="39" fillId="0" borderId="6" xfId="0" applyNumberFormat="1" applyFont="1" applyBorder="1" applyAlignment="1" applyProtection="1">
      <alignment horizontal="center" vertical="center" wrapText="1"/>
      <protection locked="0"/>
    </xf>
    <xf numFmtId="10" fontId="39" fillId="4" borderId="6" xfId="0" applyNumberFormat="1" applyFont="1" applyFill="1" applyBorder="1" applyAlignment="1" applyProtection="1">
      <alignment horizontal="center" vertical="center" wrapText="1"/>
      <protection locked="0"/>
    </xf>
    <xf numFmtId="0" fontId="39" fillId="0" borderId="6" xfId="0" applyFont="1" applyBorder="1" applyAlignment="1">
      <alignment horizontal="center" vertical="center" wrapText="1"/>
    </xf>
    <xf numFmtId="0" fontId="34" fillId="0" borderId="6" xfId="0" applyFont="1" applyBorder="1" applyAlignment="1" applyProtection="1">
      <alignment vertical="center" wrapText="1"/>
      <protection locked="0"/>
    </xf>
    <xf numFmtId="0" fontId="39" fillId="28" borderId="1" xfId="0" applyFont="1" applyFill="1" applyBorder="1" applyAlignment="1" applyProtection="1">
      <alignment horizontal="center" vertical="center" wrapText="1"/>
      <protection locked="0"/>
    </xf>
    <xf numFmtId="0" fontId="39" fillId="28" borderId="8" xfId="0" applyFont="1" applyFill="1" applyBorder="1" applyAlignment="1" applyProtection="1">
      <alignment horizontal="center" vertical="center" wrapText="1"/>
      <protection locked="0"/>
    </xf>
    <xf numFmtId="0" fontId="39" fillId="0" borderId="9" xfId="0" applyFont="1" applyBorder="1" applyAlignment="1">
      <alignment horizontal="justify" vertical="center" wrapText="1"/>
    </xf>
    <xf numFmtId="9" fontId="39" fillId="0" borderId="9" xfId="0" applyNumberFormat="1" applyFont="1" applyBorder="1" applyAlignment="1" applyProtection="1">
      <alignment horizontal="center" vertical="center" wrapText="1"/>
      <protection locked="0"/>
    </xf>
    <xf numFmtId="0" fontId="39" fillId="4" borderId="9" xfId="0" applyFont="1" applyFill="1" applyBorder="1" applyAlignment="1">
      <alignment horizontal="center" vertical="center" wrapText="1"/>
    </xf>
    <xf numFmtId="10" fontId="39" fillId="0" borderId="9" xfId="0" applyNumberFormat="1" applyFont="1" applyBorder="1" applyAlignment="1" applyProtection="1">
      <alignment horizontal="center" vertical="center" wrapText="1"/>
      <protection locked="0"/>
    </xf>
    <xf numFmtId="10" fontId="39" fillId="4" borderId="9" xfId="0" applyNumberFormat="1" applyFont="1" applyFill="1" applyBorder="1" applyAlignment="1" applyProtection="1">
      <alignment horizontal="center" vertical="center" wrapText="1"/>
      <protection locked="0"/>
    </xf>
    <xf numFmtId="0" fontId="39" fillId="0" borderId="9" xfId="0" applyFont="1" applyBorder="1" applyAlignment="1">
      <alignment horizontal="center" vertical="center" wrapText="1"/>
    </xf>
    <xf numFmtId="0" fontId="39" fillId="0" borderId="9" xfId="0" applyFont="1" applyBorder="1" applyAlignment="1" applyProtection="1">
      <alignment vertical="center" wrapText="1"/>
      <protection locked="0"/>
    </xf>
    <xf numFmtId="9" fontId="39" fillId="0" borderId="0" xfId="0" applyNumberFormat="1" applyFont="1" applyAlignment="1">
      <alignment horizontal="center" vertical="center"/>
    </xf>
    <xf numFmtId="49" fontId="34" fillId="0" borderId="2" xfId="0" applyNumberFormat="1" applyFont="1" applyBorder="1" applyAlignment="1">
      <alignment horizontal="justify" vertical="center" wrapText="1"/>
    </xf>
    <xf numFmtId="2" fontId="46" fillId="20" borderId="2" xfId="0" applyNumberFormat="1" applyFont="1" applyFill="1" applyBorder="1" applyAlignment="1" applyProtection="1">
      <alignment horizontal="center" vertical="center" wrapText="1"/>
      <protection locked="0"/>
    </xf>
    <xf numFmtId="10" fontId="43" fillId="0" borderId="0" xfId="0" applyNumberFormat="1" applyFont="1" applyAlignment="1" applyProtection="1">
      <alignment horizontal="center" vertical="center" wrapText="1"/>
      <protection locked="0"/>
    </xf>
    <xf numFmtId="0" fontId="39" fillId="0" borderId="2" xfId="0" applyFont="1" applyBorder="1" applyAlignment="1" applyProtection="1">
      <alignment horizontal="left" vertical="center" wrapText="1"/>
      <protection locked="0"/>
    </xf>
    <xf numFmtId="0" fontId="39" fillId="4" borderId="2" xfId="0" applyFont="1" applyFill="1" applyBorder="1" applyAlignment="1">
      <alignment horizontal="justify" vertical="center" wrapText="1"/>
    </xf>
    <xf numFmtId="9" fontId="39" fillId="4" borderId="2" xfId="0" applyNumberFormat="1" applyFont="1" applyFill="1" applyBorder="1" applyAlignment="1" applyProtection="1">
      <alignment horizontal="center" vertical="center" wrapText="1"/>
      <protection locked="0"/>
    </xf>
    <xf numFmtId="0" fontId="39" fillId="0" borderId="2" xfId="0" applyFont="1" applyBorder="1" applyAlignment="1" applyProtection="1">
      <alignment horizontal="justify" vertical="top" wrapText="1"/>
      <protection locked="0"/>
    </xf>
    <xf numFmtId="9" fontId="35" fillId="3" borderId="42" xfId="0" applyNumberFormat="1" applyFont="1" applyFill="1" applyBorder="1" applyAlignment="1">
      <alignment vertical="center" wrapText="1"/>
    </xf>
    <xf numFmtId="0" fontId="35" fillId="3" borderId="42" xfId="0" applyFont="1" applyFill="1" applyBorder="1" applyAlignment="1">
      <alignment vertical="center" wrapText="1"/>
    </xf>
    <xf numFmtId="0" fontId="39" fillId="3" borderId="42" xfId="0" applyFont="1" applyFill="1" applyBorder="1" applyAlignment="1">
      <alignment horizontal="center" vertical="center" wrapText="1"/>
    </xf>
    <xf numFmtId="9" fontId="39" fillId="3" borderId="2" xfId="0" applyNumberFormat="1" applyFont="1" applyFill="1" applyBorder="1" applyAlignment="1">
      <alignment horizontal="center" vertical="center" wrapText="1"/>
    </xf>
    <xf numFmtId="9" fontId="35" fillId="3" borderId="2" xfId="0" applyNumberFormat="1" applyFont="1" applyFill="1" applyBorder="1" applyAlignment="1">
      <alignment vertical="center" wrapText="1"/>
    </xf>
    <xf numFmtId="0" fontId="35" fillId="3" borderId="2" xfId="0" applyFont="1" applyFill="1" applyBorder="1" applyAlignment="1">
      <alignment vertical="center" wrapText="1"/>
    </xf>
    <xf numFmtId="0" fontId="34" fillId="3" borderId="42" xfId="0" applyFont="1" applyFill="1" applyBorder="1" applyAlignment="1">
      <alignment horizontal="center" vertical="center" wrapText="1"/>
    </xf>
    <xf numFmtId="0" fontId="39" fillId="3" borderId="42" xfId="0" applyFont="1" applyFill="1" applyBorder="1" applyAlignment="1">
      <alignment vertical="center" wrapText="1"/>
    </xf>
    <xf numFmtId="0" fontId="39" fillId="3" borderId="43" xfId="0" applyFont="1" applyFill="1" applyBorder="1" applyAlignment="1">
      <alignment vertical="center" wrapText="1"/>
    </xf>
    <xf numFmtId="9" fontId="39" fillId="3" borderId="42" xfId="0" applyNumberFormat="1" applyFont="1" applyFill="1" applyBorder="1" applyAlignment="1">
      <alignment horizontal="center" vertical="center" wrapText="1"/>
    </xf>
    <xf numFmtId="0" fontId="27" fillId="0" borderId="0" xfId="0" applyFont="1" applyAlignment="1">
      <alignment vertical="center" wrapText="1"/>
    </xf>
    <xf numFmtId="0" fontId="34" fillId="0" borderId="2" xfId="0" applyFont="1" applyBorder="1" applyAlignment="1" applyProtection="1">
      <alignment vertical="center" wrapText="1"/>
      <protection locked="0"/>
    </xf>
    <xf numFmtId="0" fontId="34" fillId="10" borderId="42" xfId="0" applyFont="1" applyFill="1" applyBorder="1" applyAlignment="1">
      <alignment horizontal="center" vertical="center" wrapText="1"/>
    </xf>
    <xf numFmtId="41" fontId="34" fillId="0" borderId="2" xfId="7" applyFont="1" applyFill="1" applyBorder="1" applyAlignment="1">
      <alignment horizontal="center" vertical="center" wrapText="1"/>
    </xf>
    <xf numFmtId="0" fontId="34" fillId="9" borderId="42"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5" fillId="9" borderId="42" xfId="0" applyFont="1" applyFill="1" applyBorder="1" applyAlignment="1">
      <alignment horizontal="center" vertical="center" wrapText="1"/>
    </xf>
    <xf numFmtId="0" fontId="34" fillId="10" borderId="44" xfId="0" applyFont="1" applyFill="1" applyBorder="1" applyAlignment="1">
      <alignment horizontal="center" vertical="center" wrapText="1"/>
    </xf>
    <xf numFmtId="0" fontId="34" fillId="9" borderId="44" xfId="0" applyFont="1" applyFill="1" applyBorder="1" applyAlignment="1">
      <alignment horizontal="center" vertical="center" wrapText="1"/>
    </xf>
    <xf numFmtId="0" fontId="35" fillId="9" borderId="44" xfId="0" applyFont="1" applyFill="1" applyBorder="1" applyAlignment="1">
      <alignment horizontal="center" vertical="center" wrapText="1"/>
    </xf>
    <xf numFmtId="0" fontId="35" fillId="10" borderId="44" xfId="0" applyFont="1" applyFill="1" applyBorder="1" applyAlignment="1">
      <alignment horizontal="center" vertical="center" wrapText="1"/>
    </xf>
    <xf numFmtId="0" fontId="71" fillId="13" borderId="2" xfId="0" applyFont="1" applyFill="1" applyBorder="1" applyAlignment="1" applyProtection="1">
      <alignment horizontal="justify" vertical="center" wrapText="1"/>
      <protection locked="0"/>
    </xf>
    <xf numFmtId="10" fontId="39" fillId="4" borderId="2" xfId="0" applyNumberFormat="1" applyFont="1" applyFill="1" applyBorder="1" applyAlignment="1">
      <alignment horizontal="center" vertical="center" wrapText="1"/>
    </xf>
    <xf numFmtId="10" fontId="39" fillId="0" borderId="2" xfId="0" applyNumberFormat="1" applyFont="1" applyBorder="1" applyAlignment="1">
      <alignment horizontal="center" vertical="center" wrapText="1"/>
    </xf>
    <xf numFmtId="0" fontId="39" fillId="28" borderId="56" xfId="0" applyFont="1" applyFill="1" applyBorder="1" applyAlignment="1" applyProtection="1">
      <alignment horizontal="center" vertical="center" wrapText="1"/>
      <protection locked="0"/>
    </xf>
    <xf numFmtId="0" fontId="39" fillId="28" borderId="57" xfId="0" applyFont="1" applyFill="1" applyBorder="1" applyAlignment="1" applyProtection="1">
      <alignment horizontal="center" vertical="center" wrapText="1"/>
      <protection locked="0"/>
    </xf>
    <xf numFmtId="9" fontId="39" fillId="0" borderId="2" xfId="3" applyFont="1" applyFill="1" applyBorder="1" applyAlignment="1">
      <alignment horizontal="center" vertical="center" wrapText="1"/>
    </xf>
    <xf numFmtId="0" fontId="39" fillId="28" borderId="55" xfId="0" applyFont="1" applyFill="1" applyBorder="1" applyAlignment="1" applyProtection="1">
      <alignment horizontal="center" vertical="center" wrapText="1"/>
      <protection locked="0"/>
    </xf>
    <xf numFmtId="9" fontId="39" fillId="0" borderId="2" xfId="2" applyFont="1" applyFill="1" applyBorder="1" applyAlignment="1">
      <alignment horizontal="center" vertical="center" wrapText="1"/>
    </xf>
    <xf numFmtId="0" fontId="39" fillId="28" borderId="22" xfId="0" applyFont="1" applyFill="1" applyBorder="1" applyAlignment="1" applyProtection="1">
      <alignment horizontal="center" vertical="center" wrapText="1"/>
      <protection locked="0"/>
    </xf>
    <xf numFmtId="9" fontId="39" fillId="0" borderId="2" xfId="0" applyNumberFormat="1" applyFont="1" applyBorder="1" applyAlignment="1">
      <alignment horizontal="left" vertical="top" wrapText="1"/>
    </xf>
    <xf numFmtId="9" fontId="39" fillId="7" borderId="2" xfId="0" applyNumberFormat="1" applyFont="1" applyFill="1" applyBorder="1" applyAlignment="1">
      <alignment horizontal="justify" vertical="top" wrapText="1"/>
    </xf>
    <xf numFmtId="0" fontId="39" fillId="0" borderId="2" xfId="0" applyFont="1" applyBorder="1" applyAlignment="1">
      <alignment horizontal="left" vertical="center" wrapText="1"/>
    </xf>
    <xf numFmtId="1" fontId="34" fillId="0" borderId="2" xfId="0" applyNumberFormat="1" applyFont="1" applyBorder="1" applyAlignment="1" applyProtection="1">
      <alignment horizontal="center" vertical="center" wrapText="1"/>
      <protection locked="0"/>
    </xf>
    <xf numFmtId="0" fontId="34" fillId="0" borderId="2" xfId="0" applyFont="1" applyBorder="1" applyAlignment="1" applyProtection="1">
      <alignment horizontal="left" vertical="center" wrapText="1"/>
      <protection locked="0"/>
    </xf>
    <xf numFmtId="0" fontId="34" fillId="4" borderId="2" xfId="0" quotePrefix="1" applyFont="1" applyFill="1" applyBorder="1" applyAlignment="1" applyProtection="1">
      <alignment horizontal="center" vertical="center" wrapText="1"/>
      <protection locked="0"/>
    </xf>
    <xf numFmtId="0" fontId="34" fillId="4" borderId="2" xfId="0" applyFont="1" applyFill="1" applyBorder="1" applyAlignment="1">
      <alignment horizontal="justify" vertical="top" wrapText="1"/>
    </xf>
    <xf numFmtId="9" fontId="39" fillId="4" borderId="24" xfId="0" applyNumberFormat="1" applyFont="1" applyFill="1" applyBorder="1" applyAlignment="1">
      <alignment horizontal="center" vertical="center" wrapText="1"/>
    </xf>
    <xf numFmtId="0" fontId="10" fillId="0" borderId="0" xfId="0" applyFont="1"/>
    <xf numFmtId="0" fontId="10" fillId="4" borderId="2" xfId="0" applyFont="1" applyFill="1" applyBorder="1" applyAlignment="1">
      <alignment horizontal="center" vertical="center" wrapText="1"/>
    </xf>
    <xf numFmtId="10" fontId="10" fillId="0" borderId="2" xfId="0" applyNumberFormat="1" applyFont="1" applyBorder="1" applyAlignment="1" applyProtection="1">
      <alignment horizontal="center" vertical="center" wrapText="1"/>
      <protection locked="0"/>
    </xf>
    <xf numFmtId="1" fontId="10" fillId="4" borderId="2" xfId="2" applyNumberFormat="1" applyFont="1" applyFill="1" applyBorder="1" applyAlignment="1">
      <alignment horizontal="center" vertical="center" wrapText="1"/>
    </xf>
    <xf numFmtId="0" fontId="10" fillId="0" borderId="2" xfId="0" applyFont="1" applyBorder="1" applyAlignment="1" applyProtection="1">
      <alignment horizontal="center" vertical="center" wrapText="1"/>
      <protection locked="0"/>
    </xf>
    <xf numFmtId="0" fontId="10" fillId="4" borderId="25" xfId="0" applyFont="1" applyFill="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10" fillId="0" borderId="2" xfId="0" applyFont="1" applyBorder="1" applyAlignment="1" applyProtection="1">
      <alignment horizontal="justify" vertical="center" wrapText="1"/>
      <protection locked="0"/>
    </xf>
    <xf numFmtId="0" fontId="10" fillId="0" borderId="4" xfId="0" applyFont="1" applyBorder="1" applyAlignment="1" applyProtection="1">
      <alignment horizontal="justify" vertical="center" wrapText="1"/>
      <protection locked="0"/>
    </xf>
    <xf numFmtId="0" fontId="10" fillId="4" borderId="42" xfId="0" applyFont="1" applyFill="1" applyBorder="1" applyAlignment="1" applyProtection="1">
      <alignment horizontal="center" vertical="center" wrapText="1"/>
      <protection locked="0"/>
    </xf>
    <xf numFmtId="0" fontId="14" fillId="0" borderId="2" xfId="0" applyFont="1" applyBorder="1" applyAlignment="1">
      <alignment horizontal="left" vertical="center" wrapText="1"/>
    </xf>
    <xf numFmtId="0" fontId="10" fillId="4" borderId="29" xfId="0" applyFont="1" applyFill="1" applyBorder="1" applyAlignment="1" applyProtection="1">
      <alignment horizontal="center" vertical="center" wrapText="1"/>
      <protection locked="0"/>
    </xf>
    <xf numFmtId="0" fontId="10" fillId="0" borderId="30"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protection locked="0"/>
    </xf>
    <xf numFmtId="0" fontId="10" fillId="2" borderId="0" xfId="0" applyFont="1" applyFill="1" applyAlignment="1" applyProtection="1">
      <alignment vertical="center" wrapText="1"/>
      <protection locked="0"/>
    </xf>
    <xf numFmtId="0" fontId="0" fillId="0" borderId="2" xfId="0" applyBorder="1" applyAlignment="1" applyProtection="1">
      <alignment vertical="center" wrapText="1"/>
      <protection locked="0"/>
    </xf>
    <xf numFmtId="0" fontId="14" fillId="0" borderId="2" xfId="0" applyFont="1" applyBorder="1" applyAlignment="1">
      <alignment vertical="center" wrapText="1"/>
    </xf>
    <xf numFmtId="0" fontId="10" fillId="0" borderId="25" xfId="0" applyFont="1" applyBorder="1" applyAlignment="1">
      <alignment horizontal="justify" vertical="center" wrapText="1"/>
    </xf>
    <xf numFmtId="9" fontId="71" fillId="13" borderId="2" xfId="0" applyNumberFormat="1"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10" fillId="4" borderId="2" xfId="0" applyFont="1" applyFill="1" applyBorder="1" applyAlignment="1">
      <alignment horizontal="justify" vertical="center" wrapText="1"/>
    </xf>
    <xf numFmtId="0" fontId="47" fillId="4" borderId="0" xfId="0" applyFont="1" applyFill="1" applyAlignment="1">
      <alignment vertical="center" wrapText="1"/>
    </xf>
    <xf numFmtId="10" fontId="34" fillId="22" borderId="2" xfId="2" applyNumberFormat="1" applyFont="1" applyFill="1" applyBorder="1" applyAlignment="1">
      <alignment horizontal="center" vertical="center" wrapText="1"/>
    </xf>
    <xf numFmtId="0" fontId="46" fillId="2" borderId="2" xfId="0" applyFont="1" applyFill="1" applyBorder="1" applyAlignment="1" applyProtection="1">
      <alignment horizontal="center" vertical="center" wrapText="1"/>
      <protection locked="0"/>
    </xf>
    <xf numFmtId="10" fontId="39" fillId="23" borderId="2" xfId="0" applyNumberFormat="1" applyFont="1" applyFill="1" applyBorder="1" applyAlignment="1" applyProtection="1">
      <alignment horizontal="center" vertical="center" wrapText="1"/>
      <protection locked="0"/>
    </xf>
    <xf numFmtId="9" fontId="0" fillId="0" borderId="0" xfId="0" applyNumberFormat="1"/>
    <xf numFmtId="0" fontId="14" fillId="4" borderId="2" xfId="2" applyNumberFormat="1" applyFont="1" applyFill="1" applyBorder="1" applyAlignment="1">
      <alignment horizontal="center" vertical="center" wrapText="1"/>
    </xf>
    <xf numFmtId="9" fontId="12" fillId="6" borderId="2" xfId="1" applyNumberFormat="1" applyFont="1" applyFill="1" applyBorder="1" applyAlignment="1">
      <alignment horizontal="center" vertical="center" wrapText="1"/>
    </xf>
    <xf numFmtId="9" fontId="12" fillId="6" borderId="30" xfId="1" applyNumberFormat="1" applyFont="1" applyFill="1" applyBorder="1" applyAlignment="1">
      <alignment horizontal="center" vertical="center" wrapText="1"/>
    </xf>
    <xf numFmtId="0" fontId="78" fillId="0" borderId="0" xfId="0" applyFont="1" applyAlignment="1">
      <alignment horizontal="center" vertical="center"/>
    </xf>
    <xf numFmtId="9" fontId="12" fillId="6" borderId="66" xfId="1" applyNumberFormat="1" applyFont="1" applyFill="1" applyBorder="1" applyAlignment="1">
      <alignment horizontal="center" vertical="center" wrapText="1"/>
    </xf>
    <xf numFmtId="0" fontId="78" fillId="0" borderId="66" xfId="0" applyFont="1" applyBorder="1" applyAlignment="1">
      <alignment horizontal="center" vertical="center"/>
    </xf>
    <xf numFmtId="9" fontId="12" fillId="6" borderId="4" xfId="1" applyNumberFormat="1" applyFont="1" applyFill="1" applyBorder="1" applyAlignment="1">
      <alignment horizontal="center" vertical="center" wrapText="1"/>
    </xf>
    <xf numFmtId="0" fontId="74" fillId="8" borderId="2" xfId="0" applyFont="1" applyFill="1" applyBorder="1" applyAlignment="1" applyProtection="1">
      <alignment horizontal="center" vertical="center" wrapText="1"/>
      <protection locked="0"/>
    </xf>
    <xf numFmtId="1" fontId="74" fillId="8" borderId="2" xfId="0" applyNumberFormat="1" applyFont="1" applyFill="1" applyBorder="1" applyAlignment="1" applyProtection="1">
      <alignment horizontal="center" vertical="center" wrapText="1"/>
      <protection locked="0"/>
    </xf>
    <xf numFmtId="1" fontId="74" fillId="8" borderId="30" xfId="0" applyNumberFormat="1" applyFont="1" applyFill="1" applyBorder="1" applyAlignment="1" applyProtection="1">
      <alignment horizontal="center" vertical="center" wrapText="1"/>
      <protection locked="0"/>
    </xf>
    <xf numFmtId="0" fontId="74" fillId="8" borderId="30" xfId="0" applyFont="1" applyFill="1" applyBorder="1" applyAlignment="1" applyProtection="1">
      <alignment horizontal="center" vertical="center" wrapText="1"/>
      <protection locked="0"/>
    </xf>
    <xf numFmtId="0" fontId="10" fillId="0" borderId="2" xfId="2" applyNumberFormat="1" applyFont="1" applyFill="1" applyBorder="1" applyAlignment="1">
      <alignment horizontal="center" vertical="center" wrapText="1"/>
    </xf>
    <xf numFmtId="9" fontId="80" fillId="6" borderId="2" xfId="1" applyNumberFormat="1" applyFont="1" applyFill="1" applyBorder="1" applyAlignment="1">
      <alignment horizontal="center" vertical="center" wrapText="1"/>
    </xf>
    <xf numFmtId="0" fontId="81" fillId="29" borderId="2" xfId="0" applyFont="1" applyFill="1" applyBorder="1" applyAlignment="1">
      <alignment vertical="center" wrapText="1"/>
    </xf>
    <xf numFmtId="0" fontId="81" fillId="29" borderId="25" xfId="0" applyFont="1" applyFill="1" applyBorder="1" applyAlignment="1">
      <alignment vertical="center" wrapText="1"/>
    </xf>
    <xf numFmtId="0" fontId="81" fillId="29" borderId="4" xfId="0" applyFont="1" applyFill="1" applyBorder="1" applyAlignment="1">
      <alignment vertical="center" wrapText="1"/>
    </xf>
    <xf numFmtId="0" fontId="81" fillId="29" borderId="42" xfId="0" applyFont="1" applyFill="1" applyBorder="1" applyAlignment="1">
      <alignment vertical="center" wrapText="1"/>
    </xf>
    <xf numFmtId="0" fontId="82" fillId="0" borderId="4" xfId="0" applyFont="1" applyBorder="1" applyAlignment="1">
      <alignment vertical="center" wrapText="1"/>
    </xf>
    <xf numFmtId="0" fontId="82" fillId="0" borderId="42" xfId="0" applyFont="1" applyBorder="1" applyAlignment="1">
      <alignment vertical="center" wrapText="1"/>
    </xf>
    <xf numFmtId="0" fontId="84" fillId="30" borderId="42" xfId="0" applyFont="1" applyFill="1" applyBorder="1" applyAlignment="1">
      <alignment wrapText="1"/>
    </xf>
    <xf numFmtId="0" fontId="84" fillId="30" borderId="68" xfId="0" applyFont="1" applyFill="1" applyBorder="1" applyAlignment="1">
      <alignment wrapText="1"/>
    </xf>
    <xf numFmtId="0" fontId="84" fillId="30" borderId="25" xfId="0" applyFont="1" applyFill="1" applyBorder="1" applyAlignment="1">
      <alignment wrapText="1"/>
    </xf>
    <xf numFmtId="9" fontId="85" fillId="9" borderId="2" xfId="0" applyNumberFormat="1" applyFont="1" applyFill="1" applyBorder="1" applyAlignment="1">
      <alignment horizontal="center" vertical="center" wrapText="1"/>
    </xf>
    <xf numFmtId="9" fontId="85" fillId="9" borderId="4" xfId="0" applyNumberFormat="1" applyFont="1" applyFill="1" applyBorder="1" applyAlignment="1">
      <alignment horizontal="center" vertical="center" wrapText="1"/>
    </xf>
    <xf numFmtId="9" fontId="85" fillId="9" borderId="45" xfId="0" applyNumberFormat="1" applyFont="1" applyFill="1" applyBorder="1" applyAlignment="1">
      <alignment horizontal="center" vertical="center" wrapText="1"/>
    </xf>
    <xf numFmtId="9" fontId="85" fillId="9" borderId="46" xfId="0" applyNumberFormat="1" applyFont="1" applyFill="1" applyBorder="1" applyAlignment="1">
      <alignment horizontal="center" vertical="center" wrapText="1"/>
    </xf>
    <xf numFmtId="0" fontId="85" fillId="0" borderId="0" xfId="0" applyFont="1" applyAlignment="1" applyProtection="1">
      <alignment vertical="center" wrapText="1"/>
      <protection locked="0"/>
    </xf>
    <xf numFmtId="0" fontId="86" fillId="0" borderId="0" xfId="0" applyFont="1" applyAlignment="1" applyProtection="1">
      <alignment vertical="center" wrapText="1"/>
      <protection locked="0"/>
    </xf>
    <xf numFmtId="10" fontId="87" fillId="0" borderId="2" xfId="0" applyNumberFormat="1" applyFont="1" applyBorder="1" applyAlignment="1" applyProtection="1">
      <alignment horizontal="center" vertical="center" wrapText="1"/>
      <protection locked="0"/>
    </xf>
    <xf numFmtId="9" fontId="83" fillId="30" borderId="4" xfId="0" applyNumberFormat="1" applyFont="1" applyFill="1" applyBorder="1" applyAlignment="1">
      <alignment horizontal="center" vertical="center" wrapText="1"/>
    </xf>
    <xf numFmtId="9" fontId="83" fillId="30" borderId="32" xfId="0" applyNumberFormat="1" applyFont="1" applyFill="1" applyBorder="1" applyAlignment="1">
      <alignment horizontal="center" vertical="center" wrapText="1"/>
    </xf>
    <xf numFmtId="9" fontId="83" fillId="30" borderId="2" xfId="0" applyNumberFormat="1" applyFont="1" applyFill="1" applyBorder="1" applyAlignment="1">
      <alignment horizontal="center" vertical="center" wrapText="1"/>
    </xf>
    <xf numFmtId="0" fontId="74" fillId="8" borderId="66" xfId="0" applyFont="1" applyFill="1" applyBorder="1" applyAlignment="1" applyProtection="1">
      <alignment horizontal="center" vertical="center" wrapText="1"/>
      <protection locked="0"/>
    </xf>
    <xf numFmtId="9" fontId="79" fillId="6" borderId="66" xfId="1" applyNumberFormat="1" applyFont="1" applyFill="1" applyBorder="1" applyAlignment="1">
      <alignment horizontal="center" vertical="center" wrapText="1"/>
    </xf>
    <xf numFmtId="0" fontId="74" fillId="7" borderId="66" xfId="0" applyFont="1" applyFill="1" applyBorder="1" applyAlignment="1" applyProtection="1">
      <alignment horizontal="center" vertical="center" wrapText="1"/>
      <protection locked="0"/>
    </xf>
    <xf numFmtId="0" fontId="74" fillId="0" borderId="66" xfId="0" applyFont="1" applyBorder="1" applyAlignment="1" applyProtection="1">
      <alignment horizontal="center" vertical="center" wrapText="1"/>
      <protection locked="0"/>
    </xf>
    <xf numFmtId="0" fontId="10" fillId="0" borderId="66" xfId="0" applyFont="1" applyBorder="1" applyAlignment="1">
      <alignment horizontal="justify" vertical="center" wrapText="1"/>
    </xf>
    <xf numFmtId="0" fontId="10" fillId="0" borderId="66" xfId="0" applyFont="1" applyBorder="1" applyAlignment="1">
      <alignment horizontal="center" vertical="center" wrapText="1"/>
    </xf>
    <xf numFmtId="0" fontId="74" fillId="6" borderId="66" xfId="0" applyFont="1" applyFill="1" applyBorder="1" applyAlignment="1" applyProtection="1">
      <alignment horizontal="center" vertical="center" wrapText="1"/>
      <protection locked="0"/>
    </xf>
    <xf numFmtId="9" fontId="0" fillId="6" borderId="66" xfId="0" applyNumberFormat="1" applyFill="1" applyBorder="1" applyAlignment="1">
      <alignment horizontal="justify" vertical="top" wrapText="1"/>
    </xf>
    <xf numFmtId="9" fontId="0" fillId="6" borderId="66" xfId="0" applyNumberFormat="1" applyFill="1" applyBorder="1" applyAlignment="1">
      <alignment horizontal="center" vertical="center" wrapText="1"/>
    </xf>
    <xf numFmtId="0" fontId="74" fillId="3" borderId="66" xfId="0" applyFont="1" applyFill="1" applyBorder="1" applyAlignment="1" applyProtection="1">
      <alignment horizontal="center" vertical="center" wrapText="1"/>
      <protection locked="0"/>
    </xf>
    <xf numFmtId="9" fontId="10" fillId="3" borderId="66" xfId="0" applyNumberFormat="1" applyFont="1" applyFill="1" applyBorder="1" applyAlignment="1">
      <alignment horizontal="left" vertical="top" wrapText="1"/>
    </xf>
    <xf numFmtId="0" fontId="10" fillId="3" borderId="55" xfId="1" applyFont="1" applyFill="1" applyBorder="1" applyAlignment="1" applyProtection="1">
      <alignment horizontal="center" vertical="center" wrapText="1"/>
      <protection locked="0"/>
    </xf>
    <xf numFmtId="0" fontId="80" fillId="10" borderId="2" xfId="0" applyFont="1" applyFill="1" applyBorder="1" applyAlignment="1">
      <alignment horizontal="left" vertical="center" wrapText="1"/>
    </xf>
    <xf numFmtId="0" fontId="80" fillId="29" borderId="25" xfId="0" applyFont="1" applyFill="1" applyBorder="1" applyAlignment="1">
      <alignment horizontal="left" vertical="center" wrapText="1"/>
    </xf>
    <xf numFmtId="0" fontId="81" fillId="29" borderId="25" xfId="0" applyFont="1" applyFill="1" applyBorder="1" applyAlignment="1">
      <alignment horizontal="left" vertical="center" wrapText="1"/>
    </xf>
    <xf numFmtId="0" fontId="80" fillId="10" borderId="4" xfId="0" applyFont="1" applyFill="1" applyBorder="1" applyAlignment="1">
      <alignment horizontal="left" vertical="center" wrapText="1"/>
    </xf>
    <xf numFmtId="0" fontId="80" fillId="29" borderId="42" xfId="0" applyFont="1" applyFill="1" applyBorder="1" applyAlignment="1">
      <alignment horizontal="left" vertical="center" wrapText="1"/>
    </xf>
    <xf numFmtId="0" fontId="81" fillId="29" borderId="42" xfId="0" applyFont="1" applyFill="1" applyBorder="1" applyAlignment="1">
      <alignment horizontal="left" vertical="center" wrapText="1"/>
    </xf>
    <xf numFmtId="0" fontId="88" fillId="29" borderId="4" xfId="0" applyFont="1" applyFill="1" applyBorder="1" applyAlignment="1">
      <alignment horizontal="left" vertical="center" wrapText="1"/>
    </xf>
    <xf numFmtId="0" fontId="88" fillId="29" borderId="42" xfId="0" applyFont="1" applyFill="1" applyBorder="1" applyAlignment="1">
      <alignment horizontal="left" vertical="center" wrapText="1"/>
    </xf>
    <xf numFmtId="0" fontId="88" fillId="29" borderId="32" xfId="0" applyFont="1" applyFill="1" applyBorder="1" applyAlignment="1">
      <alignment horizontal="left" vertical="center" wrapText="1"/>
    </xf>
    <xf numFmtId="0" fontId="88" fillId="29" borderId="68" xfId="0" applyFont="1" applyFill="1" applyBorder="1" applyAlignment="1">
      <alignment horizontal="left" vertical="center" wrapText="1"/>
    </xf>
    <xf numFmtId="9" fontId="35" fillId="7" borderId="2" xfId="0" applyNumberFormat="1" applyFont="1" applyFill="1" applyBorder="1" applyAlignment="1">
      <alignment horizontal="center" vertical="center" wrapText="1"/>
    </xf>
    <xf numFmtId="9" fontId="35" fillId="7" borderId="2" xfId="0" applyNumberFormat="1" applyFont="1" applyFill="1" applyBorder="1" applyAlignment="1">
      <alignment horizontal="justify" vertical="top" wrapText="1"/>
    </xf>
    <xf numFmtId="10" fontId="39" fillId="0" borderId="0" xfId="0" applyNumberFormat="1" applyFont="1"/>
    <xf numFmtId="9" fontId="46" fillId="20" borderId="2" xfId="0" applyNumberFormat="1" applyFont="1" applyFill="1" applyBorder="1" applyAlignment="1" applyProtection="1">
      <alignment horizontal="center" vertical="center" wrapText="1"/>
      <protection locked="0"/>
    </xf>
    <xf numFmtId="9" fontId="46" fillId="7" borderId="2" xfId="0" applyNumberFormat="1" applyFont="1" applyFill="1" applyBorder="1" applyAlignment="1" applyProtection="1">
      <alignment horizontal="center" vertical="center" wrapText="1"/>
      <protection locked="0"/>
    </xf>
    <xf numFmtId="9" fontId="46" fillId="7" borderId="2" xfId="0" applyNumberFormat="1" applyFont="1" applyFill="1" applyBorder="1" applyAlignment="1">
      <alignment horizontal="left" vertical="center" wrapText="1"/>
    </xf>
    <xf numFmtId="9" fontId="34" fillId="31" borderId="2" xfId="2" applyFont="1" applyFill="1" applyBorder="1" applyAlignment="1">
      <alignment horizontal="center" vertical="center" wrapText="1"/>
    </xf>
    <xf numFmtId="9" fontId="39" fillId="31" borderId="2" xfId="0" applyNumberFormat="1" applyFont="1" applyFill="1" applyBorder="1" applyAlignment="1">
      <alignment horizontal="center" vertical="center" wrapText="1"/>
    </xf>
    <xf numFmtId="0" fontId="90" fillId="30" borderId="42" xfId="0" applyFont="1" applyFill="1" applyBorder="1" applyAlignment="1">
      <alignment wrapText="1"/>
    </xf>
    <xf numFmtId="10" fontId="43" fillId="4" borderId="0" xfId="0" applyNumberFormat="1" applyFont="1" applyFill="1" applyAlignment="1">
      <alignment vertical="center" wrapText="1"/>
    </xf>
    <xf numFmtId="0" fontId="35" fillId="0" borderId="2" xfId="0" applyFont="1" applyBorder="1" applyAlignment="1">
      <alignment horizontal="justify" vertical="center" wrapText="1"/>
    </xf>
    <xf numFmtId="10" fontId="39" fillId="8" borderId="2" xfId="0" applyNumberFormat="1" applyFont="1" applyFill="1" applyBorder="1" applyAlignment="1" applyProtection="1">
      <alignment horizontal="center" vertical="center" wrapText="1"/>
      <protection locked="0"/>
    </xf>
    <xf numFmtId="10" fontId="39" fillId="4" borderId="66" xfId="0" applyNumberFormat="1" applyFont="1" applyFill="1" applyBorder="1" applyAlignment="1" applyProtection="1">
      <alignment horizontal="center" vertical="center" wrapText="1"/>
      <protection locked="0"/>
    </xf>
    <xf numFmtId="10" fontId="39" fillId="4" borderId="25" xfId="0" applyNumberFormat="1" applyFont="1" applyFill="1" applyBorder="1" applyAlignment="1" applyProtection="1">
      <alignment horizontal="center" vertical="center" wrapText="1"/>
      <protection locked="0"/>
    </xf>
    <xf numFmtId="9" fontId="46" fillId="0" borderId="2" xfId="3" applyFont="1" applyBorder="1" applyAlignment="1" applyProtection="1">
      <alignment horizontal="center" vertical="center" wrapText="1"/>
      <protection locked="0"/>
    </xf>
    <xf numFmtId="0" fontId="88" fillId="32" borderId="25" xfId="0" applyFont="1" applyFill="1" applyBorder="1" applyAlignment="1">
      <alignment vertical="center" wrapText="1"/>
    </xf>
    <xf numFmtId="0" fontId="43" fillId="4" borderId="0" xfId="0" applyFont="1" applyFill="1" applyAlignment="1">
      <alignment horizontal="center" vertical="center" wrapText="1"/>
    </xf>
    <xf numFmtId="0" fontId="88" fillId="32" borderId="2" xfId="0" applyFont="1" applyFill="1" applyBorder="1" applyAlignment="1">
      <alignment horizontal="center" vertical="center" wrapText="1"/>
    </xf>
    <xf numFmtId="0" fontId="88" fillId="32" borderId="25" xfId="0" applyFont="1" applyFill="1" applyBorder="1" applyAlignment="1">
      <alignment horizontal="center" vertical="center" wrapText="1"/>
    </xf>
    <xf numFmtId="9" fontId="88" fillId="30" borderId="4" xfId="0" applyNumberFormat="1" applyFont="1" applyFill="1" applyBorder="1" applyAlignment="1">
      <alignment horizontal="center" vertical="center" wrapText="1"/>
    </xf>
    <xf numFmtId="9" fontId="88" fillId="30" borderId="42" xfId="0" applyNumberFormat="1" applyFont="1" applyFill="1" applyBorder="1" applyAlignment="1">
      <alignment horizontal="center" vertical="center" wrapText="1"/>
    </xf>
    <xf numFmtId="9" fontId="88" fillId="32" borderId="42" xfId="0" applyNumberFormat="1" applyFont="1" applyFill="1" applyBorder="1" applyAlignment="1">
      <alignment horizontal="center" vertical="center" wrapText="1"/>
    </xf>
    <xf numFmtId="9" fontId="88" fillId="30" borderId="70" xfId="0" applyNumberFormat="1" applyFont="1" applyFill="1" applyBorder="1" applyAlignment="1">
      <alignment horizontal="center" vertical="center" wrapText="1"/>
    </xf>
    <xf numFmtId="9" fontId="88" fillId="30" borderId="71" xfId="0" applyNumberFormat="1" applyFont="1" applyFill="1" applyBorder="1" applyAlignment="1">
      <alignment horizontal="center" vertical="center" wrapText="1"/>
    </xf>
    <xf numFmtId="9" fontId="88" fillId="30" borderId="72" xfId="0" applyNumberFormat="1" applyFont="1" applyFill="1" applyBorder="1" applyAlignment="1">
      <alignment horizontal="center" vertical="center" wrapText="1"/>
    </xf>
    <xf numFmtId="9" fontId="88" fillId="30" borderId="73" xfId="0" applyNumberFormat="1" applyFont="1" applyFill="1" applyBorder="1" applyAlignment="1">
      <alignment horizontal="center" vertical="center" wrapText="1"/>
    </xf>
    <xf numFmtId="0" fontId="34" fillId="4" borderId="0" xfId="0" applyFont="1" applyFill="1" applyAlignment="1">
      <alignment horizontal="center" vertical="center" wrapText="1"/>
    </xf>
    <xf numFmtId="0" fontId="90" fillId="32" borderId="42" xfId="0" applyFont="1" applyFill="1" applyBorder="1" applyAlignment="1">
      <alignment vertical="center" wrapText="1"/>
    </xf>
    <xf numFmtId="0" fontId="90" fillId="32" borderId="69" xfId="0" applyFont="1" applyFill="1" applyBorder="1" applyAlignment="1">
      <alignment vertical="center" wrapText="1"/>
    </xf>
    <xf numFmtId="0" fontId="88" fillId="32" borderId="42" xfId="0" applyFont="1" applyFill="1" applyBorder="1" applyAlignment="1">
      <alignment vertical="center" wrapText="1"/>
    </xf>
    <xf numFmtId="0" fontId="82" fillId="30" borderId="4" xfId="0" applyFont="1" applyFill="1" applyBorder="1" applyAlignment="1">
      <alignment vertical="center" wrapText="1"/>
    </xf>
    <xf numFmtId="0" fontId="82" fillId="30" borderId="69" xfId="0" applyFont="1" applyFill="1" applyBorder="1" applyAlignment="1">
      <alignment vertical="center" wrapText="1"/>
    </xf>
    <xf numFmtId="0" fontId="88" fillId="30" borderId="71" xfId="0" applyFont="1" applyFill="1" applyBorder="1" applyAlignment="1">
      <alignment vertical="center" wrapText="1"/>
    </xf>
    <xf numFmtId="0" fontId="82" fillId="30" borderId="73" xfId="0" applyFont="1" applyFill="1" applyBorder="1" applyAlignment="1">
      <alignment vertical="center" wrapText="1"/>
    </xf>
    <xf numFmtId="0" fontId="82" fillId="30" borderId="74" xfId="0" applyFont="1" applyFill="1" applyBorder="1" applyAlignment="1">
      <alignment vertical="center" wrapText="1"/>
    </xf>
    <xf numFmtId="9" fontId="34" fillId="0" borderId="55" xfId="2" applyFont="1" applyFill="1" applyBorder="1" applyAlignment="1">
      <alignment horizontal="center" vertical="center" wrapText="1"/>
    </xf>
    <xf numFmtId="0" fontId="51" fillId="18" borderId="25" xfId="0" applyFont="1" applyFill="1" applyBorder="1" applyAlignment="1" applyProtection="1">
      <alignment horizontal="center" vertical="center" wrapText="1"/>
      <protection locked="0"/>
    </xf>
    <xf numFmtId="9" fontId="46" fillId="0" borderId="2" xfId="0" applyNumberFormat="1" applyFont="1" applyBorder="1" applyAlignment="1" applyProtection="1">
      <alignment horizontal="center" vertical="center" wrapText="1"/>
      <protection locked="0"/>
    </xf>
    <xf numFmtId="9" fontId="43" fillId="0" borderId="0" xfId="0" applyNumberFormat="1" applyFont="1" applyAlignment="1">
      <alignment vertical="center" wrapText="1"/>
    </xf>
    <xf numFmtId="10" fontId="43" fillId="0" borderId="0" xfId="0" applyNumberFormat="1" applyFont="1" applyAlignment="1">
      <alignment vertical="center" wrapText="1"/>
    </xf>
    <xf numFmtId="9" fontId="39" fillId="2" borderId="2" xfId="0" applyNumberFormat="1" applyFont="1" applyFill="1" applyBorder="1" applyAlignment="1">
      <alignment horizontal="center" vertical="center" wrapText="1"/>
    </xf>
    <xf numFmtId="9" fontId="34" fillId="0" borderId="2" xfId="0" applyNumberFormat="1" applyFont="1" applyBorder="1" applyAlignment="1">
      <alignment horizontal="left" vertical="center" wrapText="1"/>
    </xf>
    <xf numFmtId="9" fontId="46" fillId="7" borderId="2" xfId="0" applyNumberFormat="1" applyFont="1" applyFill="1" applyBorder="1" applyAlignment="1">
      <alignment horizontal="justify" vertical="center" wrapText="1"/>
    </xf>
    <xf numFmtId="0" fontId="51" fillId="18" borderId="55" xfId="0" applyFont="1" applyFill="1" applyBorder="1" applyAlignment="1" applyProtection="1">
      <alignment horizontal="center" vertical="center" wrapText="1"/>
      <protection locked="0"/>
    </xf>
    <xf numFmtId="9" fontId="46" fillId="0" borderId="25" xfId="3" applyFont="1" applyFill="1" applyBorder="1" applyAlignment="1" applyProtection="1">
      <alignment horizontal="center" vertical="center" wrapText="1"/>
      <protection locked="0"/>
    </xf>
    <xf numFmtId="0" fontId="91" fillId="0" borderId="66" xfId="0" applyFont="1" applyBorder="1" applyAlignment="1">
      <alignment vertical="center" wrapText="1"/>
    </xf>
    <xf numFmtId="0" fontId="51" fillId="18" borderId="75" xfId="0" applyFont="1" applyFill="1" applyBorder="1" applyAlignment="1" applyProtection="1">
      <alignment horizontal="center" vertical="center" wrapText="1"/>
      <protection locked="0"/>
    </xf>
    <xf numFmtId="9" fontId="89" fillId="4" borderId="2" xfId="2" applyFont="1" applyFill="1" applyBorder="1" applyAlignment="1">
      <alignment horizontal="center" vertical="center" wrapText="1"/>
    </xf>
    <xf numFmtId="9" fontId="34" fillId="0" borderId="55" xfId="0" applyNumberFormat="1" applyFont="1" applyBorder="1" applyAlignment="1">
      <alignment horizontal="left" vertical="center" wrapText="1"/>
    </xf>
    <xf numFmtId="9" fontId="39" fillId="33" borderId="2" xfId="0" applyNumberFormat="1" applyFont="1" applyFill="1" applyBorder="1" applyAlignment="1">
      <alignment horizontal="center" vertical="center" wrapText="1"/>
    </xf>
    <xf numFmtId="9" fontId="34" fillId="33" borderId="2" xfId="2" applyFont="1" applyFill="1" applyBorder="1" applyAlignment="1">
      <alignment horizontal="center" vertical="center" wrapText="1"/>
    </xf>
    <xf numFmtId="9" fontId="34" fillId="0" borderId="55" xfId="0" applyNumberFormat="1" applyFont="1" applyBorder="1" applyAlignment="1">
      <alignment horizontal="left" vertical="top" wrapText="1"/>
    </xf>
    <xf numFmtId="0" fontId="91" fillId="0" borderId="66" xfId="0" applyFont="1" applyBorder="1" applyAlignment="1">
      <alignment horizontal="left" vertical="top" wrapText="1"/>
    </xf>
    <xf numFmtId="9" fontId="34" fillId="7" borderId="2" xfId="0" applyNumberFormat="1" applyFont="1" applyFill="1" applyBorder="1" applyAlignment="1">
      <alignment horizontal="left" vertical="top" wrapText="1"/>
    </xf>
    <xf numFmtId="1" fontId="46" fillId="8" borderId="2" xfId="0" applyNumberFormat="1" applyFont="1" applyFill="1" applyBorder="1" applyAlignment="1" applyProtection="1">
      <alignment horizontal="center" vertical="center" wrapText="1"/>
      <protection locked="0"/>
    </xf>
    <xf numFmtId="9" fontId="43" fillId="4" borderId="0" xfId="0" applyNumberFormat="1" applyFont="1" applyFill="1" applyAlignment="1">
      <alignment vertical="center" wrapText="1"/>
    </xf>
    <xf numFmtId="10" fontId="46" fillId="8" borderId="2" xfId="0" applyNumberFormat="1" applyFont="1" applyFill="1" applyBorder="1" applyAlignment="1" applyProtection="1">
      <alignment horizontal="center" vertical="center" wrapText="1"/>
      <protection locked="0"/>
    </xf>
    <xf numFmtId="9" fontId="92" fillId="7" borderId="2" xfId="0" applyNumberFormat="1" applyFont="1" applyFill="1" applyBorder="1" applyAlignment="1">
      <alignment horizontal="center" vertical="center" wrapText="1"/>
    </xf>
    <xf numFmtId="0" fontId="83" fillId="30" borderId="42" xfId="0" applyFont="1" applyFill="1" applyBorder="1" applyAlignment="1">
      <alignment horizontal="center" vertical="center" wrapText="1"/>
    </xf>
    <xf numFmtId="10" fontId="39" fillId="34" borderId="2" xfId="0" applyNumberFormat="1" applyFont="1" applyFill="1" applyBorder="1" applyAlignment="1" applyProtection="1">
      <alignment horizontal="center" vertical="center" wrapText="1"/>
      <protection locked="0"/>
    </xf>
    <xf numFmtId="9" fontId="83" fillId="30" borderId="25" xfId="0" applyNumberFormat="1" applyFont="1" applyFill="1" applyBorder="1" applyAlignment="1">
      <alignment horizontal="center" vertical="center" wrapText="1"/>
    </xf>
    <xf numFmtId="9" fontId="83" fillId="30" borderId="42" xfId="0" applyNumberFormat="1" applyFont="1" applyFill="1" applyBorder="1" applyAlignment="1">
      <alignment horizontal="center" vertical="center" wrapText="1"/>
    </xf>
    <xf numFmtId="9" fontId="9" fillId="7" borderId="2" xfId="9" applyNumberFormat="1" applyFill="1" applyBorder="1" applyAlignment="1">
      <alignment horizontal="center" vertical="center" wrapText="1"/>
    </xf>
    <xf numFmtId="0" fontId="91" fillId="0" borderId="66" xfId="0" applyFont="1" applyBorder="1" applyAlignment="1">
      <alignment horizontal="center" vertical="center" wrapText="1"/>
    </xf>
    <xf numFmtId="0" fontId="39" fillId="3" borderId="66" xfId="0" applyFont="1" applyFill="1" applyBorder="1" applyAlignment="1">
      <alignment horizontal="center" vertical="center" wrapText="1"/>
    </xf>
    <xf numFmtId="0" fontId="39" fillId="3" borderId="62" xfId="0" applyFont="1" applyFill="1" applyBorder="1" applyAlignment="1">
      <alignment horizontal="center" vertical="center" wrapText="1"/>
    </xf>
    <xf numFmtId="0" fontId="39" fillId="3" borderId="68" xfId="0" applyFont="1" applyFill="1" applyBorder="1" applyAlignment="1">
      <alignment horizontal="center" vertical="center" wrapText="1"/>
    </xf>
    <xf numFmtId="9" fontId="46" fillId="7" borderId="30" xfId="0" applyNumberFormat="1" applyFont="1" applyFill="1" applyBorder="1" applyAlignment="1" applyProtection="1">
      <alignment horizontal="center" vertical="center" wrapText="1"/>
      <protection locked="0"/>
    </xf>
    <xf numFmtId="164" fontId="46" fillId="7" borderId="2" xfId="0" applyNumberFormat="1" applyFont="1" applyFill="1" applyBorder="1" applyAlignment="1" applyProtection="1">
      <alignment horizontal="center" vertical="center" wrapText="1"/>
      <protection locked="0"/>
    </xf>
    <xf numFmtId="9" fontId="34" fillId="7" borderId="30" xfId="0" applyNumberFormat="1" applyFont="1" applyFill="1" applyBorder="1" applyAlignment="1">
      <alignment horizontal="left" vertical="top" wrapText="1"/>
    </xf>
    <xf numFmtId="0" fontId="0" fillId="5" borderId="76" xfId="0" applyFill="1" applyBorder="1" applyAlignment="1" applyProtection="1">
      <alignment horizontal="center" vertical="center" wrapText="1"/>
      <protection locked="0"/>
    </xf>
    <xf numFmtId="0" fontId="0" fillId="5" borderId="77" xfId="0" applyFill="1" applyBorder="1" applyAlignment="1" applyProtection="1">
      <alignment horizontal="center" vertical="center" wrapText="1"/>
      <protection locked="0"/>
    </xf>
    <xf numFmtId="0" fontId="34" fillId="4" borderId="78" xfId="0" applyFont="1" applyFill="1" applyBorder="1" applyAlignment="1">
      <alignment horizontal="justify" vertical="center" wrapText="1"/>
    </xf>
    <xf numFmtId="9" fontId="0" fillId="0" borderId="78" xfId="0" applyNumberFormat="1"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10" fontId="0" fillId="0" borderId="78" xfId="0" applyNumberFormat="1" applyBorder="1" applyAlignment="1" applyProtection="1">
      <alignment horizontal="center" vertical="center" wrapText="1"/>
      <protection locked="0"/>
    </xf>
    <xf numFmtId="10" fontId="0" fillId="4" borderId="78" xfId="0" applyNumberFormat="1" applyFill="1" applyBorder="1" applyAlignment="1" applyProtection="1">
      <alignment horizontal="center" vertical="center" wrapText="1"/>
      <protection locked="0"/>
    </xf>
    <xf numFmtId="0" fontId="34" fillId="0" borderId="78" xfId="0" applyFont="1" applyBorder="1" applyAlignment="1">
      <alignment horizontal="justify" vertical="center" wrapText="1"/>
    </xf>
    <xf numFmtId="0" fontId="34" fillId="0" borderId="78" xfId="0" applyFont="1" applyBorder="1" applyAlignment="1">
      <alignment horizontal="justify" vertical="top" wrapText="1"/>
    </xf>
    <xf numFmtId="0" fontId="34" fillId="0" borderId="78" xfId="0" applyFont="1" applyBorder="1" applyAlignment="1">
      <alignment horizontal="center" vertical="center" wrapText="1"/>
    </xf>
    <xf numFmtId="0" fontId="34" fillId="4" borderId="78" xfId="0" applyFont="1" applyFill="1" applyBorder="1" applyAlignment="1" applyProtection="1">
      <alignment horizontal="center" vertical="center" wrapText="1"/>
      <protection locked="0"/>
    </xf>
    <xf numFmtId="0" fontId="34" fillId="0" borderId="78" xfId="0" applyFont="1" applyBorder="1" applyAlignment="1" applyProtection="1">
      <alignment horizontal="center" vertical="center" wrapText="1"/>
      <protection locked="0"/>
    </xf>
    <xf numFmtId="0" fontId="34" fillId="0" borderId="78" xfId="0" applyFont="1" applyBorder="1" applyAlignment="1" applyProtection="1">
      <alignment horizontal="justify" vertical="top" wrapText="1"/>
      <protection locked="0"/>
    </xf>
    <xf numFmtId="0" fontId="46" fillId="0" borderId="78" xfId="0" applyFont="1" applyBorder="1" applyAlignment="1" applyProtection="1">
      <alignment horizontal="center" vertical="center" wrapText="1"/>
      <protection locked="0"/>
    </xf>
    <xf numFmtId="0" fontId="67" fillId="0" borderId="78" xfId="0" applyFont="1" applyBorder="1" applyAlignment="1" applyProtection="1">
      <alignment vertical="center" wrapText="1"/>
      <protection locked="0"/>
    </xf>
    <xf numFmtId="0" fontId="39" fillId="5" borderId="76" xfId="0" applyFont="1" applyFill="1" applyBorder="1" applyAlignment="1" applyProtection="1">
      <alignment horizontal="center" vertical="center" wrapText="1"/>
      <protection locked="0"/>
    </xf>
    <xf numFmtId="0" fontId="39" fillId="5" borderId="77" xfId="0" applyFont="1" applyFill="1" applyBorder="1" applyAlignment="1" applyProtection="1">
      <alignment horizontal="center" vertical="center" wrapText="1"/>
      <protection locked="0"/>
    </xf>
    <xf numFmtId="9" fontId="39" fillId="0" borderId="78" xfId="0" applyNumberFormat="1" applyFont="1" applyBorder="1" applyAlignment="1" applyProtection="1">
      <alignment horizontal="center" vertical="center" wrapText="1"/>
      <protection locked="0"/>
    </xf>
    <xf numFmtId="0" fontId="39" fillId="0" borderId="78" xfId="0" applyFont="1" applyBorder="1" applyAlignment="1" applyProtection="1">
      <alignment horizontal="center" vertical="center" wrapText="1"/>
      <protection locked="0"/>
    </xf>
    <xf numFmtId="10" fontId="39" fillId="0" borderId="78" xfId="0" applyNumberFormat="1" applyFont="1" applyBorder="1" applyAlignment="1" applyProtection="1">
      <alignment horizontal="center" vertical="center" wrapText="1"/>
      <protection locked="0"/>
    </xf>
    <xf numFmtId="10" fontId="39" fillId="4" borderId="78" xfId="0" applyNumberFormat="1" applyFont="1" applyFill="1" applyBorder="1" applyAlignment="1" applyProtection="1">
      <alignment horizontal="center" vertical="center" wrapText="1"/>
      <protection locked="0"/>
    </xf>
    <xf numFmtId="0" fontId="17" fillId="0" borderId="83" xfId="0" applyFont="1" applyBorder="1" applyAlignment="1" applyProtection="1">
      <alignment vertical="center" wrapText="1"/>
      <protection locked="0"/>
    </xf>
    <xf numFmtId="0" fontId="39" fillId="28" borderId="84" xfId="0" applyFont="1" applyFill="1" applyBorder="1" applyAlignment="1" applyProtection="1">
      <alignment horizontal="center" vertical="center" wrapText="1"/>
      <protection locked="0"/>
    </xf>
    <xf numFmtId="10" fontId="0" fillId="0" borderId="0" xfId="0" applyNumberFormat="1"/>
    <xf numFmtId="164" fontId="46" fillId="7" borderId="2" xfId="0" applyNumberFormat="1" applyFont="1" applyFill="1" applyBorder="1" applyAlignment="1" applyProtection="1">
      <alignment vertical="center" wrapText="1"/>
      <protection locked="0"/>
    </xf>
    <xf numFmtId="0" fontId="96" fillId="0" borderId="0" xfId="0" applyFont="1" applyAlignment="1">
      <alignment wrapText="1"/>
    </xf>
    <xf numFmtId="0" fontId="98" fillId="0" borderId="0" xfId="0" applyFont="1"/>
    <xf numFmtId="0" fontId="99" fillId="0" borderId="0" xfId="0" applyFont="1" applyAlignment="1">
      <alignment wrapText="1"/>
    </xf>
    <xf numFmtId="0" fontId="102" fillId="0" borderId="0" xfId="0" applyFont="1"/>
    <xf numFmtId="0" fontId="99" fillId="0" borderId="0" xfId="0" applyFont="1" applyAlignment="1">
      <alignment horizontal="center" vertical="center" wrapText="1"/>
    </xf>
    <xf numFmtId="0" fontId="0" fillId="0" borderId="0" xfId="0" applyAlignment="1">
      <alignment horizontal="center" vertical="center"/>
    </xf>
    <xf numFmtId="0" fontId="105" fillId="0" borderId="71" xfId="0" applyFont="1" applyBorder="1" applyAlignment="1">
      <alignment horizontal="center" vertical="center" wrapText="1"/>
    </xf>
    <xf numFmtId="0" fontId="106" fillId="0" borderId="0" xfId="0" applyFont="1" applyAlignment="1">
      <alignment horizontal="center" vertical="center" wrapText="1"/>
    </xf>
    <xf numFmtId="0" fontId="104" fillId="0" borderId="0" xfId="0" applyFont="1" applyAlignment="1">
      <alignment horizontal="center" vertical="center" wrapText="1"/>
    </xf>
    <xf numFmtId="0" fontId="104" fillId="25" borderId="25" xfId="0" applyFont="1" applyFill="1" applyBorder="1" applyAlignment="1">
      <alignment horizontal="center" vertical="center" wrapText="1"/>
    </xf>
    <xf numFmtId="0" fontId="108" fillId="25" borderId="42" xfId="0" applyFont="1" applyFill="1" applyBorder="1" applyAlignment="1">
      <alignment horizontal="center" vertical="center" wrapText="1"/>
    </xf>
    <xf numFmtId="0" fontId="104" fillId="25" borderId="68" xfId="0" applyFont="1" applyFill="1" applyBorder="1" applyAlignment="1">
      <alignment horizontal="center" vertical="center" wrapText="1"/>
    </xf>
    <xf numFmtId="9" fontId="104" fillId="25" borderId="68" xfId="0" applyNumberFormat="1" applyFont="1" applyFill="1" applyBorder="1" applyAlignment="1">
      <alignment horizontal="center" vertical="center" wrapText="1"/>
    </xf>
    <xf numFmtId="0" fontId="104" fillId="25" borderId="42" xfId="0" applyFont="1" applyFill="1" applyBorder="1" applyAlignment="1">
      <alignment horizontal="center" vertical="center" wrapText="1"/>
    </xf>
    <xf numFmtId="0" fontId="96" fillId="0" borderId="0" xfId="0" applyFont="1" applyAlignment="1">
      <alignment horizontal="center" vertical="center" wrapText="1"/>
    </xf>
    <xf numFmtId="0" fontId="96" fillId="0" borderId="65" xfId="0" applyFont="1" applyBorder="1" applyAlignment="1">
      <alignment horizontal="center" vertical="center" wrapText="1"/>
    </xf>
    <xf numFmtId="0" fontId="97" fillId="0" borderId="42" xfId="0" applyFont="1" applyBorder="1" applyAlignment="1">
      <alignment horizontal="center" vertical="center" wrapText="1"/>
    </xf>
    <xf numFmtId="10" fontId="96" fillId="10" borderId="25" xfId="0" applyNumberFormat="1" applyFont="1" applyFill="1" applyBorder="1" applyAlignment="1">
      <alignment horizontal="center" vertical="center" wrapText="1"/>
    </xf>
    <xf numFmtId="9" fontId="96" fillId="10" borderId="25" xfId="0" applyNumberFormat="1" applyFont="1" applyFill="1" applyBorder="1" applyAlignment="1">
      <alignment horizontal="center" vertical="center" wrapText="1"/>
    </xf>
    <xf numFmtId="0" fontId="96" fillId="10" borderId="25" xfId="0" applyFont="1" applyFill="1" applyBorder="1" applyAlignment="1">
      <alignment horizontal="center" vertical="center" wrapText="1"/>
    </xf>
    <xf numFmtId="0" fontId="97" fillId="10" borderId="25" xfId="0" applyFont="1" applyFill="1" applyBorder="1" applyAlignment="1">
      <alignment horizontal="center" vertical="center" wrapText="1"/>
    </xf>
    <xf numFmtId="0" fontId="97" fillId="0" borderId="25" xfId="0" applyFont="1" applyBorder="1" applyAlignment="1">
      <alignment horizontal="center" vertical="center" wrapText="1"/>
    </xf>
    <xf numFmtId="0" fontId="97" fillId="0" borderId="42" xfId="0" quotePrefix="1" applyFont="1" applyBorder="1" applyAlignment="1">
      <alignment horizontal="center" vertical="center" wrapText="1"/>
    </xf>
    <xf numFmtId="0" fontId="97" fillId="0" borderId="25" xfId="0" quotePrefix="1" applyFont="1" applyBorder="1" applyAlignment="1">
      <alignment horizontal="center" vertical="center" wrapText="1"/>
    </xf>
    <xf numFmtId="0" fontId="96" fillId="0" borderId="94" xfId="0" applyFont="1" applyBorder="1" applyAlignment="1">
      <alignment horizontal="center" vertical="center" wrapText="1"/>
    </xf>
    <xf numFmtId="10" fontId="96" fillId="10" borderId="42" xfId="0" applyNumberFormat="1" applyFont="1" applyFill="1" applyBorder="1" applyAlignment="1">
      <alignment horizontal="center" vertical="center" wrapText="1"/>
    </xf>
    <xf numFmtId="9" fontId="96" fillId="10" borderId="42" xfId="0" applyNumberFormat="1" applyFont="1" applyFill="1" applyBorder="1" applyAlignment="1">
      <alignment horizontal="center" vertical="center" wrapText="1"/>
    </xf>
    <xf numFmtId="0" fontId="96" fillId="10" borderId="42" xfId="0" applyFont="1" applyFill="1" applyBorder="1" applyAlignment="1">
      <alignment horizontal="center" vertical="center" wrapText="1"/>
    </xf>
    <xf numFmtId="0" fontId="97" fillId="10" borderId="42" xfId="0" applyFont="1" applyFill="1" applyBorder="1" applyAlignment="1">
      <alignment horizontal="center" vertical="center" wrapText="1"/>
    </xf>
    <xf numFmtId="0" fontId="96" fillId="0" borderId="42" xfId="0" applyFont="1" applyBorder="1" applyAlignment="1">
      <alignment horizontal="center" vertical="center" wrapText="1"/>
    </xf>
    <xf numFmtId="9" fontId="97" fillId="0" borderId="42" xfId="0" applyNumberFormat="1" applyFont="1" applyBorder="1" applyAlignment="1">
      <alignment horizontal="center" vertical="center" wrapText="1"/>
    </xf>
    <xf numFmtId="0" fontId="96" fillId="9" borderId="42" xfId="0" applyFont="1" applyFill="1" applyBorder="1" applyAlignment="1">
      <alignment horizontal="center" vertical="center" wrapText="1"/>
    </xf>
    <xf numFmtId="0" fontId="96" fillId="10" borderId="0" xfId="0" applyFont="1" applyFill="1" applyAlignment="1">
      <alignment horizontal="center" vertical="center" wrapText="1"/>
    </xf>
    <xf numFmtId="10" fontId="96" fillId="0" borderId="0" xfId="0" applyNumberFormat="1" applyFont="1" applyAlignment="1">
      <alignment horizontal="center" vertical="center" wrapText="1"/>
    </xf>
    <xf numFmtId="0" fontId="103" fillId="36" borderId="104" xfId="0" applyFont="1" applyFill="1" applyBorder="1" applyAlignment="1">
      <alignment horizontal="center" vertical="center" wrapText="1"/>
    </xf>
    <xf numFmtId="9" fontId="97" fillId="0" borderId="2" xfId="0" applyNumberFormat="1" applyFont="1" applyBorder="1" applyAlignment="1">
      <alignment horizontal="center" vertical="center" wrapText="1"/>
    </xf>
    <xf numFmtId="9" fontId="97" fillId="0" borderId="25" xfId="0" applyNumberFormat="1" applyFont="1" applyBorder="1" applyAlignment="1">
      <alignment horizontal="center" vertical="center" wrapText="1"/>
    </xf>
    <xf numFmtId="0" fontId="97" fillId="0" borderId="4" xfId="0" applyFont="1" applyBorder="1" applyAlignment="1">
      <alignment horizontal="center" vertical="center" wrapText="1"/>
    </xf>
    <xf numFmtId="9" fontId="97" fillId="0" borderId="4" xfId="0" applyNumberFormat="1" applyFont="1" applyBorder="1" applyAlignment="1">
      <alignment horizontal="center" vertical="center" wrapText="1"/>
    </xf>
    <xf numFmtId="9" fontId="96" fillId="10" borderId="4" xfId="0" applyNumberFormat="1" applyFont="1" applyFill="1" applyBorder="1" applyAlignment="1">
      <alignment horizontal="center" vertical="center" wrapText="1"/>
    </xf>
    <xf numFmtId="0" fontId="109" fillId="19" borderId="2" xfId="0" applyFont="1" applyFill="1" applyBorder="1" applyAlignment="1" applyProtection="1">
      <alignment horizontal="center" vertical="center" wrapText="1"/>
      <protection locked="0"/>
    </xf>
    <xf numFmtId="1" fontId="10" fillId="4" borderId="2" xfId="0" applyNumberFormat="1" applyFont="1" applyFill="1" applyBorder="1" applyAlignment="1">
      <alignment horizontal="center" vertical="center" wrapText="1"/>
    </xf>
    <xf numFmtId="9" fontId="93" fillId="0" borderId="2" xfId="0" applyNumberFormat="1" applyFont="1" applyBorder="1" applyAlignment="1">
      <alignment horizontal="center" vertical="center" wrapText="1"/>
    </xf>
    <xf numFmtId="9" fontId="93" fillId="0" borderId="25" xfId="0" applyNumberFormat="1" applyFont="1" applyBorder="1" applyAlignment="1">
      <alignment horizontal="center" vertical="center" wrapText="1"/>
    </xf>
    <xf numFmtId="0" fontId="93" fillId="0" borderId="25" xfId="0" applyFont="1" applyBorder="1" applyAlignment="1">
      <alignment horizontal="center" vertical="center" wrapText="1"/>
    </xf>
    <xf numFmtId="0" fontId="0" fillId="0" borderId="107" xfId="0" applyBorder="1" applyAlignment="1" applyProtection="1">
      <alignment horizontal="center" vertical="center" wrapText="1"/>
      <protection locked="0"/>
    </xf>
    <xf numFmtId="0" fontId="71" fillId="0" borderId="107" xfId="0" applyFont="1" applyBorder="1" applyAlignment="1" applyProtection="1">
      <alignment vertical="center" wrapText="1"/>
      <protection locked="0"/>
    </xf>
    <xf numFmtId="0" fontId="39" fillId="28" borderId="113" xfId="0" applyFont="1" applyFill="1" applyBorder="1" applyAlignment="1" applyProtection="1">
      <alignment horizontal="center" vertical="center" wrapText="1"/>
      <protection locked="0"/>
    </xf>
    <xf numFmtId="0" fontId="46" fillId="20" borderId="114" xfId="0" applyFont="1" applyFill="1" applyBorder="1" applyAlignment="1" applyProtection="1">
      <alignment horizontal="center" vertical="center" wrapText="1"/>
      <protection locked="0"/>
    </xf>
    <xf numFmtId="9" fontId="34" fillId="7" borderId="114" xfId="0" applyNumberFormat="1" applyFont="1" applyFill="1" applyBorder="1" applyAlignment="1">
      <alignment horizontal="center" vertical="center" wrapText="1"/>
    </xf>
    <xf numFmtId="9" fontId="34" fillId="20" borderId="114" xfId="0" applyNumberFormat="1" applyFont="1" applyFill="1" applyBorder="1" applyAlignment="1">
      <alignment horizontal="center" vertical="center" wrapText="1"/>
    </xf>
    <xf numFmtId="0" fontId="46" fillId="19" borderId="114" xfId="0" applyFont="1" applyFill="1" applyBorder="1" applyAlignment="1" applyProtection="1">
      <alignment horizontal="center" vertical="center" wrapText="1"/>
      <protection locked="0"/>
    </xf>
    <xf numFmtId="0" fontId="34" fillId="19" borderId="114" xfId="0" applyFont="1" applyFill="1" applyBorder="1" applyAlignment="1">
      <alignment horizontal="justify" vertical="top" wrapText="1"/>
    </xf>
    <xf numFmtId="9" fontId="34" fillId="19" borderId="114" xfId="0" applyNumberFormat="1" applyFont="1" applyFill="1" applyBorder="1" applyAlignment="1">
      <alignment horizontal="left" vertical="top" wrapText="1"/>
    </xf>
    <xf numFmtId="9" fontId="34" fillId="19" borderId="115" xfId="0" applyNumberFormat="1" applyFont="1" applyFill="1" applyBorder="1" applyAlignment="1">
      <alignment horizontal="left" vertical="top" wrapText="1"/>
    </xf>
    <xf numFmtId="0" fontId="44" fillId="0" borderId="107" xfId="0" applyFont="1" applyBorder="1" applyAlignment="1" applyProtection="1">
      <alignment vertical="center" wrapText="1"/>
      <protection locked="0"/>
    </xf>
    <xf numFmtId="0" fontId="39" fillId="4" borderId="107" xfId="0" applyFont="1" applyFill="1" applyBorder="1" applyAlignment="1">
      <alignment horizontal="center" vertical="center" wrapText="1"/>
    </xf>
    <xf numFmtId="9" fontId="10" fillId="7" borderId="2" xfId="0" applyNumberFormat="1" applyFont="1" applyFill="1" applyBorder="1" applyAlignment="1">
      <alignment horizontal="left" vertical="center" wrapText="1"/>
    </xf>
    <xf numFmtId="9" fontId="46" fillId="20" borderId="114" xfId="0" applyNumberFormat="1" applyFont="1" applyFill="1" applyBorder="1" applyAlignment="1" applyProtection="1">
      <alignment horizontal="center" vertical="center" wrapText="1"/>
      <protection locked="0"/>
    </xf>
    <xf numFmtId="9" fontId="34" fillId="7" borderId="114" xfId="0" applyNumberFormat="1" applyFont="1" applyFill="1" applyBorder="1" applyAlignment="1">
      <alignment horizontal="left" vertical="top" wrapText="1"/>
    </xf>
    <xf numFmtId="9" fontId="93" fillId="20" borderId="114" xfId="0" applyNumberFormat="1" applyFont="1" applyFill="1" applyBorder="1" applyAlignment="1">
      <alignment horizontal="center" vertical="center" wrapText="1"/>
    </xf>
    <xf numFmtId="0" fontId="17" fillId="0" borderId="107" xfId="0" applyFont="1" applyBorder="1" applyAlignment="1" applyProtection="1">
      <alignment vertical="center" wrapText="1"/>
      <protection locked="0"/>
    </xf>
    <xf numFmtId="0" fontId="109" fillId="20" borderId="114" xfId="0" applyFont="1" applyFill="1" applyBorder="1" applyAlignment="1" applyProtection="1">
      <alignment horizontal="center" vertical="center" wrapText="1"/>
      <protection locked="0"/>
    </xf>
    <xf numFmtId="9" fontId="84" fillId="7" borderId="114" xfId="0" applyNumberFormat="1" applyFont="1" applyFill="1" applyBorder="1" applyAlignment="1">
      <alignment horizontal="center" vertical="center" wrapText="1"/>
    </xf>
    <xf numFmtId="9" fontId="84" fillId="20" borderId="114" xfId="0" applyNumberFormat="1" applyFont="1" applyFill="1" applyBorder="1" applyAlignment="1">
      <alignment horizontal="center" vertical="center" wrapText="1"/>
    </xf>
    <xf numFmtId="9" fontId="34" fillId="20" borderId="114" xfId="0" applyNumberFormat="1" applyFont="1" applyFill="1" applyBorder="1" applyAlignment="1">
      <alignment horizontal="left" vertical="top" wrapText="1"/>
    </xf>
    <xf numFmtId="0" fontId="0" fillId="0" borderId="107" xfId="0" applyBorder="1" applyAlignment="1">
      <alignment horizontal="justify" vertical="center" wrapText="1"/>
    </xf>
    <xf numFmtId="9" fontId="0" fillId="0" borderId="107" xfId="0" applyNumberFormat="1" applyBorder="1" applyAlignment="1" applyProtection="1">
      <alignment horizontal="center" vertical="center" wrapText="1"/>
      <protection locked="0"/>
    </xf>
    <xf numFmtId="0" fontId="0" fillId="4" borderId="107" xfId="0" applyFill="1" applyBorder="1" applyAlignment="1">
      <alignment horizontal="center" vertical="center" wrapText="1"/>
    </xf>
    <xf numFmtId="10" fontId="0" fillId="0" borderId="107" xfId="0" applyNumberFormat="1" applyBorder="1" applyAlignment="1" applyProtection="1">
      <alignment horizontal="center" vertical="center" wrapText="1"/>
      <protection locked="0"/>
    </xf>
    <xf numFmtId="10" fontId="0" fillId="4" borderId="107" xfId="0" applyNumberFormat="1" applyFill="1" applyBorder="1" applyAlignment="1" applyProtection="1">
      <alignment horizontal="center" vertical="center" wrapText="1"/>
      <protection locked="0"/>
    </xf>
    <xf numFmtId="0" fontId="0" fillId="0" borderId="107" xfId="0" applyBorder="1" applyAlignment="1">
      <alignment horizontal="justify" vertical="top" wrapText="1"/>
    </xf>
    <xf numFmtId="0" fontId="34" fillId="0" borderId="107" xfId="0" applyFont="1" applyBorder="1" applyAlignment="1">
      <alignment horizontal="center" vertical="center" wrapText="1"/>
    </xf>
    <xf numFmtId="0" fontId="34" fillId="4" borderId="107" xfId="0" applyFont="1" applyFill="1" applyBorder="1" applyAlignment="1" applyProtection="1">
      <alignment horizontal="center" vertical="center" wrapText="1"/>
      <protection locked="0"/>
    </xf>
    <xf numFmtId="0" fontId="34" fillId="4" borderId="107" xfId="0" applyFont="1" applyFill="1" applyBorder="1" applyAlignment="1">
      <alignment horizontal="center" vertical="center" wrapText="1"/>
    </xf>
    <xf numFmtId="0" fontId="34" fillId="0" borderId="107" xfId="0" applyFont="1" applyBorder="1" applyAlignment="1">
      <alignment horizontal="justify" vertical="top" wrapText="1"/>
    </xf>
    <xf numFmtId="0" fontId="34" fillId="0" borderId="107" xfId="0" applyFont="1" applyBorder="1" applyAlignment="1" applyProtection="1">
      <alignment horizontal="justify" vertical="top" wrapText="1"/>
      <protection locked="0"/>
    </xf>
    <xf numFmtId="0" fontId="34" fillId="0" borderId="107" xfId="0" applyFont="1" applyBorder="1" applyAlignment="1" applyProtection="1">
      <alignment horizontal="center" vertical="center" wrapText="1"/>
      <protection locked="0"/>
    </xf>
    <xf numFmtId="0" fontId="67" fillId="0" borderId="107" xfId="0" applyFont="1" applyBorder="1" applyAlignment="1" applyProtection="1">
      <alignment vertical="center" wrapText="1"/>
      <protection locked="0"/>
    </xf>
    <xf numFmtId="0" fontId="46" fillId="7" borderId="109" xfId="0" applyFont="1" applyFill="1" applyBorder="1" applyAlignment="1" applyProtection="1">
      <alignment horizontal="center" vertical="center" wrapText="1"/>
      <protection locked="0"/>
    </xf>
    <xf numFmtId="0" fontId="46" fillId="7" borderId="107" xfId="0" applyFont="1" applyFill="1" applyBorder="1" applyAlignment="1" applyProtection="1">
      <alignment horizontal="center" vertical="center" wrapText="1"/>
      <protection locked="0"/>
    </xf>
    <xf numFmtId="9" fontId="34" fillId="7" borderId="107" xfId="0" applyNumberFormat="1" applyFont="1" applyFill="1" applyBorder="1" applyAlignment="1">
      <alignment horizontal="center" vertical="center" wrapText="1"/>
    </xf>
    <xf numFmtId="0" fontId="46" fillId="0" borderId="107" xfId="0" applyFont="1" applyBorder="1" applyAlignment="1" applyProtection="1">
      <alignment horizontal="center" vertical="center" wrapText="1"/>
      <protection locked="0"/>
    </xf>
    <xf numFmtId="0" fontId="52" fillId="0" borderId="107" xfId="0" applyFont="1" applyBorder="1" applyAlignment="1">
      <alignment vertical="center" wrapText="1"/>
    </xf>
    <xf numFmtId="9" fontId="34" fillId="7" borderId="107" xfId="0" applyNumberFormat="1" applyFont="1" applyFill="1" applyBorder="1" applyAlignment="1">
      <alignment horizontal="justify" vertical="top" wrapText="1"/>
    </xf>
    <xf numFmtId="9" fontId="34" fillId="0" borderId="107" xfId="0" applyNumberFormat="1" applyFont="1" applyBorder="1" applyAlignment="1">
      <alignment horizontal="justify" vertical="top" wrapText="1"/>
    </xf>
    <xf numFmtId="9" fontId="0" fillId="0" borderId="107" xfId="0" applyNumberFormat="1" applyBorder="1" applyAlignment="1">
      <alignment horizontal="left" vertical="top" wrapText="1"/>
    </xf>
    <xf numFmtId="10" fontId="34" fillId="0" borderId="107" xfId="0" applyNumberFormat="1" applyFont="1" applyBorder="1" applyAlignment="1" applyProtection="1">
      <alignment horizontal="justify" vertical="top" wrapText="1"/>
      <protection locked="0"/>
    </xf>
    <xf numFmtId="0" fontId="46" fillId="0" borderId="107" xfId="0" applyFont="1" applyBorder="1" applyAlignment="1">
      <alignment vertical="center" wrapText="1"/>
    </xf>
    <xf numFmtId="9" fontId="0" fillId="7" borderId="107" xfId="0" applyNumberFormat="1" applyFill="1" applyBorder="1" applyAlignment="1">
      <alignment horizontal="justify" vertical="top" wrapText="1"/>
    </xf>
    <xf numFmtId="9" fontId="34" fillId="0" borderId="107" xfId="0" applyNumberFormat="1" applyFont="1" applyBorder="1" applyAlignment="1">
      <alignment horizontal="left" vertical="top" wrapText="1"/>
    </xf>
    <xf numFmtId="0" fontId="34" fillId="7" borderId="107" xfId="0" applyFont="1" applyFill="1" applyBorder="1" applyAlignment="1">
      <alignment horizontal="justify" vertical="center" wrapText="1"/>
    </xf>
    <xf numFmtId="0" fontId="34" fillId="4" borderId="107" xfId="0" applyFont="1" applyFill="1" applyBorder="1" applyAlignment="1">
      <alignment horizontal="justify" vertical="center" wrapText="1"/>
    </xf>
    <xf numFmtId="9" fontId="34" fillId="0" borderId="107" xfId="0" applyNumberFormat="1" applyFont="1" applyBorder="1" applyAlignment="1">
      <alignment horizontal="center" vertical="center" wrapText="1"/>
    </xf>
    <xf numFmtId="9" fontId="46" fillId="7" borderId="107" xfId="0" applyNumberFormat="1" applyFont="1" applyFill="1" applyBorder="1" applyAlignment="1">
      <alignment horizontal="justify" vertical="top" wrapText="1"/>
    </xf>
    <xf numFmtId="9" fontId="0" fillId="7" borderId="107" xfId="0" applyNumberFormat="1" applyFill="1" applyBorder="1" applyAlignment="1">
      <alignment horizontal="center" vertical="center" wrapText="1"/>
    </xf>
    <xf numFmtId="0" fontId="0" fillId="4" borderId="107" xfId="0" applyFill="1" applyBorder="1" applyAlignment="1">
      <alignment horizontal="justify" vertical="center" wrapText="1"/>
    </xf>
    <xf numFmtId="0" fontId="0" fillId="0" borderId="107" xfId="0" applyBorder="1" applyAlignment="1">
      <alignment horizontal="center" vertical="center" wrapText="1"/>
    </xf>
    <xf numFmtId="0" fontId="46" fillId="4" borderId="107" xfId="0" applyFont="1" applyFill="1" applyBorder="1" applyAlignment="1" applyProtection="1">
      <alignment horizontal="center" vertical="center" wrapText="1"/>
      <protection locked="0"/>
    </xf>
    <xf numFmtId="0" fontId="34" fillId="0" borderId="107" xfId="0" applyFont="1" applyBorder="1" applyAlignment="1">
      <alignment horizontal="justify" vertical="center" wrapText="1"/>
    </xf>
    <xf numFmtId="0" fontId="0" fillId="0" borderId="107" xfId="0" applyBorder="1" applyAlignment="1" applyProtection="1">
      <alignment horizontal="justify" vertical="top" wrapText="1"/>
      <protection locked="0"/>
    </xf>
    <xf numFmtId="0" fontId="39" fillId="0" borderId="107" xfId="0" applyFont="1" applyBorder="1" applyAlignment="1" applyProtection="1">
      <alignment horizontal="center" vertical="center" wrapText="1"/>
      <protection locked="0"/>
    </xf>
    <xf numFmtId="0" fontId="42" fillId="0" borderId="107" xfId="0" applyFont="1" applyBorder="1" applyAlignment="1" applyProtection="1">
      <alignment vertical="center" wrapText="1"/>
      <protection locked="0"/>
    </xf>
    <xf numFmtId="0" fontId="74" fillId="0" borderId="114" xfId="0" applyFont="1" applyBorder="1" applyAlignment="1" applyProtection="1">
      <alignment horizontal="center" vertical="center" wrapText="1"/>
      <protection locked="0"/>
    </xf>
    <xf numFmtId="0" fontId="74" fillId="19" borderId="114" xfId="0" applyFont="1" applyFill="1" applyBorder="1" applyAlignment="1" applyProtection="1">
      <alignment horizontal="center" vertical="center" wrapText="1"/>
      <protection locked="0"/>
    </xf>
    <xf numFmtId="0" fontId="10" fillId="19" borderId="114" xfId="0" applyFont="1" applyFill="1" applyBorder="1" applyAlignment="1">
      <alignment horizontal="justify" vertical="top" wrapText="1"/>
    </xf>
    <xf numFmtId="0" fontId="74" fillId="20" borderId="114" xfId="0" applyFont="1" applyFill="1" applyBorder="1" applyAlignment="1" applyProtection="1">
      <alignment horizontal="center" vertical="center" wrapText="1"/>
      <protection locked="0"/>
    </xf>
    <xf numFmtId="9" fontId="10" fillId="20" borderId="114" xfId="0" applyNumberFormat="1" applyFont="1" applyFill="1" applyBorder="1" applyAlignment="1">
      <alignment horizontal="center" vertical="center" wrapText="1"/>
    </xf>
    <xf numFmtId="9" fontId="10" fillId="19" borderId="114" xfId="0" applyNumberFormat="1" applyFont="1" applyFill="1" applyBorder="1" applyAlignment="1">
      <alignment horizontal="left" vertical="top" wrapText="1"/>
    </xf>
    <xf numFmtId="9" fontId="10" fillId="19" borderId="115" xfId="0" applyNumberFormat="1" applyFont="1" applyFill="1" applyBorder="1" applyAlignment="1">
      <alignment horizontal="left" vertical="top" wrapText="1"/>
    </xf>
    <xf numFmtId="0" fontId="39" fillId="0" borderId="107" xfId="0" applyFont="1" applyBorder="1" applyAlignment="1">
      <alignment horizontal="justify" vertical="center" wrapText="1"/>
    </xf>
    <xf numFmtId="9" fontId="39" fillId="0" borderId="107" xfId="0" applyNumberFormat="1" applyFont="1" applyBorder="1" applyAlignment="1" applyProtection="1">
      <alignment horizontal="center" vertical="center" wrapText="1"/>
      <protection locked="0"/>
    </xf>
    <xf numFmtId="10" fontId="39" fillId="0" borderId="107" xfId="0" applyNumberFormat="1" applyFont="1" applyBorder="1" applyAlignment="1" applyProtection="1">
      <alignment horizontal="center" vertical="center" wrapText="1"/>
      <protection locked="0"/>
    </xf>
    <xf numFmtId="10" fontId="39" fillId="4" borderId="107" xfId="0" applyNumberFormat="1" applyFont="1" applyFill="1" applyBorder="1" applyAlignment="1" applyProtection="1">
      <alignment horizontal="center" vertical="center" wrapText="1"/>
      <protection locked="0"/>
    </xf>
    <xf numFmtId="0" fontId="39" fillId="0" borderId="107" xfId="0" applyFont="1" applyBorder="1" applyAlignment="1">
      <alignment horizontal="justify" vertical="top" wrapText="1"/>
    </xf>
    <xf numFmtId="9" fontId="39" fillId="0" borderId="107" xfId="0" applyNumberFormat="1" applyFont="1" applyBorder="1" applyAlignment="1">
      <alignment horizontal="left" vertical="top" wrapText="1"/>
    </xf>
    <xf numFmtId="9" fontId="39" fillId="7" borderId="107" xfId="0" applyNumberFormat="1" applyFont="1" applyFill="1" applyBorder="1" applyAlignment="1">
      <alignment horizontal="center" vertical="center" wrapText="1"/>
    </xf>
    <xf numFmtId="0" fontId="39" fillId="4" borderId="107" xfId="0" applyFont="1" applyFill="1" applyBorder="1" applyAlignment="1">
      <alignment horizontal="justify" vertical="center" wrapText="1"/>
    </xf>
    <xf numFmtId="0" fontId="39" fillId="0" borderId="107" xfId="0" applyFont="1" applyBorder="1" applyAlignment="1">
      <alignment horizontal="center" vertical="center" wrapText="1"/>
    </xf>
    <xf numFmtId="0" fontId="39" fillId="0" borderId="107" xfId="0" applyFont="1" applyBorder="1" applyAlignment="1" applyProtection="1">
      <alignment horizontal="justify" vertical="top" wrapText="1"/>
      <protection locked="0"/>
    </xf>
    <xf numFmtId="9" fontId="93" fillId="7" borderId="114" xfId="0" applyNumberFormat="1" applyFont="1" applyFill="1" applyBorder="1" applyAlignment="1">
      <alignment horizontal="center" vertical="center" wrapText="1"/>
    </xf>
    <xf numFmtId="9" fontId="83" fillId="30" borderId="114" xfId="0" applyNumberFormat="1" applyFont="1" applyFill="1" applyBorder="1" applyAlignment="1">
      <alignment horizontal="center" vertical="center" wrapText="1"/>
    </xf>
    <xf numFmtId="0" fontId="84" fillId="30" borderId="116" xfId="0" applyFont="1" applyFill="1" applyBorder="1" applyAlignment="1">
      <alignment wrapText="1"/>
    </xf>
    <xf numFmtId="0" fontId="10" fillId="38" borderId="2" xfId="0" applyFont="1" applyFill="1" applyBorder="1" applyAlignment="1">
      <alignment horizontal="center" vertical="center" wrapText="1"/>
    </xf>
    <xf numFmtId="0" fontId="10" fillId="38" borderId="2" xfId="0" applyFont="1" applyFill="1" applyBorder="1" applyAlignment="1">
      <alignment horizontal="justify" vertical="center" wrapText="1"/>
    </xf>
    <xf numFmtId="9" fontId="10" fillId="4" borderId="2" xfId="0" applyNumberFormat="1" applyFont="1" applyFill="1" applyBorder="1" applyAlignment="1">
      <alignment horizontal="center" vertical="center" wrapText="1"/>
    </xf>
    <xf numFmtId="0" fontId="10" fillId="0" borderId="117" xfId="0" applyFont="1" applyBorder="1" applyAlignment="1" applyProtection="1">
      <alignment horizontal="center" vertical="center" wrapText="1"/>
      <protection locked="0"/>
    </xf>
    <xf numFmtId="0" fontId="71" fillId="0" borderId="117" xfId="0" applyFont="1" applyBorder="1" applyAlignment="1" applyProtection="1">
      <alignment vertical="center" wrapText="1"/>
      <protection locked="0"/>
    </xf>
    <xf numFmtId="0" fontId="10" fillId="0" borderId="119" xfId="0" applyFont="1" applyBorder="1" applyAlignment="1">
      <alignment horizontal="justify" vertical="top" wrapText="1"/>
    </xf>
    <xf numFmtId="0" fontId="10" fillId="4" borderId="117" xfId="0" applyFont="1" applyFill="1" applyBorder="1" applyAlignment="1">
      <alignment horizontal="center" vertical="center" wrapText="1"/>
    </xf>
    <xf numFmtId="0" fontId="10" fillId="4" borderId="117" xfId="0" applyFont="1" applyFill="1" applyBorder="1" applyAlignment="1" applyProtection="1">
      <alignment horizontal="center" vertical="center" wrapText="1"/>
      <protection locked="0"/>
    </xf>
    <xf numFmtId="0" fontId="10" fillId="4" borderId="119" xfId="0" applyFont="1" applyFill="1" applyBorder="1" applyAlignment="1" applyProtection="1">
      <alignment horizontal="center" vertical="center" wrapText="1"/>
      <protection locked="0"/>
    </xf>
    <xf numFmtId="0" fontId="10" fillId="0" borderId="117" xfId="0" applyFont="1" applyBorder="1" applyAlignment="1">
      <alignment horizontal="justify" vertical="top" wrapText="1"/>
    </xf>
    <xf numFmtId="0" fontId="74" fillId="7" borderId="119" xfId="0" applyFont="1" applyFill="1" applyBorder="1" applyAlignment="1" applyProtection="1">
      <alignment horizontal="center" vertical="center" wrapText="1"/>
      <protection locked="0"/>
    </xf>
    <xf numFmtId="0" fontId="74" fillId="7" borderId="117" xfId="0" applyFont="1" applyFill="1" applyBorder="1" applyAlignment="1" applyProtection="1">
      <alignment horizontal="center" vertical="center" wrapText="1"/>
      <protection locked="0"/>
    </xf>
    <xf numFmtId="9" fontId="10" fillId="7" borderId="117" xfId="0" applyNumberFormat="1" applyFont="1" applyFill="1" applyBorder="1" applyAlignment="1">
      <alignment horizontal="center" vertical="center" wrapText="1"/>
    </xf>
    <xf numFmtId="0" fontId="74" fillId="0" borderId="117" xfId="0" applyFont="1" applyBorder="1" applyAlignment="1" applyProtection="1">
      <alignment horizontal="center" vertical="center" wrapText="1"/>
      <protection locked="0"/>
    </xf>
    <xf numFmtId="0" fontId="75" fillId="0" borderId="117" xfId="0" applyFont="1" applyBorder="1" applyAlignment="1">
      <alignment vertical="center" wrapText="1"/>
    </xf>
    <xf numFmtId="0" fontId="10" fillId="0" borderId="117" xfId="0" applyFont="1" applyBorder="1" applyAlignment="1">
      <alignment horizontal="center" vertical="center" wrapText="1"/>
    </xf>
    <xf numFmtId="9" fontId="10" fillId="7" borderId="117" xfId="0" applyNumberFormat="1" applyFont="1" applyFill="1" applyBorder="1" applyAlignment="1">
      <alignment horizontal="justify" vertical="top" wrapText="1"/>
    </xf>
    <xf numFmtId="9" fontId="10" fillId="0" borderId="117" xfId="0" applyNumberFormat="1" applyFont="1" applyBorder="1" applyAlignment="1">
      <alignment horizontal="justify" vertical="top" wrapText="1"/>
    </xf>
    <xf numFmtId="9" fontId="10" fillId="0" borderId="117" xfId="0" applyNumberFormat="1" applyFont="1" applyBorder="1" applyAlignment="1">
      <alignment horizontal="left" vertical="top" wrapText="1"/>
    </xf>
    <xf numFmtId="0" fontId="10" fillId="0" borderId="119" xfId="0" applyFont="1" applyBorder="1" applyAlignment="1">
      <alignment horizontal="justify" vertical="center" wrapText="1"/>
    </xf>
    <xf numFmtId="0" fontId="10" fillId="0" borderId="117" xfId="0" applyFont="1" applyBorder="1" applyAlignment="1">
      <alignment horizontal="justify" vertical="center" wrapText="1"/>
    </xf>
    <xf numFmtId="10" fontId="10" fillId="0" borderId="117" xfId="0" applyNumberFormat="1" applyFont="1" applyBorder="1" applyAlignment="1" applyProtection="1">
      <alignment horizontal="justify" vertical="top" wrapText="1"/>
      <protection locked="0"/>
    </xf>
    <xf numFmtId="0" fontId="74" fillId="0" borderId="117" xfId="0" applyFont="1" applyBorder="1" applyAlignment="1">
      <alignment vertical="center" wrapText="1"/>
    </xf>
    <xf numFmtId="10" fontId="10" fillId="0" borderId="117" xfId="0" applyNumberFormat="1" applyFont="1" applyBorder="1" applyAlignment="1" applyProtection="1">
      <alignment horizontal="center" vertical="center" wrapText="1"/>
      <protection locked="0"/>
    </xf>
    <xf numFmtId="0" fontId="10" fillId="0" borderId="117" xfId="0" applyFont="1" applyBorder="1" applyAlignment="1" applyProtection="1">
      <alignment horizontal="justify" vertical="top" wrapText="1"/>
      <protection locked="0"/>
    </xf>
    <xf numFmtId="0" fontId="10" fillId="0" borderId="117" xfId="0" applyFont="1" applyBorder="1" applyAlignment="1" applyProtection="1">
      <alignment vertical="center" wrapText="1"/>
      <protection locked="0"/>
    </xf>
    <xf numFmtId="0" fontId="10" fillId="7" borderId="117" xfId="0" applyFont="1" applyFill="1" applyBorder="1" applyAlignment="1">
      <alignment horizontal="justify" vertical="center" wrapText="1"/>
    </xf>
    <xf numFmtId="0" fontId="10" fillId="4" borderId="117" xfId="0" applyFont="1" applyFill="1" applyBorder="1" applyAlignment="1">
      <alignment horizontal="justify" vertical="center" wrapText="1"/>
    </xf>
    <xf numFmtId="9" fontId="10" fillId="0" borderId="117" xfId="0" applyNumberFormat="1" applyFont="1" applyBorder="1" applyAlignment="1">
      <alignment horizontal="center" vertical="center" wrapText="1"/>
    </xf>
    <xf numFmtId="9" fontId="74" fillId="7" borderId="117" xfId="0" applyNumberFormat="1" applyFont="1" applyFill="1" applyBorder="1" applyAlignment="1">
      <alignment horizontal="justify" vertical="top" wrapText="1"/>
    </xf>
    <xf numFmtId="0" fontId="74" fillId="4" borderId="117" xfId="0" applyFont="1" applyFill="1" applyBorder="1" applyAlignment="1" applyProtection="1">
      <alignment horizontal="center" vertical="center" wrapText="1"/>
      <protection locked="0"/>
    </xf>
    <xf numFmtId="0" fontId="39" fillId="28" borderId="108" xfId="0" applyFont="1" applyFill="1" applyBorder="1" applyAlignment="1" applyProtection="1">
      <alignment horizontal="center" vertical="center" wrapText="1"/>
      <protection locked="0"/>
    </xf>
    <xf numFmtId="9" fontId="39" fillId="4" borderId="107" xfId="0" applyNumberFormat="1" applyFont="1" applyFill="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Alignment="1">
      <alignment horizontal="center" vertical="center" wrapText="1"/>
    </xf>
    <xf numFmtId="0" fontId="8" fillId="0" borderId="37" xfId="0" applyFont="1" applyBorder="1" applyAlignment="1">
      <alignment horizontal="left" vertical="center" wrapText="1"/>
    </xf>
    <xf numFmtId="0" fontId="8" fillId="0" borderId="0" xfId="0" applyFont="1" applyAlignment="1">
      <alignment horizontal="left" vertical="center" wrapText="1"/>
    </xf>
    <xf numFmtId="0" fontId="0" fillId="0" borderId="39" xfId="0" applyBorder="1" applyAlignment="1">
      <alignment horizontal="center" wrapText="1"/>
    </xf>
    <xf numFmtId="0" fontId="0" fillId="0" borderId="40" xfId="0" applyBorder="1" applyAlignment="1">
      <alignment horizont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71" fillId="8" borderId="14" xfId="1" applyFont="1" applyFill="1" applyBorder="1" applyAlignment="1">
      <alignment horizontal="center" vertical="center" wrapText="1"/>
    </xf>
    <xf numFmtId="0" fontId="71" fillId="8" borderId="15" xfId="1" applyFont="1" applyFill="1" applyBorder="1" applyAlignment="1">
      <alignment horizontal="center" vertical="center" wrapText="1"/>
    </xf>
    <xf numFmtId="0" fontId="71" fillId="8" borderId="16" xfId="1" applyFont="1" applyFill="1" applyBorder="1" applyAlignment="1">
      <alignment horizontal="center" vertical="center" wrapText="1"/>
    </xf>
    <xf numFmtId="0" fontId="10" fillId="8" borderId="14" xfId="1" applyFont="1" applyFill="1" applyBorder="1" applyAlignment="1">
      <alignment horizontal="center" vertical="center" wrapText="1"/>
    </xf>
    <xf numFmtId="0" fontId="10" fillId="8" borderId="15" xfId="1" applyFont="1" applyFill="1" applyBorder="1" applyAlignment="1">
      <alignment horizontal="center" vertical="center" wrapText="1"/>
    </xf>
    <xf numFmtId="0" fontId="10" fillId="8" borderId="16" xfId="1" applyFont="1" applyFill="1" applyBorder="1" applyAlignment="1">
      <alignment horizontal="center" vertical="center" wrapText="1"/>
    </xf>
    <xf numFmtId="14" fontId="71" fillId="8" borderId="14" xfId="1" applyNumberFormat="1" applyFont="1" applyFill="1" applyBorder="1" applyAlignment="1">
      <alignment horizontal="center" vertical="center" wrapText="1"/>
    </xf>
    <xf numFmtId="14" fontId="71" fillId="8" borderId="15" xfId="1" applyNumberFormat="1" applyFont="1" applyFill="1" applyBorder="1" applyAlignment="1">
      <alignment horizontal="center" vertical="center" wrapText="1"/>
    </xf>
    <xf numFmtId="14" fontId="71" fillId="8" borderId="16" xfId="1" applyNumberFormat="1" applyFont="1" applyFill="1" applyBorder="1" applyAlignment="1">
      <alignment horizontal="center" vertical="center" wrapText="1"/>
    </xf>
    <xf numFmtId="0" fontId="10" fillId="8" borderId="11" xfId="1" applyFont="1" applyFill="1" applyBorder="1" applyAlignment="1">
      <alignment horizontal="center" vertical="center" wrapText="1"/>
    </xf>
    <xf numFmtId="0" fontId="10" fillId="8" borderId="12" xfId="1" applyFont="1" applyFill="1" applyBorder="1" applyAlignment="1">
      <alignment horizontal="center" vertical="center" wrapText="1"/>
    </xf>
    <xf numFmtId="0" fontId="10" fillId="8" borderId="13" xfId="1" applyFont="1" applyFill="1" applyBorder="1" applyAlignment="1">
      <alignment horizontal="center" vertical="center" wrapText="1"/>
    </xf>
    <xf numFmtId="0" fontId="10" fillId="8" borderId="19" xfId="1" applyFont="1" applyFill="1" applyBorder="1" applyAlignment="1">
      <alignment horizontal="center" vertical="center" wrapText="1"/>
    </xf>
    <xf numFmtId="0" fontId="10" fillId="8" borderId="20" xfId="1" applyFont="1" applyFill="1" applyBorder="1" applyAlignment="1">
      <alignment horizontal="center" vertical="center" wrapText="1"/>
    </xf>
    <xf numFmtId="0" fontId="10" fillId="8" borderId="21" xfId="1" applyFont="1" applyFill="1" applyBorder="1" applyAlignment="1">
      <alignment horizontal="center" vertical="center" wrapText="1"/>
    </xf>
    <xf numFmtId="0" fontId="73" fillId="11" borderId="11" xfId="1" applyFont="1" applyFill="1" applyBorder="1" applyAlignment="1">
      <alignment horizontal="center" vertical="center" wrapText="1"/>
    </xf>
    <xf numFmtId="0" fontId="73" fillId="11" borderId="12" xfId="1" applyFont="1" applyFill="1" applyBorder="1" applyAlignment="1">
      <alignment horizontal="center" vertical="center" wrapText="1"/>
    </xf>
    <xf numFmtId="0" fontId="73" fillId="11" borderId="13" xfId="1" applyFont="1" applyFill="1" applyBorder="1" applyAlignment="1">
      <alignment horizontal="center" vertical="center" wrapText="1"/>
    </xf>
    <xf numFmtId="0" fontId="73" fillId="11" borderId="19" xfId="1" applyFont="1" applyFill="1" applyBorder="1" applyAlignment="1">
      <alignment horizontal="center" vertical="center" wrapText="1"/>
    </xf>
    <xf numFmtId="0" fontId="73" fillId="11" borderId="20" xfId="1" applyFont="1" applyFill="1" applyBorder="1" applyAlignment="1">
      <alignment horizontal="center" vertical="center" wrapText="1"/>
    </xf>
    <xf numFmtId="0" fontId="73" fillId="11" borderId="21" xfId="1" applyFont="1" applyFill="1" applyBorder="1" applyAlignment="1">
      <alignment horizontal="center" vertical="center" wrapText="1"/>
    </xf>
    <xf numFmtId="0" fontId="15" fillId="0" borderId="11"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13" xfId="1" applyFont="1" applyBorder="1" applyAlignment="1">
      <alignment horizontal="center" vertical="center" wrapText="1"/>
    </xf>
    <xf numFmtId="0" fontId="15" fillId="0" borderId="19" xfId="1" applyFont="1" applyBorder="1" applyAlignment="1">
      <alignment horizontal="center" vertical="center" wrapText="1"/>
    </xf>
    <xf numFmtId="0" fontId="15" fillId="0" borderId="20" xfId="1" applyFont="1" applyBorder="1" applyAlignment="1">
      <alignment horizontal="center" vertical="center" wrapText="1"/>
    </xf>
    <xf numFmtId="0" fontId="15" fillId="0" borderId="21" xfId="1" applyFont="1" applyBorder="1" applyAlignment="1">
      <alignment horizontal="center" vertical="center" wrapText="1"/>
    </xf>
    <xf numFmtId="0" fontId="10" fillId="0" borderId="47" xfId="1" applyFont="1" applyBorder="1" applyAlignment="1"/>
    <xf numFmtId="0" fontId="10" fillId="0" borderId="48" xfId="1" applyFont="1" applyBorder="1" applyAlignment="1"/>
    <xf numFmtId="0" fontId="10" fillId="0" borderId="49" xfId="1" applyFont="1" applyBorder="1" applyAlignment="1"/>
    <xf numFmtId="0" fontId="73" fillId="11" borderId="17" xfId="1" applyFont="1" applyFill="1" applyBorder="1" applyAlignment="1">
      <alignment horizontal="center" vertical="center" wrapText="1"/>
    </xf>
    <xf numFmtId="0" fontId="73" fillId="11" borderId="0" xfId="1" applyFont="1" applyFill="1" applyAlignment="1">
      <alignment horizontal="center" vertical="center" wrapText="1"/>
    </xf>
    <xf numFmtId="0" fontId="73" fillId="11" borderId="18" xfId="1" applyFont="1" applyFill="1" applyBorder="1" applyAlignment="1">
      <alignment horizontal="center" vertical="center" wrapText="1"/>
    </xf>
    <xf numFmtId="0" fontId="15" fillId="0" borderId="17" xfId="1" applyFont="1" applyBorder="1" applyAlignment="1">
      <alignment horizontal="center" vertical="center" wrapText="1"/>
    </xf>
    <xf numFmtId="0" fontId="15" fillId="0" borderId="0" xfId="1" applyFont="1" applyAlignment="1">
      <alignment horizontal="center" vertical="center" wrapText="1"/>
    </xf>
    <xf numFmtId="0" fontId="15" fillId="0" borderId="18" xfId="1" applyFont="1" applyBorder="1" applyAlignment="1">
      <alignment horizontal="center" vertical="center" wrapText="1"/>
    </xf>
    <xf numFmtId="0" fontId="73" fillId="11" borderId="14" xfId="1" applyFont="1" applyFill="1" applyBorder="1" applyAlignment="1">
      <alignment horizontal="center" vertical="center" wrapText="1"/>
    </xf>
    <xf numFmtId="0" fontId="73" fillId="11" borderId="15" xfId="1" applyFont="1" applyFill="1" applyBorder="1" applyAlignment="1">
      <alignment horizontal="center" vertical="center" wrapText="1"/>
    </xf>
    <xf numFmtId="0" fontId="73" fillId="11" borderId="16" xfId="1" applyFont="1" applyFill="1" applyBorder="1" applyAlignment="1">
      <alignment horizontal="center" vertical="center" wrapText="1"/>
    </xf>
    <xf numFmtId="0" fontId="72" fillId="18" borderId="2" xfId="0" applyFont="1" applyFill="1" applyBorder="1" applyAlignment="1" applyProtection="1">
      <alignment horizontal="center" vertical="center" wrapText="1"/>
      <protection locked="0"/>
    </xf>
    <xf numFmtId="0" fontId="72" fillId="18" borderId="3" xfId="0" applyFont="1" applyFill="1" applyBorder="1" applyAlignment="1" applyProtection="1">
      <alignment horizontal="center" vertical="center" wrapText="1"/>
      <protection locked="0"/>
    </xf>
    <xf numFmtId="0" fontId="71" fillId="17" borderId="30" xfId="0" applyFont="1" applyFill="1" applyBorder="1" applyAlignment="1" applyProtection="1">
      <alignment horizontal="center" vertical="center" wrapText="1"/>
      <protection locked="0"/>
    </xf>
    <xf numFmtId="0" fontId="71" fillId="17" borderId="32" xfId="0" applyFont="1" applyFill="1" applyBorder="1" applyAlignment="1" applyProtection="1">
      <alignment horizontal="center" vertical="center" wrapText="1"/>
      <protection locked="0"/>
    </xf>
    <xf numFmtId="0" fontId="71" fillId="12" borderId="22" xfId="0" applyFont="1" applyFill="1" applyBorder="1" applyAlignment="1" applyProtection="1">
      <alignment horizontal="center" vertical="center" wrapText="1"/>
      <protection locked="0"/>
    </xf>
    <xf numFmtId="0" fontId="71" fillId="12" borderId="23" xfId="0" applyFont="1" applyFill="1" applyBorder="1" applyAlignment="1" applyProtection="1">
      <alignment horizontal="center" vertical="center" wrapText="1"/>
      <protection locked="0"/>
    </xf>
    <xf numFmtId="0" fontId="71" fillId="0" borderId="117" xfId="0" applyFont="1" applyBorder="1" applyAlignment="1" applyProtection="1">
      <alignment horizontal="center" vertical="center" wrapText="1"/>
      <protection locked="0"/>
    </xf>
    <xf numFmtId="0" fontId="71" fillId="0" borderId="24" xfId="0" applyFont="1" applyBorder="1" applyAlignment="1" applyProtection="1">
      <alignment horizontal="center" vertical="center" wrapText="1"/>
      <protection locked="0"/>
    </xf>
    <xf numFmtId="0" fontId="71" fillId="0" borderId="117" xfId="0" applyFont="1" applyBorder="1" applyAlignment="1">
      <alignment horizontal="center" vertical="center" wrapText="1"/>
    </xf>
    <xf numFmtId="0" fontId="10" fillId="0" borderId="0" xfId="0" applyFont="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71" fillId="12" borderId="118" xfId="0" applyFont="1" applyFill="1" applyBorder="1" applyAlignment="1" applyProtection="1">
      <alignment horizontal="center" vertical="center" wrapText="1"/>
      <protection locked="0"/>
    </xf>
    <xf numFmtId="0" fontId="71" fillId="12" borderId="119" xfId="0" applyFont="1" applyFill="1" applyBorder="1" applyAlignment="1" applyProtection="1">
      <alignment horizontal="center" vertical="center" wrapText="1"/>
      <protection locked="0"/>
    </xf>
    <xf numFmtId="0" fontId="71" fillId="13" borderId="2" xfId="0" applyFont="1" applyFill="1" applyBorder="1" applyAlignment="1" applyProtection="1">
      <alignment horizontal="center" vertical="center" wrapText="1"/>
      <protection locked="0"/>
    </xf>
    <xf numFmtId="0" fontId="71" fillId="13" borderId="25" xfId="0" applyFont="1" applyFill="1" applyBorder="1" applyAlignment="1" applyProtection="1">
      <alignment horizontal="center" vertical="center" wrapText="1"/>
      <protection locked="0"/>
    </xf>
    <xf numFmtId="0" fontId="71" fillId="13" borderId="29" xfId="0" applyFont="1" applyFill="1" applyBorder="1" applyAlignment="1" applyProtection="1">
      <alignment horizontal="center" vertical="center" wrapText="1"/>
      <protection locked="0"/>
    </xf>
    <xf numFmtId="0" fontId="71" fillId="13" borderId="30" xfId="0" applyFont="1" applyFill="1" applyBorder="1" applyAlignment="1" applyProtection="1">
      <alignment horizontal="center" vertical="center" wrapText="1"/>
      <protection locked="0"/>
    </xf>
    <xf numFmtId="0" fontId="10" fillId="0" borderId="117" xfId="0" applyFont="1" applyBorder="1" applyAlignment="1" applyProtection="1">
      <alignment horizontal="center" vertical="center" wrapText="1"/>
      <protection locked="0"/>
    </xf>
    <xf numFmtId="0" fontId="10" fillId="0" borderId="120" xfId="0" applyFont="1" applyBorder="1" applyAlignment="1" applyProtection="1">
      <alignment horizontal="center" vertical="center" wrapText="1"/>
      <protection locked="0"/>
    </xf>
    <xf numFmtId="0" fontId="10" fillId="0" borderId="121" xfId="0" applyFont="1" applyBorder="1" applyAlignment="1" applyProtection="1">
      <alignment horizontal="center" vertical="center" wrapText="1"/>
      <protection locked="0"/>
    </xf>
    <xf numFmtId="0" fontId="10" fillId="0" borderId="122" xfId="0" applyFont="1" applyBorder="1" applyAlignment="1" applyProtection="1">
      <alignment horizontal="center" vertical="center" wrapText="1"/>
      <protection locked="0"/>
    </xf>
    <xf numFmtId="0" fontId="71" fillId="0" borderId="120" xfId="0" applyFont="1" applyBorder="1" applyAlignment="1" applyProtection="1">
      <alignment horizontal="center" vertical="center" wrapText="1"/>
      <protection locked="0"/>
    </xf>
    <xf numFmtId="0" fontId="71" fillId="0" borderId="121" xfId="0" applyFont="1" applyBorder="1" applyAlignment="1" applyProtection="1">
      <alignment horizontal="center" vertical="center" wrapText="1"/>
      <protection locked="0"/>
    </xf>
    <xf numFmtId="0" fontId="71" fillId="12" borderId="1" xfId="0" applyFont="1" applyFill="1" applyBorder="1" applyAlignment="1" applyProtection="1">
      <alignment horizontal="center" vertical="center" wrapText="1"/>
      <protection locked="0"/>
    </xf>
    <xf numFmtId="0" fontId="71" fillId="12" borderId="2" xfId="0" applyFont="1" applyFill="1" applyBorder="1" applyAlignment="1" applyProtection="1">
      <alignment horizontal="center" vertical="center" wrapText="1"/>
      <protection locked="0"/>
    </xf>
    <xf numFmtId="0" fontId="71" fillId="13" borderId="1" xfId="0" applyFont="1" applyFill="1" applyBorder="1" applyAlignment="1" applyProtection="1">
      <alignment horizontal="center" vertical="center" wrapText="1"/>
      <protection locked="0"/>
    </xf>
    <xf numFmtId="0" fontId="71" fillId="14" borderId="25" xfId="0" applyFont="1" applyFill="1" applyBorder="1" applyAlignment="1" applyProtection="1">
      <alignment horizontal="center" vertical="center" wrapText="1"/>
      <protection locked="0"/>
    </xf>
    <xf numFmtId="0" fontId="10" fillId="14" borderId="2" xfId="0" applyFont="1" applyFill="1" applyBorder="1" applyAlignment="1" applyProtection="1">
      <alignment horizontal="center" vertical="center" wrapText="1"/>
      <protection locked="0"/>
    </xf>
    <xf numFmtId="0" fontId="10" fillId="14" borderId="3" xfId="0" applyFont="1" applyFill="1" applyBorder="1" applyAlignment="1" applyProtection="1">
      <alignment horizontal="center" vertical="center" wrapText="1"/>
      <protection locked="0"/>
    </xf>
    <xf numFmtId="0" fontId="71" fillId="15" borderId="2" xfId="0" applyFont="1" applyFill="1" applyBorder="1" applyAlignment="1" applyProtection="1">
      <alignment horizontal="justify" vertical="center" wrapText="1"/>
      <protection locked="0"/>
    </xf>
    <xf numFmtId="0" fontId="71" fillId="15" borderId="30" xfId="0" applyFont="1" applyFill="1" applyBorder="1" applyAlignment="1" applyProtection="1">
      <alignment horizontal="justify" vertical="center" wrapText="1"/>
      <protection locked="0"/>
    </xf>
    <xf numFmtId="0" fontId="71" fillId="16" borderId="28" xfId="0" applyFont="1" applyFill="1" applyBorder="1" applyAlignment="1" applyProtection="1">
      <alignment horizontal="center" vertical="center" wrapText="1"/>
      <protection locked="0"/>
    </xf>
    <xf numFmtId="0" fontId="71" fillId="16" borderId="26" xfId="0" applyFont="1" applyFill="1" applyBorder="1" applyAlignment="1" applyProtection="1">
      <alignment horizontal="center" vertical="center" wrapText="1"/>
      <protection locked="0"/>
    </xf>
    <xf numFmtId="0" fontId="71" fillId="16" borderId="29" xfId="0" applyFont="1" applyFill="1" applyBorder="1" applyAlignment="1" applyProtection="1">
      <alignment horizontal="center" vertical="center" wrapText="1"/>
      <protection locked="0"/>
    </xf>
    <xf numFmtId="0" fontId="72" fillId="18" borderId="25" xfId="0" applyFont="1" applyFill="1" applyBorder="1" applyAlignment="1" applyProtection="1">
      <alignment horizontal="center" vertical="center" wrapText="1"/>
      <protection locked="0"/>
    </xf>
    <xf numFmtId="0" fontId="10" fillId="0" borderId="26" xfId="0" applyFont="1" applyBorder="1" applyAlignment="1" applyProtection="1">
      <alignment horizontal="center" vertical="center" wrapText="1"/>
      <protection locked="0"/>
    </xf>
    <xf numFmtId="0" fontId="10" fillId="0" borderId="27" xfId="0" applyFont="1" applyBorder="1" applyAlignment="1" applyProtection="1">
      <alignment horizontal="center" vertical="center" wrapText="1"/>
      <protection locked="0"/>
    </xf>
    <xf numFmtId="0" fontId="41" fillId="14" borderId="25" xfId="0" applyFont="1" applyFill="1" applyBorder="1" applyAlignment="1" applyProtection="1">
      <alignment horizontal="center" vertical="center" wrapText="1"/>
      <protection locked="0"/>
    </xf>
    <xf numFmtId="0" fontId="11" fillId="14" borderId="2" xfId="0" applyFont="1" applyFill="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0" fontId="43" fillId="0" borderId="27" xfId="0" applyFont="1" applyBorder="1" applyAlignment="1" applyProtection="1">
      <alignment horizontal="center" vertical="center" wrapText="1"/>
      <protection locked="0"/>
    </xf>
    <xf numFmtId="0" fontId="51" fillId="18" borderId="25" xfId="0" applyFont="1" applyFill="1" applyBorder="1" applyAlignment="1" applyProtection="1">
      <alignment horizontal="center" vertical="center" wrapText="1"/>
      <protection locked="0"/>
    </xf>
    <xf numFmtId="0" fontId="51" fillId="18" borderId="2" xfId="0" applyFont="1" applyFill="1" applyBorder="1" applyAlignment="1" applyProtection="1">
      <alignment horizontal="center" vertical="center" wrapText="1"/>
      <protection locked="0"/>
    </xf>
    <xf numFmtId="0" fontId="51" fillId="18" borderId="3" xfId="0" applyFont="1" applyFill="1" applyBorder="1" applyAlignment="1" applyProtection="1">
      <alignment horizontal="center" vertical="center" wrapText="1"/>
      <protection locked="0"/>
    </xf>
    <xf numFmtId="0" fontId="104" fillId="25" borderId="30" xfId="0" applyFont="1" applyFill="1" applyBorder="1" applyAlignment="1">
      <alignment horizontal="center" vertical="center" wrapText="1"/>
    </xf>
    <xf numFmtId="0" fontId="104" fillId="25" borderId="4" xfId="0" applyFont="1" applyFill="1" applyBorder="1" applyAlignment="1">
      <alignment horizontal="center" vertical="center" wrapText="1"/>
    </xf>
    <xf numFmtId="0" fontId="104" fillId="27" borderId="30" xfId="0" applyFont="1" applyFill="1" applyBorder="1" applyAlignment="1">
      <alignment horizontal="center" vertical="center" wrapText="1"/>
    </xf>
    <xf numFmtId="0" fontId="104" fillId="27" borderId="4" xfId="0" applyFont="1" applyFill="1" applyBorder="1" applyAlignment="1">
      <alignment horizontal="center" vertical="center" wrapText="1"/>
    </xf>
    <xf numFmtId="0" fontId="104" fillId="25" borderId="55" xfId="0" applyFont="1" applyFill="1" applyBorder="1" applyAlignment="1">
      <alignment horizontal="center" vertical="center" wrapText="1"/>
    </xf>
    <xf numFmtId="0" fontId="104" fillId="25" borderId="64" xfId="0" applyFont="1" applyFill="1" applyBorder="1" applyAlignment="1">
      <alignment horizontal="center" vertical="center" wrapText="1"/>
    </xf>
    <xf numFmtId="0" fontId="104" fillId="25" borderId="25" xfId="0" applyFont="1" applyFill="1" applyBorder="1" applyAlignment="1">
      <alignment horizontal="center" vertical="center" wrapText="1"/>
    </xf>
    <xf numFmtId="0" fontId="104" fillId="25" borderId="106" xfId="0" applyFont="1" applyFill="1" applyBorder="1" applyAlignment="1">
      <alignment horizontal="center" vertical="center" wrapText="1"/>
    </xf>
    <xf numFmtId="0" fontId="104" fillId="27" borderId="29" xfId="0" applyFont="1" applyFill="1" applyBorder="1" applyAlignment="1">
      <alignment horizontal="center" vertical="center" wrapText="1"/>
    </xf>
    <xf numFmtId="0" fontId="104" fillId="27" borderId="42" xfId="0" applyFont="1" applyFill="1" applyBorder="1" applyAlignment="1">
      <alignment horizontal="center" vertical="center" wrapText="1"/>
    </xf>
    <xf numFmtId="0" fontId="104" fillId="26" borderId="30" xfId="0" applyFont="1" applyFill="1" applyBorder="1" applyAlignment="1">
      <alignment horizontal="center" vertical="center" wrapText="1"/>
    </xf>
    <xf numFmtId="0" fontId="104" fillId="26" borderId="4" xfId="0" applyFont="1" applyFill="1" applyBorder="1" applyAlignment="1">
      <alignment horizontal="center" vertical="center" wrapText="1"/>
    </xf>
    <xf numFmtId="0" fontId="102" fillId="0" borderId="93" xfId="0" applyFont="1" applyBorder="1" applyAlignment="1">
      <alignment horizontal="center" vertical="center" wrapText="1"/>
    </xf>
    <xf numFmtId="0" fontId="102" fillId="0" borderId="92" xfId="0" applyFont="1" applyBorder="1" applyAlignment="1">
      <alignment horizontal="center" vertical="center" wrapText="1"/>
    </xf>
    <xf numFmtId="0" fontId="103" fillId="0" borderId="103" xfId="0" applyFont="1" applyBorder="1" applyAlignment="1">
      <alignment horizontal="center" vertical="center" wrapText="1"/>
    </xf>
    <xf numFmtId="0" fontId="103" fillId="0" borderId="93" xfId="0" applyFont="1" applyBorder="1" applyAlignment="1">
      <alignment horizontal="center" vertical="center" wrapText="1"/>
    </xf>
    <xf numFmtId="0" fontId="103" fillId="24" borderId="65" xfId="0" applyFont="1" applyFill="1" applyBorder="1" applyAlignment="1">
      <alignment horizontal="center" vertical="center" wrapText="1"/>
    </xf>
    <xf numFmtId="0" fontId="103" fillId="24" borderId="64" xfId="0" applyFont="1" applyFill="1" applyBorder="1" applyAlignment="1">
      <alignment horizontal="center" vertical="center" wrapText="1"/>
    </xf>
    <xf numFmtId="0" fontId="103" fillId="24" borderId="25" xfId="0" applyFont="1" applyFill="1" applyBorder="1" applyAlignment="1">
      <alignment horizontal="center" vertical="center" wrapText="1"/>
    </xf>
    <xf numFmtId="0" fontId="107" fillId="37" borderId="65" xfId="0" applyFont="1" applyFill="1" applyBorder="1" applyAlignment="1">
      <alignment horizontal="center" vertical="center" wrapText="1"/>
    </xf>
    <xf numFmtId="0" fontId="107" fillId="37" borderId="64" xfId="0" applyFont="1" applyFill="1" applyBorder="1" applyAlignment="1">
      <alignment horizontal="center" vertical="center" wrapText="1"/>
    </xf>
    <xf numFmtId="0" fontId="107" fillId="37" borderId="25" xfId="0" applyFont="1" applyFill="1" applyBorder="1" applyAlignment="1">
      <alignment horizontal="center" vertical="center" wrapText="1"/>
    </xf>
    <xf numFmtId="0" fontId="107" fillId="37" borderId="55" xfId="0" applyFont="1" applyFill="1" applyBorder="1" applyAlignment="1">
      <alignment horizontal="center" vertical="center" wrapText="1"/>
    </xf>
    <xf numFmtId="0" fontId="104" fillId="25" borderId="67" xfId="0" applyFont="1" applyFill="1" applyBorder="1" applyAlignment="1">
      <alignment horizontal="center" vertical="center" wrapText="1"/>
    </xf>
    <xf numFmtId="0" fontId="104" fillId="25" borderId="94" xfId="0" applyFont="1" applyFill="1" applyBorder="1" applyAlignment="1">
      <alignment horizontal="center" vertical="center" wrapText="1"/>
    </xf>
    <xf numFmtId="0" fontId="104" fillId="25" borderId="105" xfId="0" applyFont="1" applyFill="1" applyBorder="1" applyAlignment="1">
      <alignment horizontal="center" vertical="center" wrapText="1"/>
    </xf>
    <xf numFmtId="0" fontId="104" fillId="25" borderId="95" xfId="0" applyFont="1" applyFill="1" applyBorder="1" applyAlignment="1">
      <alignment horizontal="center" vertical="center" wrapText="1"/>
    </xf>
    <xf numFmtId="0" fontId="104" fillId="25" borderId="89" xfId="0" applyFont="1" applyFill="1" applyBorder="1" applyAlignment="1">
      <alignment horizontal="center" vertical="center" wrapText="1"/>
    </xf>
    <xf numFmtId="0" fontId="104" fillId="25" borderId="90" xfId="0" applyFont="1" applyFill="1" applyBorder="1" applyAlignment="1">
      <alignment horizontal="center" vertical="center" wrapText="1"/>
    </xf>
    <xf numFmtId="0" fontId="100" fillId="35" borderId="12" xfId="0" applyFont="1" applyFill="1" applyBorder="1" applyAlignment="1">
      <alignment wrapText="1"/>
    </xf>
    <xf numFmtId="0" fontId="100" fillId="35" borderId="59" xfId="0" applyFont="1" applyFill="1" applyBorder="1" applyAlignment="1">
      <alignment wrapText="1"/>
    </xf>
    <xf numFmtId="0" fontId="100" fillId="35" borderId="85" xfId="0" applyFont="1" applyFill="1" applyBorder="1" applyAlignment="1">
      <alignment wrapText="1"/>
    </xf>
    <xf numFmtId="0" fontId="100" fillId="35" borderId="86" xfId="0" applyFont="1" applyFill="1" applyBorder="1" applyAlignment="1">
      <alignment wrapText="1"/>
    </xf>
    <xf numFmtId="0" fontId="101" fillId="0" borderId="88" xfId="0" applyFont="1" applyBorder="1" applyAlignment="1">
      <alignment wrapText="1"/>
    </xf>
    <xf numFmtId="0" fontId="101" fillId="0" borderId="12" xfId="0" applyFont="1" applyBorder="1" applyAlignment="1">
      <alignment wrapText="1"/>
    </xf>
    <xf numFmtId="0" fontId="101" fillId="0" borderId="59" xfId="0" applyFont="1" applyBorder="1" applyAlignment="1">
      <alignment wrapText="1"/>
    </xf>
    <xf numFmtId="0" fontId="101" fillId="0" borderId="102" xfId="0" applyFont="1" applyBorder="1" applyAlignment="1">
      <alignment wrapText="1"/>
    </xf>
    <xf numFmtId="0" fontId="101" fillId="0" borderId="85" xfId="0" applyFont="1" applyBorder="1" applyAlignment="1">
      <alignment wrapText="1"/>
    </xf>
    <xf numFmtId="0" fontId="101" fillId="0" borderId="86" xfId="0" applyFont="1" applyBorder="1" applyAlignment="1">
      <alignment wrapText="1"/>
    </xf>
    <xf numFmtId="0" fontId="100" fillId="35" borderId="88" xfId="0" applyFont="1" applyFill="1" applyBorder="1" applyAlignment="1">
      <alignment wrapText="1"/>
    </xf>
    <xf numFmtId="0" fontId="100" fillId="35" borderId="102" xfId="0" applyFont="1" applyFill="1" applyBorder="1" applyAlignment="1">
      <alignment wrapText="1"/>
    </xf>
    <xf numFmtId="0" fontId="103" fillId="36" borderId="91" xfId="0" applyFont="1" applyFill="1" applyBorder="1" applyAlignment="1">
      <alignment horizontal="center" vertical="center" wrapText="1"/>
    </xf>
    <xf numFmtId="0" fontId="103" fillId="36" borderId="71" xfId="0" applyFont="1" applyFill="1" applyBorder="1" applyAlignment="1">
      <alignment horizontal="center" vertical="center" wrapText="1"/>
    </xf>
    <xf numFmtId="0" fontId="103" fillId="0" borderId="99" xfId="0" applyFont="1" applyBorder="1" applyAlignment="1">
      <alignment horizontal="center" vertical="center" wrapText="1"/>
    </xf>
    <xf numFmtId="0" fontId="103" fillId="0" borderId="100" xfId="0" applyFont="1" applyBorder="1" applyAlignment="1">
      <alignment horizontal="center" vertical="center" wrapText="1"/>
    </xf>
    <xf numFmtId="0" fontId="103" fillId="0" borderId="101" xfId="0" applyFont="1" applyBorder="1" applyAlignment="1">
      <alignment horizontal="center" vertical="center" wrapText="1"/>
    </xf>
    <xf numFmtId="0" fontId="104" fillId="0" borderId="99" xfId="0" applyFont="1" applyBorder="1" applyAlignment="1">
      <alignment horizontal="center" vertical="center" wrapText="1"/>
    </xf>
    <xf numFmtId="0" fontId="104" fillId="0" borderId="101" xfId="0" applyFont="1" applyBorder="1" applyAlignment="1">
      <alignment horizontal="center" vertical="center" wrapText="1"/>
    </xf>
    <xf numFmtId="0" fontId="102" fillId="0" borderId="99" xfId="0" applyFont="1" applyBorder="1" applyAlignment="1">
      <alignment horizontal="center" vertical="center" wrapText="1"/>
    </xf>
    <xf numFmtId="0" fontId="102" fillId="0" borderId="100" xfId="0" applyFont="1" applyBorder="1" applyAlignment="1">
      <alignment horizontal="center" vertical="center" wrapText="1"/>
    </xf>
    <xf numFmtId="0" fontId="102" fillId="0" borderId="101" xfId="0" applyFont="1" applyBorder="1" applyAlignment="1">
      <alignment horizontal="center" vertical="center" wrapText="1"/>
    </xf>
    <xf numFmtId="0" fontId="100" fillId="35" borderId="0" xfId="0" applyFont="1" applyFill="1" applyAlignment="1">
      <alignment wrapText="1"/>
    </xf>
    <xf numFmtId="0" fontId="100" fillId="35" borderId="61" xfId="0" applyFont="1" applyFill="1" applyBorder="1" applyAlignment="1">
      <alignment wrapText="1"/>
    </xf>
    <xf numFmtId="0" fontId="100" fillId="35" borderId="20" xfId="0" applyFont="1" applyFill="1" applyBorder="1" applyAlignment="1">
      <alignment wrapText="1"/>
    </xf>
    <xf numFmtId="0" fontId="100" fillId="35" borderId="98" xfId="0" applyFont="1" applyFill="1" applyBorder="1" applyAlignment="1">
      <alignment wrapText="1"/>
    </xf>
    <xf numFmtId="0" fontId="101" fillId="0" borderId="87" xfId="0" applyFont="1" applyBorder="1" applyAlignment="1">
      <alignment wrapText="1"/>
    </xf>
    <xf numFmtId="0" fontId="101" fillId="0" borderId="0" xfId="0" applyFont="1" applyAlignment="1">
      <alignment wrapText="1"/>
    </xf>
    <xf numFmtId="0" fontId="101" fillId="0" borderId="61" xfId="0" applyFont="1" applyBorder="1" applyAlignment="1">
      <alignment wrapText="1"/>
    </xf>
    <xf numFmtId="0" fontId="101" fillId="0" borderId="97" xfId="0" applyFont="1" applyBorder="1" applyAlignment="1">
      <alignment wrapText="1"/>
    </xf>
    <xf numFmtId="0" fontId="101" fillId="0" borderId="20" xfId="0" applyFont="1" applyBorder="1" applyAlignment="1">
      <alignment wrapText="1"/>
    </xf>
    <xf numFmtId="0" fontId="101" fillId="0" borderId="98" xfId="0" applyFont="1" applyBorder="1" applyAlignment="1">
      <alignment wrapText="1"/>
    </xf>
    <xf numFmtId="0" fontId="100" fillId="35" borderId="87" xfId="0" applyFont="1" applyFill="1" applyBorder="1" applyAlignment="1">
      <alignment wrapText="1"/>
    </xf>
    <xf numFmtId="0" fontId="100" fillId="35" borderId="97" xfId="0" applyFont="1" applyFill="1" applyBorder="1" applyAlignment="1">
      <alignment wrapText="1"/>
    </xf>
    <xf numFmtId="0" fontId="100" fillId="35" borderId="96" xfId="0" applyFont="1" applyFill="1" applyBorder="1" applyAlignment="1">
      <alignment wrapText="1"/>
    </xf>
    <xf numFmtId="0" fontId="100" fillId="35" borderId="15" xfId="0" applyFont="1" applyFill="1" applyBorder="1" applyAlignment="1">
      <alignment wrapText="1"/>
    </xf>
    <xf numFmtId="0" fontId="44" fillId="13" borderId="1" xfId="0" applyFont="1" applyFill="1" applyBorder="1" applyAlignment="1" applyProtection="1">
      <alignment horizontal="center" vertical="center" wrapText="1"/>
      <protection locked="0"/>
    </xf>
    <xf numFmtId="0" fontId="44" fillId="13" borderId="2" xfId="0" applyFont="1" applyFill="1" applyBorder="1" applyAlignment="1" applyProtection="1">
      <alignment horizontal="center" vertical="center" wrapText="1"/>
      <protection locked="0"/>
    </xf>
    <xf numFmtId="0" fontId="42" fillId="13" borderId="2" xfId="0" applyFont="1" applyFill="1" applyBorder="1" applyAlignment="1" applyProtection="1">
      <alignment horizontal="center" vertical="center" wrapText="1"/>
      <protection locked="0"/>
    </xf>
    <xf numFmtId="0" fontId="42" fillId="13" borderId="30" xfId="0" applyFont="1" applyFill="1" applyBorder="1" applyAlignment="1" applyProtection="1">
      <alignment horizontal="center" vertical="center" wrapText="1"/>
      <protection locked="0"/>
    </xf>
    <xf numFmtId="0" fontId="42" fillId="15" borderId="2" xfId="0" applyFont="1" applyFill="1" applyBorder="1" applyAlignment="1" applyProtection="1">
      <alignment horizontal="center" vertical="center" wrapText="1"/>
      <protection locked="0"/>
    </xf>
    <xf numFmtId="0" fontId="42" fillId="15" borderId="30" xfId="0" applyFont="1" applyFill="1" applyBorder="1" applyAlignment="1" applyProtection="1">
      <alignment horizontal="center" vertical="center" wrapText="1"/>
      <protection locked="0"/>
    </xf>
    <xf numFmtId="0" fontId="42" fillId="16" borderId="28" xfId="0" applyFont="1" applyFill="1" applyBorder="1" applyAlignment="1" applyProtection="1">
      <alignment horizontal="center" vertical="center" wrapText="1"/>
      <protection locked="0"/>
    </xf>
    <xf numFmtId="0" fontId="42" fillId="16" borderId="26" xfId="0" applyFont="1" applyFill="1" applyBorder="1" applyAlignment="1" applyProtection="1">
      <alignment horizontal="center" vertical="center" wrapText="1"/>
      <protection locked="0"/>
    </xf>
    <xf numFmtId="0" fontId="42" fillId="16" borderId="29" xfId="0" applyFont="1" applyFill="1" applyBorder="1" applyAlignment="1" applyProtection="1">
      <alignment horizontal="center" vertical="center" wrapText="1"/>
      <protection locked="0"/>
    </xf>
    <xf numFmtId="0" fontId="42" fillId="13" borderId="1" xfId="0" applyFont="1" applyFill="1" applyBorder="1" applyAlignment="1" applyProtection="1">
      <alignment horizontal="center" vertical="center" wrapText="1"/>
      <protection locked="0"/>
    </xf>
    <xf numFmtId="0" fontId="42" fillId="13" borderId="31" xfId="0" applyFont="1" applyFill="1" applyBorder="1" applyAlignment="1" applyProtection="1">
      <alignment horizontal="center" vertical="center" wrapText="1"/>
      <protection locked="0"/>
    </xf>
    <xf numFmtId="0" fontId="61" fillId="0" borderId="11" xfId="1" applyFont="1" applyBorder="1" applyAlignment="1">
      <alignment horizontal="center" vertical="center" wrapText="1"/>
    </xf>
    <xf numFmtId="0" fontId="61" fillId="0" borderId="12" xfId="1" applyFont="1" applyBorder="1" applyAlignment="1">
      <alignment horizontal="center" vertical="center" wrapText="1"/>
    </xf>
    <xf numFmtId="0" fontId="61" fillId="0" borderId="13" xfId="1" applyFont="1" applyBorder="1" applyAlignment="1">
      <alignment horizontal="center" vertical="center" wrapText="1"/>
    </xf>
    <xf numFmtId="0" fontId="61" fillId="0" borderId="19" xfId="1" applyFont="1" applyBorder="1" applyAlignment="1">
      <alignment horizontal="center" vertical="center" wrapText="1"/>
    </xf>
    <xf numFmtId="0" fontId="61" fillId="0" borderId="20" xfId="1" applyFont="1" applyBorder="1" applyAlignment="1">
      <alignment horizontal="center" vertical="center" wrapText="1"/>
    </xf>
    <xf numFmtId="0" fontId="61" fillId="0" borderId="21" xfId="1" applyFont="1" applyBorder="1" applyAlignment="1">
      <alignment horizontal="center" vertical="center" wrapText="1"/>
    </xf>
    <xf numFmtId="0" fontId="60" fillId="11" borderId="11" xfId="1" applyFont="1" applyFill="1" applyBorder="1" applyAlignment="1">
      <alignment horizontal="center" vertical="center" wrapText="1"/>
    </xf>
    <xf numFmtId="0" fontId="60" fillId="11" borderId="12" xfId="1" applyFont="1" applyFill="1" applyBorder="1" applyAlignment="1">
      <alignment horizontal="center" vertical="center" wrapText="1"/>
    </xf>
    <xf numFmtId="0" fontId="60" fillId="11" borderId="13" xfId="1" applyFont="1" applyFill="1" applyBorder="1" applyAlignment="1">
      <alignment horizontal="center" vertical="center" wrapText="1"/>
    </xf>
    <xf numFmtId="0" fontId="60" fillId="11" borderId="19" xfId="1" applyFont="1" applyFill="1" applyBorder="1" applyAlignment="1">
      <alignment horizontal="center" vertical="center" wrapText="1"/>
    </xf>
    <xf numFmtId="0" fontId="60" fillId="11" borderId="20" xfId="1" applyFont="1" applyFill="1" applyBorder="1" applyAlignment="1">
      <alignment horizontal="center" vertical="center" wrapText="1"/>
    </xf>
    <xf numFmtId="0" fontId="60" fillId="11" borderId="21" xfId="1" applyFont="1" applyFill="1" applyBorder="1" applyAlignment="1">
      <alignment horizontal="center" vertical="center" wrapText="1"/>
    </xf>
    <xf numFmtId="0" fontId="0" fillId="0" borderId="107" xfId="0" applyBorder="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1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2" fillId="0" borderId="107" xfId="0" applyFont="1" applyBorder="1" applyAlignment="1">
      <alignment horizontal="center" vertical="center" wrapText="1"/>
    </xf>
    <xf numFmtId="0" fontId="42" fillId="17" borderId="30" xfId="0" applyFont="1" applyFill="1" applyBorder="1" applyAlignment="1" applyProtection="1">
      <alignment horizontal="center" vertical="center" wrapText="1"/>
      <protection locked="0"/>
    </xf>
    <xf numFmtId="0" fontId="42" fillId="17" borderId="32" xfId="0" applyFont="1" applyFill="1" applyBorder="1" applyAlignment="1" applyProtection="1">
      <alignment horizontal="center" vertical="center" wrapText="1"/>
      <protection locked="0"/>
    </xf>
    <xf numFmtId="0" fontId="62" fillId="8" borderId="14" xfId="1" applyFont="1" applyFill="1" applyBorder="1" applyAlignment="1">
      <alignment horizontal="center" vertical="center" wrapText="1"/>
    </xf>
    <xf numFmtId="0" fontId="62" fillId="8" borderId="15" xfId="1" applyFont="1" applyFill="1" applyBorder="1" applyAlignment="1">
      <alignment horizontal="center" vertical="center" wrapText="1"/>
    </xf>
    <xf numFmtId="0" fontId="62" fillId="8" borderId="16" xfId="1" applyFont="1" applyFill="1" applyBorder="1" applyAlignment="1">
      <alignment horizontal="center" vertical="center" wrapText="1"/>
    </xf>
    <xf numFmtId="0" fontId="59" fillId="8" borderId="14" xfId="1" applyFont="1" applyFill="1" applyBorder="1" applyAlignment="1">
      <alignment horizontal="center" vertical="center" wrapText="1"/>
    </xf>
    <xf numFmtId="0" fontId="59" fillId="8" borderId="15" xfId="1" applyFont="1" applyFill="1" applyBorder="1" applyAlignment="1">
      <alignment horizontal="center" vertical="center" wrapText="1"/>
    </xf>
    <xf numFmtId="0" fontId="59" fillId="8" borderId="16" xfId="1" applyFont="1" applyFill="1" applyBorder="1" applyAlignment="1">
      <alignment horizontal="center" vertical="center" wrapText="1"/>
    </xf>
    <xf numFmtId="14" fontId="62" fillId="8" borderId="14" xfId="1" applyNumberFormat="1" applyFont="1" applyFill="1" applyBorder="1" applyAlignment="1">
      <alignment horizontal="center" vertical="center" wrapText="1"/>
    </xf>
    <xf numFmtId="14" fontId="62" fillId="8" borderId="15" xfId="1" applyNumberFormat="1" applyFont="1" applyFill="1" applyBorder="1" applyAlignment="1">
      <alignment horizontal="center" vertical="center" wrapText="1"/>
    </xf>
    <xf numFmtId="14" fontId="62" fillId="8" borderId="16" xfId="1" applyNumberFormat="1" applyFont="1" applyFill="1" applyBorder="1" applyAlignment="1">
      <alignment horizontal="center" vertical="center" wrapText="1"/>
    </xf>
    <xf numFmtId="0" fontId="59" fillId="8" borderId="11" xfId="1" applyFont="1" applyFill="1" applyBorder="1" applyAlignment="1">
      <alignment horizontal="center" vertical="center" wrapText="1"/>
    </xf>
    <xf numFmtId="0" fontId="59" fillId="8" borderId="12" xfId="1" applyFont="1" applyFill="1" applyBorder="1" applyAlignment="1">
      <alignment horizontal="center" vertical="center" wrapText="1"/>
    </xf>
    <xf numFmtId="0" fontId="59" fillId="8" borderId="13" xfId="1" applyFont="1" applyFill="1" applyBorder="1" applyAlignment="1">
      <alignment horizontal="center" vertical="center" wrapText="1"/>
    </xf>
    <xf numFmtId="0" fontId="59" fillId="8" borderId="19" xfId="1" applyFont="1" applyFill="1" applyBorder="1" applyAlignment="1">
      <alignment horizontal="center" vertical="center" wrapText="1"/>
    </xf>
    <xf numFmtId="0" fontId="59" fillId="8" borderId="20" xfId="1" applyFont="1" applyFill="1" applyBorder="1" applyAlignment="1">
      <alignment horizontal="center" vertical="center" wrapText="1"/>
    </xf>
    <xf numFmtId="0" fontId="59" fillId="8" borderId="21" xfId="1" applyFont="1" applyFill="1" applyBorder="1" applyAlignment="1">
      <alignment horizontal="center" vertical="center" wrapText="1"/>
    </xf>
    <xf numFmtId="0" fontId="60" fillId="11" borderId="14" xfId="1" applyFont="1" applyFill="1" applyBorder="1" applyAlignment="1">
      <alignment horizontal="center" vertical="center" wrapText="1"/>
    </xf>
    <xf numFmtId="0" fontId="60" fillId="11" borderId="15" xfId="1" applyFont="1" applyFill="1" applyBorder="1" applyAlignment="1">
      <alignment horizontal="center" vertical="center" wrapText="1"/>
    </xf>
    <xf numFmtId="0" fontId="60" fillId="11" borderId="16" xfId="1" applyFont="1" applyFill="1" applyBorder="1" applyAlignment="1">
      <alignment horizontal="center" vertical="center" wrapText="1"/>
    </xf>
    <xf numFmtId="0" fontId="0" fillId="0" borderId="110" xfId="0" applyBorder="1" applyAlignment="1" applyProtection="1">
      <alignment horizontal="center" vertical="center" wrapText="1"/>
      <protection locked="0"/>
    </xf>
    <xf numFmtId="0" fontId="0" fillId="0" borderId="111" xfId="0" applyBorder="1" applyAlignment="1" applyProtection="1">
      <alignment horizontal="center" vertical="center" wrapText="1"/>
      <protection locked="0"/>
    </xf>
    <xf numFmtId="0" fontId="0" fillId="0" borderId="112" xfId="0" applyBorder="1" applyAlignment="1" applyProtection="1">
      <alignment horizontal="center" vertical="center" wrapText="1"/>
      <protection locked="0"/>
    </xf>
    <xf numFmtId="0" fontId="44" fillId="0" borderId="110" xfId="0" applyFont="1" applyBorder="1" applyAlignment="1" applyProtection="1">
      <alignment horizontal="center" vertical="center" wrapText="1"/>
      <protection locked="0"/>
    </xf>
    <xf numFmtId="0" fontId="44" fillId="0" borderId="111" xfId="0" applyFont="1" applyBorder="1" applyAlignment="1" applyProtection="1">
      <alignment horizontal="center" vertical="center" wrapText="1"/>
      <protection locked="0"/>
    </xf>
    <xf numFmtId="0" fontId="44" fillId="12" borderId="22" xfId="0" applyFont="1" applyFill="1" applyBorder="1" applyAlignment="1" applyProtection="1">
      <alignment horizontal="center" vertical="center" wrapText="1"/>
      <protection locked="0"/>
    </xf>
    <xf numFmtId="0" fontId="44" fillId="12" borderId="23" xfId="0" applyFont="1" applyFill="1" applyBorder="1" applyAlignment="1" applyProtection="1">
      <alignment horizontal="center" vertical="center" wrapText="1"/>
      <protection locked="0"/>
    </xf>
    <xf numFmtId="0" fontId="42" fillId="0" borderId="107" xfId="0" applyFont="1" applyBorder="1" applyAlignment="1" applyProtection="1">
      <alignment horizontal="center" vertical="center" wrapText="1"/>
      <protection locked="0"/>
    </xf>
    <xf numFmtId="0" fontId="60" fillId="11" borderId="17" xfId="1" applyFont="1" applyFill="1" applyBorder="1" applyAlignment="1">
      <alignment horizontal="center" vertical="center" wrapText="1"/>
    </xf>
    <xf numFmtId="0" fontId="60" fillId="11" borderId="0" xfId="1" applyFont="1" applyFill="1" applyAlignment="1">
      <alignment horizontal="center" vertical="center" wrapText="1"/>
    </xf>
    <xf numFmtId="0" fontId="60" fillId="11" borderId="18" xfId="1" applyFont="1" applyFill="1" applyBorder="1" applyAlignment="1">
      <alignment horizontal="center" vertical="center" wrapText="1"/>
    </xf>
    <xf numFmtId="0" fontId="61" fillId="0" borderId="17" xfId="1" applyFont="1" applyBorder="1" applyAlignment="1">
      <alignment horizontal="center" vertical="center" wrapText="1"/>
    </xf>
    <xf numFmtId="0" fontId="61" fillId="0" borderId="0" xfId="1" applyFont="1" applyAlignment="1">
      <alignment horizontal="center" vertical="center" wrapText="1"/>
    </xf>
    <xf numFmtId="0" fontId="61" fillId="0" borderId="18" xfId="1" applyFont="1" applyBorder="1" applyAlignment="1">
      <alignment horizontal="center" vertical="center" wrapText="1"/>
    </xf>
    <xf numFmtId="0" fontId="44" fillId="12" borderId="108" xfId="0" applyFont="1" applyFill="1" applyBorder="1" applyAlignment="1" applyProtection="1">
      <alignment horizontal="center" vertical="center" wrapText="1"/>
      <protection locked="0"/>
    </xf>
    <xf numFmtId="0" fontId="44" fillId="12" borderId="109" xfId="0" applyFont="1" applyFill="1" applyBorder="1" applyAlignment="1" applyProtection="1">
      <alignment horizontal="center" vertical="center" wrapText="1"/>
      <protection locked="0"/>
    </xf>
    <xf numFmtId="0" fontId="41" fillId="12" borderId="1" xfId="0" applyFont="1" applyFill="1" applyBorder="1" applyAlignment="1" applyProtection="1">
      <alignment horizontal="center" vertical="center" wrapText="1"/>
      <protection locked="0"/>
    </xf>
    <xf numFmtId="0" fontId="41" fillId="12" borderId="2" xfId="0" applyFont="1" applyFill="1" applyBorder="1" applyAlignment="1" applyProtection="1">
      <alignment horizontal="center" vertical="center" wrapText="1"/>
      <protection locked="0"/>
    </xf>
    <xf numFmtId="0" fontId="59" fillId="0" borderId="47" xfId="1" applyFont="1" applyBorder="1" applyAlignment="1"/>
    <xf numFmtId="0" fontId="59" fillId="0" borderId="48" xfId="1" applyFont="1" applyBorder="1" applyAlignment="1"/>
    <xf numFmtId="0" fontId="59" fillId="0" borderId="49" xfId="1" applyFont="1" applyBorder="1" applyAlignment="1"/>
    <xf numFmtId="0" fontId="56" fillId="11" borderId="11" xfId="1" applyFont="1" applyFill="1" applyBorder="1" applyAlignment="1">
      <alignment horizontal="center" vertical="center" wrapText="1"/>
    </xf>
    <xf numFmtId="0" fontId="56" fillId="11" borderId="12" xfId="1" applyFont="1" applyFill="1" applyBorder="1" applyAlignment="1">
      <alignment horizontal="center" vertical="center" wrapText="1"/>
    </xf>
    <xf numFmtId="0" fontId="56" fillId="11" borderId="13" xfId="1" applyFont="1" applyFill="1" applyBorder="1" applyAlignment="1">
      <alignment horizontal="center" vertical="center" wrapText="1"/>
    </xf>
    <xf numFmtId="0" fontId="56" fillId="11" borderId="19" xfId="1" applyFont="1" applyFill="1" applyBorder="1" applyAlignment="1">
      <alignment horizontal="center" vertical="center" wrapText="1"/>
    </xf>
    <xf numFmtId="0" fontId="56" fillId="11" borderId="20" xfId="1" applyFont="1" applyFill="1" applyBorder="1" applyAlignment="1">
      <alignment horizontal="center" vertical="center" wrapText="1"/>
    </xf>
    <xf numFmtId="0" fontId="56" fillId="11" borderId="21" xfId="1" applyFont="1" applyFill="1" applyBorder="1" applyAlignment="1">
      <alignment horizontal="center" vertical="center" wrapText="1"/>
    </xf>
    <xf numFmtId="0" fontId="57" fillId="0" borderId="11" xfId="1" applyFont="1" applyBorder="1" applyAlignment="1">
      <alignment horizontal="center" vertical="center" wrapText="1"/>
    </xf>
    <xf numFmtId="0" fontId="57" fillId="0" borderId="1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7" xfId="1" applyFont="1" applyBorder="1" applyAlignment="1">
      <alignment horizontal="center" vertical="center" wrapText="1"/>
    </xf>
    <xf numFmtId="0" fontId="57" fillId="0" borderId="0" xfId="1" applyFont="1" applyAlignment="1">
      <alignment horizontal="center" vertical="center" wrapText="1"/>
    </xf>
    <xf numFmtId="0" fontId="57" fillId="0" borderId="18" xfId="1" applyFont="1" applyBorder="1" applyAlignment="1">
      <alignment horizontal="center" vertical="center" wrapText="1"/>
    </xf>
    <xf numFmtId="0" fontId="57" fillId="0" borderId="19" xfId="1" applyFont="1" applyBorder="1" applyAlignment="1">
      <alignment horizontal="center" vertical="center" wrapText="1"/>
    </xf>
    <xf numFmtId="0" fontId="57" fillId="0" borderId="20" xfId="1" applyFont="1" applyBorder="1" applyAlignment="1">
      <alignment horizontal="center" vertical="center" wrapText="1"/>
    </xf>
    <xf numFmtId="0" fontId="57" fillId="0" borderId="21" xfId="1" applyFont="1" applyBorder="1" applyAlignment="1">
      <alignment horizontal="center" vertical="center" wrapText="1"/>
    </xf>
    <xf numFmtId="0" fontId="56" fillId="11" borderId="14" xfId="1" applyFont="1" applyFill="1" applyBorder="1" applyAlignment="1">
      <alignment horizontal="center" vertical="center" wrapText="1"/>
    </xf>
    <xf numFmtId="0" fontId="56" fillId="11" borderId="15" xfId="1" applyFont="1" applyFill="1" applyBorder="1" applyAlignment="1">
      <alignment horizontal="center" vertical="center" wrapText="1"/>
    </xf>
    <xf numFmtId="0" fontId="56" fillId="11" borderId="16" xfId="1" applyFont="1" applyFill="1" applyBorder="1" applyAlignment="1">
      <alignment horizontal="center" vertical="center" wrapText="1"/>
    </xf>
    <xf numFmtId="0" fontId="58" fillId="8" borderId="14" xfId="1" applyFont="1" applyFill="1" applyBorder="1" applyAlignment="1">
      <alignment horizontal="center" vertical="center" wrapText="1"/>
    </xf>
    <xf numFmtId="0" fontId="58" fillId="8" borderId="15" xfId="1" applyFont="1" applyFill="1" applyBorder="1" applyAlignment="1">
      <alignment horizontal="center" vertical="center" wrapText="1"/>
    </xf>
    <xf numFmtId="0" fontId="58" fillId="8" borderId="16" xfId="1" applyFont="1" applyFill="1" applyBorder="1" applyAlignment="1">
      <alignment horizontal="center" vertical="center" wrapText="1"/>
    </xf>
    <xf numFmtId="0" fontId="55" fillId="8" borderId="14" xfId="1" applyFont="1" applyFill="1" applyBorder="1" applyAlignment="1">
      <alignment horizontal="center" vertical="center" wrapText="1"/>
    </xf>
    <xf numFmtId="0" fontId="55" fillId="8" borderId="15" xfId="1" applyFont="1" applyFill="1" applyBorder="1" applyAlignment="1">
      <alignment horizontal="center" vertical="center" wrapText="1"/>
    </xf>
    <xf numFmtId="0" fontId="55" fillId="8" borderId="16" xfId="1" applyFont="1" applyFill="1" applyBorder="1" applyAlignment="1">
      <alignment horizontal="center" vertical="center" wrapText="1"/>
    </xf>
    <xf numFmtId="14" fontId="58" fillId="8" borderId="14" xfId="1" applyNumberFormat="1" applyFont="1" applyFill="1" applyBorder="1" applyAlignment="1">
      <alignment horizontal="center" vertical="center" wrapText="1"/>
    </xf>
    <xf numFmtId="14" fontId="58" fillId="8" borderId="15" xfId="1" applyNumberFormat="1" applyFont="1" applyFill="1" applyBorder="1" applyAlignment="1">
      <alignment horizontal="center" vertical="center" wrapText="1"/>
    </xf>
    <xf numFmtId="14" fontId="58" fillId="8" borderId="16" xfId="1" applyNumberFormat="1" applyFont="1" applyFill="1" applyBorder="1" applyAlignment="1">
      <alignment horizontal="center" vertical="center" wrapText="1"/>
    </xf>
    <xf numFmtId="0" fontId="55" fillId="8" borderId="11" xfId="1" applyFont="1" applyFill="1" applyBorder="1" applyAlignment="1">
      <alignment horizontal="center" vertical="center" wrapText="1"/>
    </xf>
    <xf numFmtId="0" fontId="55" fillId="8" borderId="12" xfId="1" applyFont="1" applyFill="1" applyBorder="1" applyAlignment="1">
      <alignment horizontal="center" vertical="center" wrapText="1"/>
    </xf>
    <xf numFmtId="0" fontId="55" fillId="8" borderId="13" xfId="1" applyFont="1" applyFill="1" applyBorder="1" applyAlignment="1">
      <alignment horizontal="center" vertical="center" wrapText="1"/>
    </xf>
    <xf numFmtId="0" fontId="55" fillId="8" borderId="19" xfId="1" applyFont="1" applyFill="1" applyBorder="1" applyAlignment="1">
      <alignment horizontal="center" vertical="center" wrapText="1"/>
    </xf>
    <xf numFmtId="0" fontId="55" fillId="8" borderId="20" xfId="1" applyFont="1" applyFill="1" applyBorder="1" applyAlignment="1">
      <alignment horizontal="center" vertical="center" wrapText="1"/>
    </xf>
    <xf numFmtId="0" fontId="55" fillId="8" borderId="21" xfId="1" applyFont="1" applyFill="1" applyBorder="1" applyAlignment="1">
      <alignment horizontal="center" vertical="center" wrapText="1"/>
    </xf>
    <xf numFmtId="0" fontId="55" fillId="0" borderId="47" xfId="1" applyFont="1" applyBorder="1" applyAlignment="1"/>
    <xf numFmtId="0" fontId="55" fillId="0" borderId="48" xfId="1" applyFont="1" applyBorder="1" applyAlignment="1"/>
    <xf numFmtId="0" fontId="55" fillId="0" borderId="49" xfId="1" applyFont="1" applyBorder="1" applyAlignment="1"/>
    <xf numFmtId="0" fontId="56" fillId="11" borderId="17" xfId="1" applyFont="1" applyFill="1" applyBorder="1" applyAlignment="1">
      <alignment horizontal="center" vertical="center" wrapText="1"/>
    </xf>
    <xf numFmtId="0" fontId="56" fillId="11" borderId="0" xfId="1" applyFont="1" applyFill="1" applyAlignment="1">
      <alignment horizontal="center" vertical="center" wrapText="1"/>
    </xf>
    <xf numFmtId="0" fontId="56" fillId="11" borderId="18" xfId="1" applyFont="1" applyFill="1" applyBorder="1" applyAlignment="1">
      <alignment horizontal="center" vertical="center" wrapText="1"/>
    </xf>
    <xf numFmtId="0" fontId="42" fillId="15" borderId="2" xfId="0" applyFont="1" applyFill="1" applyBorder="1" applyAlignment="1" applyProtection="1">
      <alignment horizontal="justify" vertical="center" wrapText="1"/>
      <protection locked="0"/>
    </xf>
    <xf numFmtId="0" fontId="42" fillId="15" borderId="30" xfId="0" applyFont="1" applyFill="1" applyBorder="1" applyAlignment="1" applyProtection="1">
      <alignment horizontal="justify" vertical="center" wrapText="1"/>
      <protection locked="0"/>
    </xf>
    <xf numFmtId="0" fontId="63" fillId="0" borderId="47" xfId="1" applyFont="1" applyBorder="1" applyAlignment="1"/>
    <xf numFmtId="0" fontId="63" fillId="0" borderId="48" xfId="1" applyFont="1" applyBorder="1" applyAlignment="1"/>
    <xf numFmtId="0" fontId="63" fillId="0" borderId="49" xfId="1" applyFont="1" applyBorder="1" applyAlignment="1"/>
    <xf numFmtId="0" fontId="66" fillId="8" borderId="14" xfId="1" applyFont="1" applyFill="1" applyBorder="1" applyAlignment="1">
      <alignment horizontal="center" vertical="center" wrapText="1"/>
    </xf>
    <xf numFmtId="0" fontId="66" fillId="8" borderId="15" xfId="1" applyFont="1" applyFill="1" applyBorder="1" applyAlignment="1">
      <alignment horizontal="center" vertical="center" wrapText="1"/>
    </xf>
    <xf numFmtId="0" fontId="66" fillId="8" borderId="16" xfId="1" applyFont="1" applyFill="1" applyBorder="1" applyAlignment="1">
      <alignment horizontal="center" vertical="center" wrapText="1"/>
    </xf>
    <xf numFmtId="0" fontId="63" fillId="8" borderId="14" xfId="1" applyFont="1" applyFill="1" applyBorder="1" applyAlignment="1">
      <alignment horizontal="center" vertical="center" wrapText="1"/>
    </xf>
    <xf numFmtId="0" fontId="63" fillId="8" borderId="15" xfId="1" applyFont="1" applyFill="1" applyBorder="1" applyAlignment="1">
      <alignment horizontal="center" vertical="center" wrapText="1"/>
    </xf>
    <xf numFmtId="0" fontId="63" fillId="8" borderId="16" xfId="1" applyFont="1" applyFill="1" applyBorder="1" applyAlignment="1">
      <alignment horizontal="center" vertical="center" wrapText="1"/>
    </xf>
    <xf numFmtId="14" fontId="66" fillId="8" borderId="14" xfId="1" applyNumberFormat="1" applyFont="1" applyFill="1" applyBorder="1" applyAlignment="1">
      <alignment horizontal="center" vertical="center" wrapText="1"/>
    </xf>
    <xf numFmtId="14" fontId="66" fillId="8" borderId="15" xfId="1" applyNumberFormat="1" applyFont="1" applyFill="1" applyBorder="1" applyAlignment="1">
      <alignment horizontal="center" vertical="center" wrapText="1"/>
    </xf>
    <xf numFmtId="14" fontId="66" fillId="8" borderId="16" xfId="1" applyNumberFormat="1" applyFont="1" applyFill="1" applyBorder="1" applyAlignment="1">
      <alignment horizontal="center" vertical="center" wrapText="1"/>
    </xf>
    <xf numFmtId="0" fontId="63" fillId="8" borderId="11" xfId="1" applyFont="1" applyFill="1" applyBorder="1" applyAlignment="1">
      <alignment horizontal="center" vertical="center" wrapText="1"/>
    </xf>
    <xf numFmtId="0" fontId="63" fillId="8" borderId="12" xfId="1" applyFont="1" applyFill="1" applyBorder="1" applyAlignment="1">
      <alignment horizontal="center" vertical="center" wrapText="1"/>
    </xf>
    <xf numFmtId="0" fontId="63" fillId="8" borderId="13" xfId="1" applyFont="1" applyFill="1" applyBorder="1" applyAlignment="1">
      <alignment horizontal="center" vertical="center" wrapText="1"/>
    </xf>
    <xf numFmtId="0" fontId="63" fillId="8" borderId="19" xfId="1" applyFont="1" applyFill="1" applyBorder="1" applyAlignment="1">
      <alignment horizontal="center" vertical="center" wrapText="1"/>
    </xf>
    <xf numFmtId="0" fontId="63" fillId="8" borderId="20" xfId="1" applyFont="1" applyFill="1" applyBorder="1" applyAlignment="1">
      <alignment horizontal="center" vertical="center" wrapText="1"/>
    </xf>
    <xf numFmtId="0" fontId="63" fillId="8" borderId="21" xfId="1" applyFont="1" applyFill="1" applyBorder="1" applyAlignment="1">
      <alignment horizontal="center" vertical="center" wrapText="1"/>
    </xf>
    <xf numFmtId="0" fontId="64" fillId="0" borderId="11" xfId="1" applyFont="1" applyBorder="1" applyAlignment="1">
      <alignment horizontal="center" vertical="center" wrapText="1"/>
    </xf>
    <xf numFmtId="0" fontId="64" fillId="0" borderId="12" xfId="1" applyFont="1" applyBorder="1" applyAlignment="1">
      <alignment horizontal="center" vertical="center" wrapText="1"/>
    </xf>
    <xf numFmtId="0" fontId="64" fillId="0" borderId="13"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0" xfId="1" applyFont="1" applyAlignment="1">
      <alignment horizontal="center" vertical="center" wrapText="1"/>
    </xf>
    <xf numFmtId="0" fontId="64" fillId="0" borderId="18" xfId="1" applyFont="1" applyBorder="1" applyAlignment="1">
      <alignment horizontal="center" vertical="center" wrapText="1"/>
    </xf>
    <xf numFmtId="0" fontId="64" fillId="0" borderId="19" xfId="1" applyFont="1" applyBorder="1" applyAlignment="1">
      <alignment horizontal="center" vertical="center" wrapText="1"/>
    </xf>
    <xf numFmtId="0" fontId="64" fillId="0" borderId="20" xfId="1" applyFont="1" applyBorder="1" applyAlignment="1">
      <alignment horizontal="center" vertical="center" wrapText="1"/>
    </xf>
    <xf numFmtId="0" fontId="64" fillId="0" borderId="21" xfId="1" applyFont="1" applyBorder="1" applyAlignment="1">
      <alignment horizontal="center" vertical="center" wrapText="1"/>
    </xf>
    <xf numFmtId="0" fontId="65" fillId="11" borderId="14" xfId="1" applyFont="1" applyFill="1" applyBorder="1" applyAlignment="1">
      <alignment horizontal="center" vertical="center" wrapText="1"/>
    </xf>
    <xf numFmtId="0" fontId="65" fillId="11" borderId="15" xfId="1" applyFont="1" applyFill="1" applyBorder="1" applyAlignment="1">
      <alignment horizontal="center" vertical="center" wrapText="1"/>
    </xf>
    <xf numFmtId="0" fontId="65" fillId="11" borderId="16" xfId="1" applyFont="1" applyFill="1" applyBorder="1" applyAlignment="1">
      <alignment horizontal="center" vertical="center" wrapText="1"/>
    </xf>
    <xf numFmtId="0" fontId="65" fillId="11" borderId="11" xfId="1" applyFont="1" applyFill="1" applyBorder="1" applyAlignment="1">
      <alignment horizontal="center" vertical="center" wrapText="1"/>
    </xf>
    <xf numFmtId="0" fontId="65" fillId="11" borderId="12" xfId="1" applyFont="1" applyFill="1" applyBorder="1" applyAlignment="1">
      <alignment horizontal="center" vertical="center" wrapText="1"/>
    </xf>
    <xf numFmtId="0" fontId="65" fillId="11" borderId="13" xfId="1" applyFont="1" applyFill="1" applyBorder="1" applyAlignment="1">
      <alignment horizontal="center" vertical="center" wrapText="1"/>
    </xf>
    <xf numFmtId="0" fontId="65" fillId="11" borderId="19" xfId="1" applyFont="1" applyFill="1" applyBorder="1" applyAlignment="1">
      <alignment horizontal="center" vertical="center" wrapText="1"/>
    </xf>
    <xf numFmtId="0" fontId="65" fillId="11" borderId="20" xfId="1" applyFont="1" applyFill="1" applyBorder="1" applyAlignment="1">
      <alignment horizontal="center" vertical="center" wrapText="1"/>
    </xf>
    <xf numFmtId="0" fontId="65" fillId="11" borderId="21" xfId="1" applyFont="1" applyFill="1" applyBorder="1" applyAlignment="1">
      <alignment horizontal="center" vertical="center" wrapText="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14" fontId="44" fillId="0" borderId="110" xfId="0" applyNumberFormat="1" applyFont="1" applyBorder="1" applyAlignment="1" applyProtection="1">
      <alignment horizontal="center" vertical="center" wrapText="1"/>
      <protection locked="0"/>
    </xf>
    <xf numFmtId="0" fontId="42" fillId="13" borderId="28" xfId="0" applyFont="1" applyFill="1" applyBorder="1" applyAlignment="1" applyProtection="1">
      <alignment horizontal="center" vertical="center" wrapText="1"/>
      <protection locked="0"/>
    </xf>
    <xf numFmtId="0" fontId="42" fillId="13" borderId="26" xfId="0" applyFont="1" applyFill="1" applyBorder="1" applyAlignment="1" applyProtection="1">
      <alignment horizontal="center" vertical="center" wrapText="1"/>
      <protection locked="0"/>
    </xf>
    <xf numFmtId="0" fontId="42" fillId="13" borderId="29" xfId="0" applyFont="1" applyFill="1" applyBorder="1" applyAlignment="1" applyProtection="1">
      <alignment horizontal="center" vertical="center" wrapText="1"/>
      <protection locked="0"/>
    </xf>
    <xf numFmtId="0" fontId="21" fillId="12" borderId="1" xfId="0" applyFont="1" applyFill="1" applyBorder="1" applyAlignment="1" applyProtection="1">
      <alignment horizontal="center" vertical="center" wrapText="1"/>
      <protection locked="0"/>
    </xf>
    <xf numFmtId="0" fontId="21" fillId="12" borderId="2" xfId="0" applyFont="1" applyFill="1" applyBorder="1" applyAlignment="1" applyProtection="1">
      <alignment horizontal="center" vertical="center" wrapText="1"/>
      <protection locked="0"/>
    </xf>
    <xf numFmtId="0" fontId="21" fillId="14" borderId="25" xfId="0" applyFont="1" applyFill="1" applyBorder="1" applyAlignment="1" applyProtection="1">
      <alignment horizontal="center" vertical="center" wrapText="1"/>
      <protection locked="0"/>
    </xf>
    <xf numFmtId="0" fontId="20" fillId="14" borderId="2" xfId="0" applyFont="1" applyFill="1" applyBorder="1" applyAlignment="1" applyProtection="1">
      <alignment horizontal="center" vertical="center" wrapText="1"/>
      <protection locked="0"/>
    </xf>
    <xf numFmtId="0" fontId="20" fillId="14" borderId="3" xfId="0" applyFont="1" applyFill="1" applyBorder="1" applyAlignment="1" applyProtection="1">
      <alignment horizontal="center" vertical="center" wrapText="1"/>
      <protection locked="0"/>
    </xf>
    <xf numFmtId="0" fontId="17" fillId="13" borderId="1" xfId="0" applyFont="1" applyFill="1" applyBorder="1" applyAlignment="1" applyProtection="1">
      <alignment horizontal="center" vertical="center" wrapText="1"/>
      <protection locked="0"/>
    </xf>
    <xf numFmtId="0" fontId="17" fillId="13" borderId="2" xfId="0" applyFont="1" applyFill="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12" borderId="108" xfId="0" applyFont="1" applyFill="1" applyBorder="1" applyAlignment="1" applyProtection="1">
      <alignment horizontal="center" vertical="center" wrapText="1"/>
      <protection locked="0"/>
    </xf>
    <xf numFmtId="0" fontId="17" fillId="12" borderId="109" xfId="0" applyFont="1" applyFill="1" applyBorder="1" applyAlignment="1" applyProtection="1">
      <alignment horizontal="center" vertical="center" wrapText="1"/>
      <protection locked="0"/>
    </xf>
    <xf numFmtId="0" fontId="17" fillId="0" borderId="110" xfId="0" applyFont="1" applyBorder="1" applyAlignment="1" applyProtection="1">
      <alignment horizontal="center" vertical="center" wrapText="1"/>
      <protection locked="0"/>
    </xf>
    <xf numFmtId="0" fontId="17" fillId="0" borderId="111" xfId="0" applyFont="1" applyBorder="1" applyAlignment="1" applyProtection="1">
      <alignment horizontal="center" vertical="center" wrapText="1"/>
      <protection locked="0"/>
    </xf>
    <xf numFmtId="0" fontId="17" fillId="12" borderId="22" xfId="0" applyFont="1" applyFill="1" applyBorder="1" applyAlignment="1" applyProtection="1">
      <alignment horizontal="center" vertical="center" wrapText="1"/>
      <protection locked="0"/>
    </xf>
    <xf numFmtId="0" fontId="17" fillId="12" borderId="23" xfId="0" applyFont="1" applyFill="1" applyBorder="1" applyAlignment="1" applyProtection="1">
      <alignment horizontal="center" vertical="center" wrapText="1"/>
      <protection locked="0"/>
    </xf>
    <xf numFmtId="0" fontId="2" fillId="0" borderId="107"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2" fillId="0" borderId="107" xfId="0" applyFont="1" applyBorder="1" applyAlignment="1">
      <alignment horizontal="center" vertical="center" wrapText="1"/>
    </xf>
    <xf numFmtId="0" fontId="1" fillId="0" borderId="107" xfId="0" applyFont="1" applyBorder="1" applyAlignment="1" applyProtection="1">
      <alignment horizontal="left" vertical="center" wrapText="1"/>
      <protection locked="0"/>
    </xf>
    <xf numFmtId="0" fontId="29" fillId="0" borderId="47" xfId="1" applyFont="1" applyBorder="1" applyAlignment="1"/>
    <xf numFmtId="0" fontId="29" fillId="0" borderId="48" xfId="1" applyFont="1" applyBorder="1" applyAlignment="1"/>
    <xf numFmtId="0" fontId="29" fillId="0" borderId="49" xfId="1" applyFont="1" applyBorder="1" applyAlignment="1"/>
    <xf numFmtId="0" fontId="32" fillId="8" borderId="14" xfId="1" applyFont="1" applyFill="1" applyBorder="1" applyAlignment="1">
      <alignment horizontal="center" vertical="center" wrapText="1"/>
    </xf>
    <xf numFmtId="0" fontId="32" fillId="8" borderId="15" xfId="1" applyFont="1" applyFill="1" applyBorder="1" applyAlignment="1">
      <alignment horizontal="center" vertical="center" wrapText="1"/>
    </xf>
    <xf numFmtId="0" fontId="32" fillId="8" borderId="16" xfId="1" applyFont="1" applyFill="1" applyBorder="1" applyAlignment="1">
      <alignment horizontal="center" vertical="center" wrapText="1"/>
    </xf>
    <xf numFmtId="0" fontId="29" fillId="8" borderId="14" xfId="1" applyFont="1" applyFill="1" applyBorder="1" applyAlignment="1">
      <alignment horizontal="center" vertical="center" wrapText="1"/>
    </xf>
    <xf numFmtId="0" fontId="29" fillId="8" borderId="15" xfId="1" applyFont="1" applyFill="1" applyBorder="1" applyAlignment="1">
      <alignment horizontal="center" vertical="center" wrapText="1"/>
    </xf>
    <xf numFmtId="0" fontId="29" fillId="8" borderId="16" xfId="1" applyFont="1" applyFill="1" applyBorder="1" applyAlignment="1">
      <alignment horizontal="center" vertical="center" wrapText="1"/>
    </xf>
    <xf numFmtId="14" fontId="32" fillId="8" borderId="14" xfId="1" applyNumberFormat="1" applyFont="1" applyFill="1" applyBorder="1" applyAlignment="1">
      <alignment horizontal="center" vertical="center" wrapText="1"/>
    </xf>
    <xf numFmtId="14" fontId="32" fillId="8" borderId="15" xfId="1" applyNumberFormat="1" applyFont="1" applyFill="1" applyBorder="1" applyAlignment="1">
      <alignment horizontal="center" vertical="center" wrapText="1"/>
    </xf>
    <xf numFmtId="14" fontId="32" fillId="8" borderId="16" xfId="1" applyNumberFormat="1" applyFont="1" applyFill="1" applyBorder="1" applyAlignment="1">
      <alignment horizontal="center" vertical="center" wrapText="1"/>
    </xf>
    <xf numFmtId="0" fontId="29" fillId="8" borderId="11" xfId="1" applyFont="1" applyFill="1" applyBorder="1" applyAlignment="1">
      <alignment horizontal="center" vertical="center" wrapText="1"/>
    </xf>
    <xf numFmtId="0" fontId="29" fillId="8" borderId="12" xfId="1" applyFont="1" applyFill="1" applyBorder="1" applyAlignment="1">
      <alignment horizontal="center" vertical="center" wrapText="1"/>
    </xf>
    <xf numFmtId="0" fontId="29" fillId="8" borderId="13" xfId="1" applyFont="1" applyFill="1" applyBorder="1" applyAlignment="1">
      <alignment horizontal="center" vertical="center" wrapText="1"/>
    </xf>
    <xf numFmtId="0" fontId="29" fillId="8" borderId="19" xfId="1" applyFont="1" applyFill="1" applyBorder="1" applyAlignment="1">
      <alignment horizontal="center" vertical="center" wrapText="1"/>
    </xf>
    <xf numFmtId="0" fontId="29" fillId="8" borderId="20" xfId="1" applyFont="1" applyFill="1" applyBorder="1" applyAlignment="1">
      <alignment horizontal="center" vertical="center" wrapText="1"/>
    </xf>
    <xf numFmtId="0" fontId="29" fillId="8" borderId="21" xfId="1" applyFont="1" applyFill="1" applyBorder="1" applyAlignment="1">
      <alignment horizontal="center" vertical="center" wrapText="1"/>
    </xf>
    <xf numFmtId="0" fontId="30" fillId="11" borderId="11" xfId="1" applyFont="1" applyFill="1" applyBorder="1" applyAlignment="1">
      <alignment horizontal="center" vertical="center" wrapText="1"/>
    </xf>
    <xf numFmtId="0" fontId="30" fillId="11" borderId="12" xfId="1" applyFont="1" applyFill="1" applyBorder="1" applyAlignment="1">
      <alignment horizontal="center" vertical="center" wrapText="1"/>
    </xf>
    <xf numFmtId="0" fontId="30" fillId="11" borderId="13" xfId="1" applyFont="1" applyFill="1" applyBorder="1" applyAlignment="1">
      <alignment horizontal="center" vertical="center" wrapText="1"/>
    </xf>
    <xf numFmtId="0" fontId="30" fillId="11" borderId="17" xfId="1" applyFont="1" applyFill="1" applyBorder="1" applyAlignment="1">
      <alignment horizontal="center" vertical="center" wrapText="1"/>
    </xf>
    <xf numFmtId="0" fontId="30" fillId="11" borderId="0" xfId="1" applyFont="1" applyFill="1" applyAlignment="1">
      <alignment horizontal="center" vertical="center" wrapText="1"/>
    </xf>
    <xf numFmtId="0" fontId="30" fillId="11" borderId="18" xfId="1" applyFont="1" applyFill="1" applyBorder="1" applyAlignment="1">
      <alignment horizontal="center" vertical="center" wrapText="1"/>
    </xf>
    <xf numFmtId="0" fontId="30" fillId="11" borderId="19" xfId="1" applyFont="1" applyFill="1" applyBorder="1" applyAlignment="1">
      <alignment horizontal="center" vertical="center" wrapText="1"/>
    </xf>
    <xf numFmtId="0" fontId="30" fillId="11" borderId="20" xfId="1" applyFont="1" applyFill="1" applyBorder="1" applyAlignment="1">
      <alignment horizontal="center" vertical="center" wrapText="1"/>
    </xf>
    <xf numFmtId="0" fontId="30" fillId="11" borderId="21" xfId="1" applyFont="1" applyFill="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7" xfId="1" applyFont="1" applyBorder="1" applyAlignment="1">
      <alignment horizontal="center" vertical="center" wrapText="1"/>
    </xf>
    <xf numFmtId="0" fontId="31" fillId="0" borderId="0" xfId="1" applyFont="1" applyAlignment="1">
      <alignment horizontal="center" vertical="center" wrapText="1"/>
    </xf>
    <xf numFmtId="0" fontId="31" fillId="0" borderId="18" xfId="1" applyFont="1" applyBorder="1" applyAlignment="1">
      <alignment horizontal="center" vertical="center" wrapText="1"/>
    </xf>
    <xf numFmtId="0" fontId="31" fillId="0" borderId="19"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21" xfId="1" applyFont="1" applyBorder="1" applyAlignment="1">
      <alignment horizontal="center" vertical="center" wrapText="1"/>
    </xf>
    <xf numFmtId="0" fontId="30" fillId="11" borderId="14" xfId="1" applyFont="1" applyFill="1" applyBorder="1" applyAlignment="1">
      <alignment horizontal="center" vertical="center" wrapText="1"/>
    </xf>
    <xf numFmtId="0" fontId="30" fillId="11" borderId="15" xfId="1" applyFont="1" applyFill="1" applyBorder="1" applyAlignment="1">
      <alignment horizontal="center" vertical="center" wrapText="1"/>
    </xf>
    <xf numFmtId="0" fontId="30" fillId="11" borderId="16" xfId="1" applyFont="1" applyFill="1" applyBorder="1" applyAlignment="1">
      <alignment horizontal="center" vertical="center" wrapText="1"/>
    </xf>
    <xf numFmtId="0" fontId="60" fillId="11" borderId="2" xfId="1" applyFont="1" applyFill="1" applyBorder="1" applyAlignment="1">
      <alignment horizontal="center" vertical="center" wrapText="1"/>
    </xf>
    <xf numFmtId="0" fontId="61" fillId="0" borderId="2" xfId="1" applyFont="1" applyBorder="1" applyAlignment="1">
      <alignment horizontal="center" vertical="center" wrapText="1"/>
    </xf>
    <xf numFmtId="0" fontId="62" fillId="8" borderId="2" xfId="1" applyFont="1" applyFill="1" applyBorder="1" applyAlignment="1">
      <alignment horizontal="center" vertical="center" wrapText="1"/>
    </xf>
    <xf numFmtId="0" fontId="59" fillId="8" borderId="2" xfId="1" applyFont="1" applyFill="1" applyBorder="1" applyAlignment="1">
      <alignment horizontal="center" vertical="center" wrapText="1"/>
    </xf>
    <xf numFmtId="14" fontId="62" fillId="8" borderId="2" xfId="1" applyNumberFormat="1" applyFont="1" applyFill="1" applyBorder="1" applyAlignment="1">
      <alignment horizontal="center" vertical="center" wrapText="1"/>
    </xf>
    <xf numFmtId="0" fontId="34" fillId="0" borderId="2" xfId="0" applyFont="1" applyBorder="1" applyAlignment="1" applyProtection="1">
      <alignment horizontal="center" vertical="center" wrapText="1"/>
      <protection locked="0"/>
    </xf>
    <xf numFmtId="0" fontId="44" fillId="1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2" fillId="0" borderId="2" xfId="0" applyFont="1" applyBorder="1" applyAlignment="1">
      <alignment horizontal="center" vertical="center" wrapText="1"/>
    </xf>
    <xf numFmtId="0" fontId="0" fillId="0" borderId="2" xfId="0"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0" fontId="59" fillId="0" borderId="2" xfId="1" applyFont="1" applyBorder="1" applyAlignment="1"/>
    <xf numFmtId="0" fontId="34" fillId="0" borderId="2" xfId="0" applyFont="1" applyBorder="1" applyAlignment="1" applyProtection="1">
      <alignment horizontal="left" vertical="center" wrapText="1"/>
      <protection locked="0"/>
    </xf>
    <xf numFmtId="0" fontId="41" fillId="14" borderId="2" xfId="0" applyFont="1" applyFill="1" applyBorder="1" applyAlignment="1" applyProtection="1">
      <alignment horizontal="center" vertical="center" wrapText="1"/>
      <protection locked="0"/>
    </xf>
    <xf numFmtId="0" fontId="42" fillId="16" borderId="2" xfId="0" applyFont="1" applyFill="1" applyBorder="1" applyAlignment="1" applyProtection="1">
      <alignment horizontal="center" vertical="center" wrapText="1"/>
      <protection locked="0"/>
    </xf>
    <xf numFmtId="0" fontId="42" fillId="17" borderId="2" xfId="0" applyFont="1" applyFill="1" applyBorder="1" applyAlignment="1" applyProtection="1">
      <alignment horizontal="center" vertical="center" wrapText="1"/>
      <protection locked="0"/>
    </xf>
    <xf numFmtId="0" fontId="51" fillId="18" borderId="30" xfId="0" applyFont="1" applyFill="1" applyBorder="1" applyAlignment="1" applyProtection="1">
      <alignment horizontal="center" vertical="center" wrapText="1"/>
      <protection locked="0"/>
    </xf>
    <xf numFmtId="0" fontId="42" fillId="12" borderId="1" xfId="0" applyFont="1" applyFill="1" applyBorder="1" applyAlignment="1" applyProtection="1">
      <alignment horizontal="center" vertical="center" wrapText="1"/>
      <protection locked="0"/>
    </xf>
    <xf numFmtId="0" fontId="42" fillId="12" borderId="2" xfId="0" applyFont="1" applyFill="1" applyBorder="1" applyAlignment="1" applyProtection="1">
      <alignment horizontal="center" vertical="center" wrapText="1"/>
      <protection locked="0"/>
    </xf>
    <xf numFmtId="0" fontId="42" fillId="14" borderId="25" xfId="0" applyFont="1" applyFill="1" applyBorder="1" applyAlignment="1" applyProtection="1">
      <alignment horizontal="center" vertical="center" wrapText="1"/>
      <protection locked="0"/>
    </xf>
    <xf numFmtId="0" fontId="34" fillId="14" borderId="2" xfId="0" applyFont="1" applyFill="1" applyBorder="1" applyAlignment="1" applyProtection="1">
      <alignment horizontal="center" vertical="center" wrapText="1"/>
      <protection locked="0"/>
    </xf>
    <xf numFmtId="0" fontId="34" fillId="14" borderId="3" xfId="0" applyFont="1" applyFill="1" applyBorder="1" applyAlignment="1" applyProtection="1">
      <alignment horizontal="center" vertical="center" wrapText="1"/>
      <protection locked="0"/>
    </xf>
    <xf numFmtId="0" fontId="42" fillId="0" borderId="2" xfId="0" applyFont="1" applyBorder="1" applyAlignment="1" applyProtection="1">
      <alignment horizontal="left" vertical="center" wrapText="1"/>
      <protection locked="0"/>
    </xf>
    <xf numFmtId="0" fontId="10" fillId="0" borderId="110" xfId="0" applyFont="1" applyBorder="1" applyAlignment="1" applyProtection="1">
      <alignment horizontal="left" vertical="center" wrapText="1"/>
      <protection locked="0"/>
    </xf>
    <xf numFmtId="0" fontId="10" fillId="0" borderId="111" xfId="0" applyFont="1" applyBorder="1" applyAlignment="1" applyProtection="1">
      <alignment horizontal="left" vertical="center" wrapText="1"/>
      <protection locked="0"/>
    </xf>
    <xf numFmtId="0" fontId="10" fillId="0" borderId="112" xfId="0" applyFont="1" applyBorder="1" applyAlignment="1" applyProtection="1">
      <alignment horizontal="left" vertical="center" wrapText="1"/>
      <protection locked="0"/>
    </xf>
    <xf numFmtId="14" fontId="71" fillId="0" borderId="110" xfId="0" applyNumberFormat="1"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0" fontId="47" fillId="0" borderId="47" xfId="1" applyFont="1" applyBorder="1" applyAlignment="1"/>
    <xf numFmtId="0" fontId="47" fillId="0" borderId="48" xfId="1" applyFont="1" applyBorder="1" applyAlignment="1"/>
    <xf numFmtId="0" fontId="47" fillId="0" borderId="49" xfId="1" applyFont="1" applyBorder="1" applyAlignment="1"/>
    <xf numFmtId="0" fontId="48" fillId="11" borderId="11" xfId="1" applyFont="1" applyFill="1" applyBorder="1" applyAlignment="1">
      <alignment horizontal="center" vertical="center" wrapText="1"/>
    </xf>
    <xf numFmtId="0" fontId="48" fillId="11" borderId="12" xfId="1" applyFont="1" applyFill="1" applyBorder="1" applyAlignment="1">
      <alignment horizontal="center" vertical="center" wrapText="1"/>
    </xf>
    <xf numFmtId="0" fontId="48" fillId="11" borderId="13" xfId="1" applyFont="1" applyFill="1" applyBorder="1" applyAlignment="1">
      <alignment horizontal="center" vertical="center" wrapText="1"/>
    </xf>
    <xf numFmtId="0" fontId="48" fillId="11" borderId="19" xfId="1" applyFont="1" applyFill="1" applyBorder="1" applyAlignment="1">
      <alignment horizontal="center" vertical="center" wrapText="1"/>
    </xf>
    <xf numFmtId="0" fontId="48" fillId="11" borderId="20" xfId="1" applyFont="1" applyFill="1" applyBorder="1" applyAlignment="1">
      <alignment horizontal="center" vertical="center" wrapText="1"/>
    </xf>
    <xf numFmtId="0" fontId="48" fillId="11" borderId="21" xfId="1" applyFont="1" applyFill="1" applyBorder="1" applyAlignment="1">
      <alignment horizontal="center" vertical="center" wrapText="1"/>
    </xf>
    <xf numFmtId="0" fontId="49" fillId="0" borderId="11" xfId="1" applyFont="1" applyBorder="1" applyAlignment="1">
      <alignment horizontal="center" vertical="center" wrapText="1"/>
    </xf>
    <xf numFmtId="0" fontId="49" fillId="0" borderId="12" xfId="1" applyFont="1" applyBorder="1" applyAlignment="1">
      <alignment horizontal="center" vertical="center" wrapText="1"/>
    </xf>
    <xf numFmtId="0" fontId="49" fillId="0" borderId="13" xfId="1" applyFont="1" applyBorder="1" applyAlignment="1">
      <alignment horizontal="center" vertical="center" wrapText="1"/>
    </xf>
    <xf numFmtId="0" fontId="49" fillId="0" borderId="19" xfId="1" applyFont="1" applyBorder="1" applyAlignment="1">
      <alignment horizontal="center" vertical="center" wrapText="1"/>
    </xf>
    <xf numFmtId="0" fontId="49" fillId="0" borderId="20" xfId="1" applyFont="1" applyBorder="1" applyAlignment="1">
      <alignment horizontal="center" vertical="center" wrapText="1"/>
    </xf>
    <xf numFmtId="0" fontId="49" fillId="0" borderId="21" xfId="1" applyFont="1" applyBorder="1" applyAlignment="1">
      <alignment horizontal="center" vertical="center" wrapText="1"/>
    </xf>
    <xf numFmtId="0" fontId="48" fillId="11" borderId="17" xfId="1" applyFont="1" applyFill="1" applyBorder="1" applyAlignment="1">
      <alignment horizontal="center" vertical="center" wrapText="1"/>
    </xf>
    <xf numFmtId="0" fontId="48" fillId="11" borderId="0" xfId="1" applyFont="1" applyFill="1" applyAlignment="1">
      <alignment horizontal="center" vertical="center" wrapText="1"/>
    </xf>
    <xf numFmtId="0" fontId="48" fillId="11" borderId="18" xfId="1" applyFont="1" applyFill="1" applyBorder="1" applyAlignment="1">
      <alignment horizontal="center" vertical="center" wrapText="1"/>
    </xf>
    <xf numFmtId="0" fontId="49" fillId="0" borderId="17" xfId="1" applyFont="1" applyBorder="1" applyAlignment="1">
      <alignment horizontal="center" vertical="center" wrapText="1"/>
    </xf>
    <xf numFmtId="0" fontId="49" fillId="0" borderId="0" xfId="1" applyFont="1" applyAlignment="1">
      <alignment horizontal="center" vertical="center" wrapText="1"/>
    </xf>
    <xf numFmtId="0" fontId="49" fillId="0" borderId="18" xfId="1" applyFont="1" applyBorder="1" applyAlignment="1">
      <alignment horizontal="center" vertical="center" wrapText="1"/>
    </xf>
    <xf numFmtId="0" fontId="48" fillId="11" borderId="14" xfId="1" applyFont="1" applyFill="1" applyBorder="1" applyAlignment="1">
      <alignment horizontal="center" vertical="center" wrapText="1"/>
    </xf>
    <xf numFmtId="0" fontId="48" fillId="11" borderId="15" xfId="1" applyFont="1" applyFill="1" applyBorder="1" applyAlignment="1">
      <alignment horizontal="center" vertical="center" wrapText="1"/>
    </xf>
    <xf numFmtId="0" fontId="48" fillId="11" borderId="16" xfId="1" applyFont="1" applyFill="1" applyBorder="1" applyAlignment="1">
      <alignment horizontal="center" vertical="center" wrapText="1"/>
    </xf>
    <xf numFmtId="0" fontId="41" fillId="0" borderId="107" xfId="0" applyFont="1" applyBorder="1" applyAlignment="1" applyProtection="1">
      <alignment horizontal="center" vertical="center" wrapText="1"/>
      <protection locked="0"/>
    </xf>
    <xf numFmtId="0" fontId="41" fillId="0" borderId="107" xfId="0" applyFont="1" applyBorder="1" applyAlignment="1">
      <alignment horizontal="center" vertical="center" wrapText="1"/>
    </xf>
    <xf numFmtId="0" fontId="50" fillId="8" borderId="14"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0" fillId="8" borderId="16" xfId="1" applyFont="1" applyFill="1" applyBorder="1" applyAlignment="1">
      <alignment horizontal="center" vertical="center" wrapText="1"/>
    </xf>
    <xf numFmtId="0" fontId="47" fillId="8" borderId="14" xfId="1" applyFont="1" applyFill="1" applyBorder="1" applyAlignment="1">
      <alignment horizontal="center" vertical="center" wrapText="1"/>
    </xf>
    <xf numFmtId="0" fontId="47" fillId="8" borderId="15" xfId="1" applyFont="1" applyFill="1" applyBorder="1" applyAlignment="1">
      <alignment horizontal="center" vertical="center" wrapText="1"/>
    </xf>
    <xf numFmtId="0" fontId="47" fillId="8" borderId="16" xfId="1" applyFont="1" applyFill="1" applyBorder="1" applyAlignment="1">
      <alignment horizontal="center" vertical="center" wrapText="1"/>
    </xf>
    <xf numFmtId="14" fontId="50" fillId="8" borderId="14" xfId="1" applyNumberFormat="1" applyFont="1" applyFill="1" applyBorder="1" applyAlignment="1">
      <alignment horizontal="center" vertical="center" wrapText="1"/>
    </xf>
    <xf numFmtId="14" fontId="50" fillId="8" borderId="15" xfId="1" applyNumberFormat="1" applyFont="1" applyFill="1" applyBorder="1" applyAlignment="1">
      <alignment horizontal="center" vertical="center" wrapText="1"/>
    </xf>
    <xf numFmtId="14" fontId="50" fillId="8" borderId="16" xfId="1" applyNumberFormat="1" applyFont="1" applyFill="1" applyBorder="1" applyAlignment="1">
      <alignment horizontal="center" vertical="center" wrapText="1"/>
    </xf>
    <xf numFmtId="0" fontId="47" fillId="8" borderId="11" xfId="1" applyFont="1" applyFill="1" applyBorder="1" applyAlignment="1">
      <alignment horizontal="center" vertical="center" wrapText="1"/>
    </xf>
    <xf numFmtId="0" fontId="47" fillId="8" borderId="12" xfId="1" applyFont="1" applyFill="1" applyBorder="1" applyAlignment="1">
      <alignment horizontal="center" vertical="center" wrapText="1"/>
    </xf>
    <xf numFmtId="0" fontId="47" fillId="8" borderId="13" xfId="1" applyFont="1" applyFill="1" applyBorder="1" applyAlignment="1">
      <alignment horizontal="center" vertical="center" wrapText="1"/>
    </xf>
    <xf numFmtId="0" fontId="47" fillId="8" borderId="19" xfId="1" applyFont="1" applyFill="1" applyBorder="1" applyAlignment="1">
      <alignment horizontal="center" vertical="center" wrapText="1"/>
    </xf>
    <xf numFmtId="0" fontId="47" fillId="8" borderId="20" xfId="1" applyFont="1" applyFill="1" applyBorder="1" applyAlignment="1">
      <alignment horizontal="center" vertical="center" wrapText="1"/>
    </xf>
    <xf numFmtId="0" fontId="47" fillId="8" borderId="21" xfId="1" applyFont="1" applyFill="1" applyBorder="1" applyAlignment="1">
      <alignment horizontal="center" vertical="center" wrapText="1"/>
    </xf>
    <xf numFmtId="0" fontId="0" fillId="0" borderId="110" xfId="0" applyBorder="1" applyAlignment="1" applyProtection="1">
      <alignment horizontal="left" vertical="center" wrapText="1"/>
      <protection locked="0"/>
    </xf>
    <xf numFmtId="0" fontId="0" fillId="0" borderId="111" xfId="0" applyBorder="1" applyAlignment="1" applyProtection="1">
      <alignment horizontal="left" vertical="center" wrapText="1"/>
      <protection locked="0"/>
    </xf>
    <xf numFmtId="0" fontId="0" fillId="0" borderId="112" xfId="0" applyBorder="1" applyAlignment="1" applyProtection="1">
      <alignment horizontal="left" vertical="center" wrapText="1"/>
      <protection locked="0"/>
    </xf>
    <xf numFmtId="0" fontId="42" fillId="0" borderId="107" xfId="0" applyFont="1" applyBorder="1" applyAlignment="1" applyProtection="1">
      <alignment horizontal="left" vertical="center" wrapText="1"/>
      <protection locked="0"/>
    </xf>
    <xf numFmtId="0" fontId="44" fillId="0" borderId="24" xfId="0" applyFont="1" applyBorder="1" applyAlignment="1" applyProtection="1">
      <alignment horizontal="left" vertical="center" wrapText="1"/>
      <protection locked="0"/>
    </xf>
    <xf numFmtId="0" fontId="42" fillId="0" borderId="107" xfId="0" applyFont="1" applyBorder="1" applyAlignment="1">
      <alignment horizontal="left" vertical="center" wrapText="1"/>
    </xf>
    <xf numFmtId="0" fontId="39" fillId="3" borderId="55" xfId="0" applyFont="1" applyFill="1" applyBorder="1" applyAlignment="1">
      <alignment horizontal="center"/>
    </xf>
    <xf numFmtId="0" fontId="39" fillId="3" borderId="25" xfId="0" applyFont="1" applyFill="1" applyBorder="1" applyAlignment="1">
      <alignment horizontal="center"/>
    </xf>
    <xf numFmtId="0" fontId="42" fillId="12" borderId="108" xfId="0" applyFont="1" applyFill="1" applyBorder="1" applyAlignment="1" applyProtection="1">
      <alignment horizontal="center" vertical="center" wrapText="1"/>
      <protection locked="0"/>
    </xf>
    <xf numFmtId="0" fontId="42" fillId="12" borderId="109" xfId="0" applyFont="1" applyFill="1" applyBorder="1" applyAlignment="1" applyProtection="1">
      <alignment horizontal="center" vertical="center" wrapText="1"/>
      <protection locked="0"/>
    </xf>
    <xf numFmtId="0" fontId="39" fillId="0" borderId="110" xfId="0" applyFont="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39" fillId="0" borderId="112" xfId="0" applyFont="1" applyBorder="1" applyAlignment="1" applyProtection="1">
      <alignment horizontal="center" vertical="center" wrapText="1"/>
      <protection locked="0"/>
    </xf>
    <xf numFmtId="14" fontId="42" fillId="0" borderId="110" xfId="0" applyNumberFormat="1" applyFont="1" applyBorder="1" applyAlignment="1" applyProtection="1">
      <alignment horizontal="center" vertical="center" wrapText="1"/>
      <protection locked="0"/>
    </xf>
    <xf numFmtId="0" fontId="42" fillId="0" borderId="111" xfId="0" applyFont="1" applyBorder="1" applyAlignment="1" applyProtection="1">
      <alignment horizontal="center" vertical="center" wrapText="1"/>
      <protection locked="0"/>
    </xf>
    <xf numFmtId="0" fontId="39" fillId="0" borderId="107"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8" xfId="0" applyFont="1" applyBorder="1" applyAlignment="1" applyProtection="1">
      <alignment horizontal="center" vertical="center" wrapText="1"/>
      <protection locked="0"/>
    </xf>
    <xf numFmtId="0" fontId="42" fillId="12" borderId="22" xfId="0" applyFont="1" applyFill="1" applyBorder="1" applyAlignment="1" applyProtection="1">
      <alignment horizontal="center" vertical="center" wrapText="1"/>
      <protection locked="0"/>
    </xf>
    <xf numFmtId="0" fontId="42" fillId="12" borderId="23" xfId="0" applyFont="1" applyFill="1" applyBorder="1" applyAlignment="1" applyProtection="1">
      <alignment horizontal="center" vertical="center" wrapText="1"/>
      <protection locked="0"/>
    </xf>
    <xf numFmtId="0" fontId="42" fillId="0" borderId="24" xfId="0" applyFont="1" applyBorder="1" applyAlignment="1" applyProtection="1">
      <alignment horizontal="center" vertical="center" wrapText="1"/>
      <protection locked="0"/>
    </xf>
    <xf numFmtId="0" fontId="10" fillId="3" borderId="2" xfId="1" applyFont="1" applyFill="1" applyBorder="1" applyAlignment="1">
      <alignment horizontal="center" vertical="center" wrapText="1"/>
    </xf>
    <xf numFmtId="0" fontId="71" fillId="13" borderId="2" xfId="0" applyFont="1" applyFill="1" applyBorder="1" applyAlignment="1" applyProtection="1">
      <alignment horizontal="center" vertical="center" textRotation="90" wrapText="1"/>
      <protection locked="0"/>
    </xf>
    <xf numFmtId="0" fontId="71" fillId="13" borderId="30" xfId="0" applyFont="1" applyFill="1" applyBorder="1" applyAlignment="1" applyProtection="1">
      <alignment horizontal="center" vertical="center" textRotation="90" wrapText="1"/>
      <protection locked="0"/>
    </xf>
    <xf numFmtId="0" fontId="71" fillId="15" borderId="2" xfId="0" applyFont="1" applyFill="1" applyBorder="1" applyAlignment="1" applyProtection="1">
      <alignment horizontal="justify" vertical="center" textRotation="90" wrapText="1"/>
      <protection locked="0"/>
    </xf>
    <xf numFmtId="0" fontId="71" fillId="15" borderId="30" xfId="0" applyFont="1" applyFill="1" applyBorder="1" applyAlignment="1" applyProtection="1">
      <alignment horizontal="justify" vertical="center" textRotation="90" wrapText="1"/>
      <protection locked="0"/>
    </xf>
    <xf numFmtId="0" fontId="71" fillId="12" borderId="108" xfId="0" applyFont="1" applyFill="1" applyBorder="1" applyAlignment="1" applyProtection="1">
      <alignment horizontal="center" vertical="center" wrapText="1"/>
      <protection locked="0"/>
    </xf>
    <xf numFmtId="0" fontId="71" fillId="12" borderId="109" xfId="0" applyFont="1" applyFill="1" applyBorder="1" applyAlignment="1" applyProtection="1">
      <alignment horizontal="center" vertical="center" wrapText="1"/>
      <protection locked="0"/>
    </xf>
    <xf numFmtId="0" fontId="71" fillId="0" borderId="110" xfId="0" applyFont="1" applyBorder="1" applyAlignment="1" applyProtection="1">
      <alignment horizontal="center" vertical="center" wrapText="1"/>
      <protection locked="0"/>
    </xf>
    <xf numFmtId="0" fontId="71" fillId="13" borderId="1" xfId="0" applyFont="1" applyFill="1" applyBorder="1" applyAlignment="1" applyProtection="1">
      <alignment horizontal="center" vertical="center" textRotation="90" wrapText="1"/>
      <protection locked="0"/>
    </xf>
    <xf numFmtId="0" fontId="71" fillId="13" borderId="31" xfId="0" applyFont="1" applyFill="1" applyBorder="1" applyAlignment="1" applyProtection="1">
      <alignment horizontal="center" vertical="center" textRotation="90" wrapText="1"/>
      <protection locked="0"/>
    </xf>
    <xf numFmtId="0" fontId="71" fillId="0" borderId="107" xfId="0" applyFont="1" applyBorder="1" applyAlignment="1" applyProtection="1">
      <alignment horizontal="center" vertical="center" wrapText="1"/>
      <protection locked="0"/>
    </xf>
    <xf numFmtId="0" fontId="71" fillId="0" borderId="107" xfId="0" applyFont="1" applyBorder="1" applyAlignment="1">
      <alignment horizontal="center" vertical="center" wrapText="1"/>
    </xf>
    <xf numFmtId="0" fontId="34" fillId="0" borderId="47" xfId="1" applyFont="1" applyBorder="1" applyAlignment="1"/>
    <xf numFmtId="0" fontId="34" fillId="0" borderId="48" xfId="1" applyFont="1" applyBorder="1" applyAlignment="1"/>
    <xf numFmtId="0" fontId="34" fillId="0" borderId="49" xfId="1" applyFont="1" applyBorder="1" applyAlignment="1"/>
    <xf numFmtId="0" fontId="42" fillId="8" borderId="14" xfId="1" applyFont="1" applyFill="1" applyBorder="1" applyAlignment="1">
      <alignment horizontal="center" vertical="center" wrapText="1"/>
    </xf>
    <xf numFmtId="0" fontId="42" fillId="8" borderId="15" xfId="1" applyFont="1" applyFill="1" applyBorder="1" applyAlignment="1">
      <alignment horizontal="center" vertical="center" wrapText="1"/>
    </xf>
    <xf numFmtId="0" fontId="42" fillId="8" borderId="16" xfId="1" applyFont="1" applyFill="1" applyBorder="1" applyAlignment="1">
      <alignment horizontal="center" vertical="center" wrapText="1"/>
    </xf>
    <xf numFmtId="0" fontId="34" fillId="8" borderId="14" xfId="1" applyFont="1" applyFill="1" applyBorder="1" applyAlignment="1">
      <alignment horizontal="center" vertical="center" wrapText="1"/>
    </xf>
    <xf numFmtId="0" fontId="34" fillId="8" borderId="15" xfId="1" applyFont="1" applyFill="1" applyBorder="1" applyAlignment="1">
      <alignment horizontal="center" vertical="center" wrapText="1"/>
    </xf>
    <xf numFmtId="0" fontId="34" fillId="8" borderId="16" xfId="1" applyFont="1" applyFill="1" applyBorder="1" applyAlignment="1">
      <alignment horizontal="center" vertical="center" wrapText="1"/>
    </xf>
    <xf numFmtId="14" fontId="42" fillId="8" borderId="14" xfId="1" applyNumberFormat="1" applyFont="1" applyFill="1" applyBorder="1" applyAlignment="1">
      <alignment horizontal="center" vertical="center" wrapText="1"/>
    </xf>
    <xf numFmtId="14" fontId="42" fillId="8" borderId="15" xfId="1" applyNumberFormat="1" applyFont="1" applyFill="1" applyBorder="1" applyAlignment="1">
      <alignment horizontal="center" vertical="center" wrapText="1"/>
    </xf>
    <xf numFmtId="14" fontId="42" fillId="8" borderId="16" xfId="1" applyNumberFormat="1" applyFont="1" applyFill="1" applyBorder="1" applyAlignment="1">
      <alignment horizontal="center" vertical="center" wrapText="1"/>
    </xf>
    <xf numFmtId="0" fontId="34" fillId="8" borderId="11" xfId="1" applyFont="1" applyFill="1" applyBorder="1" applyAlignment="1">
      <alignment horizontal="center" vertical="center" wrapText="1"/>
    </xf>
    <xf numFmtId="0" fontId="34" fillId="8" borderId="12" xfId="1" applyFont="1" applyFill="1" applyBorder="1" applyAlignment="1">
      <alignment horizontal="center" vertical="center" wrapText="1"/>
    </xf>
    <xf numFmtId="0" fontId="34" fillId="8" borderId="13" xfId="1" applyFont="1" applyFill="1" applyBorder="1" applyAlignment="1">
      <alignment horizontal="center" vertical="center" wrapText="1"/>
    </xf>
    <xf numFmtId="0" fontId="34" fillId="8" borderId="19" xfId="1" applyFont="1" applyFill="1" applyBorder="1" applyAlignment="1">
      <alignment horizontal="center" vertical="center" wrapText="1"/>
    </xf>
    <xf numFmtId="0" fontId="34" fillId="8" borderId="20" xfId="1" applyFont="1" applyFill="1" applyBorder="1" applyAlignment="1">
      <alignment horizontal="center" vertical="center" wrapText="1"/>
    </xf>
    <xf numFmtId="0" fontId="34" fillId="8" borderId="21" xfId="1" applyFont="1" applyFill="1" applyBorder="1" applyAlignment="1">
      <alignment horizontal="center" vertical="center" wrapText="1"/>
    </xf>
    <xf numFmtId="0" fontId="76" fillId="11" borderId="11" xfId="1" applyFont="1" applyFill="1" applyBorder="1" applyAlignment="1">
      <alignment horizontal="center" vertical="center" wrapText="1"/>
    </xf>
    <xf numFmtId="0" fontId="76" fillId="11" borderId="12" xfId="1" applyFont="1" applyFill="1" applyBorder="1" applyAlignment="1">
      <alignment horizontal="center" vertical="center" wrapText="1"/>
    </xf>
    <xf numFmtId="0" fontId="76" fillId="11" borderId="13" xfId="1" applyFont="1" applyFill="1" applyBorder="1" applyAlignment="1">
      <alignment horizontal="center" vertical="center" wrapText="1"/>
    </xf>
    <xf numFmtId="0" fontId="76" fillId="11" borderId="17" xfId="1" applyFont="1" applyFill="1" applyBorder="1" applyAlignment="1">
      <alignment horizontal="center" vertical="center" wrapText="1"/>
    </xf>
    <xf numFmtId="0" fontId="76" fillId="11" borderId="0" xfId="1" applyFont="1" applyFill="1" applyAlignment="1">
      <alignment horizontal="center" vertical="center" wrapText="1"/>
    </xf>
    <xf numFmtId="0" fontId="76" fillId="11" borderId="18" xfId="1" applyFont="1" applyFill="1" applyBorder="1" applyAlignment="1">
      <alignment horizontal="center" vertical="center" wrapText="1"/>
    </xf>
    <xf numFmtId="0" fontId="76" fillId="11" borderId="19" xfId="1" applyFont="1" applyFill="1" applyBorder="1" applyAlignment="1">
      <alignment horizontal="center" vertical="center" wrapText="1"/>
    </xf>
    <xf numFmtId="0" fontId="76" fillId="11" borderId="20" xfId="1" applyFont="1" applyFill="1" applyBorder="1" applyAlignment="1">
      <alignment horizontal="center" vertical="center" wrapText="1"/>
    </xf>
    <xf numFmtId="0" fontId="76" fillId="11" borderId="21" xfId="1" applyFont="1" applyFill="1" applyBorder="1" applyAlignment="1">
      <alignment horizontal="center" vertical="center" wrapText="1"/>
    </xf>
    <xf numFmtId="0" fontId="45" fillId="0" borderId="11" xfId="1" applyFont="1" applyBorder="1" applyAlignment="1">
      <alignment horizontal="center" vertical="center" wrapText="1"/>
    </xf>
    <xf numFmtId="0" fontId="45" fillId="0" borderId="12" xfId="1" applyFont="1" applyBorder="1" applyAlignment="1">
      <alignment horizontal="center" vertical="center" wrapText="1"/>
    </xf>
    <xf numFmtId="0" fontId="45" fillId="0" borderId="13" xfId="1" applyFont="1" applyBorder="1" applyAlignment="1">
      <alignment horizontal="center" vertical="center" wrapText="1"/>
    </xf>
    <xf numFmtId="0" fontId="45" fillId="0" borderId="17" xfId="1" applyFont="1" applyBorder="1" applyAlignment="1">
      <alignment horizontal="center" vertical="center" wrapText="1"/>
    </xf>
    <xf numFmtId="0" fontId="45" fillId="0" borderId="0" xfId="1" applyFont="1" applyAlignment="1">
      <alignment horizontal="center" vertical="center" wrapText="1"/>
    </xf>
    <xf numFmtId="0" fontId="45" fillId="0" borderId="18" xfId="1" applyFont="1" applyBorder="1" applyAlignment="1">
      <alignment horizontal="center" vertical="center" wrapText="1"/>
    </xf>
    <xf numFmtId="0" fontId="45" fillId="0" borderId="19" xfId="1" applyFont="1" applyBorder="1" applyAlignment="1">
      <alignment horizontal="center" vertical="center" wrapText="1"/>
    </xf>
    <xf numFmtId="0" fontId="45" fillId="0" borderId="20" xfId="1" applyFont="1" applyBorder="1" applyAlignment="1">
      <alignment horizontal="center" vertical="center" wrapText="1"/>
    </xf>
    <xf numFmtId="0" fontId="45" fillId="0" borderId="21" xfId="1" applyFont="1" applyBorder="1" applyAlignment="1">
      <alignment horizontal="center" vertical="center" wrapText="1"/>
    </xf>
    <xf numFmtId="0" fontId="76" fillId="11" borderId="14" xfId="1" applyFont="1" applyFill="1" applyBorder="1" applyAlignment="1">
      <alignment horizontal="center" vertical="center" wrapText="1"/>
    </xf>
    <xf numFmtId="0" fontId="76" fillId="11" borderId="15" xfId="1" applyFont="1" applyFill="1" applyBorder="1" applyAlignment="1">
      <alignment horizontal="center" vertical="center" wrapText="1"/>
    </xf>
    <xf numFmtId="0" fontId="76" fillId="11" borderId="16" xfId="1" applyFont="1" applyFill="1" applyBorder="1" applyAlignment="1">
      <alignment horizontal="center" vertical="center" wrapText="1"/>
    </xf>
    <xf numFmtId="0" fontId="42" fillId="0" borderId="110" xfId="0" applyFont="1" applyBorder="1" applyAlignment="1" applyProtection="1">
      <alignment horizontal="center" vertical="center" wrapText="1"/>
      <protection locked="0"/>
    </xf>
    <xf numFmtId="0" fontId="27" fillId="0" borderId="47" xfId="1" applyFont="1" applyBorder="1" applyAlignment="1"/>
    <xf numFmtId="0" fontId="27" fillId="0" borderId="48" xfId="1" applyFont="1" applyBorder="1" applyAlignment="1"/>
    <xf numFmtId="0" fontId="27" fillId="0" borderId="49" xfId="1" applyFont="1" applyBorder="1" applyAlignment="1"/>
    <xf numFmtId="0" fontId="28" fillId="8" borderId="14" xfId="1" applyFont="1" applyFill="1" applyBorder="1" applyAlignment="1">
      <alignment horizontal="center" vertical="center" wrapText="1"/>
    </xf>
    <xf numFmtId="0" fontId="28" fillId="8" borderId="15" xfId="1" applyFont="1" applyFill="1" applyBorder="1" applyAlignment="1">
      <alignment horizontal="center" vertical="center" wrapText="1"/>
    </xf>
    <xf numFmtId="0" fontId="28" fillId="8" borderId="16" xfId="1" applyFont="1" applyFill="1" applyBorder="1" applyAlignment="1">
      <alignment horizontal="center" vertical="center" wrapText="1"/>
    </xf>
    <xf numFmtId="0" fontId="27" fillId="8" borderId="14" xfId="1" applyFont="1" applyFill="1" applyBorder="1" applyAlignment="1">
      <alignment horizontal="center" vertical="center" wrapText="1"/>
    </xf>
    <xf numFmtId="0" fontId="27" fillId="8" borderId="15" xfId="1" applyFont="1" applyFill="1" applyBorder="1" applyAlignment="1">
      <alignment horizontal="center" vertical="center" wrapText="1"/>
    </xf>
    <xf numFmtId="0" fontId="27" fillId="8" borderId="16" xfId="1" applyFont="1" applyFill="1" applyBorder="1" applyAlignment="1">
      <alignment horizontal="center" vertical="center" wrapText="1"/>
    </xf>
    <xf numFmtId="14" fontId="28" fillId="8" borderId="14" xfId="1" applyNumberFormat="1" applyFont="1" applyFill="1" applyBorder="1" applyAlignment="1">
      <alignment horizontal="center" vertical="center" wrapText="1"/>
    </xf>
    <xf numFmtId="14" fontId="28" fillId="8" borderId="15" xfId="1" applyNumberFormat="1" applyFont="1" applyFill="1" applyBorder="1" applyAlignment="1">
      <alignment horizontal="center" vertical="center" wrapText="1"/>
    </xf>
    <xf numFmtId="14" fontId="28" fillId="8" borderId="16" xfId="1" applyNumberFormat="1" applyFont="1" applyFill="1" applyBorder="1" applyAlignment="1">
      <alignment horizontal="center" vertical="center" wrapText="1"/>
    </xf>
    <xf numFmtId="0" fontId="27" fillId="8" borderId="11" xfId="1" applyFont="1" applyFill="1" applyBorder="1" applyAlignment="1">
      <alignment horizontal="center" vertical="center" wrapText="1"/>
    </xf>
    <xf numFmtId="0" fontId="27" fillId="8" borderId="12" xfId="1" applyFont="1" applyFill="1" applyBorder="1" applyAlignment="1">
      <alignment horizontal="center" vertical="center" wrapText="1"/>
    </xf>
    <xf numFmtId="0" fontId="27" fillId="8" borderId="13" xfId="1" applyFont="1" applyFill="1" applyBorder="1" applyAlignment="1">
      <alignment horizontal="center" vertical="center" wrapText="1"/>
    </xf>
    <xf numFmtId="0" fontId="27" fillId="8" borderId="19" xfId="1" applyFont="1" applyFill="1" applyBorder="1" applyAlignment="1">
      <alignment horizontal="center" vertical="center" wrapText="1"/>
    </xf>
    <xf numFmtId="0" fontId="27" fillId="8" borderId="20" xfId="1" applyFont="1" applyFill="1" applyBorder="1" applyAlignment="1">
      <alignment horizontal="center" vertical="center" wrapText="1"/>
    </xf>
    <xf numFmtId="0" fontId="27" fillId="8" borderId="21" xfId="1" applyFont="1" applyFill="1" applyBorder="1" applyAlignment="1">
      <alignment horizontal="center" vertical="center" wrapText="1"/>
    </xf>
    <xf numFmtId="0" fontId="68" fillId="11" borderId="11" xfId="1" applyFont="1" applyFill="1" applyBorder="1" applyAlignment="1">
      <alignment horizontal="center" vertical="center" wrapText="1"/>
    </xf>
    <xf numFmtId="0" fontId="68" fillId="11" borderId="12" xfId="1" applyFont="1" applyFill="1" applyBorder="1" applyAlignment="1">
      <alignment horizontal="center" vertical="center" wrapText="1"/>
    </xf>
    <xf numFmtId="0" fontId="68" fillId="11" borderId="13" xfId="1" applyFont="1" applyFill="1" applyBorder="1" applyAlignment="1">
      <alignment horizontal="center" vertical="center" wrapText="1"/>
    </xf>
    <xf numFmtId="0" fontId="68" fillId="11" borderId="17" xfId="1" applyFont="1" applyFill="1" applyBorder="1" applyAlignment="1">
      <alignment horizontal="center" vertical="center" wrapText="1"/>
    </xf>
    <xf numFmtId="0" fontId="68" fillId="11" borderId="0" xfId="1" applyFont="1" applyFill="1" applyAlignment="1">
      <alignment horizontal="center" vertical="center" wrapText="1"/>
    </xf>
    <xf numFmtId="0" fontId="68" fillId="11" borderId="18" xfId="1" applyFont="1" applyFill="1" applyBorder="1" applyAlignment="1">
      <alignment horizontal="center" vertical="center" wrapText="1"/>
    </xf>
    <xf numFmtId="0" fontId="68" fillId="11" borderId="19" xfId="1" applyFont="1" applyFill="1" applyBorder="1" applyAlignment="1">
      <alignment horizontal="center" vertical="center" wrapText="1"/>
    </xf>
    <xf numFmtId="0" fontId="68" fillId="11" borderId="20" xfId="1" applyFont="1" applyFill="1" applyBorder="1" applyAlignment="1">
      <alignment horizontal="center" vertical="center" wrapText="1"/>
    </xf>
    <xf numFmtId="0" fontId="68" fillId="11" borderId="21" xfId="1" applyFont="1" applyFill="1" applyBorder="1" applyAlignment="1">
      <alignment horizontal="center" vertical="center" wrapText="1"/>
    </xf>
    <xf numFmtId="0" fontId="69" fillId="0" borderId="11" xfId="1" applyFont="1" applyBorder="1" applyAlignment="1">
      <alignment horizontal="center" vertical="center" wrapText="1"/>
    </xf>
    <xf numFmtId="0" fontId="69" fillId="0" borderId="12" xfId="1" applyFont="1" applyBorder="1" applyAlignment="1">
      <alignment horizontal="center" vertical="center" wrapText="1"/>
    </xf>
    <xf numFmtId="0" fontId="69" fillId="0" borderId="13" xfId="1" applyFont="1" applyBorder="1" applyAlignment="1">
      <alignment horizontal="center" vertical="center" wrapText="1"/>
    </xf>
    <xf numFmtId="0" fontId="69" fillId="0" borderId="17" xfId="1" applyFont="1" applyBorder="1" applyAlignment="1">
      <alignment horizontal="center" vertical="center" wrapText="1"/>
    </xf>
    <xf numFmtId="0" fontId="69" fillId="0" borderId="0" xfId="1" applyFont="1" applyAlignment="1">
      <alignment horizontal="center" vertical="center" wrapText="1"/>
    </xf>
    <xf numFmtId="0" fontId="69" fillId="0" borderId="18" xfId="1" applyFont="1" applyBorder="1" applyAlignment="1">
      <alignment horizontal="center" vertical="center" wrapText="1"/>
    </xf>
    <xf numFmtId="0" fontId="69" fillId="0" borderId="19" xfId="1" applyFont="1" applyBorder="1" applyAlignment="1">
      <alignment horizontal="center" vertical="center" wrapText="1"/>
    </xf>
    <xf numFmtId="0" fontId="69" fillId="0" borderId="20" xfId="1" applyFont="1" applyBorder="1" applyAlignment="1">
      <alignment horizontal="center" vertical="center" wrapText="1"/>
    </xf>
    <xf numFmtId="0" fontId="69" fillId="0" borderId="21" xfId="1" applyFont="1" applyBorder="1" applyAlignment="1">
      <alignment horizontal="center" vertical="center" wrapText="1"/>
    </xf>
    <xf numFmtId="0" fontId="42" fillId="13" borderId="3" xfId="0" applyFont="1" applyFill="1" applyBorder="1" applyAlignment="1" applyProtection="1">
      <alignment horizontal="center" vertical="center" wrapText="1"/>
      <protection locked="0"/>
    </xf>
    <xf numFmtId="0" fontId="42" fillId="13" borderId="50" xfId="0" applyFont="1" applyFill="1" applyBorder="1" applyAlignment="1" applyProtection="1">
      <alignment horizontal="center" vertical="center" wrapText="1"/>
      <protection locked="0"/>
    </xf>
    <xf numFmtId="0" fontId="17" fillId="13" borderId="3" xfId="0" applyFont="1" applyFill="1" applyBorder="1" applyAlignment="1" applyProtection="1">
      <alignment horizontal="center" vertical="center" wrapText="1"/>
      <protection locked="0"/>
    </xf>
    <xf numFmtId="0" fontId="68" fillId="11" borderId="14" xfId="1" applyFont="1" applyFill="1" applyBorder="1" applyAlignment="1">
      <alignment horizontal="center" vertical="center" wrapText="1"/>
    </xf>
    <xf numFmtId="0" fontId="68" fillId="11" borderId="15" xfId="1" applyFont="1" applyFill="1" applyBorder="1" applyAlignment="1">
      <alignment horizontal="center" vertical="center" wrapText="1"/>
    </xf>
    <xf numFmtId="0" fontId="68" fillId="11" borderId="16" xfId="1" applyFont="1" applyFill="1" applyBorder="1" applyAlignment="1">
      <alignment horizontal="center" vertical="center" wrapText="1"/>
    </xf>
    <xf numFmtId="0" fontId="21" fillId="12" borderId="5" xfId="0" applyFont="1" applyFill="1" applyBorder="1" applyAlignment="1" applyProtection="1">
      <alignment horizontal="center" vertical="center" wrapText="1"/>
      <protection locked="0"/>
    </xf>
    <xf numFmtId="0" fontId="21" fillId="12" borderId="6" xfId="0" applyFont="1" applyFill="1" applyBorder="1" applyAlignment="1" applyProtection="1">
      <alignment horizontal="center" vertical="center" wrapText="1"/>
      <protection locked="0"/>
    </xf>
    <xf numFmtId="0" fontId="21" fillId="12" borderId="7" xfId="0" applyFont="1" applyFill="1" applyBorder="1" applyAlignment="1" applyProtection="1">
      <alignment horizontal="center" vertical="center" wrapText="1"/>
      <protection locked="0"/>
    </xf>
    <xf numFmtId="0" fontId="17" fillId="12" borderId="79" xfId="0" applyFont="1" applyFill="1" applyBorder="1" applyAlignment="1" applyProtection="1">
      <alignment horizontal="center" vertical="center" wrapText="1"/>
      <protection locked="0"/>
    </xf>
    <xf numFmtId="0" fontId="17" fillId="12" borderId="80" xfId="0" applyFont="1" applyFill="1" applyBorder="1" applyAlignment="1" applyProtection="1">
      <alignment horizontal="center" vertical="center" wrapText="1"/>
      <protection locked="0"/>
    </xf>
    <xf numFmtId="0" fontId="0" fillId="0" borderId="81"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17" fillId="0" borderId="81" xfId="0" applyFont="1" applyBorder="1" applyAlignment="1" applyProtection="1">
      <alignment horizontal="center" vertical="center" wrapText="1"/>
      <protection locked="0"/>
    </xf>
    <xf numFmtId="0" fontId="17" fillId="0" borderId="82" xfId="0" applyFont="1" applyBorder="1" applyAlignment="1" applyProtection="1">
      <alignment horizontal="center" vertical="center" wrapText="1"/>
      <protection locked="0"/>
    </xf>
    <xf numFmtId="0" fontId="99" fillId="39" borderId="58" xfId="0" applyFont="1" applyFill="1" applyBorder="1" applyAlignment="1">
      <alignment wrapText="1"/>
    </xf>
    <xf numFmtId="0" fontId="99" fillId="39" borderId="60" xfId="0" applyFont="1" applyFill="1" applyBorder="1" applyAlignment="1">
      <alignment wrapText="1"/>
    </xf>
    <xf numFmtId="0" fontId="99" fillId="39" borderId="63" xfId="0" applyFont="1" applyFill="1" applyBorder="1" applyAlignment="1">
      <alignment wrapText="1"/>
    </xf>
  </cellXfs>
  <cellStyles count="11">
    <cellStyle name="Hipervínculo" xfId="9" builtinId="8"/>
    <cellStyle name="Millares [0] 2" xfId="7"/>
    <cellStyle name="Millares 2" xfId="5"/>
    <cellStyle name="Moneda" xfId="10" builtinId="4"/>
    <cellStyle name="Normal" xfId="0" builtinId="0"/>
    <cellStyle name="Normal 2 2" xfId="8"/>
    <cellStyle name="Normal 3" xfId="1"/>
    <cellStyle name="Normal 3 2" xfId="4"/>
    <cellStyle name="Porcentaje 2" xfId="2"/>
    <cellStyle name="Porcentaje 3" xfId="3"/>
    <cellStyle name="Porcentaje 4" xfId="6"/>
  </cellStyles>
  <dxfs count="1121">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
      <fill>
        <patternFill patternType="solid">
          <fgColor indexed="21"/>
          <bgColor indexed="17"/>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34"/>
          <bgColor indexed="13"/>
        </patternFill>
      </fill>
    </dxf>
    <dxf>
      <fill>
        <patternFill patternType="solid">
          <fgColor indexed="60"/>
          <bgColor indexed="10"/>
        </patternFill>
      </fill>
    </dxf>
  </dxfs>
  <tableStyles count="0" defaultTableStyle="TableStyleMedium2" defaultPivotStyle="PivotStyleLight16"/>
  <colors>
    <mruColors>
      <color rgb="FFFFFFFF"/>
      <color rgb="FFFAFAF5"/>
      <color rgb="FFCC00FF"/>
      <color rgb="FFFF33CC"/>
      <color rgb="FFFF3399"/>
      <color rgb="FFFF00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728130</xdr:colOff>
      <xdr:row>33</xdr:row>
      <xdr:rowOff>17425</xdr:rowOff>
    </xdr:to>
    <xdr:pic>
      <xdr:nvPicPr>
        <xdr:cNvPr id="2" name="Marcador de contenido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190500"/>
          <a:ext cx="11396130" cy="6303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72700</xdr:colOff>
      <xdr:row>1</xdr:row>
      <xdr:rowOff>256235</xdr:rowOff>
    </xdr:from>
    <xdr:to>
      <xdr:col>1</xdr:col>
      <xdr:colOff>614892</xdr:colOff>
      <xdr:row>4</xdr:row>
      <xdr:rowOff>80493</xdr:rowOff>
    </xdr:to>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517" y="417221"/>
          <a:ext cx="542192" cy="790173"/>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35719</xdr:colOff>
      <xdr:row>1</xdr:row>
      <xdr:rowOff>81642</xdr:rowOff>
    </xdr:from>
    <xdr:to>
      <xdr:col>1</xdr:col>
      <xdr:colOff>762001</xdr:colOff>
      <xdr:row>4</xdr:row>
      <xdr:rowOff>68036</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148" y="244928"/>
          <a:ext cx="726282" cy="85725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oneCellAnchor>
    <xdr:from>
      <xdr:col>60</xdr:col>
      <xdr:colOff>3263900</xdr:colOff>
      <xdr:row>0</xdr:row>
      <xdr:rowOff>0</xdr:rowOff>
    </xdr:from>
    <xdr:ext cx="2638977" cy="895350"/>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59075" y="16033750"/>
          <a:ext cx="2638977" cy="895350"/>
        </a:xfrm>
        <a:prstGeom prst="rect">
          <a:avLst/>
        </a:prstGeom>
      </xdr:spPr>
    </xdr:pic>
    <xdr:clientData/>
  </xdr:oneCellAnchor>
  <xdr:twoCellAnchor editAs="oneCell">
    <xdr:from>
      <xdr:col>1</xdr:col>
      <xdr:colOff>120765</xdr:colOff>
      <xdr:row>1</xdr:row>
      <xdr:rowOff>153080</xdr:rowOff>
    </xdr:from>
    <xdr:to>
      <xdr:col>1</xdr:col>
      <xdr:colOff>680357</xdr:colOff>
      <xdr:row>4</xdr:row>
      <xdr:rowOff>141285</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30" y="314665"/>
          <a:ext cx="559592" cy="665727"/>
        </a:xfrm>
        <a:prstGeom prst="rect">
          <a:avLst/>
        </a:prstGeom>
        <a:noFill/>
      </xdr:spPr>
    </xdr:pic>
    <xdr:clientData/>
  </xdr:twoCellAnchor>
  <xdr:oneCellAnchor>
    <xdr:from>
      <xdr:col>60</xdr:col>
      <xdr:colOff>3263900</xdr:colOff>
      <xdr:row>26</xdr:row>
      <xdr:rowOff>12700</xdr:rowOff>
    </xdr:from>
    <xdr:ext cx="2638977" cy="895350"/>
    <xdr:pic>
      <xdr:nvPicPr>
        <xdr:cNvPr id="6" name="Imagen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47575" y="10252075"/>
          <a:ext cx="2638977" cy="8953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12058</xdr:colOff>
      <xdr:row>1</xdr:row>
      <xdr:rowOff>156741</xdr:rowOff>
    </xdr:from>
    <xdr:to>
      <xdr:col>1</xdr:col>
      <xdr:colOff>819874</xdr:colOff>
      <xdr:row>4</xdr:row>
      <xdr:rowOff>233732</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874" y="313482"/>
          <a:ext cx="807816" cy="945092"/>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51750</xdr:colOff>
      <xdr:row>2</xdr:row>
      <xdr:rowOff>25901</xdr:rowOff>
    </xdr:from>
    <xdr:to>
      <xdr:col>1</xdr:col>
      <xdr:colOff>587157</xdr:colOff>
      <xdr:row>4</xdr:row>
      <xdr:rowOff>217466</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298" y="730490"/>
          <a:ext cx="535407" cy="748277"/>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71437</xdr:rowOff>
    </xdr:from>
    <xdr:to>
      <xdr:col>1</xdr:col>
      <xdr:colOff>857250</xdr:colOff>
      <xdr:row>4</xdr:row>
      <xdr:rowOff>149679</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0588" y="234723"/>
          <a:ext cx="809626" cy="881063"/>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202407</xdr:colOff>
      <xdr:row>1</xdr:row>
      <xdr:rowOff>54429</xdr:rowOff>
    </xdr:from>
    <xdr:to>
      <xdr:col>2</xdr:col>
      <xdr:colOff>462643</xdr:colOff>
      <xdr:row>5</xdr:row>
      <xdr:rowOff>217715</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371" y="217715"/>
          <a:ext cx="1035843" cy="13335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59532</xdr:colOff>
      <xdr:row>1</xdr:row>
      <xdr:rowOff>54768</xdr:rowOff>
    </xdr:from>
    <xdr:to>
      <xdr:col>1</xdr:col>
      <xdr:colOff>600075</xdr:colOff>
      <xdr:row>3</xdr:row>
      <xdr:rowOff>99332</xdr:rowOff>
    </xdr:to>
    <xdr:pic>
      <xdr:nvPicPr>
        <xdr:cNvPr id="4" name="Imagen 3">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882" y="130968"/>
          <a:ext cx="540543" cy="640557"/>
        </a:xfrm>
        <a:prstGeom prst="rect">
          <a:avLst/>
        </a:prstGeom>
        <a:noFill/>
      </xdr:spPr>
    </xdr:pic>
    <xdr:clientData/>
  </xdr:twoCellAnchor>
  <xdr:twoCellAnchor editAs="oneCell">
    <xdr:from>
      <xdr:col>1</xdr:col>
      <xdr:colOff>11907</xdr:colOff>
      <xdr:row>1</xdr:row>
      <xdr:rowOff>35718</xdr:rowOff>
    </xdr:from>
    <xdr:to>
      <xdr:col>2</xdr:col>
      <xdr:colOff>149678</xdr:colOff>
      <xdr:row>4</xdr:row>
      <xdr:rowOff>73478</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232" y="197643"/>
          <a:ext cx="750093" cy="854188"/>
        </a:xfrm>
        <a:prstGeom prst="rect">
          <a:avLst/>
        </a:prstGeom>
        <a:noFill/>
      </xdr:spPr>
    </xdr:pic>
    <xdr:clientData/>
  </xdr:twoCellAnchor>
  <xdr:twoCellAnchor editAs="oneCell">
    <xdr:from>
      <xdr:col>1</xdr:col>
      <xdr:colOff>0</xdr:colOff>
      <xdr:row>1</xdr:row>
      <xdr:rowOff>0</xdr:rowOff>
    </xdr:from>
    <xdr:to>
      <xdr:col>2</xdr:col>
      <xdr:colOff>678845</xdr:colOff>
      <xdr:row>5</xdr:row>
      <xdr:rowOff>426357</xdr:rowOff>
    </xdr:to>
    <xdr:pic>
      <xdr:nvPicPr>
        <xdr:cNvPr id="8" name="Imagen 7">
          <a:extLst>
            <a:ext uri="{FF2B5EF4-FFF2-40B4-BE49-F238E27FC236}">
              <a16:creationId xmlns:a16="http://schemas.microsoft.com/office/drawing/2014/main" id="{00000000-0008-0000-1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61925"/>
          <a:ext cx="1291167" cy="173672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25513</xdr:colOff>
      <xdr:row>1</xdr:row>
      <xdr:rowOff>62934</xdr:rowOff>
    </xdr:from>
    <xdr:to>
      <xdr:col>1</xdr:col>
      <xdr:colOff>1047750</xdr:colOff>
      <xdr:row>5</xdr:row>
      <xdr:rowOff>136073</xdr:rowOff>
    </xdr:to>
    <xdr:pic>
      <xdr:nvPicPr>
        <xdr:cNvPr id="6" name="Imagen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8477" y="226220"/>
          <a:ext cx="1022237" cy="1284174"/>
        </a:xfrm>
        <a:prstGeom prst="rect">
          <a:avLst/>
        </a:prstGeom>
        <a:noFill/>
      </xdr:spPr>
    </xdr:pic>
    <xdr:clientData/>
  </xdr:twoCellAnchor>
  <xdr:twoCellAnchor>
    <xdr:from>
      <xdr:col>23</xdr:col>
      <xdr:colOff>261938</xdr:colOff>
      <xdr:row>15</xdr:row>
      <xdr:rowOff>797719</xdr:rowOff>
    </xdr:from>
    <xdr:to>
      <xdr:col>24</xdr:col>
      <xdr:colOff>1214438</xdr:colOff>
      <xdr:row>15</xdr:row>
      <xdr:rowOff>1131094</xdr:rowOff>
    </xdr:to>
    <xdr:pic>
      <xdr:nvPicPr>
        <xdr:cNvPr id="11" name="Imagen 10">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064788" y="13456444"/>
          <a:ext cx="2324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13608</xdr:colOff>
      <xdr:row>1</xdr:row>
      <xdr:rowOff>26307</xdr:rowOff>
    </xdr:from>
    <xdr:to>
      <xdr:col>1</xdr:col>
      <xdr:colOff>653144</xdr:colOff>
      <xdr:row>5</xdr:row>
      <xdr:rowOff>68036</xdr:rowOff>
    </xdr:to>
    <xdr:pic>
      <xdr:nvPicPr>
        <xdr:cNvPr id="8" name="Imagen 7">
          <a:extLst>
            <a:ext uri="{FF2B5EF4-FFF2-40B4-BE49-F238E27FC236}">
              <a16:creationId xmlns:a16="http://schemas.microsoft.com/office/drawing/2014/main" id="{00000000-0008-0000-12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72" y="189593"/>
          <a:ext cx="639536" cy="115751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138546</xdr:colOff>
      <xdr:row>2</xdr:row>
      <xdr:rowOff>86591</xdr:rowOff>
    </xdr:from>
    <xdr:to>
      <xdr:col>16</xdr:col>
      <xdr:colOff>149678</xdr:colOff>
      <xdr:row>11</xdr:row>
      <xdr:rowOff>1010214</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a:stretch>
          <a:fillRect/>
        </a:stretch>
      </xdr:blipFill>
      <xdr:spPr>
        <a:xfrm>
          <a:off x="8792689" y="481198"/>
          <a:ext cx="3725882" cy="5482016"/>
        </a:xfrm>
        <a:prstGeom prst="rect">
          <a:avLst/>
        </a:prstGeom>
      </xdr:spPr>
    </xdr:pic>
    <xdr:clientData/>
  </xdr:twoCellAnchor>
  <xdr:twoCellAnchor editAs="oneCell">
    <xdr:from>
      <xdr:col>2</xdr:col>
      <xdr:colOff>231320</xdr:colOff>
      <xdr:row>3</xdr:row>
      <xdr:rowOff>40821</xdr:rowOff>
    </xdr:from>
    <xdr:to>
      <xdr:col>10</xdr:col>
      <xdr:colOff>1455963</xdr:colOff>
      <xdr:row>5</xdr:row>
      <xdr:rowOff>625928</xdr:rowOff>
    </xdr:to>
    <xdr:pic>
      <xdr:nvPicPr>
        <xdr:cNvPr id="17" name="Imagen 16" descr="Secretaria Distrital de Seguridad Convivencia Y Justicia">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993320" y="625928"/>
          <a:ext cx="7320643"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40821</xdr:colOff>
      <xdr:row>1</xdr:row>
      <xdr:rowOff>68036</xdr:rowOff>
    </xdr:from>
    <xdr:to>
      <xdr:col>1</xdr:col>
      <xdr:colOff>680357</xdr:colOff>
      <xdr:row>5</xdr:row>
      <xdr:rowOff>326572</xdr:rowOff>
    </xdr:to>
    <xdr:pic>
      <xdr:nvPicPr>
        <xdr:cNvPr id="8" name="Imagen 7">
          <a:extLst>
            <a:ext uri="{FF2B5EF4-FFF2-40B4-BE49-F238E27FC236}">
              <a16:creationId xmlns:a16="http://schemas.microsoft.com/office/drawing/2014/main" id="{00000000-0008-0000-13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3464" y="231322"/>
          <a:ext cx="639536" cy="1347107"/>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95250</xdr:colOff>
      <xdr:row>1</xdr:row>
      <xdr:rowOff>95250</xdr:rowOff>
    </xdr:from>
    <xdr:to>
      <xdr:col>1</xdr:col>
      <xdr:colOff>748393</xdr:colOff>
      <xdr:row>5</xdr:row>
      <xdr:rowOff>13607</xdr:rowOff>
    </xdr:to>
    <xdr:pic>
      <xdr:nvPicPr>
        <xdr:cNvPr id="7" name="Imagen 6">
          <a:extLst>
            <a:ext uri="{FF2B5EF4-FFF2-40B4-BE49-F238E27FC236}">
              <a16:creationId xmlns:a16="http://schemas.microsoft.com/office/drawing/2014/main" id="{00000000-0008-0000-1400-000007000000}"/>
            </a:ext>
            <a:ext uri="{147F2762-F138-4A5C-976F-8EAC2B608ADB}">
              <a16:predDERef xmlns:a16="http://schemas.microsoft.com/office/drawing/2014/main" pre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4" y="394607"/>
          <a:ext cx="653143" cy="1115786"/>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1</xdr:row>
      <xdr:rowOff>35718</xdr:rowOff>
    </xdr:from>
    <xdr:to>
      <xdr:col>1</xdr:col>
      <xdr:colOff>666750</xdr:colOff>
      <xdr:row>5</xdr:row>
      <xdr:rowOff>190499</xdr:rowOff>
    </xdr:to>
    <xdr:pic>
      <xdr:nvPicPr>
        <xdr:cNvPr id="5" name="Imagen 4">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036" y="199004"/>
          <a:ext cx="530678" cy="1066459"/>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11907</xdr:colOff>
      <xdr:row>1</xdr:row>
      <xdr:rowOff>35719</xdr:rowOff>
    </xdr:from>
    <xdr:to>
      <xdr:col>1</xdr:col>
      <xdr:colOff>666750</xdr:colOff>
      <xdr:row>4</xdr:row>
      <xdr:rowOff>32657</xdr:rowOff>
    </xdr:to>
    <xdr:pic>
      <xdr:nvPicPr>
        <xdr:cNvPr id="7" name="Imagen 6">
          <a:extLst>
            <a:ext uri="{FF2B5EF4-FFF2-40B4-BE49-F238E27FC236}">
              <a16:creationId xmlns:a16="http://schemas.microsoft.com/office/drawing/2014/main" id="{00000000-0008-0000-16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257" y="111919"/>
          <a:ext cx="654843" cy="712674"/>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163286</xdr:colOff>
      <xdr:row>1</xdr:row>
      <xdr:rowOff>163286</xdr:rowOff>
    </xdr:from>
    <xdr:to>
      <xdr:col>2</xdr:col>
      <xdr:colOff>285750</xdr:colOff>
      <xdr:row>5</xdr:row>
      <xdr:rowOff>231322</xdr:rowOff>
    </xdr:to>
    <xdr:pic>
      <xdr:nvPicPr>
        <xdr:cNvPr id="4" name="Imagen 3">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326572"/>
          <a:ext cx="1047750" cy="1306286"/>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58848</xdr:colOff>
      <xdr:row>1</xdr:row>
      <xdr:rowOff>169789</xdr:rowOff>
    </xdr:from>
    <xdr:to>
      <xdr:col>1</xdr:col>
      <xdr:colOff>773906</xdr:colOff>
      <xdr:row>4</xdr:row>
      <xdr:rowOff>266764</xdr:rowOff>
    </xdr:to>
    <xdr:pic>
      <xdr:nvPicPr>
        <xdr:cNvPr id="2" name="Imagen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87" y="333500"/>
          <a:ext cx="715058" cy="1168537"/>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68035</xdr:colOff>
      <xdr:row>1</xdr:row>
      <xdr:rowOff>35719</xdr:rowOff>
    </xdr:from>
    <xdr:to>
      <xdr:col>1</xdr:col>
      <xdr:colOff>789214</xdr:colOff>
      <xdr:row>5</xdr:row>
      <xdr:rowOff>163286</xdr:rowOff>
    </xdr:to>
    <xdr:pic>
      <xdr:nvPicPr>
        <xdr:cNvPr id="7" name="Imagen 6">
          <a:extLst>
            <a:ext uri="{FF2B5EF4-FFF2-40B4-BE49-F238E27FC236}">
              <a16:creationId xmlns:a16="http://schemas.microsoft.com/office/drawing/2014/main" id="{00000000-0008-0000-19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99005"/>
          <a:ext cx="721179" cy="129778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54428</xdr:colOff>
      <xdr:row>3</xdr:row>
      <xdr:rowOff>0</xdr:rowOff>
    </xdr:from>
    <xdr:to>
      <xdr:col>15</xdr:col>
      <xdr:colOff>598715</xdr:colOff>
      <xdr:row>36</xdr:row>
      <xdr:rowOff>127048</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816428" y="585107"/>
          <a:ext cx="11919858" cy="64135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69590</xdr:colOff>
      <xdr:row>1</xdr:row>
      <xdr:rowOff>96087</xdr:rowOff>
    </xdr:from>
    <xdr:to>
      <xdr:col>1</xdr:col>
      <xdr:colOff>930754</xdr:colOff>
      <xdr:row>5</xdr:row>
      <xdr:rowOff>91336</xdr:rowOff>
    </xdr:to>
    <xdr:pic>
      <xdr:nvPicPr>
        <xdr:cNvPr id="8" name="Imagen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32" y="252662"/>
          <a:ext cx="861164" cy="995592"/>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619125</xdr:colOff>
      <xdr:row>1</xdr:row>
      <xdr:rowOff>158750</xdr:rowOff>
    </xdr:from>
    <xdr:to>
      <xdr:col>1</xdr:col>
      <xdr:colOff>1111250</xdr:colOff>
      <xdr:row>8</xdr:row>
      <xdr:rowOff>95249</xdr:rowOff>
    </xdr:to>
    <xdr:pic>
      <xdr:nvPicPr>
        <xdr:cNvPr id="2" name="Imagen 1">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349250"/>
          <a:ext cx="1127125" cy="126999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118341</xdr:colOff>
      <xdr:row>1</xdr:row>
      <xdr:rowOff>91953</xdr:rowOff>
    </xdr:from>
    <xdr:to>
      <xdr:col>1</xdr:col>
      <xdr:colOff>1222413</xdr:colOff>
      <xdr:row>5</xdr:row>
      <xdr:rowOff>173595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159" y="253589"/>
          <a:ext cx="1104072" cy="116691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156483</xdr:colOff>
      <xdr:row>1</xdr:row>
      <xdr:rowOff>68036</xdr:rowOff>
    </xdr:from>
    <xdr:to>
      <xdr:col>1</xdr:col>
      <xdr:colOff>751794</xdr:colOff>
      <xdr:row>4</xdr:row>
      <xdr:rowOff>272142</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447" y="231322"/>
          <a:ext cx="595311" cy="693963"/>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263071</xdr:colOff>
      <xdr:row>1</xdr:row>
      <xdr:rowOff>108857</xdr:rowOff>
    </xdr:from>
    <xdr:to>
      <xdr:col>1</xdr:col>
      <xdr:colOff>861786</xdr:colOff>
      <xdr:row>5</xdr:row>
      <xdr:rowOff>18143</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3071" y="272143"/>
          <a:ext cx="925286" cy="1034143"/>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oneCellAnchor>
    <xdr:from>
      <xdr:col>60</xdr:col>
      <xdr:colOff>2906713</xdr:colOff>
      <xdr:row>0</xdr:row>
      <xdr:rowOff>0</xdr:rowOff>
    </xdr:from>
    <xdr:ext cx="2638977" cy="895350"/>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584838" y="12526169"/>
          <a:ext cx="2638977" cy="895350"/>
        </a:xfrm>
        <a:prstGeom prst="rect">
          <a:avLst/>
        </a:prstGeom>
      </xdr:spPr>
    </xdr:pic>
    <xdr:clientData/>
  </xdr:oneCellAnchor>
  <xdr:twoCellAnchor editAs="oneCell">
    <xdr:from>
      <xdr:col>1</xdr:col>
      <xdr:colOff>105457</xdr:colOff>
      <xdr:row>1</xdr:row>
      <xdr:rowOff>62459</xdr:rowOff>
    </xdr:from>
    <xdr:to>
      <xdr:col>1</xdr:col>
      <xdr:colOff>968115</xdr:colOff>
      <xdr:row>5</xdr:row>
      <xdr:rowOff>175534</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7752" y="218607"/>
          <a:ext cx="862658" cy="111241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jgovcol.sharepoint.com/Users/cesar/Downloads/PISCCJ%202022%20AJUSTADO%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cjgovcol.sharepoint.com/sites/OficinaAsesoradePlaneacin/Documentos%20compartidos/EVIDENCIAS%20SIG/POA/2023/MATRIZ%20POA%20Direcci&#243;n%20de%20Segurida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SUBSECRETARIA%20ACCESO%20JUSTICIA/POA_SAJ_2023%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ACCESO%20A%20LA%20JUSTICIA/POA%202023%20-DAJ.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uis.arias/Downloads/DRPA%20F-DS-524_V%20MATRIZ%20DOF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CARCEL%20DISTRITAL/F-DS-524_V3%20%20Matriz%20Formula%20POA%20CARCEL%20DISTRITAL%20%2020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AA%20SDSCJ%20CPAD\OAP\POA\4.%20SIFCO%20Inversiones%2017-01-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SUB.%20INVERSIONES/POA%20SIFCO%2020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hoan.rodriguez/Documents/Entrega%20Tania/POA%202023/F-DS-524%20_v3%20POA%20Dir.%20Bienes%20V0%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luis.arias/Downloads/F-DS-524_POA%20Direcci&#243;n%20de%20Bienes%202023%20MATRIZ%20DOF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AA%20SDSCJ%20CPAD\OAP\POA\4.1%20DT%2017-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COMUNICACIONES/POA%202023%20v%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T&#201;CNICA/MATRIZ%20DOFA%20Direcci&#243;n%20T&#233;cnica%20202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FORTALECIMIENTO/DOF%20MATRIZ%20DOF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SUB.%20GESTION%20INSTITUCIONAL/POA%20-%202023%20-%20SGI.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GESTION%20HUMANA/Matriz%20POA%20DGH%20-%20202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JURICA%20CONTRACTUAL/POA%20202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exly.erazo/Downloads/POA-2023%20%20SEGUNDAS%20INSTANCIA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exly.erazo/Downloads/POA-2023%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CAMILO\TRABAJO\SCJ\2022\Soportes%20Diciembre\Anexo%201.%20Calidad\POA\2022\F-DS-524_V3%20POA%20DRFyGD_20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cjgovcol.sharepoint.com/sites/OficinaAsesoradePlaneacin/Documentos%20compartidos/EVIDENCIAS%20SIG/POA/2023/2023%20DRF%20y%20GESTION%20DOCUMENT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FINANCIERA/POA%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CONTROL%20INTERNO/POA%20-%20PLAN%20DE%20ACCION%20%20%2020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TIC/POA_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OFICINA%20CONTROL%20DISCIPLINARIO/MATRIZ%20%20OCD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OFICINA%20ANALISIS%20ESTRATEGICO/MATRIZ%20DOF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C4/F-DS-524_V3%20POA%202023%20_C4%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SUBSECRETARIA%20DE%20SEGURIDAD/POA%20MATRIZ%20DOFA%20SUBSECRETAR&#205;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uis.arias/Documents/VIGENCIA%202023/PLAN%20DE%20ACCION%20-POA/DIRECCION%20DE%20PREVENCI&#211;N/2023%20MATRIZ%20POA%20D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cjgovcol.sharepoint.com/sites/OficinaAsesoradePlaneacin/Documentos%20compartidos/EVIDENCIAS%20SIG/POA/2023/PROPUESTA%20POA%202022%20DIRECCI&#211;N%20DE%20SEGURIDAD%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ula"/>
      <sheetName val="Listas"/>
      <sheetName val="PISCCJ 2022 AJUSTADO (1)"/>
    </sheetNames>
    <sheetDataSet>
      <sheetData sheetId="0" refreshError="1"/>
      <sheetData sheetId="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CVS"/>
      <sheetName val="Anexo 1 AIB"/>
      <sheetName val="Anexo 1 TJ"/>
      <sheetName val="Anexo 2 CVS"/>
      <sheetName val="Anexo 2 AIB"/>
      <sheetName val="Anexo 2 TJ"/>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Matriz contexto estrategico DOF"/>
      <sheetName val="MISION-VISION"/>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Anexo 1"/>
      <sheetName val="Anexo 2"/>
      <sheetName val="datos"/>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Matriz POA"/>
      <sheetName val="Anexo 1"/>
      <sheetName val="Anexo 2"/>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S_S_C_Anexo 1"/>
      <sheetName val="S_S_C_Anexo 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D_P Anexo 1"/>
      <sheetName val="D_P Anexo 2"/>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Giovanni Ricardo Angel Garcia" id="{0EE38EFB-E8E8-45EA-A0C3-F50BC4201ABD}" userId="S::giovanni.angel@scj.gov.co::ddb7f080-422c-416f-8ed7-de8607804aa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3" dT="2023-04-11T19:11:18.20" personId="{0EE38EFB-E8E8-45EA-A0C3-F50BC4201ABD}" id="{5C47BD7F-E9DF-4D38-9195-73A085F97918}">
    <text>La meta trazada fue del 80% no del 90%, la cual viene de años anteriores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1.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5.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16.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0.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1.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scj.gov.co/sites/default/files/control/InfSegPMInstitucional-IITrim2022.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scjgovcol-my.sharepoint.com/:f:/r/personal/mauricioj_lopez_scj_gov_co/Documents/SOPORTES%20POA?csf=1&amp;web=1&amp;e=dz8xiD"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hyperlink" Target="https://datosabiertos.bogota.gov.co/organization/secretaria-distrital-de-seguridad-%20convivencia-y-justicia"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53125"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37"/>
  <sheetViews>
    <sheetView showGridLines="0" zoomScale="71" zoomScaleNormal="71" workbookViewId="0">
      <selection activeCell="I13" sqref="I13"/>
    </sheetView>
  </sheetViews>
  <sheetFormatPr baseColWidth="10" defaultColWidth="20.54296875" defaultRowHeight="12.75" customHeight="1" x14ac:dyDescent="0.35"/>
  <cols>
    <col min="1" max="1" width="2.7265625" customWidth="1"/>
    <col min="2" max="2" width="10.26953125" style="16" customWidth="1"/>
    <col min="3" max="3" width="40.7265625" style="16" customWidth="1"/>
    <col min="4" max="4" width="13" style="16" bestFit="1" customWidth="1"/>
    <col min="5" max="5" width="9" style="16" customWidth="1"/>
    <col min="6" max="6" width="10" style="16" customWidth="1"/>
    <col min="7" max="7" width="9.26953125" style="16" customWidth="1"/>
    <col min="8" max="8" width="8.54296875" style="16" customWidth="1"/>
    <col min="9" max="9" width="8" style="16" customWidth="1"/>
    <col min="10" max="10" width="10" style="16" customWidth="1"/>
    <col min="11" max="11" width="8.26953125" style="16" customWidth="1"/>
    <col min="12" max="12" width="8.1796875" style="16" customWidth="1"/>
    <col min="13" max="13" width="11" style="16" customWidth="1"/>
    <col min="14" max="14" width="6.54296875" style="16" customWidth="1"/>
    <col min="15" max="15" width="10" style="16" customWidth="1"/>
    <col min="16" max="16" width="10.453125" style="16" customWidth="1"/>
    <col min="17" max="17" width="7.81640625" style="16" customWidth="1"/>
    <col min="18" max="18" width="9.453125" style="16" customWidth="1"/>
    <col min="19" max="19" width="10.54296875" style="16" customWidth="1"/>
    <col min="20" max="20" width="12.26953125" style="16" customWidth="1"/>
    <col min="21" max="21" width="18.54296875" style="16" customWidth="1"/>
    <col min="22" max="22" width="36" style="16" customWidth="1"/>
    <col min="23" max="23" width="16.81640625" style="16" customWidth="1"/>
    <col min="24" max="24" width="27.1796875" style="16" customWidth="1"/>
    <col min="25" max="25" width="26.54296875" style="16" customWidth="1"/>
    <col min="26" max="26" width="14.7265625" style="17" customWidth="1"/>
    <col min="27" max="27" width="14.1796875" style="17" customWidth="1"/>
    <col min="28" max="28" width="16.26953125" style="17" customWidth="1"/>
    <col min="29" max="29" width="16.453125" style="17" customWidth="1"/>
    <col min="30" max="30" width="14.54296875" style="17" customWidth="1"/>
    <col min="31" max="31" width="11.26953125" style="17" customWidth="1"/>
    <col min="32" max="32" width="11.81640625" style="17" customWidth="1"/>
    <col min="33" max="33" width="15.26953125" style="17" customWidth="1"/>
    <col min="34" max="34" width="16.7265625" style="17" customWidth="1"/>
    <col min="35" max="35" width="19.26953125" style="17" customWidth="1"/>
    <col min="36" max="36" width="23.26953125" style="17" customWidth="1"/>
    <col min="37" max="37" width="60.7265625" style="17" bestFit="1" customWidth="1"/>
    <col min="38" max="38" width="50.26953125" style="17" customWidth="1"/>
    <col min="39" max="39" width="19.54296875" style="17" bestFit="1" customWidth="1"/>
    <col min="40" max="40" width="8.1796875" style="17" customWidth="1"/>
    <col min="41" max="41" width="24.81640625" style="17" customWidth="1"/>
    <col min="42" max="42" width="34" style="17" customWidth="1"/>
    <col min="43" max="43" width="33.54296875" style="17" bestFit="1" customWidth="1"/>
    <col min="44" max="44" width="25.7265625" style="17" customWidth="1"/>
    <col min="45" max="45" width="33" style="17" customWidth="1"/>
    <col min="46" max="46" width="15.54296875" style="17" bestFit="1" customWidth="1"/>
    <col min="47" max="48" width="13.453125" style="17" customWidth="1"/>
    <col min="49" max="49" width="87.81640625" style="17" customWidth="1"/>
    <col min="50" max="50" width="17.7265625" style="16" customWidth="1"/>
    <col min="51" max="51" width="14.81640625" style="16" customWidth="1"/>
    <col min="52" max="52" width="14.54296875" style="16" customWidth="1"/>
    <col min="53" max="53" width="13.26953125" style="16" customWidth="1"/>
    <col min="54" max="54" width="19.453125" style="16" customWidth="1"/>
    <col min="55" max="55" width="16" style="16" customWidth="1"/>
    <col min="56" max="56" width="14.1796875" style="16" customWidth="1"/>
    <col min="57" max="57" width="13.81640625" style="16" customWidth="1"/>
    <col min="58" max="58" width="18" style="16" customWidth="1"/>
    <col min="59" max="59" width="17.54296875" style="16" customWidth="1"/>
    <col min="60" max="60" width="14.1796875" style="16" customWidth="1"/>
    <col min="61" max="61" width="16" style="16" customWidth="1"/>
    <col min="62" max="62" width="20.26953125" style="16" customWidth="1"/>
    <col min="63" max="251" width="20.54296875" style="16" customWidth="1"/>
  </cols>
  <sheetData>
    <row r="1" spans="1:251" ht="12.75" customHeight="1" thickBot="1" x14ac:dyDescent="0.4"/>
    <row r="2" spans="1:251" s="30" customFormat="1" ht="25.5" customHeight="1" thickBot="1" x14ac:dyDescent="0.45">
      <c r="B2" s="1099"/>
      <c r="C2" s="1117" t="s">
        <v>7</v>
      </c>
      <c r="D2" s="1118"/>
      <c r="E2" s="1118"/>
      <c r="F2" s="1118"/>
      <c r="G2" s="1118"/>
      <c r="H2" s="1118"/>
      <c r="I2" s="1118"/>
      <c r="J2" s="1118"/>
      <c r="K2" s="1118"/>
      <c r="L2" s="1118"/>
      <c r="M2" s="1118"/>
      <c r="N2" s="1118"/>
      <c r="O2" s="1118"/>
      <c r="P2" s="1118"/>
      <c r="Q2" s="1119"/>
      <c r="R2" s="1126" t="s">
        <v>8</v>
      </c>
      <c r="S2" s="1127"/>
      <c r="T2" s="1127"/>
      <c r="U2" s="1127"/>
      <c r="V2" s="1127"/>
      <c r="W2" s="1127"/>
      <c r="X2" s="1127"/>
      <c r="Y2" s="1127"/>
      <c r="Z2" s="1127"/>
      <c r="AA2" s="1127"/>
      <c r="AB2" s="1127"/>
      <c r="AC2" s="1127"/>
      <c r="AD2" s="1127"/>
      <c r="AE2" s="1127"/>
      <c r="AF2" s="1127"/>
      <c r="AG2" s="1127"/>
      <c r="AH2" s="1127"/>
      <c r="AI2" s="1128"/>
      <c r="AJ2" s="1135" t="s">
        <v>9</v>
      </c>
      <c r="AK2" s="1136"/>
      <c r="AL2" s="1136"/>
      <c r="AM2" s="1136"/>
      <c r="AN2" s="1136"/>
      <c r="AO2" s="1136"/>
      <c r="AP2" s="1136"/>
      <c r="AQ2" s="1136"/>
      <c r="AR2" s="1136"/>
      <c r="AS2" s="1136"/>
      <c r="AT2" s="1136"/>
      <c r="AU2" s="1137"/>
      <c r="AV2" s="1102" t="s">
        <v>10</v>
      </c>
      <c r="AW2" s="1103"/>
      <c r="AX2" s="1103"/>
      <c r="AY2" s="1103"/>
      <c r="AZ2" s="1103"/>
      <c r="BA2" s="1103"/>
      <c r="BB2" s="1103"/>
      <c r="BC2" s="1103"/>
      <c r="BD2" s="1103"/>
      <c r="BE2" s="1103"/>
      <c r="BF2" s="1103"/>
      <c r="BG2" s="1103"/>
      <c r="BH2" s="1103"/>
      <c r="BI2" s="1103"/>
      <c r="BJ2" s="1104"/>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row>
    <row r="3" spans="1:251" s="30" customFormat="1" ht="25.5" customHeight="1" thickBot="1" x14ac:dyDescent="0.45">
      <c r="B3" s="1100"/>
      <c r="C3" s="1120"/>
      <c r="D3" s="1121"/>
      <c r="E3" s="1121"/>
      <c r="F3" s="1121"/>
      <c r="G3" s="1121"/>
      <c r="H3" s="1121"/>
      <c r="I3" s="1121"/>
      <c r="J3" s="1121"/>
      <c r="K3" s="1121"/>
      <c r="L3" s="1121"/>
      <c r="M3" s="1121"/>
      <c r="N3" s="1121"/>
      <c r="O3" s="1121"/>
      <c r="P3" s="1121"/>
      <c r="Q3" s="1122"/>
      <c r="R3" s="1129"/>
      <c r="S3" s="1130"/>
      <c r="T3" s="1130"/>
      <c r="U3" s="1130"/>
      <c r="V3" s="1130"/>
      <c r="W3" s="1130"/>
      <c r="X3" s="1130"/>
      <c r="Y3" s="1130"/>
      <c r="Z3" s="1130"/>
      <c r="AA3" s="1130"/>
      <c r="AB3" s="1130"/>
      <c r="AC3" s="1130"/>
      <c r="AD3" s="1130"/>
      <c r="AE3" s="1130"/>
      <c r="AF3" s="1130"/>
      <c r="AG3" s="1130"/>
      <c r="AH3" s="1130"/>
      <c r="AI3" s="1131"/>
      <c r="AJ3" s="1135" t="s">
        <v>11</v>
      </c>
      <c r="AK3" s="1136"/>
      <c r="AL3" s="1136"/>
      <c r="AM3" s="1136"/>
      <c r="AN3" s="1136"/>
      <c r="AO3" s="1136"/>
      <c r="AP3" s="1136"/>
      <c r="AQ3" s="1136"/>
      <c r="AR3" s="1136"/>
      <c r="AS3" s="1136"/>
      <c r="AT3" s="1136"/>
      <c r="AU3" s="1137"/>
      <c r="AV3" s="1105">
        <v>3</v>
      </c>
      <c r="AW3" s="1106"/>
      <c r="AX3" s="1106"/>
      <c r="AY3" s="1106"/>
      <c r="AZ3" s="1106"/>
      <c r="BA3" s="1106"/>
      <c r="BB3" s="1106"/>
      <c r="BC3" s="1106"/>
      <c r="BD3" s="1106"/>
      <c r="BE3" s="1106"/>
      <c r="BF3" s="1106"/>
      <c r="BG3" s="1106"/>
      <c r="BH3" s="1106"/>
      <c r="BI3" s="1106"/>
      <c r="BJ3" s="1107"/>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row>
    <row r="4" spans="1:251" s="30" customFormat="1" ht="25.5" customHeight="1" thickBot="1" x14ac:dyDescent="0.45">
      <c r="B4" s="1100"/>
      <c r="C4" s="1123"/>
      <c r="D4" s="1124"/>
      <c r="E4" s="1124"/>
      <c r="F4" s="1124"/>
      <c r="G4" s="1124"/>
      <c r="H4" s="1124"/>
      <c r="I4" s="1124"/>
      <c r="J4" s="1124"/>
      <c r="K4" s="1124"/>
      <c r="L4" s="1124"/>
      <c r="M4" s="1124"/>
      <c r="N4" s="1124"/>
      <c r="O4" s="1124"/>
      <c r="P4" s="1124"/>
      <c r="Q4" s="1125"/>
      <c r="R4" s="1132"/>
      <c r="S4" s="1133"/>
      <c r="T4" s="1133"/>
      <c r="U4" s="1133"/>
      <c r="V4" s="1133"/>
      <c r="W4" s="1133"/>
      <c r="X4" s="1133"/>
      <c r="Y4" s="1133"/>
      <c r="Z4" s="1133"/>
      <c r="AA4" s="1133"/>
      <c r="AB4" s="1133"/>
      <c r="AC4" s="1133"/>
      <c r="AD4" s="1133"/>
      <c r="AE4" s="1133"/>
      <c r="AF4" s="1133"/>
      <c r="AG4" s="1133"/>
      <c r="AH4" s="1133"/>
      <c r="AI4" s="1134"/>
      <c r="AJ4" s="1135" t="s">
        <v>12</v>
      </c>
      <c r="AK4" s="1136"/>
      <c r="AL4" s="1136"/>
      <c r="AM4" s="1136"/>
      <c r="AN4" s="1136"/>
      <c r="AO4" s="1136"/>
      <c r="AP4" s="1136"/>
      <c r="AQ4" s="1136"/>
      <c r="AR4" s="1136"/>
      <c r="AS4" s="1136"/>
      <c r="AT4" s="1136"/>
      <c r="AU4" s="1137"/>
      <c r="AV4" s="1108">
        <v>42741</v>
      </c>
      <c r="AW4" s="1109"/>
      <c r="AX4" s="1109"/>
      <c r="AY4" s="1109"/>
      <c r="AZ4" s="1109"/>
      <c r="BA4" s="1109"/>
      <c r="BB4" s="1109"/>
      <c r="BC4" s="1109"/>
      <c r="BD4" s="1109"/>
      <c r="BE4" s="1109"/>
      <c r="BF4" s="1109"/>
      <c r="BG4" s="1109"/>
      <c r="BH4" s="1109"/>
      <c r="BI4" s="1109"/>
      <c r="BJ4" s="1110"/>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row>
    <row r="5" spans="1:251" s="30" customFormat="1" ht="10.5" customHeight="1" x14ac:dyDescent="0.4">
      <c r="B5" s="1100"/>
      <c r="C5" s="1117" t="s">
        <v>13</v>
      </c>
      <c r="D5" s="1118"/>
      <c r="E5" s="1118"/>
      <c r="F5" s="1118"/>
      <c r="G5" s="1118"/>
      <c r="H5" s="1118"/>
      <c r="I5" s="1118"/>
      <c r="J5" s="1118"/>
      <c r="K5" s="1118"/>
      <c r="L5" s="1118"/>
      <c r="M5" s="1118"/>
      <c r="N5" s="1118"/>
      <c r="O5" s="1118"/>
      <c r="P5" s="1118"/>
      <c r="Q5" s="1119"/>
      <c r="R5" s="1126" t="s">
        <v>14</v>
      </c>
      <c r="S5" s="1127"/>
      <c r="T5" s="1127"/>
      <c r="U5" s="1127"/>
      <c r="V5" s="1127"/>
      <c r="W5" s="1127"/>
      <c r="X5" s="1127"/>
      <c r="Y5" s="1127"/>
      <c r="Z5" s="1127"/>
      <c r="AA5" s="1127"/>
      <c r="AB5" s="1127"/>
      <c r="AC5" s="1127"/>
      <c r="AD5" s="1127"/>
      <c r="AE5" s="1127"/>
      <c r="AF5" s="1127"/>
      <c r="AG5" s="1127"/>
      <c r="AH5" s="1127"/>
      <c r="AI5" s="1128"/>
      <c r="AJ5" s="1117" t="s">
        <v>15</v>
      </c>
      <c r="AK5" s="1118"/>
      <c r="AL5" s="1118"/>
      <c r="AM5" s="1118"/>
      <c r="AN5" s="1118"/>
      <c r="AO5" s="1118"/>
      <c r="AP5" s="1118"/>
      <c r="AQ5" s="1118"/>
      <c r="AR5" s="1118"/>
      <c r="AS5" s="1118"/>
      <c r="AT5" s="1118"/>
      <c r="AU5" s="1119"/>
      <c r="AV5" s="1111" t="s">
        <v>16</v>
      </c>
      <c r="AW5" s="1112"/>
      <c r="AX5" s="1112"/>
      <c r="AY5" s="1112"/>
      <c r="AZ5" s="1112"/>
      <c r="BA5" s="1112"/>
      <c r="BB5" s="1112"/>
      <c r="BC5" s="1112"/>
      <c r="BD5" s="1112"/>
      <c r="BE5" s="1112"/>
      <c r="BF5" s="1112"/>
      <c r="BG5" s="1112"/>
      <c r="BH5" s="1112"/>
      <c r="BI5" s="1112"/>
      <c r="BJ5" s="1113"/>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row>
    <row r="6" spans="1:251" s="30" customFormat="1" ht="20.25" customHeight="1" thickBot="1" x14ac:dyDescent="0.45">
      <c r="B6" s="1101"/>
      <c r="C6" s="1123"/>
      <c r="D6" s="1124"/>
      <c r="E6" s="1124"/>
      <c r="F6" s="1124"/>
      <c r="G6" s="1124"/>
      <c r="H6" s="1124"/>
      <c r="I6" s="1124"/>
      <c r="J6" s="1124"/>
      <c r="K6" s="1124"/>
      <c r="L6" s="1124"/>
      <c r="M6" s="1124"/>
      <c r="N6" s="1124"/>
      <c r="O6" s="1124"/>
      <c r="P6" s="1124"/>
      <c r="Q6" s="1125"/>
      <c r="R6" s="1132"/>
      <c r="S6" s="1133"/>
      <c r="T6" s="1133"/>
      <c r="U6" s="1133"/>
      <c r="V6" s="1133"/>
      <c r="W6" s="1133"/>
      <c r="X6" s="1133"/>
      <c r="Y6" s="1133"/>
      <c r="Z6" s="1133"/>
      <c r="AA6" s="1133"/>
      <c r="AB6" s="1133"/>
      <c r="AC6" s="1133"/>
      <c r="AD6" s="1133"/>
      <c r="AE6" s="1133"/>
      <c r="AF6" s="1133"/>
      <c r="AG6" s="1133"/>
      <c r="AH6" s="1133"/>
      <c r="AI6" s="1134"/>
      <c r="AJ6" s="1123"/>
      <c r="AK6" s="1124"/>
      <c r="AL6" s="1124"/>
      <c r="AM6" s="1124"/>
      <c r="AN6" s="1124"/>
      <c r="AO6" s="1124"/>
      <c r="AP6" s="1124"/>
      <c r="AQ6" s="1124"/>
      <c r="AR6" s="1124"/>
      <c r="AS6" s="1124"/>
      <c r="AT6" s="1124"/>
      <c r="AU6" s="1125"/>
      <c r="AV6" s="1114"/>
      <c r="AW6" s="1115"/>
      <c r="AX6" s="1115"/>
      <c r="AY6" s="1115"/>
      <c r="AZ6" s="1115"/>
      <c r="BA6" s="1115"/>
      <c r="BB6" s="1115"/>
      <c r="BC6" s="1115"/>
      <c r="BD6" s="1115"/>
      <c r="BE6" s="1115"/>
      <c r="BF6" s="1115"/>
      <c r="BG6" s="1115"/>
      <c r="BH6" s="1115"/>
      <c r="BI6" s="1115"/>
      <c r="BJ6" s="1116"/>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row>
    <row r="7" spans="1:251" s="15" customFormat="1" ht="50.25" customHeight="1" x14ac:dyDescent="0.35">
      <c r="B7" s="1093" t="s">
        <v>17</v>
      </c>
      <c r="C7" s="1094"/>
      <c r="D7" s="1095" t="s">
        <v>470</v>
      </c>
      <c r="E7" s="1095"/>
      <c r="F7" s="1095"/>
      <c r="G7" s="1095"/>
      <c r="H7" s="1095"/>
      <c r="I7" s="1095"/>
      <c r="J7" s="1095"/>
      <c r="K7" s="1095"/>
      <c r="L7" s="1095"/>
      <c r="M7" s="1095"/>
      <c r="N7" s="1095"/>
      <c r="O7" s="1095"/>
      <c r="P7" s="1095"/>
      <c r="Q7" s="1095"/>
      <c r="R7" s="1095"/>
      <c r="S7" s="1095"/>
      <c r="T7" s="1095"/>
      <c r="U7" s="1095"/>
      <c r="V7" s="1095"/>
      <c r="W7" s="1095"/>
      <c r="X7" s="1095"/>
      <c r="Y7" s="1095"/>
      <c r="Z7" s="1095"/>
      <c r="AA7" s="1096" t="s">
        <v>19</v>
      </c>
      <c r="AB7" s="1096"/>
      <c r="AC7" s="1097"/>
      <c r="AD7" s="1097"/>
      <c r="AE7" s="1097"/>
      <c r="AF7" s="1097"/>
      <c r="AG7" s="1097"/>
      <c r="AH7" s="1097"/>
      <c r="AI7" s="1097"/>
      <c r="AJ7" s="1097"/>
      <c r="AK7" s="1096" t="s">
        <v>21</v>
      </c>
      <c r="AL7" s="1096"/>
      <c r="AM7" s="949"/>
      <c r="AN7" s="949"/>
      <c r="AO7" s="949"/>
      <c r="AP7" s="949"/>
      <c r="AQ7" s="949"/>
      <c r="AR7" s="949"/>
      <c r="AS7" s="949"/>
      <c r="AT7" s="949"/>
      <c r="AU7" s="1087"/>
      <c r="AV7" s="1087"/>
      <c r="AW7" s="1087"/>
      <c r="AX7" s="1087"/>
      <c r="AY7" s="1087"/>
      <c r="AZ7" s="1087"/>
      <c r="BA7" s="1087"/>
      <c r="BB7" s="1087"/>
      <c r="BC7" s="1087"/>
      <c r="BD7" s="1087"/>
      <c r="BE7" s="1087"/>
      <c r="BF7" s="1087"/>
      <c r="BG7" s="1087"/>
      <c r="BH7" s="1087"/>
      <c r="BI7" s="1087"/>
      <c r="BJ7" s="1088"/>
    </row>
    <row r="8" spans="1:251" s="15" customFormat="1" ht="49.15" customHeight="1" x14ac:dyDescent="0.35">
      <c r="B8" s="1089" t="s">
        <v>23</v>
      </c>
      <c r="C8" s="1090"/>
      <c r="D8" s="1098" t="s">
        <v>471</v>
      </c>
      <c r="E8" s="1098"/>
      <c r="F8" s="1098"/>
      <c r="G8" s="1098"/>
      <c r="H8" s="1098"/>
      <c r="I8" s="1098"/>
      <c r="J8" s="1098"/>
      <c r="K8" s="1098"/>
      <c r="L8" s="1098"/>
      <c r="M8" s="1098"/>
      <c r="N8" s="1098"/>
      <c r="O8" s="1098"/>
      <c r="P8" s="1098"/>
      <c r="Q8" s="1098"/>
      <c r="R8" s="1098"/>
      <c r="S8" s="1098"/>
      <c r="T8" s="1098"/>
      <c r="U8" s="1098"/>
      <c r="V8" s="1098"/>
      <c r="W8" s="1098"/>
      <c r="X8" s="1098"/>
      <c r="Y8" s="1098"/>
      <c r="Z8" s="1098"/>
      <c r="AA8" s="1095"/>
      <c r="AB8" s="1095"/>
      <c r="AC8" s="1095"/>
      <c r="AD8" s="1095"/>
      <c r="AE8" s="1095"/>
      <c r="AF8" s="1095"/>
      <c r="AG8" s="1095"/>
      <c r="AH8" s="1095"/>
      <c r="AI8" s="1095"/>
      <c r="AJ8" s="1095"/>
      <c r="AK8" s="1095"/>
      <c r="AL8" s="1095"/>
      <c r="AM8" s="674" t="s">
        <v>25</v>
      </c>
      <c r="AN8" s="1091"/>
      <c r="AO8" s="1092"/>
      <c r="AP8" s="1092"/>
      <c r="AQ8" s="1092"/>
      <c r="AR8" s="1092"/>
      <c r="AS8" s="1092"/>
      <c r="AT8" s="1092"/>
      <c r="AU8" s="1087"/>
      <c r="AV8" s="1087"/>
      <c r="AW8" s="1087"/>
      <c r="AX8" s="1087"/>
      <c r="AY8" s="1087"/>
      <c r="AZ8" s="1087"/>
      <c r="BA8" s="1087"/>
      <c r="BB8" s="1087"/>
      <c r="BC8" s="1087"/>
      <c r="BD8" s="1087"/>
      <c r="BE8" s="1087"/>
      <c r="BF8" s="1087"/>
      <c r="BG8" s="1087"/>
      <c r="BH8" s="1087"/>
      <c r="BI8" s="1087"/>
      <c r="BJ8" s="1088"/>
    </row>
    <row r="9" spans="1:251" s="15" customFormat="1" ht="27.75" customHeight="1" x14ac:dyDescent="0.35">
      <c r="B9" s="1078" t="s">
        <v>26</v>
      </c>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c r="AT9" s="1079"/>
      <c r="AU9" s="1080" t="s">
        <v>27</v>
      </c>
      <c r="AV9" s="1081"/>
      <c r="AW9" s="1081"/>
      <c r="AX9" s="1081"/>
      <c r="AY9" s="1081"/>
      <c r="AZ9" s="1081"/>
      <c r="BA9" s="1081"/>
      <c r="BB9" s="1081"/>
      <c r="BC9" s="1081"/>
      <c r="BD9" s="1081"/>
      <c r="BE9" s="1081"/>
      <c r="BF9" s="1081"/>
      <c r="BG9" s="1081"/>
      <c r="BH9" s="1081"/>
      <c r="BI9" s="1081"/>
      <c r="BJ9" s="1082"/>
    </row>
    <row r="10" spans="1:251" s="15" customFormat="1" ht="25.5" customHeight="1" x14ac:dyDescent="0.35">
      <c r="B10" s="1083"/>
      <c r="C10" s="1084"/>
      <c r="D10" s="1084"/>
      <c r="E10" s="1084" t="s">
        <v>28</v>
      </c>
      <c r="F10" s="1084"/>
      <c r="G10" s="1084"/>
      <c r="H10" s="1084"/>
      <c r="I10" s="1084"/>
      <c r="J10" s="1084"/>
      <c r="K10" s="1084"/>
      <c r="L10" s="1084"/>
      <c r="M10" s="1084"/>
      <c r="N10" s="1084"/>
      <c r="O10" s="1084"/>
      <c r="P10" s="1084"/>
      <c r="Q10" s="1084"/>
      <c r="R10" s="1084"/>
      <c r="S10" s="1084"/>
      <c r="T10" s="1084"/>
      <c r="U10" s="1084" t="s">
        <v>29</v>
      </c>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5"/>
      <c r="AV10" s="1085"/>
      <c r="AW10" s="1085"/>
      <c r="AX10" s="1085"/>
      <c r="AY10" s="1085"/>
      <c r="AZ10" s="1085"/>
      <c r="BA10" s="1085"/>
      <c r="BB10" s="1085"/>
      <c r="BC10" s="1085"/>
      <c r="BD10" s="1085"/>
      <c r="BE10" s="1085"/>
      <c r="BF10" s="1085"/>
      <c r="BG10" s="1085"/>
      <c r="BH10" s="1085"/>
      <c r="BI10" s="1085"/>
      <c r="BJ10" s="1086"/>
    </row>
    <row r="11" spans="1:251" s="157" customFormat="1" ht="3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1:251" s="157" customFormat="1" ht="42.7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SUM(T13:T14)</f>
        <v>0.2</v>
      </c>
      <c r="U12" s="929"/>
      <c r="V12" s="929"/>
      <c r="W12" s="929"/>
      <c r="X12" s="159" t="s">
        <v>433</v>
      </c>
      <c r="Y12" s="159" t="s">
        <v>472</v>
      </c>
      <c r="Z12" s="1035"/>
      <c r="AA12" s="929"/>
      <c r="AB12" s="929"/>
      <c r="AC12" s="929"/>
      <c r="AD12" s="929"/>
      <c r="AE12" s="928"/>
      <c r="AF12" s="160" t="s">
        <v>65</v>
      </c>
      <c r="AG12" s="160" t="s">
        <v>66</v>
      </c>
      <c r="AH12" s="160" t="s">
        <v>67</v>
      </c>
      <c r="AI12" s="928"/>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1:251" s="191" customFormat="1" ht="219" customHeight="1" x14ac:dyDescent="0.3">
      <c r="A13" s="47"/>
      <c r="B13" s="48">
        <v>1</v>
      </c>
      <c r="C13" s="49" t="s">
        <v>473</v>
      </c>
      <c r="D13" s="50">
        <v>0.5</v>
      </c>
      <c r="E13" s="51">
        <v>0.2</v>
      </c>
      <c r="F13" s="51">
        <v>0.2</v>
      </c>
      <c r="G13" s="52">
        <f>IF(ISERROR(F13/E13),"",(F13/E13))</f>
        <v>1</v>
      </c>
      <c r="H13" s="61">
        <v>0.2</v>
      </c>
      <c r="I13" s="61"/>
      <c r="J13" s="52">
        <f>IF(ISERROR(I13/H13),"",(I13/H13))</f>
        <v>0</v>
      </c>
      <c r="K13" s="61">
        <v>0.3</v>
      </c>
      <c r="L13" s="61"/>
      <c r="M13" s="52">
        <f>IF(ISERROR(L13/K13),"",(L13/K13))</f>
        <v>0</v>
      </c>
      <c r="N13" s="61">
        <v>0.3</v>
      </c>
      <c r="O13" s="61"/>
      <c r="P13" s="52">
        <f>IF(ISERROR(O13/N13),"",(O13/N13))</f>
        <v>0</v>
      </c>
      <c r="Q13" s="61">
        <f t="shared" ref="Q13:Q14" si="0">SUM(E13,H13,K13,N13)</f>
        <v>1</v>
      </c>
      <c r="R13" s="211">
        <f>SUM(F13,I13,L13,O13)</f>
        <v>0.2</v>
      </c>
      <c r="S13" s="18">
        <f>IF((IF(ISERROR(R13/Q13),0,(R13/Q13)))&gt;1,1,(IF(ISERROR(R13/Q13),0,(R13/Q13))))</f>
        <v>0.2</v>
      </c>
      <c r="T13" s="18">
        <f>S13*D13</f>
        <v>0.1</v>
      </c>
      <c r="U13" s="54" t="s">
        <v>474</v>
      </c>
      <c r="V13" s="54" t="s">
        <v>475</v>
      </c>
      <c r="W13" s="54" t="s">
        <v>476</v>
      </c>
      <c r="X13" s="54" t="s">
        <v>477</v>
      </c>
      <c r="Y13" s="54" t="s">
        <v>478</v>
      </c>
      <c r="Z13" s="52" t="s">
        <v>181</v>
      </c>
      <c r="AA13" s="52" t="s">
        <v>182</v>
      </c>
      <c r="AB13" s="52" t="s">
        <v>141</v>
      </c>
      <c r="AC13" s="52" t="s">
        <v>178</v>
      </c>
      <c r="AD13" s="52" t="s">
        <v>89</v>
      </c>
      <c r="AE13" s="52" t="s">
        <v>90</v>
      </c>
      <c r="AF13" s="52" t="s">
        <v>342</v>
      </c>
      <c r="AG13" s="76">
        <v>2023</v>
      </c>
      <c r="AH13" s="52" t="s">
        <v>342</v>
      </c>
      <c r="AI13" s="76" t="s">
        <v>92</v>
      </c>
      <c r="AJ13" s="76" t="s">
        <v>479</v>
      </c>
      <c r="AK13" s="37" t="s">
        <v>480</v>
      </c>
      <c r="AL13" s="49" t="s">
        <v>481</v>
      </c>
      <c r="AM13" s="76" t="s">
        <v>342</v>
      </c>
      <c r="AN13" s="76" t="s">
        <v>342</v>
      </c>
      <c r="AO13" s="77" t="s">
        <v>482</v>
      </c>
      <c r="AP13" s="77" t="s">
        <v>483</v>
      </c>
      <c r="AQ13" s="76" t="s">
        <v>484</v>
      </c>
      <c r="AR13" s="54" t="s">
        <v>485</v>
      </c>
      <c r="AS13" s="54" t="s">
        <v>486</v>
      </c>
      <c r="AT13" s="54" t="s">
        <v>487</v>
      </c>
      <c r="AU13" s="213">
        <f>E13</f>
        <v>0.2</v>
      </c>
      <c r="AV13" s="75">
        <v>20</v>
      </c>
      <c r="AW13" s="559" t="s">
        <v>488</v>
      </c>
      <c r="AX13" s="214" t="s">
        <v>489</v>
      </c>
      <c r="AY13" s="213">
        <f>H13</f>
        <v>0.2</v>
      </c>
      <c r="AZ13" s="75"/>
      <c r="BA13" s="142"/>
      <c r="BB13" s="214" t="s">
        <v>490</v>
      </c>
      <c r="BC13" s="213">
        <f>K13</f>
        <v>0.3</v>
      </c>
      <c r="BD13" s="75"/>
      <c r="BE13" s="214"/>
      <c r="BF13" s="214" t="s">
        <v>490</v>
      </c>
      <c r="BG13" s="213">
        <f>N13</f>
        <v>0.3</v>
      </c>
      <c r="BH13" s="75"/>
      <c r="BI13" s="215"/>
      <c r="BJ13" s="214" t="s">
        <v>490</v>
      </c>
    </row>
    <row r="14" spans="1:251" s="191" customFormat="1" ht="232.5" customHeight="1" x14ac:dyDescent="0.3">
      <c r="A14" s="47"/>
      <c r="B14" s="48">
        <v>2</v>
      </c>
      <c r="C14" s="49" t="s">
        <v>491</v>
      </c>
      <c r="D14" s="50">
        <v>0.5</v>
      </c>
      <c r="E14" s="51">
        <v>0.2</v>
      </c>
      <c r="F14" s="51">
        <v>0.2</v>
      </c>
      <c r="G14" s="52">
        <f>IF(ISERROR(F14/E14),"",(F14/E14))</f>
        <v>1</v>
      </c>
      <c r="H14" s="61">
        <v>0.2</v>
      </c>
      <c r="I14" s="61"/>
      <c r="J14" s="52">
        <f>IF(ISERROR(I14/H14),"",(I14/H14))</f>
        <v>0</v>
      </c>
      <c r="K14" s="61">
        <v>0.3</v>
      </c>
      <c r="L14" s="61"/>
      <c r="M14" s="52">
        <f>IF(ISERROR(L14/K14),"",(L14/K14))</f>
        <v>0</v>
      </c>
      <c r="N14" s="61">
        <v>0.3</v>
      </c>
      <c r="O14" s="61"/>
      <c r="P14" s="52">
        <f>IF(ISERROR(O14/N14),"",(O14/N14))</f>
        <v>0</v>
      </c>
      <c r="Q14" s="61">
        <f t="shared" si="0"/>
        <v>1</v>
      </c>
      <c r="R14" s="211">
        <f>SUM(F14,I14,L14,O14)</f>
        <v>0.2</v>
      </c>
      <c r="S14" s="18">
        <f>IF((IF(ISERROR(R14/Q14),0,(R14/Q14)))&gt;1,1,(IF(ISERROR(R14/Q14),0,(R14/Q14))))</f>
        <v>0.2</v>
      </c>
      <c r="T14" s="18">
        <f>S14*D14</f>
        <v>0.1</v>
      </c>
      <c r="U14" s="54" t="s">
        <v>474</v>
      </c>
      <c r="V14" s="54" t="s">
        <v>475</v>
      </c>
      <c r="W14" s="54" t="s">
        <v>476</v>
      </c>
      <c r="X14" s="54" t="s">
        <v>477</v>
      </c>
      <c r="Y14" s="54" t="s">
        <v>478</v>
      </c>
      <c r="Z14" s="52" t="s">
        <v>181</v>
      </c>
      <c r="AA14" s="52" t="s">
        <v>182</v>
      </c>
      <c r="AB14" s="52" t="s">
        <v>141</v>
      </c>
      <c r="AC14" s="52" t="s">
        <v>178</v>
      </c>
      <c r="AD14" s="52" t="s">
        <v>89</v>
      </c>
      <c r="AE14" s="52" t="s">
        <v>90</v>
      </c>
      <c r="AF14" s="52" t="s">
        <v>342</v>
      </c>
      <c r="AG14" s="76">
        <v>2023</v>
      </c>
      <c r="AH14" s="52" t="s">
        <v>342</v>
      </c>
      <c r="AI14" s="76" t="s">
        <v>92</v>
      </c>
      <c r="AJ14" s="76" t="s">
        <v>479</v>
      </c>
      <c r="AK14" s="37" t="s">
        <v>480</v>
      </c>
      <c r="AL14" s="49" t="s">
        <v>481</v>
      </c>
      <c r="AM14" s="76" t="s">
        <v>342</v>
      </c>
      <c r="AN14" s="76" t="s">
        <v>342</v>
      </c>
      <c r="AO14" s="77" t="s">
        <v>482</v>
      </c>
      <c r="AP14" s="77" t="s">
        <v>483</v>
      </c>
      <c r="AQ14" s="76" t="s">
        <v>484</v>
      </c>
      <c r="AR14" s="54" t="s">
        <v>485</v>
      </c>
      <c r="AS14" s="54" t="s">
        <v>486</v>
      </c>
      <c r="AT14" s="54" t="s">
        <v>487</v>
      </c>
      <c r="AU14" s="213">
        <f>E14</f>
        <v>0.2</v>
      </c>
      <c r="AV14" s="75">
        <v>20</v>
      </c>
      <c r="AW14" s="559" t="s">
        <v>492</v>
      </c>
      <c r="AX14" s="214" t="s">
        <v>490</v>
      </c>
      <c r="AY14" s="213">
        <f>H14</f>
        <v>0.2</v>
      </c>
      <c r="AZ14" s="75"/>
      <c r="BA14" s="142"/>
      <c r="BB14" s="214" t="s">
        <v>490</v>
      </c>
      <c r="BC14" s="213">
        <f>K14</f>
        <v>0.3</v>
      </c>
      <c r="BD14" s="75"/>
      <c r="BE14" s="214"/>
      <c r="BF14" s="214" t="s">
        <v>490</v>
      </c>
      <c r="BG14" s="213">
        <f>N14</f>
        <v>0.3</v>
      </c>
      <c r="BH14" s="75"/>
      <c r="BI14" s="215"/>
      <c r="BJ14" s="214" t="s">
        <v>490</v>
      </c>
    </row>
    <row r="15" spans="1:251" s="17" customFormat="1" ht="11.65" customHeight="1" x14ac:dyDescent="0.35">
      <c r="B15" s="19"/>
      <c r="C15" s="15"/>
      <c r="D15" s="20"/>
      <c r="E15" s="15"/>
      <c r="F15" s="15"/>
      <c r="G15" s="15"/>
      <c r="H15" s="15"/>
      <c r="I15" s="15"/>
      <c r="J15" s="15"/>
      <c r="K15" s="15"/>
      <c r="L15" s="15"/>
      <c r="M15" s="15"/>
      <c r="N15" s="15"/>
      <c r="O15" s="15"/>
      <c r="P15" s="15"/>
      <c r="Q15" s="15"/>
      <c r="R15" s="15"/>
      <c r="S15" s="15"/>
      <c r="T15" s="15"/>
      <c r="U15" s="15"/>
      <c r="V15" s="15"/>
      <c r="W15" s="15"/>
      <c r="X15" s="15"/>
      <c r="Y15" s="15"/>
      <c r="Z15" s="19"/>
      <c r="AA15" s="16"/>
      <c r="AB15" s="15"/>
      <c r="AC15" s="15"/>
      <c r="AD15" s="15"/>
      <c r="AE15" s="15"/>
      <c r="AF15" s="16"/>
      <c r="AG15" s="16"/>
      <c r="AH15" s="16"/>
      <c r="AI15" s="15"/>
      <c r="AJ15" s="15"/>
      <c r="AK15" s="15"/>
      <c r="AL15" s="16"/>
      <c r="AM15" s="16"/>
      <c r="AN15" s="16"/>
      <c r="AO15" s="16"/>
      <c r="AP15" s="15"/>
      <c r="AQ15" s="15"/>
      <c r="AR15" s="16"/>
      <c r="AS15" s="16"/>
      <c r="AT15" s="16"/>
      <c r="AU15" s="16"/>
      <c r="AV15" s="16"/>
      <c r="AW15" s="16"/>
      <c r="AX15" s="16"/>
      <c r="AY15" s="16"/>
      <c r="AZ15" s="16"/>
      <c r="BA15" s="16"/>
      <c r="BB15" s="16"/>
      <c r="BC15" s="16"/>
      <c r="BD15" s="16"/>
      <c r="BE15" s="45"/>
      <c r="BF15" s="16">
        <f>12+4+2+6+6+11+4+1+5+2+5+5+8+5</f>
        <v>76</v>
      </c>
      <c r="BG15" s="16"/>
      <c r="BH15" s="16"/>
      <c r="BI15" s="16"/>
      <c r="BJ15" s="16"/>
      <c r="BK15" s="16"/>
    </row>
    <row r="16" spans="1:251" s="17" customFormat="1" ht="11.65" customHeight="1" x14ac:dyDescent="0.35">
      <c r="B16" s="19"/>
      <c r="C16" s="15"/>
      <c r="D16" s="20"/>
      <c r="E16" s="15"/>
      <c r="F16" s="15"/>
      <c r="G16" s="15"/>
      <c r="H16" s="15"/>
      <c r="I16" s="15"/>
      <c r="J16" s="15"/>
      <c r="K16" s="15"/>
      <c r="L16" s="15"/>
      <c r="M16" s="15"/>
      <c r="N16" s="15"/>
      <c r="O16" s="15"/>
      <c r="P16" s="15"/>
      <c r="Q16" s="15"/>
      <c r="R16" s="15"/>
      <c r="S16" s="15"/>
      <c r="T16" s="15"/>
      <c r="U16" s="15"/>
      <c r="V16" s="15"/>
      <c r="W16" s="15"/>
      <c r="X16" s="15"/>
      <c r="Y16" s="15"/>
      <c r="Z16" s="19"/>
      <c r="AA16" s="16"/>
      <c r="AB16" s="15"/>
      <c r="AC16" s="15"/>
      <c r="AD16" s="15"/>
      <c r="AE16" s="15"/>
      <c r="AF16" s="16"/>
      <c r="AG16" s="16"/>
      <c r="AH16" s="16"/>
      <c r="AI16" s="15"/>
      <c r="AJ16" s="15"/>
      <c r="AK16" s="15"/>
      <c r="AL16" s="16"/>
      <c r="AM16" s="16"/>
      <c r="AN16" s="16"/>
      <c r="AO16" s="16"/>
      <c r="AP16" s="15"/>
      <c r="AQ16" s="15"/>
      <c r="AR16" s="16"/>
      <c r="AS16" s="16"/>
      <c r="AT16" s="16"/>
      <c r="AU16" s="16"/>
      <c r="AV16" s="16"/>
      <c r="AW16" s="16"/>
      <c r="AX16" s="16"/>
      <c r="AY16" s="16"/>
      <c r="AZ16" s="16"/>
      <c r="BA16" s="16"/>
      <c r="BB16" s="16"/>
      <c r="BC16" s="16"/>
      <c r="BD16" s="16"/>
      <c r="BE16" s="45"/>
      <c r="BF16" s="16"/>
      <c r="BG16" s="16"/>
      <c r="BH16" s="16"/>
      <c r="BI16" s="16"/>
      <c r="BJ16" s="16"/>
      <c r="BK16" s="16"/>
    </row>
    <row r="17" spans="2:63" s="17" customFormat="1" ht="11.65" customHeight="1" x14ac:dyDescent="0.35">
      <c r="B17" s="19"/>
      <c r="C17" s="22"/>
      <c r="D17" s="20"/>
      <c r="E17" s="15"/>
      <c r="F17" s="15"/>
      <c r="G17" s="15"/>
      <c r="H17" s="15"/>
      <c r="I17" s="15"/>
      <c r="J17" s="15"/>
      <c r="K17" s="15"/>
      <c r="L17" s="15"/>
      <c r="M17" s="15"/>
      <c r="N17" s="15"/>
      <c r="O17" s="15"/>
      <c r="P17" s="15"/>
      <c r="Q17" s="15"/>
      <c r="R17" s="15"/>
      <c r="S17" s="15"/>
      <c r="T17" s="15"/>
      <c r="U17" s="15"/>
      <c r="V17" s="15"/>
      <c r="W17" s="15"/>
      <c r="X17" s="15"/>
      <c r="Y17" s="15"/>
      <c r="Z17" s="19"/>
      <c r="AA17" s="16"/>
      <c r="AB17" s="15"/>
      <c r="AC17" s="15"/>
      <c r="AD17" s="15"/>
      <c r="AE17" s="15"/>
      <c r="AF17" s="16"/>
      <c r="AG17" s="16"/>
      <c r="AH17" s="16"/>
      <c r="AI17" s="15"/>
      <c r="AJ17" s="15"/>
      <c r="AK17" s="15"/>
      <c r="AL17" s="16"/>
      <c r="AM17" s="16"/>
      <c r="AN17" s="16"/>
      <c r="AO17" s="16"/>
      <c r="AP17" s="15"/>
      <c r="AQ17" s="15"/>
      <c r="AR17" s="16"/>
      <c r="AS17" s="16"/>
      <c r="AT17" s="16"/>
      <c r="BE17" s="21"/>
      <c r="BK17" s="16"/>
    </row>
    <row r="18" spans="2:63" s="17" customFormat="1" ht="11.65" customHeight="1" x14ac:dyDescent="0.35">
      <c r="B18" s="19"/>
      <c r="C18" s="15"/>
      <c r="D18" s="20"/>
      <c r="E18" s="15"/>
      <c r="F18" s="15"/>
      <c r="G18" s="15"/>
      <c r="H18" s="15"/>
      <c r="I18" s="15"/>
      <c r="J18" s="15"/>
      <c r="K18" s="15"/>
      <c r="L18" s="15"/>
      <c r="M18" s="15"/>
      <c r="N18" s="15"/>
      <c r="O18" s="15"/>
      <c r="P18" s="15"/>
      <c r="Q18" s="15"/>
      <c r="R18" s="15"/>
      <c r="S18" s="15"/>
      <c r="T18" s="15"/>
      <c r="U18" s="15"/>
      <c r="V18" s="15"/>
      <c r="W18" s="15"/>
      <c r="X18" s="15"/>
      <c r="Y18" s="15"/>
      <c r="Z18" s="19"/>
      <c r="AA18" s="16"/>
      <c r="AB18" s="15"/>
      <c r="AC18" s="15"/>
      <c r="AD18" s="15"/>
      <c r="AE18" s="15"/>
      <c r="AF18" s="16"/>
      <c r="AG18" s="16"/>
      <c r="AH18" s="16"/>
      <c r="AI18" s="15"/>
      <c r="AJ18" s="15"/>
      <c r="AK18" s="15"/>
      <c r="AL18" s="16"/>
      <c r="AM18" s="16"/>
      <c r="AN18" s="16"/>
      <c r="AO18" s="16"/>
      <c r="AP18" s="15"/>
      <c r="AQ18" s="15"/>
      <c r="AR18" s="16"/>
      <c r="AS18" s="16"/>
      <c r="AT18" s="16"/>
      <c r="BE18" s="23"/>
      <c r="BK18" s="16"/>
    </row>
    <row r="19" spans="2:63" s="17" customFormat="1" ht="11.65" customHeight="1" x14ac:dyDescent="0.35">
      <c r="B19" s="19"/>
      <c r="C19" s="15"/>
      <c r="D19" s="20"/>
      <c r="E19" s="15"/>
      <c r="F19" s="15"/>
      <c r="G19" s="15"/>
      <c r="H19" s="15"/>
      <c r="I19" s="15"/>
      <c r="J19" s="15"/>
      <c r="K19" s="15"/>
      <c r="L19" s="15"/>
      <c r="M19" s="15"/>
      <c r="N19" s="15"/>
      <c r="O19" s="15"/>
      <c r="P19" s="15"/>
      <c r="Q19" s="15"/>
      <c r="R19" s="15"/>
      <c r="S19" s="15"/>
      <c r="T19" s="15"/>
      <c r="U19" s="15"/>
      <c r="V19" s="15"/>
      <c r="W19" s="15"/>
      <c r="X19" s="15"/>
      <c r="Y19" s="15"/>
      <c r="Z19" s="19"/>
      <c r="AA19" s="16"/>
      <c r="AB19" s="15"/>
      <c r="AC19" s="15"/>
      <c r="AD19" s="15"/>
      <c r="AE19" s="15"/>
      <c r="AF19" s="16"/>
      <c r="AG19" s="16"/>
      <c r="AH19" s="16"/>
      <c r="AI19" s="15"/>
      <c r="AJ19" s="15"/>
      <c r="AK19" s="15"/>
      <c r="AL19" s="16"/>
      <c r="AM19" s="16"/>
      <c r="AN19" s="16"/>
      <c r="AO19" s="16"/>
      <c r="AP19" s="15"/>
      <c r="AQ19" s="15"/>
      <c r="AR19" s="16"/>
      <c r="AS19" s="16"/>
      <c r="AT19" s="16"/>
      <c r="BE19" s="21"/>
      <c r="BK19" s="16"/>
    </row>
    <row r="20" spans="2:63" s="17" customFormat="1" ht="11.65" customHeight="1" x14ac:dyDescent="0.35">
      <c r="B20" s="19"/>
      <c r="C20" s="15"/>
      <c r="D20" s="20"/>
      <c r="E20" s="15"/>
      <c r="F20" s="15"/>
      <c r="G20" s="15"/>
      <c r="H20" s="15"/>
      <c r="I20" s="15"/>
      <c r="J20" s="15"/>
      <c r="K20" s="15"/>
      <c r="L20" s="15"/>
      <c r="M20" s="15"/>
      <c r="N20" s="15"/>
      <c r="O20" s="15"/>
      <c r="P20" s="15"/>
      <c r="Q20" s="15"/>
      <c r="R20" s="15"/>
      <c r="S20" s="15"/>
      <c r="T20" s="15"/>
      <c r="U20" s="15"/>
      <c r="V20" s="15"/>
      <c r="W20" s="15"/>
      <c r="X20" s="15"/>
      <c r="Y20" s="15"/>
      <c r="Z20" s="19"/>
      <c r="AA20" s="16"/>
      <c r="AB20" s="15"/>
      <c r="AC20" s="15"/>
      <c r="AD20" s="15"/>
      <c r="AE20" s="15"/>
      <c r="AF20" s="16"/>
      <c r="AG20" s="16"/>
      <c r="AH20" s="16"/>
      <c r="AI20" s="15"/>
      <c r="AJ20" s="15"/>
      <c r="AK20" s="15"/>
      <c r="AL20" s="16"/>
      <c r="AM20" s="16"/>
      <c r="AN20" s="16"/>
      <c r="AO20" s="16"/>
      <c r="AP20" s="15"/>
      <c r="AQ20" s="15"/>
      <c r="AR20" s="16"/>
      <c r="AS20" s="16"/>
      <c r="AT20" s="16"/>
      <c r="BE20" s="21"/>
      <c r="BK20" s="16"/>
    </row>
    <row r="21" spans="2:63" s="17" customFormat="1" ht="11.65" customHeight="1" x14ac:dyDescent="0.35">
      <c r="B21" s="19"/>
      <c r="C21" s="15"/>
      <c r="D21" s="20"/>
      <c r="E21" s="15"/>
      <c r="F21" s="15"/>
      <c r="G21" s="15"/>
      <c r="H21" s="15"/>
      <c r="I21" s="15"/>
      <c r="J21" s="15"/>
      <c r="K21" s="15"/>
      <c r="L21" s="15"/>
      <c r="M21" s="15"/>
      <c r="N21" s="15"/>
      <c r="O21" s="15"/>
      <c r="P21" s="15"/>
      <c r="Q21" s="15"/>
      <c r="R21" s="15"/>
      <c r="S21" s="15"/>
      <c r="T21" s="15"/>
      <c r="U21" s="15"/>
      <c r="V21" s="15"/>
      <c r="W21" s="15"/>
      <c r="X21" s="15"/>
      <c r="Y21" s="15"/>
      <c r="Z21" s="19"/>
      <c r="AA21" s="16"/>
      <c r="AB21" s="15"/>
      <c r="AC21" s="15"/>
      <c r="AD21" s="15"/>
      <c r="AE21" s="15"/>
      <c r="AF21" s="16"/>
      <c r="AG21" s="16"/>
      <c r="AH21" s="16"/>
      <c r="AI21" s="15"/>
      <c r="AJ21" s="15"/>
      <c r="AK21" s="15"/>
      <c r="AL21" s="16"/>
      <c r="AM21" s="16"/>
      <c r="AN21" s="16"/>
      <c r="AO21" s="16"/>
      <c r="AP21" s="15"/>
      <c r="AQ21" s="15"/>
      <c r="AR21" s="16"/>
      <c r="AS21" s="16"/>
      <c r="AT21" s="16"/>
      <c r="BE21" s="21"/>
      <c r="BK21" s="16"/>
    </row>
    <row r="22" spans="2:63" s="17" customFormat="1" ht="11.65" customHeight="1" x14ac:dyDescent="0.35">
      <c r="B22" s="19"/>
      <c r="C22" s="15"/>
      <c r="D22" s="20"/>
      <c r="E22" s="15"/>
      <c r="F22" s="15"/>
      <c r="G22" s="15"/>
      <c r="H22" s="15"/>
      <c r="I22" s="15"/>
      <c r="J22" s="15"/>
      <c r="K22" s="15"/>
      <c r="L22" s="15"/>
      <c r="M22" s="15"/>
      <c r="N22" s="15"/>
      <c r="O22" s="15"/>
      <c r="P22" s="15"/>
      <c r="Q22" s="15"/>
      <c r="R22" s="15"/>
      <c r="S22" s="15"/>
      <c r="T22" s="15"/>
      <c r="U22" s="15"/>
      <c r="V22" s="15"/>
      <c r="W22" s="15"/>
      <c r="X22" s="15"/>
      <c r="Y22" s="15"/>
      <c r="Z22" s="19"/>
      <c r="AA22" s="16"/>
      <c r="AB22" s="15"/>
      <c r="AC22" s="15"/>
      <c r="AD22" s="15"/>
      <c r="AE22" s="15"/>
      <c r="AF22" s="16"/>
      <c r="AG22" s="16"/>
      <c r="AH22" s="16"/>
      <c r="AI22" s="15"/>
      <c r="AJ22" s="15"/>
      <c r="AK22" s="15"/>
      <c r="AL22" s="16"/>
      <c r="AM22" s="16"/>
      <c r="AN22" s="16"/>
      <c r="AO22" s="16"/>
      <c r="AP22" s="15"/>
      <c r="AQ22" s="15"/>
      <c r="AR22" s="16"/>
      <c r="AS22" s="16"/>
      <c r="AT22" s="16"/>
      <c r="BE22" s="21"/>
      <c r="BK22" s="16"/>
    </row>
    <row r="23" spans="2:63" s="17" customFormat="1" ht="11.65" customHeight="1" x14ac:dyDescent="0.35">
      <c r="B23" s="19"/>
      <c r="C23" s="15"/>
      <c r="D23" s="20"/>
      <c r="E23" s="15"/>
      <c r="F23" s="15"/>
      <c r="G23" s="15"/>
      <c r="H23" s="15"/>
      <c r="I23" s="15"/>
      <c r="J23" s="15"/>
      <c r="K23" s="15"/>
      <c r="L23" s="15"/>
      <c r="M23" s="15"/>
      <c r="N23" s="15"/>
      <c r="O23" s="15"/>
      <c r="P23" s="15"/>
      <c r="Q23" s="15"/>
      <c r="R23" s="15"/>
      <c r="S23" s="15"/>
      <c r="T23" s="15"/>
      <c r="U23" s="15"/>
      <c r="V23" s="15"/>
      <c r="W23" s="15"/>
      <c r="X23" s="15"/>
      <c r="Y23" s="15"/>
      <c r="Z23" s="19"/>
      <c r="AA23" s="16"/>
      <c r="AB23" s="15"/>
      <c r="AC23" s="15"/>
      <c r="AD23" s="15"/>
      <c r="AE23" s="15"/>
      <c r="AF23" s="16"/>
      <c r="AG23" s="16"/>
      <c r="AH23" s="16"/>
      <c r="AI23" s="15"/>
      <c r="AJ23" s="15"/>
      <c r="AK23" s="15"/>
      <c r="AL23" s="16"/>
      <c r="AM23" s="16"/>
      <c r="AN23" s="16"/>
      <c r="AO23" s="16"/>
      <c r="AP23" s="15"/>
      <c r="AQ23" s="15"/>
      <c r="AR23" s="16"/>
      <c r="AS23" s="16"/>
      <c r="AT23" s="16"/>
      <c r="BE23" s="21"/>
      <c r="BK23" s="16"/>
    </row>
    <row r="24" spans="2:63" s="17" customFormat="1" ht="14.15" customHeight="1" x14ac:dyDescent="0.35">
      <c r="B24" s="19"/>
      <c r="C24" s="15"/>
      <c r="D24" s="20"/>
      <c r="E24" s="15"/>
      <c r="F24" s="15"/>
      <c r="G24" s="15"/>
      <c r="H24" s="15"/>
      <c r="I24" s="15"/>
      <c r="J24" s="15"/>
      <c r="K24" s="15"/>
      <c r="L24" s="15"/>
      <c r="M24" s="15"/>
      <c r="N24" s="15"/>
      <c r="O24" s="15"/>
      <c r="P24" s="15"/>
      <c r="Q24" s="15"/>
      <c r="R24" s="15"/>
      <c r="S24" s="15"/>
      <c r="T24" s="15"/>
      <c r="U24" s="15"/>
      <c r="V24" s="15"/>
      <c r="W24" s="15"/>
      <c r="X24" s="15"/>
      <c r="Y24" s="15"/>
      <c r="Z24" s="19"/>
      <c r="AA24" s="16"/>
      <c r="AB24" s="15"/>
      <c r="AC24" s="15"/>
      <c r="AD24" s="15"/>
      <c r="AE24" s="15"/>
      <c r="AF24" s="16"/>
      <c r="AG24" s="16"/>
      <c r="AH24" s="16"/>
      <c r="AI24" s="15"/>
      <c r="AJ24" s="15"/>
      <c r="AK24" s="15"/>
      <c r="AL24" s="16"/>
      <c r="AM24" s="16"/>
      <c r="AN24" s="16"/>
      <c r="AO24" s="16"/>
      <c r="AP24" s="15"/>
      <c r="AQ24" s="15"/>
      <c r="AR24" s="16"/>
      <c r="AS24" s="16"/>
      <c r="AT24" s="16"/>
      <c r="BE24" s="21"/>
      <c r="BK24" s="16"/>
    </row>
    <row r="25" spans="2:63" s="17" customFormat="1" ht="11.65" customHeight="1" x14ac:dyDescent="0.35">
      <c r="B25" s="19"/>
      <c r="C25"/>
      <c r="D25" s="20"/>
      <c r="E25" s="15"/>
      <c r="F25" s="15"/>
      <c r="G25" s="15"/>
      <c r="H25" s="15"/>
      <c r="I25" s="15"/>
      <c r="J25" s="15"/>
      <c r="K25" s="15"/>
      <c r="L25" s="15"/>
      <c r="M25" s="15"/>
      <c r="N25" s="15"/>
      <c r="O25" s="15"/>
      <c r="P25" s="15"/>
      <c r="Q25" s="15"/>
      <c r="R25" s="15"/>
      <c r="S25" s="15"/>
      <c r="T25" s="15"/>
      <c r="U25" s="15"/>
      <c r="V25" s="15"/>
      <c r="W25" s="15"/>
      <c r="X25" s="15"/>
      <c r="Y25" s="15"/>
      <c r="Z25" s="19"/>
      <c r="AA25" s="16"/>
      <c r="AB25" s="15"/>
      <c r="AC25" s="15"/>
      <c r="AD25" s="15"/>
      <c r="AE25" s="15"/>
      <c r="AF25" s="16"/>
      <c r="AG25" s="16"/>
      <c r="AH25" s="16"/>
      <c r="AI25" s="15"/>
      <c r="AJ25" s="15"/>
      <c r="AK25" s="15"/>
      <c r="AL25" s="16"/>
      <c r="AM25" s="16"/>
      <c r="AN25" s="16"/>
      <c r="AO25" s="16"/>
      <c r="AP25" s="15"/>
      <c r="AQ25" s="15"/>
      <c r="AR25" s="16"/>
      <c r="AS25" s="16"/>
      <c r="AT25" s="16"/>
      <c r="BK25" s="16"/>
    </row>
    <row r="26" spans="2:63" s="17" customFormat="1" ht="11.65" customHeight="1" x14ac:dyDescent="0.35">
      <c r="B26" s="19"/>
      <c r="C26" s="15"/>
      <c r="D26" s="20"/>
      <c r="E26" s="15"/>
      <c r="F26" s="15"/>
      <c r="G26" s="15"/>
      <c r="H26" s="15"/>
      <c r="I26" s="15"/>
      <c r="J26" s="15"/>
      <c r="K26" s="15"/>
      <c r="L26" s="15"/>
      <c r="M26" s="15"/>
      <c r="N26" s="15"/>
      <c r="O26" s="15"/>
      <c r="P26" s="15"/>
      <c r="Q26" s="15"/>
      <c r="R26" s="15"/>
      <c r="S26" s="15"/>
      <c r="T26" s="15"/>
      <c r="U26" s="15"/>
      <c r="V26" s="15"/>
      <c r="W26" s="15"/>
      <c r="X26" s="15"/>
      <c r="Y26" s="15"/>
      <c r="Z26" s="19"/>
      <c r="AA26" s="16"/>
      <c r="AB26" s="15"/>
      <c r="AC26" s="15"/>
      <c r="AD26" s="15"/>
      <c r="AE26" s="15"/>
      <c r="AF26" s="16"/>
      <c r="AG26" s="16"/>
      <c r="AH26" s="16"/>
      <c r="AI26" s="15"/>
      <c r="AJ26" s="15"/>
      <c r="AK26" s="15"/>
      <c r="AL26" s="16"/>
      <c r="AM26" s="16"/>
      <c r="AN26" s="16"/>
      <c r="AO26" s="16"/>
      <c r="AP26" s="15"/>
      <c r="AQ26" s="15"/>
      <c r="AR26" s="16"/>
      <c r="AS26" s="16"/>
      <c r="AT26" s="16"/>
      <c r="BK26" s="16"/>
    </row>
    <row r="27" spans="2:63" s="17" customFormat="1" ht="11.65" customHeight="1" x14ac:dyDescent="0.35">
      <c r="B27" s="19"/>
      <c r="C27" s="15"/>
      <c r="D27" s="20"/>
      <c r="E27" s="15"/>
      <c r="F27" s="15"/>
      <c r="G27" s="15"/>
      <c r="H27" s="15"/>
      <c r="I27" s="15"/>
      <c r="J27" s="15"/>
      <c r="K27" s="15"/>
      <c r="L27" s="15"/>
      <c r="M27" s="15"/>
      <c r="N27" s="15"/>
      <c r="O27" s="15"/>
      <c r="P27" s="15"/>
      <c r="Q27" s="15"/>
      <c r="R27" s="15"/>
      <c r="S27" s="15"/>
      <c r="T27" s="15"/>
      <c r="U27" s="15"/>
      <c r="V27" s="15"/>
      <c r="W27" s="15"/>
      <c r="X27" s="15"/>
      <c r="Y27" s="15"/>
      <c r="Z27" s="19"/>
      <c r="AA27" s="16"/>
      <c r="AB27" s="15"/>
      <c r="AC27" s="15"/>
      <c r="AD27" s="15"/>
      <c r="AE27" s="15"/>
      <c r="AF27" s="16"/>
      <c r="AG27" s="16"/>
      <c r="AH27" s="16"/>
      <c r="AI27" s="15"/>
      <c r="AJ27" s="15"/>
      <c r="AK27" s="15"/>
      <c r="AL27" s="16"/>
      <c r="AM27" s="16"/>
      <c r="AN27" s="16"/>
      <c r="AO27" s="16"/>
      <c r="AP27" s="15"/>
      <c r="AQ27" s="15"/>
      <c r="AR27" s="16"/>
      <c r="AS27" s="16"/>
      <c r="AT27" s="16"/>
      <c r="BK27" s="16"/>
    </row>
    <row r="28" spans="2:63" s="17" customFormat="1" ht="11.65" customHeight="1" x14ac:dyDescent="0.35">
      <c r="B28" s="19"/>
      <c r="C28" s="15"/>
      <c r="D28" s="20"/>
      <c r="E28" s="15"/>
      <c r="F28" s="15"/>
      <c r="G28" s="15"/>
      <c r="H28" s="15"/>
      <c r="I28" s="15"/>
      <c r="J28" s="15"/>
      <c r="K28" s="15"/>
      <c r="L28" s="15"/>
      <c r="M28" s="15"/>
      <c r="N28" s="15"/>
      <c r="O28" s="15"/>
      <c r="P28" s="15"/>
      <c r="Q28" s="15"/>
      <c r="R28" s="15"/>
      <c r="S28" s="15"/>
      <c r="T28" s="15"/>
      <c r="U28" s="15"/>
      <c r="V28" s="15"/>
      <c r="W28" s="15"/>
      <c r="X28" s="15"/>
      <c r="Y28" s="15"/>
      <c r="Z28" s="19"/>
      <c r="AA28" s="16"/>
      <c r="AB28" s="15"/>
      <c r="AC28" s="15"/>
      <c r="AD28" s="15"/>
      <c r="AE28" s="15"/>
      <c r="AF28" s="16"/>
      <c r="AG28" s="16"/>
      <c r="AH28" s="16"/>
      <c r="AI28" s="15"/>
      <c r="AJ28" s="15"/>
      <c r="AK28" s="15"/>
      <c r="AL28" s="16"/>
      <c r="AM28" s="16"/>
      <c r="AN28" s="16"/>
      <c r="AO28" s="16"/>
      <c r="AP28" s="15"/>
      <c r="AQ28" s="15"/>
      <c r="AR28" s="16"/>
      <c r="AS28" s="16"/>
      <c r="AT28" s="16"/>
      <c r="BK28" s="16"/>
    </row>
    <row r="29" spans="2:63" s="17" customFormat="1" ht="11.65" customHeight="1" x14ac:dyDescent="0.35">
      <c r="B29" s="19"/>
      <c r="C29" s="15"/>
      <c r="D29" s="20"/>
      <c r="E29" s="15"/>
      <c r="F29" s="15"/>
      <c r="G29" s="15"/>
      <c r="H29" s="15"/>
      <c r="I29" s="15"/>
      <c r="J29" s="15"/>
      <c r="K29" s="15"/>
      <c r="L29" s="15"/>
      <c r="M29" s="15"/>
      <c r="N29" s="15"/>
      <c r="O29" s="15"/>
      <c r="P29" s="15"/>
      <c r="Q29" s="15"/>
      <c r="R29" s="15"/>
      <c r="S29" s="15"/>
      <c r="T29" s="15"/>
      <c r="U29" s="15"/>
      <c r="V29" s="15"/>
      <c r="W29" s="15"/>
      <c r="X29" s="15"/>
      <c r="Y29" s="15"/>
      <c r="Z29" s="19"/>
      <c r="AA29" s="16"/>
      <c r="AB29" s="15"/>
      <c r="AC29" s="15"/>
      <c r="AD29" s="15"/>
      <c r="AE29" s="15"/>
      <c r="AF29" s="16"/>
      <c r="AG29" s="16"/>
      <c r="AH29" s="16"/>
      <c r="AI29" s="15"/>
      <c r="AJ29" s="15"/>
      <c r="AK29" s="15"/>
      <c r="AL29" s="16"/>
      <c r="AM29" s="16"/>
      <c r="AN29" s="16"/>
      <c r="AO29" s="16"/>
      <c r="AP29" s="15"/>
      <c r="AQ29" s="15"/>
      <c r="AR29" s="16"/>
      <c r="AS29" s="16"/>
      <c r="AT29" s="16"/>
      <c r="BK29" s="16"/>
    </row>
    <row r="30" spans="2:63" s="17" customFormat="1" ht="12.65" customHeight="1" x14ac:dyDescent="0.35">
      <c r="B30" s="19"/>
      <c r="C30" s="15"/>
      <c r="D30" s="20"/>
      <c r="E30" s="15"/>
      <c r="F30" s="15"/>
      <c r="G30" s="15"/>
      <c r="H30" s="15"/>
      <c r="I30" s="15"/>
      <c r="J30" s="15"/>
      <c r="K30" s="15"/>
      <c r="L30" s="15"/>
      <c r="M30" s="15"/>
      <c r="N30" s="15"/>
      <c r="O30" s="15"/>
      <c r="P30" s="15"/>
      <c r="Q30" s="15"/>
      <c r="R30" s="15"/>
      <c r="S30" s="15"/>
      <c r="T30" s="15"/>
      <c r="U30" s="15"/>
      <c r="V30" s="15"/>
      <c r="W30" s="15"/>
      <c r="X30" s="15"/>
      <c r="Y30" s="15"/>
      <c r="Z30" s="19"/>
      <c r="AA30" s="16"/>
      <c r="AB30" s="15"/>
      <c r="AC30" s="15"/>
      <c r="AD30" s="15"/>
      <c r="AE30" s="15"/>
      <c r="AF30" s="16"/>
      <c r="AG30" s="16"/>
      <c r="AH30" s="16"/>
      <c r="AI30" s="15"/>
      <c r="AJ30" s="15"/>
      <c r="AK30" s="15"/>
      <c r="AL30" s="16"/>
      <c r="AM30" s="16"/>
      <c r="AN30" s="16"/>
      <c r="AO30" s="16"/>
      <c r="AP30" s="15"/>
      <c r="AQ30" s="15"/>
      <c r="AR30" s="16"/>
      <c r="AS30" s="16"/>
      <c r="AT30" s="16"/>
      <c r="BK30" s="16"/>
    </row>
    <row r="31" spans="2:63" s="17" customFormat="1" ht="12.65" customHeight="1" x14ac:dyDescent="0.35">
      <c r="B31" s="19"/>
      <c r="C31" s="15"/>
      <c r="D31" s="20"/>
      <c r="E31" s="15"/>
      <c r="F31" s="15"/>
      <c r="G31" s="15"/>
      <c r="H31" s="15"/>
      <c r="I31" s="15"/>
      <c r="J31" s="15"/>
      <c r="K31" s="15"/>
      <c r="L31" s="15"/>
      <c r="M31" s="15"/>
      <c r="N31" s="15"/>
      <c r="O31" s="15"/>
      <c r="P31" s="15"/>
      <c r="Q31" s="15"/>
      <c r="R31" s="15"/>
      <c r="S31" s="15"/>
      <c r="T31" s="15"/>
      <c r="U31" s="15"/>
      <c r="V31" s="15"/>
      <c r="W31" s="15"/>
      <c r="X31" s="15"/>
      <c r="Y31" s="15"/>
      <c r="Z31" s="19"/>
      <c r="AA31" s="16"/>
      <c r="AB31" s="15"/>
      <c r="AC31" s="15"/>
      <c r="AD31" s="15"/>
      <c r="AE31" s="15"/>
      <c r="AF31" s="16"/>
      <c r="AG31" s="16"/>
      <c r="AH31" s="16"/>
      <c r="AI31" s="15"/>
      <c r="AJ31" s="15"/>
      <c r="AK31" s="15"/>
      <c r="AL31" s="16"/>
      <c r="AM31" s="16"/>
      <c r="AN31" s="16"/>
      <c r="AO31" s="16"/>
      <c r="AP31" s="15"/>
      <c r="AQ31" s="15"/>
      <c r="AR31" s="16"/>
      <c r="AS31" s="16"/>
      <c r="AT31" s="16"/>
      <c r="BK31" s="16"/>
    </row>
    <row r="32" spans="2:63" s="17" customFormat="1" ht="11.65" customHeight="1" x14ac:dyDescent="0.35">
      <c r="B32" s="19"/>
      <c r="C32" s="15"/>
      <c r="D32" s="20"/>
      <c r="E32" s="15"/>
      <c r="F32" s="15"/>
      <c r="G32" s="15"/>
      <c r="H32" s="15"/>
      <c r="I32" s="15"/>
      <c r="J32" s="15"/>
      <c r="K32" s="15"/>
      <c r="L32" s="15"/>
      <c r="M32" s="15"/>
      <c r="N32" s="15"/>
      <c r="O32" s="15"/>
      <c r="P32" s="15"/>
      <c r="Q32" s="15"/>
      <c r="R32" s="15"/>
      <c r="S32" s="15"/>
      <c r="T32" s="15"/>
      <c r="U32" s="15"/>
      <c r="V32" s="15"/>
      <c r="W32" s="15"/>
      <c r="X32" s="15"/>
      <c r="Y32" s="15"/>
      <c r="Z32" s="19"/>
      <c r="AA32" s="16"/>
      <c r="AB32" s="15"/>
      <c r="AC32" s="15"/>
      <c r="AD32" s="15"/>
      <c r="AE32" s="15"/>
      <c r="AF32" s="16"/>
      <c r="AG32" s="16"/>
      <c r="AH32" s="16"/>
      <c r="AI32" s="15"/>
      <c r="AJ32" s="15"/>
      <c r="AK32" s="15"/>
      <c r="AL32" s="16"/>
      <c r="AM32" s="16"/>
      <c r="AN32" s="16"/>
      <c r="AO32" s="16"/>
      <c r="AP32" s="15"/>
      <c r="AQ32" s="15"/>
      <c r="AR32" s="16"/>
      <c r="AS32" s="16"/>
      <c r="AT32" s="16"/>
      <c r="BK32" s="16"/>
    </row>
    <row r="33" spans="2:63" s="17" customFormat="1" ht="11.65" customHeight="1" x14ac:dyDescent="0.35">
      <c r="B33" s="19"/>
      <c r="C33" s="15"/>
      <c r="D33" s="20"/>
      <c r="E33" s="15"/>
      <c r="F33" s="15"/>
      <c r="G33" s="15"/>
      <c r="H33" s="15"/>
      <c r="I33" s="15"/>
      <c r="J33" s="15"/>
      <c r="K33" s="15"/>
      <c r="L33" s="15"/>
      <c r="M33" s="15"/>
      <c r="N33" s="15"/>
      <c r="O33" s="15"/>
      <c r="P33" s="15"/>
      <c r="Q33" s="15"/>
      <c r="R33" s="15"/>
      <c r="S33" s="15"/>
      <c r="T33" s="15"/>
      <c r="U33" s="15"/>
      <c r="V33" s="15"/>
      <c r="W33" s="15"/>
      <c r="X33" s="15"/>
      <c r="Y33" s="15"/>
      <c r="Z33" s="19"/>
      <c r="AA33" s="16"/>
      <c r="AB33" s="15"/>
      <c r="AC33" s="15"/>
      <c r="AD33" s="15"/>
      <c r="AE33" s="15"/>
      <c r="AF33" s="16"/>
      <c r="AG33" s="16"/>
      <c r="AH33" s="16"/>
      <c r="AI33" s="15"/>
      <c r="AJ33" s="15"/>
      <c r="AK33" s="15"/>
      <c r="AL33" s="16"/>
      <c r="AM33" s="16"/>
      <c r="AN33" s="16"/>
      <c r="AO33" s="16"/>
      <c r="AP33" s="15"/>
      <c r="AQ33" s="15"/>
      <c r="AR33" s="16"/>
      <c r="AS33" s="16"/>
      <c r="AT33" s="16"/>
      <c r="BK33" s="16"/>
    </row>
    <row r="34" spans="2:63" s="17" customFormat="1" ht="14.15" customHeight="1" x14ac:dyDescent="0.35">
      <c r="C34" s="16"/>
      <c r="D34" s="16"/>
      <c r="E34" s="16"/>
      <c r="F34" s="16"/>
      <c r="G34" s="16"/>
      <c r="H34" s="16"/>
      <c r="I34" s="16"/>
      <c r="J34" s="16"/>
      <c r="K34" s="16"/>
      <c r="L34" s="16"/>
      <c r="M34" s="16"/>
      <c r="N34" s="16"/>
      <c r="O34" s="16"/>
      <c r="P34" s="16"/>
      <c r="Q34" s="16"/>
      <c r="R34" s="16"/>
      <c r="S34" s="16"/>
      <c r="T34" s="16"/>
      <c r="U34" s="16"/>
      <c r="V34" s="16"/>
      <c r="W34" s="16"/>
      <c r="X34" s="16"/>
      <c r="Y34" s="16"/>
      <c r="Z34" s="19"/>
      <c r="AA34" s="16"/>
      <c r="AB34" s="15"/>
      <c r="AC34" s="15"/>
      <c r="AD34" s="15"/>
      <c r="AE34" s="15"/>
      <c r="AF34" s="16"/>
      <c r="AG34" s="16"/>
      <c r="AH34" s="16"/>
      <c r="AI34" s="15"/>
      <c r="AJ34" s="15"/>
      <c r="AK34" s="15"/>
      <c r="AL34" s="16"/>
      <c r="AM34" s="16"/>
      <c r="AN34" s="16"/>
      <c r="AO34" s="16"/>
      <c r="AP34" s="15"/>
      <c r="AQ34" s="15"/>
      <c r="AR34" s="16"/>
      <c r="AS34" s="16"/>
      <c r="AT34" s="16"/>
      <c r="BK34" s="16"/>
    </row>
    <row r="35" spans="2:63" s="17" customFormat="1" ht="11.65" customHeight="1" x14ac:dyDescent="0.35">
      <c r="C35" s="16"/>
      <c r="D35" s="16"/>
      <c r="E35" s="16"/>
      <c r="F35" s="16"/>
      <c r="G35" s="16"/>
      <c r="H35" s="16"/>
      <c r="I35" s="16"/>
      <c r="J35" s="16"/>
      <c r="K35" s="16"/>
      <c r="L35" s="16"/>
      <c r="M35" s="16"/>
      <c r="N35" s="16"/>
      <c r="O35" s="16"/>
      <c r="P35" s="16"/>
      <c r="Q35" s="16"/>
      <c r="R35" s="16"/>
      <c r="S35" s="16"/>
      <c r="T35" s="16"/>
      <c r="U35" s="16"/>
      <c r="V35" s="16"/>
      <c r="W35" s="16"/>
      <c r="X35" s="16"/>
      <c r="Y35" s="16"/>
      <c r="Z35" s="19"/>
      <c r="AA35" s="16"/>
      <c r="AB35" s="15"/>
      <c r="AC35" s="15"/>
      <c r="AD35" s="15"/>
      <c r="AE35" s="15"/>
      <c r="AF35" s="16"/>
      <c r="AG35" s="16"/>
      <c r="AH35" s="16"/>
      <c r="AI35" s="15"/>
      <c r="AJ35" s="15"/>
      <c r="AK35" s="15"/>
      <c r="AL35" s="16"/>
      <c r="AM35" s="16"/>
      <c r="AN35" s="16"/>
      <c r="AO35" s="16"/>
      <c r="AP35" s="15"/>
      <c r="AQ35" s="15"/>
      <c r="AR35" s="16"/>
      <c r="AS35" s="16"/>
      <c r="AT35" s="16"/>
      <c r="BK35" s="16"/>
    </row>
    <row r="36" spans="2:63" s="17" customFormat="1" ht="11.65" customHeight="1" x14ac:dyDescent="0.35">
      <c r="C36" s="16"/>
      <c r="D36" s="16"/>
      <c r="E36" s="16"/>
      <c r="F36" s="16"/>
      <c r="G36" s="16"/>
      <c r="H36" s="16"/>
      <c r="I36" s="16"/>
      <c r="J36" s="16"/>
      <c r="K36" s="16"/>
      <c r="L36" s="16"/>
      <c r="M36" s="16"/>
      <c r="N36" s="16"/>
      <c r="O36" s="16"/>
      <c r="P36" s="16"/>
      <c r="Q36" s="16"/>
      <c r="R36" s="16"/>
      <c r="S36" s="16"/>
      <c r="T36" s="16"/>
      <c r="U36" s="16"/>
      <c r="V36" s="16"/>
      <c r="W36" s="16"/>
      <c r="X36" s="16"/>
      <c r="Y36" s="16"/>
      <c r="Z36" s="19"/>
      <c r="AA36" s="16"/>
      <c r="AB36" s="15"/>
      <c r="AC36" s="15"/>
      <c r="AD36" s="15"/>
      <c r="AE36" s="15"/>
      <c r="AF36" s="16"/>
      <c r="AG36" s="16"/>
      <c r="AH36" s="16"/>
      <c r="AI36" s="15"/>
      <c r="AJ36" s="15"/>
      <c r="AK36" s="15"/>
      <c r="AL36" s="16"/>
      <c r="AM36" s="16"/>
      <c r="AN36" s="16"/>
      <c r="AO36" s="16"/>
      <c r="AP36" s="15"/>
      <c r="AQ36" s="15"/>
      <c r="AR36" s="16"/>
      <c r="AS36" s="16"/>
      <c r="AT36" s="16"/>
      <c r="BK36" s="16"/>
    </row>
    <row r="37" spans="2:63" s="17" customFormat="1" ht="11.65" customHeight="1" x14ac:dyDescent="0.35">
      <c r="C37" s="16"/>
      <c r="D37" s="16"/>
      <c r="E37" s="16"/>
      <c r="F37" s="16"/>
      <c r="G37" s="16"/>
      <c r="H37" s="16"/>
      <c r="I37" s="16"/>
      <c r="J37" s="16"/>
      <c r="K37" s="16"/>
      <c r="L37" s="16"/>
      <c r="M37" s="16"/>
      <c r="N37" s="16"/>
      <c r="O37" s="16"/>
      <c r="P37" s="16"/>
      <c r="Q37" s="16"/>
      <c r="R37" s="16"/>
      <c r="S37" s="16"/>
      <c r="T37" s="16"/>
      <c r="U37" s="16"/>
      <c r="V37" s="16"/>
      <c r="W37" s="16"/>
      <c r="X37" s="16"/>
      <c r="Y37" s="16"/>
      <c r="Z37" s="19"/>
      <c r="AA37" s="16"/>
      <c r="AB37" s="15"/>
      <c r="AC37" s="15"/>
      <c r="AD37" s="15"/>
      <c r="AE37" s="15"/>
      <c r="AF37" s="16"/>
      <c r="AG37" s="16"/>
      <c r="AH37" s="16"/>
      <c r="AI37" s="15"/>
      <c r="AJ37" s="15"/>
      <c r="AK37" s="15"/>
      <c r="AL37" s="16"/>
      <c r="AM37" s="16"/>
      <c r="AN37" s="16"/>
      <c r="AO37" s="16"/>
      <c r="AP37" s="15"/>
      <c r="AQ37" s="15"/>
      <c r="AR37" s="16"/>
      <c r="AS37" s="16"/>
      <c r="AT37" s="16"/>
      <c r="BK37" s="16"/>
    </row>
  </sheetData>
  <mergeCells count="59">
    <mergeCell ref="B2:B6"/>
    <mergeCell ref="AV2:BJ2"/>
    <mergeCell ref="AV3:BJ3"/>
    <mergeCell ref="AV4:BJ4"/>
    <mergeCell ref="AV5:BJ6"/>
    <mergeCell ref="C2:Q4"/>
    <mergeCell ref="C5:Q6"/>
    <mergeCell ref="R2:AI4"/>
    <mergeCell ref="AJ2:AU2"/>
    <mergeCell ref="AJ3:AU3"/>
    <mergeCell ref="AJ4:AU4"/>
    <mergeCell ref="R5:AI6"/>
    <mergeCell ref="AJ5:AU6"/>
    <mergeCell ref="AM7:AT7"/>
    <mergeCell ref="AU7:BJ8"/>
    <mergeCell ref="B8:C8"/>
    <mergeCell ref="AN8:AT8"/>
    <mergeCell ref="B7:C7"/>
    <mergeCell ref="D7:Z7"/>
    <mergeCell ref="AA7:AB7"/>
    <mergeCell ref="AC7:AJ7"/>
    <mergeCell ref="AK7:AL7"/>
    <mergeCell ref="D8:Z8"/>
    <mergeCell ref="AA8:AL8"/>
    <mergeCell ref="AU10:BJ10"/>
    <mergeCell ref="AF11:AH11"/>
    <mergeCell ref="W11:W12"/>
    <mergeCell ref="AJ11:AJ12"/>
    <mergeCell ref="AK11:AQ11"/>
    <mergeCell ref="AR11:AR12"/>
    <mergeCell ref="X11:Y11"/>
    <mergeCell ref="U11:U12"/>
    <mergeCell ref="AI11:AI12"/>
    <mergeCell ref="V11:V12"/>
    <mergeCell ref="B10:D10"/>
    <mergeCell ref="E10:T10"/>
    <mergeCell ref="U10:AT10"/>
    <mergeCell ref="B11:B12"/>
    <mergeCell ref="C11:C12"/>
    <mergeCell ref="D11:D12"/>
    <mergeCell ref="E11:G11"/>
    <mergeCell ref="H11:J11"/>
    <mergeCell ref="K11:M11"/>
    <mergeCell ref="B9:AT9"/>
    <mergeCell ref="AU9:BJ9"/>
    <mergeCell ref="AS11:AS12"/>
    <mergeCell ref="Z11:Z12"/>
    <mergeCell ref="AA11:AA12"/>
    <mergeCell ref="AB11:AB12"/>
    <mergeCell ref="AC11:AC12"/>
    <mergeCell ref="AD11:AD12"/>
    <mergeCell ref="AE11:AE12"/>
    <mergeCell ref="AT11:AT12"/>
    <mergeCell ref="AU11:AX11"/>
    <mergeCell ref="AY11:BB11"/>
    <mergeCell ref="BC11:BF11"/>
    <mergeCell ref="BG11:BJ11"/>
    <mergeCell ref="N11:P11"/>
    <mergeCell ref="Q11:S11"/>
  </mergeCells>
  <dataValidations count="10">
    <dataValidation operator="equal" allowBlank="1" showErrorMessage="1" sqref="AK7">
      <formula1>0</formula1>
      <formula2>0</formula2>
    </dataValidation>
    <dataValidation type="list" operator="equal" allowBlank="1" showErrorMessage="1" sqref="AK15:AK37">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15:Z37">
      <formula1>"Eficacia,Eficiencia,Efectividad,"</formula1>
      <formula2>0</formula2>
    </dataValidation>
    <dataValidation type="list" operator="equal" allowBlank="1" showErrorMessage="1" sqref="AP15:AQ3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J13:AJ37">
      <formula1>",Distrital ,Dsitrital-Rural ,Distrital- Urbano,Entidad ,Localidad,UPZ,Departamental,Regional,Nacional"</formula1>
      <formula2>0</formula2>
    </dataValidation>
    <dataValidation type="list" operator="equal" allowBlank="1" showErrorMessage="1" sqref="AI13:AI37">
      <formula1>"Gestión"</formula1>
      <formula2>0</formula2>
    </dataValidation>
    <dataValidation type="list" operator="equal" allowBlank="1" showErrorMessage="1" sqref="AE13:AE37">
      <formula1>"Alta ,Media ,Baja"</formula1>
      <formula2>0</formula2>
    </dataValidation>
    <dataValidation type="list" operator="equal" allowBlank="1" showErrorMessage="1" sqref="AD13:AD37">
      <formula1>"Diario,Semanal,Mensual,Bimestral ,Trimestral,Semestral ,Anual"</formula1>
      <formula2>0</formula2>
    </dataValidation>
    <dataValidation type="list" operator="equal" allowBlank="1" showErrorMessage="1" sqref="AC13:AC37">
      <formula1>"Coeficiente,Índice o razón,Porcentaje,Tasa,Valor absoluto"</formula1>
      <formula2>0</formula2>
    </dataValidation>
    <dataValidation type="list" operator="equal" allowBlank="1" showErrorMessage="1" sqref="AB13:AB37">
      <formula1>"Alcaldía Local,Central,Sectorial,"</formula1>
      <formula2>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'C:\Users\luis.arias\Documents\VIGENCIA 2023\PLAN DE ACCION -POA\SUBSECRETARIA DE SEGURIDAD\[POA MATRIZ DOFA SUBSECRETARÍA.xlsx]datos'!#REF!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-POA\SUBSECRETARIA DE SEGURIDAD\[POA MATRIZ DOFA SUBSECRETARÍA.xlsx]datos'!#REF!</xm:f>
          </x14:formula1>
          <xm:sqref>D7:Z7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Q18"/>
  <sheetViews>
    <sheetView showGridLines="0" topLeftCell="B1" zoomScale="70" zoomScaleNormal="70" workbookViewId="0">
      <pane xSplit="2" topLeftCell="F1" activePane="topRight" state="frozen"/>
      <selection pane="topRight" activeCell="G19" sqref="G19"/>
    </sheetView>
  </sheetViews>
  <sheetFormatPr baseColWidth="10" defaultColWidth="12.1796875" defaultRowHeight="12.75" customHeight="1" x14ac:dyDescent="0.35"/>
  <cols>
    <col min="2" max="2" width="12.54296875" style="64" customWidth="1"/>
    <col min="3" max="3" width="38.453125" style="64" customWidth="1"/>
    <col min="4" max="19" width="12.1796875" style="64"/>
    <col min="20" max="20" width="14" style="64" customWidth="1"/>
    <col min="21" max="21" width="23" style="64" customWidth="1"/>
    <col min="22" max="22" width="32.26953125" style="64" customWidth="1"/>
    <col min="23" max="23" width="19.1796875" style="64" customWidth="1"/>
    <col min="24" max="24" width="28.26953125" style="64" customWidth="1"/>
    <col min="25" max="25" width="28.81640625" style="64" customWidth="1"/>
    <col min="26" max="26" width="15" style="65" customWidth="1"/>
    <col min="27" max="27" width="19.26953125" style="65" customWidth="1"/>
    <col min="28" max="28" width="15" style="65" customWidth="1"/>
    <col min="29" max="29" width="19.26953125" style="65" bestFit="1" customWidth="1"/>
    <col min="30" max="30" width="18" style="65" customWidth="1"/>
    <col min="31" max="31" width="20.26953125" style="65" customWidth="1"/>
    <col min="32" max="33" width="12.1796875" style="65"/>
    <col min="34" max="34" width="13" style="65" customWidth="1"/>
    <col min="35" max="35" width="21" style="65" customWidth="1"/>
    <col min="36" max="36" width="20.1796875" style="65" customWidth="1"/>
    <col min="37" max="37" width="55.453125" style="65" customWidth="1"/>
    <col min="38" max="38" width="43.1796875" style="221" customWidth="1"/>
    <col min="39" max="39" width="15" style="65" customWidth="1"/>
    <col min="40" max="40" width="13.453125" style="65" customWidth="1"/>
    <col min="41" max="41" width="24.81640625" style="65" customWidth="1"/>
    <col min="42" max="42" width="24.1796875" style="65" customWidth="1"/>
    <col min="43" max="43" width="22.453125" style="65" bestFit="1" customWidth="1"/>
    <col min="44" max="44" width="21.54296875" style="65" customWidth="1"/>
    <col min="45" max="45" width="27" style="65" customWidth="1"/>
    <col min="46" max="46" width="17.81640625" style="65" customWidth="1"/>
    <col min="47" max="47" width="15.81640625" style="65" customWidth="1"/>
    <col min="48" max="48" width="14.1796875" style="65" customWidth="1"/>
    <col min="49" max="49" width="80.453125" style="65" customWidth="1"/>
    <col min="50" max="50" width="15" style="64" customWidth="1"/>
    <col min="51" max="51" width="14.1796875" style="64" customWidth="1"/>
    <col min="52" max="52" width="12.1796875" style="64" customWidth="1"/>
    <col min="53" max="53" width="15.1796875" style="64" customWidth="1"/>
    <col min="54" max="54" width="19.54296875" style="64" customWidth="1"/>
    <col min="55" max="55" width="15.81640625" style="64" customWidth="1"/>
    <col min="56" max="56" width="12.1796875" style="64" customWidth="1"/>
    <col min="57" max="57" width="15.1796875" style="64" customWidth="1"/>
    <col min="58" max="58" width="17" style="64" customWidth="1"/>
    <col min="59" max="59" width="13.7265625" style="64" customWidth="1"/>
    <col min="60" max="60" width="12.1796875" style="64" customWidth="1"/>
    <col min="61" max="61" width="14.81640625" style="64" customWidth="1"/>
    <col min="62" max="62" width="15.1796875" style="64" customWidth="1"/>
    <col min="63" max="65" width="12.1796875" style="64" customWidth="1"/>
    <col min="66" max="251" width="12.1796875" style="64"/>
  </cols>
  <sheetData>
    <row r="2" spans="1:251" s="121" customFormat="1" ht="30.75" customHeight="1" x14ac:dyDescent="0.5">
      <c r="B2" s="1150"/>
      <c r="C2" s="1138" t="s">
        <v>7</v>
      </c>
      <c r="D2" s="1138"/>
      <c r="E2" s="1138"/>
      <c r="F2" s="1138"/>
      <c r="G2" s="1138"/>
      <c r="H2" s="1138"/>
      <c r="I2" s="1138"/>
      <c r="J2" s="1138"/>
      <c r="K2" s="1138"/>
      <c r="L2" s="1138"/>
      <c r="M2" s="1138"/>
      <c r="N2" s="1138"/>
      <c r="O2" s="1138"/>
      <c r="P2" s="1138"/>
      <c r="Q2" s="1138"/>
      <c r="R2" s="1139" t="s">
        <v>8</v>
      </c>
      <c r="S2" s="1139"/>
      <c r="T2" s="1139"/>
      <c r="U2" s="1139"/>
      <c r="V2" s="1139"/>
      <c r="W2" s="1139"/>
      <c r="X2" s="1139"/>
      <c r="Y2" s="1139"/>
      <c r="Z2" s="1139"/>
      <c r="AA2" s="1139"/>
      <c r="AB2" s="1139"/>
      <c r="AC2" s="1139"/>
      <c r="AD2" s="1139"/>
      <c r="AE2" s="1139"/>
      <c r="AF2" s="1139"/>
      <c r="AG2" s="1139"/>
      <c r="AH2" s="1139"/>
      <c r="AI2" s="1139"/>
      <c r="AJ2" s="1138" t="s">
        <v>9</v>
      </c>
      <c r="AK2" s="1138"/>
      <c r="AL2" s="1138"/>
      <c r="AM2" s="1138"/>
      <c r="AN2" s="1138"/>
      <c r="AO2" s="1138"/>
      <c r="AP2" s="1138"/>
      <c r="AQ2" s="1138"/>
      <c r="AR2" s="1138"/>
      <c r="AS2" s="1138"/>
      <c r="AT2" s="1138"/>
      <c r="AU2" s="1138"/>
      <c r="AV2" s="1140" t="s">
        <v>10</v>
      </c>
      <c r="AW2" s="1140"/>
      <c r="AX2" s="1140"/>
      <c r="AY2" s="1140"/>
      <c r="AZ2" s="1140"/>
      <c r="BA2" s="1140"/>
      <c r="BB2" s="1140"/>
      <c r="BC2" s="1140"/>
      <c r="BD2" s="1140"/>
      <c r="BE2" s="1140"/>
      <c r="BF2" s="1140"/>
      <c r="BG2" s="1140"/>
      <c r="BH2" s="1140"/>
      <c r="BI2" s="1140"/>
      <c r="BJ2" s="114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1:251" s="121" customFormat="1" ht="18" customHeight="1" x14ac:dyDescent="0.5">
      <c r="B3" s="1150"/>
      <c r="C3" s="1138"/>
      <c r="D3" s="1138"/>
      <c r="E3" s="1138"/>
      <c r="F3" s="1138"/>
      <c r="G3" s="1138"/>
      <c r="H3" s="1138"/>
      <c r="I3" s="1138"/>
      <c r="J3" s="1138"/>
      <c r="K3" s="1138"/>
      <c r="L3" s="1138"/>
      <c r="M3" s="1138"/>
      <c r="N3" s="1138"/>
      <c r="O3" s="1138"/>
      <c r="P3" s="1138"/>
      <c r="Q3" s="1138"/>
      <c r="R3" s="1139"/>
      <c r="S3" s="1139"/>
      <c r="T3" s="1139"/>
      <c r="U3" s="1139"/>
      <c r="V3" s="1139"/>
      <c r="W3" s="1139"/>
      <c r="X3" s="1139"/>
      <c r="Y3" s="1139"/>
      <c r="Z3" s="1139"/>
      <c r="AA3" s="1139"/>
      <c r="AB3" s="1139"/>
      <c r="AC3" s="1139"/>
      <c r="AD3" s="1139"/>
      <c r="AE3" s="1139"/>
      <c r="AF3" s="1139"/>
      <c r="AG3" s="1139"/>
      <c r="AH3" s="1139"/>
      <c r="AI3" s="1139"/>
      <c r="AJ3" s="1138" t="s">
        <v>11</v>
      </c>
      <c r="AK3" s="1138"/>
      <c r="AL3" s="1138"/>
      <c r="AM3" s="1138"/>
      <c r="AN3" s="1138"/>
      <c r="AO3" s="1138"/>
      <c r="AP3" s="1138"/>
      <c r="AQ3" s="1138"/>
      <c r="AR3" s="1138"/>
      <c r="AS3" s="1138"/>
      <c r="AT3" s="1138"/>
      <c r="AU3" s="1138"/>
      <c r="AV3" s="1141">
        <v>3</v>
      </c>
      <c r="AW3" s="1141"/>
      <c r="AX3" s="1141"/>
      <c r="AY3" s="1141"/>
      <c r="AZ3" s="1141"/>
      <c r="BA3" s="1141"/>
      <c r="BB3" s="1141"/>
      <c r="BC3" s="1141"/>
      <c r="BD3" s="1141"/>
      <c r="BE3" s="1141"/>
      <c r="BF3" s="1141"/>
      <c r="BG3" s="1141"/>
      <c r="BH3" s="1141"/>
      <c r="BI3" s="1141"/>
      <c r="BJ3" s="114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1:251" s="121" customFormat="1" ht="19.5" customHeight="1" x14ac:dyDescent="0.5">
      <c r="B4" s="1150"/>
      <c r="C4" s="1138"/>
      <c r="D4" s="1138"/>
      <c r="E4" s="1138"/>
      <c r="F4" s="1138"/>
      <c r="G4" s="1138"/>
      <c r="H4" s="1138"/>
      <c r="I4" s="1138"/>
      <c r="J4" s="1138"/>
      <c r="K4" s="1138"/>
      <c r="L4" s="1138"/>
      <c r="M4" s="1138"/>
      <c r="N4" s="1138"/>
      <c r="O4" s="1138"/>
      <c r="P4" s="1138"/>
      <c r="Q4" s="1138"/>
      <c r="R4" s="1139"/>
      <c r="S4" s="1139"/>
      <c r="T4" s="1139"/>
      <c r="U4" s="1139"/>
      <c r="V4" s="1139"/>
      <c r="W4" s="1139"/>
      <c r="X4" s="1139"/>
      <c r="Y4" s="1139"/>
      <c r="Z4" s="1139"/>
      <c r="AA4" s="1139"/>
      <c r="AB4" s="1139"/>
      <c r="AC4" s="1139"/>
      <c r="AD4" s="1139"/>
      <c r="AE4" s="1139"/>
      <c r="AF4" s="1139"/>
      <c r="AG4" s="1139"/>
      <c r="AH4" s="1139"/>
      <c r="AI4" s="1139"/>
      <c r="AJ4" s="1138" t="s">
        <v>12</v>
      </c>
      <c r="AK4" s="1138"/>
      <c r="AL4" s="1138"/>
      <c r="AM4" s="1138"/>
      <c r="AN4" s="1138"/>
      <c r="AO4" s="1138"/>
      <c r="AP4" s="1138"/>
      <c r="AQ4" s="1138"/>
      <c r="AR4" s="1138"/>
      <c r="AS4" s="1138"/>
      <c r="AT4" s="1138"/>
      <c r="AU4" s="1138"/>
      <c r="AV4" s="1142">
        <v>42741</v>
      </c>
      <c r="AW4" s="1142"/>
      <c r="AX4" s="1142"/>
      <c r="AY4" s="1142"/>
      <c r="AZ4" s="1142"/>
      <c r="BA4" s="1142"/>
      <c r="BB4" s="1142"/>
      <c r="BC4" s="1142"/>
      <c r="BD4" s="1142"/>
      <c r="BE4" s="1142"/>
      <c r="BF4" s="1142"/>
      <c r="BG4" s="1142"/>
      <c r="BH4" s="1142"/>
      <c r="BI4" s="1142"/>
      <c r="BJ4" s="1142"/>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1:251" s="121" customFormat="1" ht="18.75" customHeight="1" x14ac:dyDescent="0.5">
      <c r="B5" s="1150"/>
      <c r="C5" s="1138" t="s">
        <v>13</v>
      </c>
      <c r="D5" s="1138"/>
      <c r="E5" s="1138"/>
      <c r="F5" s="1138"/>
      <c r="G5" s="1138"/>
      <c r="H5" s="1138"/>
      <c r="I5" s="1138"/>
      <c r="J5" s="1138"/>
      <c r="K5" s="1138"/>
      <c r="L5" s="1138"/>
      <c r="M5" s="1138"/>
      <c r="N5" s="1138"/>
      <c r="O5" s="1138"/>
      <c r="P5" s="1138"/>
      <c r="Q5" s="1138"/>
      <c r="R5" s="1139" t="s">
        <v>14</v>
      </c>
      <c r="S5" s="1139"/>
      <c r="T5" s="1139"/>
      <c r="U5" s="1139"/>
      <c r="V5" s="1139"/>
      <c r="W5" s="1139"/>
      <c r="X5" s="1139"/>
      <c r="Y5" s="1139"/>
      <c r="Z5" s="1139"/>
      <c r="AA5" s="1139"/>
      <c r="AB5" s="1139"/>
      <c r="AC5" s="1139"/>
      <c r="AD5" s="1139"/>
      <c r="AE5" s="1139"/>
      <c r="AF5" s="1139"/>
      <c r="AG5" s="1139"/>
      <c r="AH5" s="1139"/>
      <c r="AI5" s="1139"/>
      <c r="AJ5" s="1138" t="s">
        <v>15</v>
      </c>
      <c r="AK5" s="1138"/>
      <c r="AL5" s="1138"/>
      <c r="AM5" s="1138"/>
      <c r="AN5" s="1138"/>
      <c r="AO5" s="1138"/>
      <c r="AP5" s="1138"/>
      <c r="AQ5" s="1138"/>
      <c r="AR5" s="1138"/>
      <c r="AS5" s="1138"/>
      <c r="AT5" s="1138"/>
      <c r="AU5" s="1138"/>
      <c r="AV5" s="1141" t="s">
        <v>16</v>
      </c>
      <c r="AW5" s="1141"/>
      <c r="AX5" s="1141"/>
      <c r="AY5" s="1141"/>
      <c r="AZ5" s="1141"/>
      <c r="BA5" s="1141"/>
      <c r="BB5" s="1141"/>
      <c r="BC5" s="1141"/>
      <c r="BD5" s="1141"/>
      <c r="BE5" s="1141"/>
      <c r="BF5" s="1141"/>
      <c r="BG5" s="1141"/>
      <c r="BH5" s="1141"/>
      <c r="BI5" s="1141"/>
      <c r="BJ5" s="1141"/>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1:251" s="121" customFormat="1" ht="19.5" customHeight="1" x14ac:dyDescent="0.5">
      <c r="B6" s="1150"/>
      <c r="C6" s="1138"/>
      <c r="D6" s="1138"/>
      <c r="E6" s="1138"/>
      <c r="F6" s="1138"/>
      <c r="G6" s="1138"/>
      <c r="H6" s="1138"/>
      <c r="I6" s="1138"/>
      <c r="J6" s="1138"/>
      <c r="K6" s="1138"/>
      <c r="L6" s="1138"/>
      <c r="M6" s="1138"/>
      <c r="N6" s="1138"/>
      <c r="O6" s="1138"/>
      <c r="P6" s="1138"/>
      <c r="Q6" s="1138"/>
      <c r="R6" s="1139"/>
      <c r="S6" s="1139"/>
      <c r="T6" s="1139"/>
      <c r="U6" s="1139"/>
      <c r="V6" s="1139"/>
      <c r="W6" s="1139"/>
      <c r="X6" s="1139"/>
      <c r="Y6" s="1139"/>
      <c r="Z6" s="1139"/>
      <c r="AA6" s="1139"/>
      <c r="AB6" s="1139"/>
      <c r="AC6" s="1139"/>
      <c r="AD6" s="1139"/>
      <c r="AE6" s="1139"/>
      <c r="AF6" s="1139"/>
      <c r="AG6" s="1139"/>
      <c r="AH6" s="1139"/>
      <c r="AI6" s="1139"/>
      <c r="AJ6" s="1138"/>
      <c r="AK6" s="1138"/>
      <c r="AL6" s="1138"/>
      <c r="AM6" s="1138"/>
      <c r="AN6" s="1138"/>
      <c r="AO6" s="1138"/>
      <c r="AP6" s="1138"/>
      <c r="AQ6" s="1138"/>
      <c r="AR6" s="1138"/>
      <c r="AS6" s="1138"/>
      <c r="AT6" s="1138"/>
      <c r="AU6" s="1138"/>
      <c r="AV6" s="1141"/>
      <c r="AW6" s="1141"/>
      <c r="AX6" s="1141"/>
      <c r="AY6" s="1141"/>
      <c r="AZ6" s="1141"/>
      <c r="BA6" s="1141"/>
      <c r="BB6" s="1141"/>
      <c r="BC6" s="1141"/>
      <c r="BD6" s="1141"/>
      <c r="BE6" s="1141"/>
      <c r="BF6" s="1141"/>
      <c r="BG6" s="1141"/>
      <c r="BH6" s="1141"/>
      <c r="BI6" s="1141"/>
      <c r="BJ6" s="1141"/>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1:251" s="56" customFormat="1" ht="43.5" customHeight="1" x14ac:dyDescent="0.35">
      <c r="B7" s="1144" t="s">
        <v>17</v>
      </c>
      <c r="C7" s="1144"/>
      <c r="D7" s="1145" t="s">
        <v>493</v>
      </c>
      <c r="E7" s="1145"/>
      <c r="F7" s="1145"/>
      <c r="G7" s="1145"/>
      <c r="H7" s="1145"/>
      <c r="I7" s="1145"/>
      <c r="J7" s="1145"/>
      <c r="K7" s="1145"/>
      <c r="L7" s="1145"/>
      <c r="M7" s="1145"/>
      <c r="N7" s="1145"/>
      <c r="O7" s="1145"/>
      <c r="P7" s="1145"/>
      <c r="Q7" s="1145"/>
      <c r="R7" s="1145"/>
      <c r="S7" s="1145"/>
      <c r="T7" s="1145"/>
      <c r="U7" s="1145"/>
      <c r="V7" s="1145"/>
      <c r="W7" s="1145"/>
      <c r="X7" s="1145"/>
      <c r="Y7" s="1145"/>
      <c r="Z7" s="1145"/>
      <c r="AA7" s="1146" t="s">
        <v>19</v>
      </c>
      <c r="AB7" s="1146"/>
      <c r="AC7" s="1147"/>
      <c r="AD7" s="1147"/>
      <c r="AE7" s="1147"/>
      <c r="AF7" s="1147"/>
      <c r="AG7" s="1147"/>
      <c r="AH7" s="1147"/>
      <c r="AI7" s="1147"/>
      <c r="AJ7" s="1147"/>
      <c r="AK7" s="1146" t="s">
        <v>21</v>
      </c>
      <c r="AL7" s="1146"/>
      <c r="AM7" s="1148"/>
      <c r="AN7" s="1148"/>
      <c r="AO7" s="1148"/>
      <c r="AP7" s="1148"/>
      <c r="AQ7" s="1148"/>
      <c r="AR7" s="1148"/>
      <c r="AS7" s="1148"/>
      <c r="AT7" s="1148"/>
      <c r="AU7" s="1149"/>
      <c r="AV7" s="1149"/>
      <c r="AW7" s="1149"/>
      <c r="AX7" s="1149"/>
      <c r="AY7" s="1149"/>
      <c r="AZ7" s="1149"/>
      <c r="BA7" s="1149"/>
      <c r="BB7" s="1149"/>
      <c r="BC7" s="1149"/>
      <c r="BD7" s="1149"/>
      <c r="BE7" s="1149"/>
      <c r="BF7" s="1149"/>
      <c r="BG7" s="1149"/>
      <c r="BH7" s="1149"/>
      <c r="BI7" s="1149"/>
      <c r="BJ7" s="1149"/>
    </row>
    <row r="8" spans="1:251" s="56" customFormat="1" ht="43.5" customHeight="1" x14ac:dyDescent="0.35">
      <c r="B8" s="1144" t="s">
        <v>23</v>
      </c>
      <c r="C8" s="1144"/>
      <c r="D8" s="1151" t="s">
        <v>471</v>
      </c>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51"/>
      <c r="AI8" s="1151"/>
      <c r="AJ8" s="1151"/>
      <c r="AK8" s="1151"/>
      <c r="AL8" s="1151"/>
      <c r="AM8" s="216" t="s">
        <v>25</v>
      </c>
      <c r="AN8" s="1146"/>
      <c r="AO8" s="1146"/>
      <c r="AP8" s="1146"/>
      <c r="AQ8" s="1146"/>
      <c r="AR8" s="1146"/>
      <c r="AS8" s="1146"/>
      <c r="AT8" s="1146"/>
      <c r="AU8" s="1149"/>
      <c r="AV8" s="1149"/>
      <c r="AW8" s="1149"/>
      <c r="AX8" s="1149"/>
      <c r="AY8" s="1149"/>
      <c r="AZ8" s="1149"/>
      <c r="BA8" s="1149"/>
      <c r="BB8" s="1149"/>
      <c r="BC8" s="1149"/>
      <c r="BD8" s="1149"/>
      <c r="BE8" s="1149"/>
      <c r="BF8" s="1149"/>
      <c r="BG8" s="1149"/>
      <c r="BH8" s="1149"/>
      <c r="BI8" s="1149"/>
      <c r="BJ8" s="1149"/>
    </row>
    <row r="9" spans="1:251" s="56" customFormat="1" ht="43.5" customHeight="1" x14ac:dyDescent="0.35">
      <c r="B9" s="991"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1152" t="s">
        <v>27</v>
      </c>
      <c r="AV9" s="854"/>
      <c r="AW9" s="854"/>
      <c r="AX9" s="854"/>
      <c r="AY9" s="854"/>
      <c r="AZ9" s="854"/>
      <c r="BA9" s="854"/>
      <c r="BB9" s="854"/>
      <c r="BC9" s="854"/>
      <c r="BD9" s="854"/>
      <c r="BE9" s="854"/>
      <c r="BF9" s="854"/>
      <c r="BG9" s="854"/>
      <c r="BH9" s="854"/>
      <c r="BI9" s="854"/>
      <c r="BJ9" s="854"/>
    </row>
    <row r="10" spans="1:251" s="191" customFormat="1" ht="43.5" customHeight="1" x14ac:dyDescent="0.35">
      <c r="B10" s="928"/>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143"/>
      <c r="AV10" s="1143"/>
      <c r="AW10" s="1143"/>
      <c r="AX10" s="1143"/>
      <c r="AY10" s="1143"/>
      <c r="AZ10" s="1143"/>
      <c r="BA10" s="1143"/>
      <c r="BB10" s="1143"/>
      <c r="BC10" s="1143"/>
      <c r="BD10" s="1143"/>
      <c r="BE10" s="1143"/>
      <c r="BF10" s="1143"/>
      <c r="BG10" s="1143"/>
      <c r="BH10" s="1143"/>
      <c r="BI10" s="1143"/>
      <c r="BJ10" s="1143"/>
    </row>
    <row r="11" spans="1:251" s="157" customFormat="1" ht="43.5" customHeight="1" x14ac:dyDescent="0.35">
      <c r="B11" s="928"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930" t="s">
        <v>43</v>
      </c>
      <c r="AA11" s="928" t="s">
        <v>44</v>
      </c>
      <c r="AB11" s="928" t="s">
        <v>45</v>
      </c>
      <c r="AC11" s="928" t="s">
        <v>46</v>
      </c>
      <c r="AD11" s="928" t="s">
        <v>47</v>
      </c>
      <c r="AE11" s="928" t="s">
        <v>48</v>
      </c>
      <c r="AF11" s="928" t="s">
        <v>49</v>
      </c>
      <c r="AG11" s="928"/>
      <c r="AH11" s="928"/>
      <c r="AI11" s="928" t="s">
        <v>50</v>
      </c>
      <c r="AJ11" s="928" t="s">
        <v>51</v>
      </c>
      <c r="AK11" s="1153" t="s">
        <v>52</v>
      </c>
      <c r="AL11" s="1153"/>
      <c r="AM11" s="1153"/>
      <c r="AN11" s="1153"/>
      <c r="AO11" s="1153"/>
      <c r="AP11" s="1153"/>
      <c r="AQ11" s="1153"/>
      <c r="AR11" s="1154" t="s">
        <v>53</v>
      </c>
      <c r="AS11" s="928" t="s">
        <v>54</v>
      </c>
      <c r="AT11" s="928" t="s">
        <v>55</v>
      </c>
      <c r="AU11" s="859" t="s">
        <v>56</v>
      </c>
      <c r="AV11" s="859" t="s">
        <v>56</v>
      </c>
      <c r="AW11" s="859" t="s">
        <v>56</v>
      </c>
      <c r="AX11" s="1155" t="s">
        <v>56</v>
      </c>
      <c r="AY11" s="859" t="s">
        <v>57</v>
      </c>
      <c r="AZ11" s="859" t="s">
        <v>56</v>
      </c>
      <c r="BA11" s="859" t="s">
        <v>56</v>
      </c>
      <c r="BB11" s="859" t="s">
        <v>56</v>
      </c>
      <c r="BC11" s="859" t="s">
        <v>58</v>
      </c>
      <c r="BD11" s="859" t="s">
        <v>58</v>
      </c>
      <c r="BE11" s="859" t="s">
        <v>58</v>
      </c>
      <c r="BF11" s="859" t="s">
        <v>58</v>
      </c>
      <c r="BG11" s="859" t="s">
        <v>59</v>
      </c>
      <c r="BH11" s="859" t="s">
        <v>58</v>
      </c>
      <c r="BI11" s="859" t="s">
        <v>58</v>
      </c>
      <c r="BJ11" s="859" t="s">
        <v>58</v>
      </c>
    </row>
    <row r="12" spans="1:251" s="157" customFormat="1" ht="43.5" customHeight="1" x14ac:dyDescent="0.35">
      <c r="B12" s="928"/>
      <c r="C12" s="928"/>
      <c r="D12" s="928"/>
      <c r="E12" s="160" t="s">
        <v>60</v>
      </c>
      <c r="F12" s="160" t="s">
        <v>61</v>
      </c>
      <c r="G12" s="160" t="s">
        <v>62</v>
      </c>
      <c r="H12" s="160" t="s">
        <v>60</v>
      </c>
      <c r="I12" s="160" t="s">
        <v>61</v>
      </c>
      <c r="J12" s="160" t="s">
        <v>62</v>
      </c>
      <c r="K12" s="160" t="s">
        <v>60</v>
      </c>
      <c r="L12" s="160" t="s">
        <v>61</v>
      </c>
      <c r="M12" s="160" t="s">
        <v>62</v>
      </c>
      <c r="N12" s="160" t="s">
        <v>60</v>
      </c>
      <c r="O12" s="160" t="s">
        <v>61</v>
      </c>
      <c r="P12" s="160" t="s">
        <v>62</v>
      </c>
      <c r="Q12" s="160" t="s">
        <v>60</v>
      </c>
      <c r="R12" s="160" t="s">
        <v>61</v>
      </c>
      <c r="S12" s="160" t="s">
        <v>62</v>
      </c>
      <c r="T12" s="217">
        <f>SUM(T13:T17)</f>
        <v>0.17800000000000002</v>
      </c>
      <c r="U12" s="928"/>
      <c r="V12" s="928"/>
      <c r="W12" s="928"/>
      <c r="X12" s="160" t="s">
        <v>63</v>
      </c>
      <c r="Y12" s="160" t="s">
        <v>64</v>
      </c>
      <c r="Z12" s="930"/>
      <c r="AA12" s="928"/>
      <c r="AB12" s="928"/>
      <c r="AC12" s="928"/>
      <c r="AD12" s="928"/>
      <c r="AE12" s="928"/>
      <c r="AF12" s="160" t="s">
        <v>65</v>
      </c>
      <c r="AG12" s="160" t="s">
        <v>66</v>
      </c>
      <c r="AH12" s="160" t="s">
        <v>67</v>
      </c>
      <c r="AI12" s="928"/>
      <c r="AJ12" s="928"/>
      <c r="AK12" s="218" t="s">
        <v>68</v>
      </c>
      <c r="AL12" s="219" t="s">
        <v>69</v>
      </c>
      <c r="AM12" s="218" t="s">
        <v>70</v>
      </c>
      <c r="AN12" s="218" t="s">
        <v>174</v>
      </c>
      <c r="AO12" s="218" t="s">
        <v>71</v>
      </c>
      <c r="AP12" s="218" t="s">
        <v>72</v>
      </c>
      <c r="AQ12" s="218" t="s">
        <v>73</v>
      </c>
      <c r="AR12" s="1154"/>
      <c r="AS12" s="928"/>
      <c r="AT12" s="928"/>
      <c r="AU12" s="220" t="s">
        <v>74</v>
      </c>
      <c r="AV12" s="220" t="s">
        <v>75</v>
      </c>
      <c r="AW12" s="561" t="s">
        <v>76</v>
      </c>
      <c r="AX12" s="564" t="s">
        <v>77</v>
      </c>
      <c r="AY12" s="554" t="s">
        <v>74</v>
      </c>
      <c r="AZ12" s="220" t="s">
        <v>75</v>
      </c>
      <c r="BA12" s="220" t="s">
        <v>76</v>
      </c>
      <c r="BB12" s="220" t="s">
        <v>77</v>
      </c>
      <c r="BC12" s="220" t="s">
        <v>74</v>
      </c>
      <c r="BD12" s="220" t="s">
        <v>75</v>
      </c>
      <c r="BE12" s="220" t="s">
        <v>76</v>
      </c>
      <c r="BF12" s="220" t="s">
        <v>77</v>
      </c>
      <c r="BG12" s="220" t="s">
        <v>74</v>
      </c>
      <c r="BH12" s="220" t="s">
        <v>75</v>
      </c>
      <c r="BI12" s="220" t="s">
        <v>76</v>
      </c>
      <c r="BJ12" s="220" t="s">
        <v>78</v>
      </c>
    </row>
    <row r="13" spans="1:251" s="57" customFormat="1" ht="159.75" customHeight="1" x14ac:dyDescent="0.35">
      <c r="B13" s="108">
        <v>1</v>
      </c>
      <c r="C13" s="54" t="s">
        <v>494</v>
      </c>
      <c r="D13" s="24">
        <v>0.2</v>
      </c>
      <c r="E13" s="211">
        <v>0.2</v>
      </c>
      <c r="F13" s="555">
        <v>0.19</v>
      </c>
      <c r="G13" s="18">
        <f>IF(ISERROR(F13/E13),"",(F13/E13))</f>
        <v>0.95</v>
      </c>
      <c r="H13" s="61">
        <v>0.2</v>
      </c>
      <c r="I13" s="61"/>
      <c r="J13" s="18">
        <f>IF(ISERROR(I13/H13),"",(I13/H13))</f>
        <v>0</v>
      </c>
      <c r="K13" s="61">
        <v>0.3</v>
      </c>
      <c r="L13" s="61"/>
      <c r="M13" s="18">
        <f>IF(ISERROR(L13/K13),"",(L13/K13))</f>
        <v>0</v>
      </c>
      <c r="N13" s="61">
        <v>0.3</v>
      </c>
      <c r="O13" s="61"/>
      <c r="P13" s="18">
        <f>IF(ISERROR(O13/N13),"",(O13/N13))</f>
        <v>0</v>
      </c>
      <c r="Q13" s="61">
        <f t="shared" ref="Q13:Q17" si="0">SUM(E13,H13,K13,N13)</f>
        <v>1</v>
      </c>
      <c r="R13" s="211">
        <f>SUM(F13,I13,L13,O13)</f>
        <v>0.19</v>
      </c>
      <c r="S13" s="18">
        <f>IF((IF(ISERROR(R13/Q13),0,(R13/Q13)))&gt;1,1,(IF(ISERROR(R13/Q13),0,(R13/Q13))))</f>
        <v>0.19</v>
      </c>
      <c r="T13" s="18">
        <f>S13*D13</f>
        <v>3.8000000000000006E-2</v>
      </c>
      <c r="U13" s="54" t="s">
        <v>474</v>
      </c>
      <c r="V13" s="54" t="s">
        <v>475</v>
      </c>
      <c r="W13" s="212" t="s">
        <v>476</v>
      </c>
      <c r="X13" s="54" t="s">
        <v>477</v>
      </c>
      <c r="Y13" s="54" t="s">
        <v>478</v>
      </c>
      <c r="Z13" s="52" t="s">
        <v>181</v>
      </c>
      <c r="AA13" s="52" t="s">
        <v>182</v>
      </c>
      <c r="AB13" s="52" t="s">
        <v>141</v>
      </c>
      <c r="AC13" s="52" t="s">
        <v>178</v>
      </c>
      <c r="AD13" s="52" t="s">
        <v>89</v>
      </c>
      <c r="AE13" s="52" t="s">
        <v>90</v>
      </c>
      <c r="AF13" s="52" t="s">
        <v>342</v>
      </c>
      <c r="AG13" s="76">
        <v>2023</v>
      </c>
      <c r="AH13" s="52" t="s">
        <v>342</v>
      </c>
      <c r="AI13" s="76" t="s">
        <v>92</v>
      </c>
      <c r="AJ13" s="76" t="s">
        <v>479</v>
      </c>
      <c r="AK13" s="37" t="s">
        <v>495</v>
      </c>
      <c r="AL13" s="46" t="s">
        <v>481</v>
      </c>
      <c r="AM13" s="76" t="s">
        <v>342</v>
      </c>
      <c r="AN13" s="76" t="s">
        <v>342</v>
      </c>
      <c r="AO13" s="77" t="s">
        <v>482</v>
      </c>
      <c r="AP13" s="77" t="s">
        <v>483</v>
      </c>
      <c r="AQ13" s="76" t="s">
        <v>484</v>
      </c>
      <c r="AR13" s="54" t="s">
        <v>485</v>
      </c>
      <c r="AS13" s="54" t="s">
        <v>496</v>
      </c>
      <c r="AT13" s="54" t="s">
        <v>497</v>
      </c>
      <c r="AU13" s="213">
        <f>E13</f>
        <v>0.2</v>
      </c>
      <c r="AV13" s="75">
        <v>20</v>
      </c>
      <c r="AW13" s="566" t="s">
        <v>498</v>
      </c>
      <c r="AX13" s="563" t="s">
        <v>499</v>
      </c>
      <c r="AY13" s="562">
        <f>H13</f>
        <v>0.2</v>
      </c>
      <c r="AZ13" s="75"/>
      <c r="BA13" s="142"/>
      <c r="BB13" s="214" t="s">
        <v>490</v>
      </c>
      <c r="BC13" s="213">
        <f>K13</f>
        <v>0.3</v>
      </c>
      <c r="BD13" s="75"/>
      <c r="BE13" s="214"/>
      <c r="BF13" s="214" t="s">
        <v>490</v>
      </c>
      <c r="BG13" s="213">
        <f>N13</f>
        <v>0.3</v>
      </c>
      <c r="BH13" s="75"/>
      <c r="BI13" s="215"/>
      <c r="BJ13" s="214" t="s">
        <v>490</v>
      </c>
    </row>
    <row r="14" spans="1:251" s="56" customFormat="1" ht="246.75" customHeight="1" x14ac:dyDescent="0.35">
      <c r="A14"/>
      <c r="B14" s="108">
        <v>2</v>
      </c>
      <c r="C14" s="54" t="s">
        <v>500</v>
      </c>
      <c r="D14" s="24">
        <v>0.2</v>
      </c>
      <c r="E14" s="211">
        <v>0.2</v>
      </c>
      <c r="F14" s="555">
        <v>0.19</v>
      </c>
      <c r="G14" s="18">
        <f>IF(ISERROR(F14/E14),"",(F14/E14))</f>
        <v>0.95</v>
      </c>
      <c r="H14" s="61">
        <v>0.2</v>
      </c>
      <c r="I14" s="61"/>
      <c r="J14" s="18">
        <f>IF(ISERROR(I14/H14),"",(I14/H14))</f>
        <v>0</v>
      </c>
      <c r="K14" s="61">
        <v>0.3</v>
      </c>
      <c r="L14" s="61"/>
      <c r="M14" s="18">
        <f>IF(ISERROR(L14/K14),"",(L14/K14))</f>
        <v>0</v>
      </c>
      <c r="N14" s="61">
        <v>0.3</v>
      </c>
      <c r="O14" s="61"/>
      <c r="P14" s="18">
        <f>IF(ISERROR(O14/N14),"",(O14/N14))</f>
        <v>0</v>
      </c>
      <c r="Q14" s="61">
        <f t="shared" si="0"/>
        <v>1</v>
      </c>
      <c r="R14" s="211">
        <f>SUM(F14,I14,L14,O14)</f>
        <v>0.19</v>
      </c>
      <c r="S14" s="18">
        <f>IF((IF(ISERROR(R14/Q14),0,(R14/Q14)))&gt;1,1,(IF(ISERROR(R14/Q14),0,(R14/Q14))))</f>
        <v>0.19</v>
      </c>
      <c r="T14" s="18">
        <f>S14*D14</f>
        <v>3.8000000000000006E-2</v>
      </c>
      <c r="U14" s="54" t="s">
        <v>474</v>
      </c>
      <c r="V14" s="54" t="s">
        <v>475</v>
      </c>
      <c r="W14" s="212" t="s">
        <v>476</v>
      </c>
      <c r="X14" s="54" t="s">
        <v>477</v>
      </c>
      <c r="Y14" s="54" t="s">
        <v>478</v>
      </c>
      <c r="Z14" s="52" t="s">
        <v>181</v>
      </c>
      <c r="AA14" s="52" t="s">
        <v>182</v>
      </c>
      <c r="AB14" s="52" t="s">
        <v>141</v>
      </c>
      <c r="AC14" s="52" t="s">
        <v>178</v>
      </c>
      <c r="AD14" s="52" t="s">
        <v>89</v>
      </c>
      <c r="AE14" s="52" t="s">
        <v>90</v>
      </c>
      <c r="AF14" s="52" t="s">
        <v>342</v>
      </c>
      <c r="AG14" s="76">
        <v>2023</v>
      </c>
      <c r="AH14" s="52" t="s">
        <v>342</v>
      </c>
      <c r="AI14" s="76" t="s">
        <v>92</v>
      </c>
      <c r="AJ14" s="76" t="s">
        <v>479</v>
      </c>
      <c r="AK14" s="37" t="s">
        <v>495</v>
      </c>
      <c r="AL14" s="46" t="s">
        <v>481</v>
      </c>
      <c r="AM14" s="76" t="s">
        <v>342</v>
      </c>
      <c r="AN14" s="76" t="s">
        <v>342</v>
      </c>
      <c r="AO14" s="77" t="s">
        <v>501</v>
      </c>
      <c r="AP14" s="77" t="s">
        <v>483</v>
      </c>
      <c r="AQ14" s="76" t="s">
        <v>484</v>
      </c>
      <c r="AR14" s="54" t="s">
        <v>485</v>
      </c>
      <c r="AS14" s="54" t="s">
        <v>496</v>
      </c>
      <c r="AT14" s="54" t="s">
        <v>497</v>
      </c>
      <c r="AU14" s="213">
        <f>E14</f>
        <v>0.2</v>
      </c>
      <c r="AV14" s="75">
        <v>20</v>
      </c>
      <c r="AW14" s="566" t="s">
        <v>502</v>
      </c>
      <c r="AX14" s="563" t="s">
        <v>499</v>
      </c>
      <c r="AY14" s="562">
        <f>H14</f>
        <v>0.2</v>
      </c>
      <c r="AZ14" s="75"/>
      <c r="BA14" s="142"/>
      <c r="BB14" s="214" t="s">
        <v>490</v>
      </c>
      <c r="BC14" s="213">
        <f>K14</f>
        <v>0.3</v>
      </c>
      <c r="BD14" s="75"/>
      <c r="BE14" s="214"/>
      <c r="BF14" s="214" t="s">
        <v>490</v>
      </c>
      <c r="BG14" s="213">
        <f>N14</f>
        <v>0.3</v>
      </c>
      <c r="BH14" s="75"/>
      <c r="BI14" s="215"/>
      <c r="BJ14" s="214" t="s">
        <v>490</v>
      </c>
    </row>
    <row r="15" spans="1:251" s="56" customFormat="1" ht="147" customHeight="1" x14ac:dyDescent="0.35">
      <c r="A15"/>
      <c r="B15" s="108">
        <v>3</v>
      </c>
      <c r="C15" s="54" t="s">
        <v>503</v>
      </c>
      <c r="D15" s="24">
        <v>0.2</v>
      </c>
      <c r="E15" s="211">
        <v>0.2</v>
      </c>
      <c r="F15" s="555">
        <v>0.15</v>
      </c>
      <c r="G15" s="18">
        <f>IF(ISERROR(F15/E15),"",(F15/E15))</f>
        <v>0.74999999999999989</v>
      </c>
      <c r="H15" s="61">
        <v>0.2</v>
      </c>
      <c r="I15" s="61"/>
      <c r="J15" s="18">
        <f>IF(ISERROR(I15/H15),"",(I15/H15))</f>
        <v>0</v>
      </c>
      <c r="K15" s="61">
        <v>0.3</v>
      </c>
      <c r="L15" s="61"/>
      <c r="M15" s="18">
        <f>IF(ISERROR(L15/K15),"",(L15/K15))</f>
        <v>0</v>
      </c>
      <c r="N15" s="61">
        <v>0.3</v>
      </c>
      <c r="O15" s="61"/>
      <c r="P15" s="18">
        <f>IF(ISERROR(O15/N15),"",(O15/N15))</f>
        <v>0</v>
      </c>
      <c r="Q15" s="61">
        <f t="shared" si="0"/>
        <v>1</v>
      </c>
      <c r="R15" s="211">
        <f>SUM(F15,I15,L15,O15)</f>
        <v>0.15</v>
      </c>
      <c r="S15" s="18">
        <f>IF((IF(ISERROR(R15/Q15),0,(R15/Q15)))&gt;1,1,(IF(ISERROR(R15/Q15),0,(R15/Q15))))</f>
        <v>0.15</v>
      </c>
      <c r="T15" s="18">
        <f>S15*D15</f>
        <v>0.03</v>
      </c>
      <c r="U15" s="54" t="s">
        <v>474</v>
      </c>
      <c r="V15" s="54" t="s">
        <v>475</v>
      </c>
      <c r="W15" s="212" t="s">
        <v>476</v>
      </c>
      <c r="X15" s="54" t="s">
        <v>477</v>
      </c>
      <c r="Y15" s="54" t="s">
        <v>478</v>
      </c>
      <c r="Z15" s="52" t="s">
        <v>181</v>
      </c>
      <c r="AA15" s="52" t="s">
        <v>182</v>
      </c>
      <c r="AB15" s="52" t="s">
        <v>141</v>
      </c>
      <c r="AC15" s="52" t="s">
        <v>178</v>
      </c>
      <c r="AD15" s="52" t="s">
        <v>89</v>
      </c>
      <c r="AE15" s="52" t="s">
        <v>90</v>
      </c>
      <c r="AF15" s="52" t="s">
        <v>342</v>
      </c>
      <c r="AG15" s="76">
        <v>2023</v>
      </c>
      <c r="AH15" s="52" t="s">
        <v>342</v>
      </c>
      <c r="AI15" s="76" t="s">
        <v>92</v>
      </c>
      <c r="AJ15" s="76" t="s">
        <v>479</v>
      </c>
      <c r="AK15" s="37" t="s">
        <v>495</v>
      </c>
      <c r="AL15" s="46" t="s">
        <v>481</v>
      </c>
      <c r="AM15" s="76" t="s">
        <v>342</v>
      </c>
      <c r="AN15" s="76" t="s">
        <v>342</v>
      </c>
      <c r="AO15" s="77" t="s">
        <v>501</v>
      </c>
      <c r="AP15" s="77" t="s">
        <v>483</v>
      </c>
      <c r="AQ15" s="76" t="s">
        <v>484</v>
      </c>
      <c r="AR15" s="54" t="s">
        <v>485</v>
      </c>
      <c r="AS15" s="54" t="s">
        <v>496</v>
      </c>
      <c r="AT15" s="54" t="s">
        <v>497</v>
      </c>
      <c r="AU15" s="213">
        <f>E15</f>
        <v>0.2</v>
      </c>
      <c r="AV15" s="75">
        <v>15</v>
      </c>
      <c r="AW15" s="566" t="s">
        <v>504</v>
      </c>
      <c r="AX15" s="563" t="s">
        <v>499</v>
      </c>
      <c r="AY15" s="562">
        <f>H15</f>
        <v>0.2</v>
      </c>
      <c r="AZ15" s="75"/>
      <c r="BA15" s="142"/>
      <c r="BB15" s="214" t="s">
        <v>490</v>
      </c>
      <c r="BC15" s="213">
        <f>K15</f>
        <v>0.3</v>
      </c>
      <c r="BD15" s="75"/>
      <c r="BE15" s="214"/>
      <c r="BF15" s="214" t="s">
        <v>490</v>
      </c>
      <c r="BG15" s="213">
        <f>N15</f>
        <v>0.3</v>
      </c>
      <c r="BH15" s="75"/>
      <c r="BI15" s="215"/>
      <c r="BJ15" s="214" t="s">
        <v>490</v>
      </c>
    </row>
    <row r="16" spans="1:251" s="56" customFormat="1" ht="178.5" customHeight="1" x14ac:dyDescent="0.35">
      <c r="A16"/>
      <c r="B16" s="108">
        <v>4</v>
      </c>
      <c r="C16" s="54" t="s">
        <v>505</v>
      </c>
      <c r="D16" s="24">
        <v>0.2</v>
      </c>
      <c r="E16" s="211">
        <v>0.2</v>
      </c>
      <c r="F16" s="555">
        <v>0.16</v>
      </c>
      <c r="G16" s="18">
        <f>IF(ISERROR(F16/E16),"",(F16/E16))</f>
        <v>0.79999999999999993</v>
      </c>
      <c r="H16" s="61">
        <v>0.2</v>
      </c>
      <c r="I16" s="61"/>
      <c r="J16" s="18">
        <f>IF(ISERROR(I16/H16),"",(I16/H16))</f>
        <v>0</v>
      </c>
      <c r="K16" s="61">
        <v>0.3</v>
      </c>
      <c r="L16" s="61"/>
      <c r="M16" s="18">
        <f>IF(ISERROR(L16/K16),"",(L16/K16))</f>
        <v>0</v>
      </c>
      <c r="N16" s="61">
        <v>0.3</v>
      </c>
      <c r="O16" s="61"/>
      <c r="P16" s="18">
        <f>IF(ISERROR(O16/N16),"",(O16/N16))</f>
        <v>0</v>
      </c>
      <c r="Q16" s="61">
        <f t="shared" si="0"/>
        <v>1</v>
      </c>
      <c r="R16" s="211">
        <f>SUM(F16,I16,L16,O16)</f>
        <v>0.16</v>
      </c>
      <c r="S16" s="18">
        <f>IF((IF(ISERROR(R16/Q16),0,(R16/Q16)))&gt;1,1,(IF(ISERROR(R16/Q16),0,(R16/Q16))))</f>
        <v>0.16</v>
      </c>
      <c r="T16" s="18">
        <f>S16*D16</f>
        <v>3.2000000000000001E-2</v>
      </c>
      <c r="U16" s="54" t="s">
        <v>474</v>
      </c>
      <c r="V16" s="54" t="s">
        <v>475</v>
      </c>
      <c r="W16" s="212" t="s">
        <v>476</v>
      </c>
      <c r="X16" s="54" t="s">
        <v>477</v>
      </c>
      <c r="Y16" s="54" t="s">
        <v>478</v>
      </c>
      <c r="Z16" s="52" t="s">
        <v>181</v>
      </c>
      <c r="AA16" s="52" t="s">
        <v>182</v>
      </c>
      <c r="AB16" s="52" t="s">
        <v>141</v>
      </c>
      <c r="AC16" s="52" t="s">
        <v>178</v>
      </c>
      <c r="AD16" s="52" t="s">
        <v>89</v>
      </c>
      <c r="AE16" s="52" t="s">
        <v>90</v>
      </c>
      <c r="AF16" s="52" t="s">
        <v>342</v>
      </c>
      <c r="AG16" s="76">
        <v>2023</v>
      </c>
      <c r="AH16" s="52" t="s">
        <v>342</v>
      </c>
      <c r="AI16" s="76" t="s">
        <v>92</v>
      </c>
      <c r="AJ16" s="76" t="s">
        <v>479</v>
      </c>
      <c r="AK16" s="37" t="s">
        <v>495</v>
      </c>
      <c r="AL16" s="46" t="s">
        <v>481</v>
      </c>
      <c r="AM16" s="76" t="s">
        <v>342</v>
      </c>
      <c r="AN16" s="76" t="s">
        <v>342</v>
      </c>
      <c r="AO16" s="77" t="s">
        <v>501</v>
      </c>
      <c r="AP16" s="77" t="s">
        <v>483</v>
      </c>
      <c r="AQ16" s="76" t="s">
        <v>484</v>
      </c>
      <c r="AR16" s="54" t="s">
        <v>485</v>
      </c>
      <c r="AS16" s="54" t="s">
        <v>496</v>
      </c>
      <c r="AT16" s="54" t="s">
        <v>497</v>
      </c>
      <c r="AU16" s="213">
        <f>E16</f>
        <v>0.2</v>
      </c>
      <c r="AV16" s="75">
        <v>20</v>
      </c>
      <c r="AW16" s="566" t="s">
        <v>506</v>
      </c>
      <c r="AX16" s="570" t="s">
        <v>499</v>
      </c>
      <c r="AY16" s="562">
        <f>H16</f>
        <v>0.2</v>
      </c>
      <c r="AZ16" s="75"/>
      <c r="BA16" s="142"/>
      <c r="BB16" s="214" t="s">
        <v>490</v>
      </c>
      <c r="BC16" s="213">
        <f>K16</f>
        <v>0.3</v>
      </c>
      <c r="BD16" s="75"/>
      <c r="BE16" s="214"/>
      <c r="BF16" s="214" t="s">
        <v>490</v>
      </c>
      <c r="BG16" s="213">
        <f>N16</f>
        <v>0.3</v>
      </c>
      <c r="BH16" s="75"/>
      <c r="BI16" s="215"/>
      <c r="BJ16" s="214" t="s">
        <v>490</v>
      </c>
    </row>
    <row r="17" spans="1:62" s="56" customFormat="1" ht="231.75" customHeight="1" x14ac:dyDescent="0.35">
      <c r="A17"/>
      <c r="B17" s="108">
        <v>5</v>
      </c>
      <c r="C17" s="54" t="s">
        <v>507</v>
      </c>
      <c r="D17" s="24">
        <v>0.2</v>
      </c>
      <c r="E17" s="211">
        <v>0.2</v>
      </c>
      <c r="F17" s="555">
        <v>0.2</v>
      </c>
      <c r="G17" s="18">
        <f>IF(ISERROR(F17/E17),"",(F17/E17))</f>
        <v>1</v>
      </c>
      <c r="H17" s="61">
        <v>0.2</v>
      </c>
      <c r="I17" s="61"/>
      <c r="J17" s="18">
        <f>IF(ISERROR(I17/H17),"",(I17/H17))</f>
        <v>0</v>
      </c>
      <c r="K17" s="61">
        <v>0.3</v>
      </c>
      <c r="L17" s="61"/>
      <c r="M17" s="18">
        <f>IF(ISERROR(L17/K17),"",(L17/K17))</f>
        <v>0</v>
      </c>
      <c r="N17" s="61">
        <v>0.3</v>
      </c>
      <c r="O17" s="61"/>
      <c r="P17" s="18">
        <f>IF(ISERROR(O17/N17),"",(O17/N17))</f>
        <v>0</v>
      </c>
      <c r="Q17" s="61">
        <f t="shared" si="0"/>
        <v>1</v>
      </c>
      <c r="R17" s="211">
        <f>SUM(F17,I17,L17,O17)</f>
        <v>0.2</v>
      </c>
      <c r="S17" s="18">
        <f>IF((IF(ISERROR(R17/Q17),0,(R17/Q17)))&gt;1,1,(IF(ISERROR(R17/Q17),0,(R17/Q17))))</f>
        <v>0.2</v>
      </c>
      <c r="T17" s="18">
        <f>S17*D17</f>
        <v>4.0000000000000008E-2</v>
      </c>
      <c r="U17" s="54" t="s">
        <v>474</v>
      </c>
      <c r="V17" s="54" t="s">
        <v>475</v>
      </c>
      <c r="W17" s="212" t="s">
        <v>476</v>
      </c>
      <c r="X17" s="54" t="s">
        <v>477</v>
      </c>
      <c r="Y17" s="54" t="s">
        <v>478</v>
      </c>
      <c r="Z17" s="52" t="s">
        <v>181</v>
      </c>
      <c r="AA17" s="52" t="s">
        <v>182</v>
      </c>
      <c r="AB17" s="52" t="s">
        <v>141</v>
      </c>
      <c r="AC17" s="52" t="s">
        <v>178</v>
      </c>
      <c r="AD17" s="52" t="s">
        <v>89</v>
      </c>
      <c r="AE17" s="52" t="s">
        <v>90</v>
      </c>
      <c r="AF17" s="52" t="s">
        <v>342</v>
      </c>
      <c r="AG17" s="76">
        <v>2023</v>
      </c>
      <c r="AH17" s="52" t="s">
        <v>342</v>
      </c>
      <c r="AI17" s="76" t="s">
        <v>92</v>
      </c>
      <c r="AJ17" s="76" t="s">
        <v>479</v>
      </c>
      <c r="AK17" s="37" t="s">
        <v>495</v>
      </c>
      <c r="AL17" s="46" t="s">
        <v>481</v>
      </c>
      <c r="AM17" s="76" t="s">
        <v>342</v>
      </c>
      <c r="AN17" s="76" t="s">
        <v>342</v>
      </c>
      <c r="AO17" s="77" t="s">
        <v>501</v>
      </c>
      <c r="AP17" s="77" t="s">
        <v>483</v>
      </c>
      <c r="AQ17" s="76" t="s">
        <v>484</v>
      </c>
      <c r="AR17" s="54" t="s">
        <v>485</v>
      </c>
      <c r="AS17" s="54" t="s">
        <v>496</v>
      </c>
      <c r="AT17" s="54" t="s">
        <v>497</v>
      </c>
      <c r="AU17" s="213">
        <f>E17</f>
        <v>0.2</v>
      </c>
      <c r="AV17" s="75">
        <v>20</v>
      </c>
      <c r="AW17" s="569" t="s">
        <v>508</v>
      </c>
      <c r="AX17" s="563" t="s">
        <v>499</v>
      </c>
      <c r="AY17" s="562">
        <f>H17</f>
        <v>0.2</v>
      </c>
      <c r="AZ17" s="75"/>
      <c r="BA17" s="142"/>
      <c r="BB17" s="214" t="s">
        <v>490</v>
      </c>
      <c r="BC17" s="213">
        <f>K17</f>
        <v>0.3</v>
      </c>
      <c r="BD17" s="75"/>
      <c r="BE17" s="214"/>
      <c r="BF17" s="214" t="s">
        <v>490</v>
      </c>
      <c r="BG17" s="213">
        <f>N17</f>
        <v>0.3</v>
      </c>
      <c r="BH17" s="75"/>
      <c r="BI17" s="215"/>
      <c r="BJ17" s="214" t="s">
        <v>490</v>
      </c>
    </row>
    <row r="18" spans="1:62" ht="12.75" customHeight="1" x14ac:dyDescent="0.35">
      <c r="F18" s="556"/>
      <c r="G18" s="557">
        <f>SUM(G13:G17)/5</f>
        <v>0.8899999999999999</v>
      </c>
      <c r="T18" s="557"/>
    </row>
  </sheetData>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7">
    <dataValidation type="list" operator="equal" allowBlank="1" showErrorMessage="1" sqref="AB13:AB17">
      <formula1>"Alcaldía Local,Central,Sectorial,"</formula1>
      <formula2>0</formula2>
    </dataValidation>
    <dataValidation type="list" operator="equal" allowBlank="1" showErrorMessage="1" sqref="AC13:AC17">
      <formula1>"Coeficiente,Índice o razón,Porcentaje,Tasa,Valor absoluto"</formula1>
      <formula2>0</formula2>
    </dataValidation>
    <dataValidation type="list" operator="equal" allowBlank="1" showErrorMessage="1" sqref="AD13:AD17">
      <formula1>"Diario,Semanal,Mensual,Bimestral ,Trimestral,Semestral ,Anual"</formula1>
      <formula2>0</formula2>
    </dataValidation>
    <dataValidation type="list" operator="equal" allowBlank="1" showErrorMessage="1" sqref="AE13:AE17">
      <formula1>"Alta ,Media ,Baja"</formula1>
      <formula2>0</formula2>
    </dataValidation>
    <dataValidation type="list" operator="equal" allowBlank="1" showErrorMessage="1" sqref="AI13:AI17">
      <formula1>"Gestión"</formula1>
      <formula2>0</formula2>
    </dataValidation>
    <dataValidation type="list" operator="equal" allowBlank="1" showErrorMessage="1" sqref="AJ13:AJ17">
      <formula1>",Distrital ,Dsitrital-Rural ,Distrital- Urbano,Entidad ,Localidad,UPZ,Departamental,Regional,Nacional"</formula1>
      <formula2>0</formula2>
    </dataValidation>
    <dataValidation operator="equal" allowBlank="1" showErrorMessage="1" sqref="AK7">
      <formula1>0</formula1>
      <formula2>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'C:\Users\luis.arias\Documents\VIGENCIA 2023\PLAN DE ACCION -POA\DIRECCION DE PREVENCIÓN\[2023 MATRIZ POA DP.xlsx]datos'!#REF!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-POA\DIRECCION DE PREVENCIÓN\[2023 MATRIZ POA DP.xlsx]datos'!#REF!</xm:f>
          </x14:formula1>
          <xm:sqref>D7:Z7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1"/>
  <sheetViews>
    <sheetView showGridLines="0" zoomScale="84" zoomScaleNormal="84" workbookViewId="0">
      <selection activeCell="D14" sqref="D14"/>
    </sheetView>
  </sheetViews>
  <sheetFormatPr baseColWidth="10" defaultColWidth="20.54296875" defaultRowHeight="12.75" customHeight="1" x14ac:dyDescent="0.35"/>
  <cols>
    <col min="1" max="1" width="4.7265625" customWidth="1"/>
    <col min="2" max="2" width="11.453125" style="64" customWidth="1"/>
    <col min="3" max="3" width="43.26953125" style="64" customWidth="1"/>
    <col min="4" max="4" width="11.81640625" style="64" customWidth="1"/>
    <col min="5" max="5" width="10.26953125" style="64" customWidth="1"/>
    <col min="6" max="6" width="10.1796875" style="64" customWidth="1"/>
    <col min="7" max="7" width="10.453125" style="64" customWidth="1"/>
    <col min="8" max="8" width="8.81640625" style="64" customWidth="1"/>
    <col min="9" max="9" width="7.81640625" style="64" customWidth="1"/>
    <col min="10" max="10" width="8.1796875" style="64" customWidth="1"/>
    <col min="11" max="11" width="10.26953125" style="64" customWidth="1"/>
    <col min="12" max="12" width="9.1796875" style="64" customWidth="1"/>
    <col min="13" max="13" width="8.7265625" style="64" customWidth="1"/>
    <col min="14" max="14" width="10.54296875" style="64" customWidth="1"/>
    <col min="15" max="15" width="10.7265625" style="64" customWidth="1"/>
    <col min="16" max="16" width="10.453125" style="64" customWidth="1"/>
    <col min="17" max="17" width="9.54296875" style="64" customWidth="1"/>
    <col min="18" max="18" width="8.26953125" style="64" customWidth="1"/>
    <col min="19" max="19" width="8.81640625" style="64" customWidth="1"/>
    <col min="20" max="20" width="11.54296875" style="64" customWidth="1"/>
    <col min="21" max="21" width="23.54296875" style="64" customWidth="1"/>
    <col min="22" max="22" width="35.453125" style="64" customWidth="1"/>
    <col min="23" max="25" width="20.54296875" style="64" customWidth="1"/>
    <col min="26" max="26" width="11.54296875" style="65" bestFit="1" customWidth="1"/>
    <col min="27" max="27" width="19.26953125" style="65" customWidth="1"/>
    <col min="28" max="28" width="14.453125" style="65" customWidth="1"/>
    <col min="29" max="29" width="16" style="65" customWidth="1"/>
    <col min="30" max="30" width="17.1796875" style="65" bestFit="1" customWidth="1"/>
    <col min="31" max="31" width="16.7265625" style="65" customWidth="1"/>
    <col min="32" max="32" width="12.1796875" style="65" customWidth="1"/>
    <col min="33" max="33" width="14.26953125" style="65" customWidth="1"/>
    <col min="34" max="34" width="13.81640625" style="65" customWidth="1"/>
    <col min="35" max="35" width="15.26953125" style="65" customWidth="1"/>
    <col min="36" max="36" width="21" style="65" customWidth="1"/>
    <col min="37" max="37" width="46.81640625" style="65" customWidth="1"/>
    <col min="38" max="38" width="32" style="65" customWidth="1"/>
    <col min="39" max="39" width="20.54296875" style="65" customWidth="1"/>
    <col min="40" max="40" width="35" style="65" customWidth="1"/>
    <col min="41" max="42" width="20.54296875" style="65" customWidth="1"/>
    <col min="43" max="43" width="20" style="65" customWidth="1"/>
    <col min="44" max="44" width="27.26953125" style="65" customWidth="1"/>
    <col min="45" max="45" width="34.81640625" style="65" customWidth="1"/>
    <col min="46" max="46" width="20.54296875" style="65" customWidth="1"/>
    <col min="47" max="47" width="14.1796875" style="65" customWidth="1"/>
    <col min="48" max="48" width="10.81640625" style="65" customWidth="1"/>
    <col min="49" max="49" width="81.26953125" style="65" customWidth="1"/>
    <col min="50" max="50" width="15.7265625" style="64" customWidth="1"/>
    <col min="51" max="51" width="10.26953125" style="64" customWidth="1"/>
    <col min="52" max="52" width="11.453125" style="64" customWidth="1"/>
    <col min="53" max="53" width="14.7265625" style="64" customWidth="1"/>
    <col min="54" max="54" width="12.26953125" style="64" customWidth="1"/>
    <col min="55" max="55" width="14.453125" style="64" customWidth="1"/>
    <col min="56" max="56" width="13.81640625" style="64" customWidth="1"/>
    <col min="57" max="57" width="15.1796875" style="64" customWidth="1"/>
    <col min="58" max="58" width="16.54296875" style="64" customWidth="1"/>
    <col min="59" max="59" width="14.54296875" style="64" customWidth="1"/>
    <col min="60" max="60" width="17" style="64" customWidth="1"/>
    <col min="61" max="61" width="18.1796875" style="64" customWidth="1"/>
    <col min="62" max="62" width="15.7265625" style="64" customWidth="1"/>
    <col min="63" max="251" width="20.54296875" style="64" customWidth="1"/>
  </cols>
  <sheetData>
    <row r="1" spans="1:251" ht="12.75" customHeight="1" thickBot="1" x14ac:dyDescent="0.4"/>
    <row r="2" spans="1:251" s="121" customFormat="1" ht="12.75" customHeight="1" thickBot="1" x14ac:dyDescent="0.55000000000000004">
      <c r="B2" s="992"/>
      <c r="C2" s="943" t="s">
        <v>7</v>
      </c>
      <c r="D2" s="944"/>
      <c r="E2" s="944"/>
      <c r="F2" s="944"/>
      <c r="G2" s="944"/>
      <c r="H2" s="944"/>
      <c r="I2" s="944"/>
      <c r="J2" s="944"/>
      <c r="K2" s="944"/>
      <c r="L2" s="944"/>
      <c r="M2" s="944"/>
      <c r="N2" s="944"/>
      <c r="O2" s="944"/>
      <c r="P2" s="944"/>
      <c r="Q2" s="945"/>
      <c r="R2" s="937" t="s">
        <v>170</v>
      </c>
      <c r="S2" s="938"/>
      <c r="T2" s="938"/>
      <c r="U2" s="938"/>
      <c r="V2" s="938"/>
      <c r="W2" s="938"/>
      <c r="X2" s="938"/>
      <c r="Y2" s="938"/>
      <c r="Z2" s="938"/>
      <c r="AA2" s="938"/>
      <c r="AB2" s="938"/>
      <c r="AC2" s="938"/>
      <c r="AD2" s="938"/>
      <c r="AE2" s="938"/>
      <c r="AF2" s="938"/>
      <c r="AG2" s="938"/>
      <c r="AH2" s="938"/>
      <c r="AI2" s="939"/>
      <c r="AJ2" s="971" t="s">
        <v>9</v>
      </c>
      <c r="AK2" s="972"/>
      <c r="AL2" s="972"/>
      <c r="AM2" s="972"/>
      <c r="AN2" s="972"/>
      <c r="AO2" s="972"/>
      <c r="AP2" s="972"/>
      <c r="AQ2" s="972"/>
      <c r="AR2" s="972"/>
      <c r="AS2" s="972"/>
      <c r="AT2" s="972"/>
      <c r="AU2" s="973"/>
      <c r="AV2" s="956" t="s">
        <v>10</v>
      </c>
      <c r="AW2" s="957"/>
      <c r="AX2" s="957"/>
      <c r="AY2" s="957"/>
      <c r="AZ2" s="957"/>
      <c r="BA2" s="957"/>
      <c r="BB2" s="957"/>
      <c r="BC2" s="957"/>
      <c r="BD2" s="957"/>
      <c r="BE2" s="957"/>
      <c r="BF2" s="957"/>
      <c r="BG2" s="957"/>
      <c r="BH2" s="957"/>
      <c r="BI2" s="957"/>
      <c r="BJ2" s="958"/>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1:251" s="121" customFormat="1" ht="18" customHeight="1" thickBot="1" x14ac:dyDescent="0.55000000000000004">
      <c r="B3" s="993"/>
      <c r="C3" s="982"/>
      <c r="D3" s="983"/>
      <c r="E3" s="983"/>
      <c r="F3" s="983"/>
      <c r="G3" s="983"/>
      <c r="H3" s="983"/>
      <c r="I3" s="983"/>
      <c r="J3" s="983"/>
      <c r="K3" s="983"/>
      <c r="L3" s="983"/>
      <c r="M3" s="983"/>
      <c r="N3" s="983"/>
      <c r="O3" s="983"/>
      <c r="P3" s="983"/>
      <c r="Q3" s="984"/>
      <c r="R3" s="985"/>
      <c r="S3" s="986"/>
      <c r="T3" s="986"/>
      <c r="U3" s="986"/>
      <c r="V3" s="986"/>
      <c r="W3" s="986"/>
      <c r="X3" s="986"/>
      <c r="Y3" s="986"/>
      <c r="Z3" s="986"/>
      <c r="AA3" s="986"/>
      <c r="AB3" s="986"/>
      <c r="AC3" s="986"/>
      <c r="AD3" s="986"/>
      <c r="AE3" s="986"/>
      <c r="AF3" s="986"/>
      <c r="AG3" s="986"/>
      <c r="AH3" s="986"/>
      <c r="AI3" s="987"/>
      <c r="AJ3" s="971" t="s">
        <v>11</v>
      </c>
      <c r="AK3" s="972"/>
      <c r="AL3" s="972"/>
      <c r="AM3" s="972"/>
      <c r="AN3" s="972"/>
      <c r="AO3" s="972"/>
      <c r="AP3" s="972"/>
      <c r="AQ3" s="972"/>
      <c r="AR3" s="972"/>
      <c r="AS3" s="972"/>
      <c r="AT3" s="972"/>
      <c r="AU3" s="973"/>
      <c r="AV3" s="959">
        <v>3</v>
      </c>
      <c r="AW3" s="960"/>
      <c r="AX3" s="960"/>
      <c r="AY3" s="960"/>
      <c r="AZ3" s="960"/>
      <c r="BA3" s="960"/>
      <c r="BB3" s="960"/>
      <c r="BC3" s="960"/>
      <c r="BD3" s="960"/>
      <c r="BE3" s="960"/>
      <c r="BF3" s="960"/>
      <c r="BG3" s="960"/>
      <c r="BH3" s="960"/>
      <c r="BI3" s="960"/>
      <c r="BJ3" s="96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1:251" s="121" customFormat="1" ht="22.5" customHeight="1" thickBot="1" x14ac:dyDescent="0.55000000000000004">
      <c r="B4" s="993"/>
      <c r="C4" s="946"/>
      <c r="D4" s="947"/>
      <c r="E4" s="947"/>
      <c r="F4" s="947"/>
      <c r="G4" s="947"/>
      <c r="H4" s="947"/>
      <c r="I4" s="947"/>
      <c r="J4" s="947"/>
      <c r="K4" s="947"/>
      <c r="L4" s="947"/>
      <c r="M4" s="947"/>
      <c r="N4" s="947"/>
      <c r="O4" s="947"/>
      <c r="P4" s="947"/>
      <c r="Q4" s="948"/>
      <c r="R4" s="940"/>
      <c r="S4" s="941"/>
      <c r="T4" s="941"/>
      <c r="U4" s="941"/>
      <c r="V4" s="941"/>
      <c r="W4" s="941"/>
      <c r="X4" s="941"/>
      <c r="Y4" s="941"/>
      <c r="Z4" s="941"/>
      <c r="AA4" s="941"/>
      <c r="AB4" s="941"/>
      <c r="AC4" s="941"/>
      <c r="AD4" s="941"/>
      <c r="AE4" s="941"/>
      <c r="AF4" s="941"/>
      <c r="AG4" s="941"/>
      <c r="AH4" s="941"/>
      <c r="AI4" s="942"/>
      <c r="AJ4" s="971" t="s">
        <v>12</v>
      </c>
      <c r="AK4" s="972"/>
      <c r="AL4" s="972"/>
      <c r="AM4" s="972"/>
      <c r="AN4" s="972"/>
      <c r="AO4" s="972"/>
      <c r="AP4" s="972"/>
      <c r="AQ4" s="972"/>
      <c r="AR4" s="972"/>
      <c r="AS4" s="972"/>
      <c r="AT4" s="972"/>
      <c r="AU4" s="973"/>
      <c r="AV4" s="962">
        <v>42741</v>
      </c>
      <c r="AW4" s="963"/>
      <c r="AX4" s="963"/>
      <c r="AY4" s="963"/>
      <c r="AZ4" s="963"/>
      <c r="BA4" s="963"/>
      <c r="BB4" s="963"/>
      <c r="BC4" s="963"/>
      <c r="BD4" s="963"/>
      <c r="BE4" s="963"/>
      <c r="BF4" s="963"/>
      <c r="BG4" s="963"/>
      <c r="BH4" s="963"/>
      <c r="BI4" s="963"/>
      <c r="BJ4" s="964"/>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1:251" s="121" customFormat="1" ht="30.75" customHeight="1" x14ac:dyDescent="0.5">
      <c r="B5" s="993"/>
      <c r="C5" s="943" t="s">
        <v>13</v>
      </c>
      <c r="D5" s="944"/>
      <c r="E5" s="944"/>
      <c r="F5" s="944"/>
      <c r="G5" s="944"/>
      <c r="H5" s="944"/>
      <c r="I5" s="944"/>
      <c r="J5" s="944"/>
      <c r="K5" s="944"/>
      <c r="L5" s="944"/>
      <c r="M5" s="944"/>
      <c r="N5" s="944"/>
      <c r="O5" s="944"/>
      <c r="P5" s="944"/>
      <c r="Q5" s="945"/>
      <c r="R5" s="937" t="s">
        <v>14</v>
      </c>
      <c r="S5" s="938"/>
      <c r="T5" s="938"/>
      <c r="U5" s="938"/>
      <c r="V5" s="938"/>
      <c r="W5" s="938"/>
      <c r="X5" s="938"/>
      <c r="Y5" s="938"/>
      <c r="Z5" s="938"/>
      <c r="AA5" s="938"/>
      <c r="AB5" s="938"/>
      <c r="AC5" s="938"/>
      <c r="AD5" s="938"/>
      <c r="AE5" s="938"/>
      <c r="AF5" s="938"/>
      <c r="AG5" s="938"/>
      <c r="AH5" s="938"/>
      <c r="AI5" s="939"/>
      <c r="AJ5" s="943" t="s">
        <v>15</v>
      </c>
      <c r="AK5" s="944"/>
      <c r="AL5" s="944"/>
      <c r="AM5" s="944"/>
      <c r="AN5" s="944"/>
      <c r="AO5" s="944"/>
      <c r="AP5" s="944"/>
      <c r="AQ5" s="944"/>
      <c r="AR5" s="944"/>
      <c r="AS5" s="944"/>
      <c r="AT5" s="944"/>
      <c r="AU5" s="945"/>
      <c r="AV5" s="965" t="s">
        <v>16</v>
      </c>
      <c r="AW5" s="966"/>
      <c r="AX5" s="966"/>
      <c r="AY5" s="966"/>
      <c r="AZ5" s="966"/>
      <c r="BA5" s="966"/>
      <c r="BB5" s="966"/>
      <c r="BC5" s="966"/>
      <c r="BD5" s="966"/>
      <c r="BE5" s="966"/>
      <c r="BF5" s="966"/>
      <c r="BG5" s="966"/>
      <c r="BH5" s="966"/>
      <c r="BI5" s="966"/>
      <c r="BJ5" s="967"/>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1:251" s="121" customFormat="1" ht="12.75" customHeight="1" thickBot="1" x14ac:dyDescent="0.55000000000000004">
      <c r="B6" s="994"/>
      <c r="C6" s="946"/>
      <c r="D6" s="947"/>
      <c r="E6" s="947"/>
      <c r="F6" s="947"/>
      <c r="G6" s="947"/>
      <c r="H6" s="947"/>
      <c r="I6" s="947"/>
      <c r="J6" s="947"/>
      <c r="K6" s="947"/>
      <c r="L6" s="947"/>
      <c r="M6" s="947"/>
      <c r="N6" s="947"/>
      <c r="O6" s="947"/>
      <c r="P6" s="947"/>
      <c r="Q6" s="948"/>
      <c r="R6" s="940"/>
      <c r="S6" s="941"/>
      <c r="T6" s="941"/>
      <c r="U6" s="941"/>
      <c r="V6" s="941"/>
      <c r="W6" s="941"/>
      <c r="X6" s="941"/>
      <c r="Y6" s="941"/>
      <c r="Z6" s="941"/>
      <c r="AA6" s="941"/>
      <c r="AB6" s="941"/>
      <c r="AC6" s="941"/>
      <c r="AD6" s="941"/>
      <c r="AE6" s="941"/>
      <c r="AF6" s="941"/>
      <c r="AG6" s="941"/>
      <c r="AH6" s="941"/>
      <c r="AI6" s="942"/>
      <c r="AJ6" s="946"/>
      <c r="AK6" s="947"/>
      <c r="AL6" s="947"/>
      <c r="AM6" s="947"/>
      <c r="AN6" s="947"/>
      <c r="AO6" s="947"/>
      <c r="AP6" s="947"/>
      <c r="AQ6" s="947"/>
      <c r="AR6" s="947"/>
      <c r="AS6" s="947"/>
      <c r="AT6" s="947"/>
      <c r="AU6" s="948"/>
      <c r="AV6" s="968"/>
      <c r="AW6" s="969"/>
      <c r="AX6" s="969"/>
      <c r="AY6" s="969"/>
      <c r="AZ6" s="969"/>
      <c r="BA6" s="969"/>
      <c r="BB6" s="969"/>
      <c r="BC6" s="969"/>
      <c r="BD6" s="969"/>
      <c r="BE6" s="969"/>
      <c r="BF6" s="969"/>
      <c r="BG6" s="969"/>
      <c r="BH6" s="969"/>
      <c r="BI6" s="969"/>
      <c r="BJ6" s="97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1:251" s="56" customFormat="1" ht="31.5" customHeight="1" x14ac:dyDescent="0.35">
      <c r="B7" s="979" t="s">
        <v>17</v>
      </c>
      <c r="C7" s="980"/>
      <c r="D7" s="981" t="s">
        <v>493</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t="s">
        <v>509</v>
      </c>
      <c r="AD7" s="953"/>
      <c r="AE7" s="953"/>
      <c r="AF7" s="953"/>
      <c r="AG7" s="953"/>
      <c r="AH7" s="953"/>
      <c r="AI7" s="953"/>
      <c r="AJ7" s="953"/>
      <c r="AK7" s="952" t="s">
        <v>21</v>
      </c>
      <c r="AL7" s="952"/>
      <c r="AM7" s="949" t="s">
        <v>431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1:251" s="56" customFormat="1" ht="41.25" customHeight="1" x14ac:dyDescent="0.35">
      <c r="B8" s="988" t="s">
        <v>23</v>
      </c>
      <c r="C8" s="989"/>
      <c r="D8" s="974" t="s">
        <v>510</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1074">
        <v>44914</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1:251" s="191" customFormat="1" ht="39" customHeight="1" x14ac:dyDescent="0.35">
      <c r="B9" s="1156" t="s">
        <v>283</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1:251" s="191" customFormat="1" ht="27"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1:251" s="157" customFormat="1" ht="30.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930"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1:251" s="157" customFormat="1" ht="41.2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SUM(T13:T14)</f>
        <v>0.15000000000000002</v>
      </c>
      <c r="U12" s="929"/>
      <c r="V12" s="929"/>
      <c r="W12" s="929"/>
      <c r="X12" s="158" t="s">
        <v>63</v>
      </c>
      <c r="Y12" s="158" t="s">
        <v>64</v>
      </c>
      <c r="Z12" s="931"/>
      <c r="AA12" s="929"/>
      <c r="AB12" s="929"/>
      <c r="AC12" s="929"/>
      <c r="AD12" s="929"/>
      <c r="AE12" s="928"/>
      <c r="AF12" s="160" t="s">
        <v>284</v>
      </c>
      <c r="AG12" s="160" t="s">
        <v>66</v>
      </c>
      <c r="AH12" s="160" t="s">
        <v>285</v>
      </c>
      <c r="AI12" s="928"/>
      <c r="AJ12" s="929"/>
      <c r="AK12" s="176" t="s">
        <v>68</v>
      </c>
      <c r="AL12" s="176" t="s">
        <v>69</v>
      </c>
      <c r="AM12" s="176" t="s">
        <v>70</v>
      </c>
      <c r="AN12" s="176" t="s">
        <v>174</v>
      </c>
      <c r="AO12" s="176" t="s">
        <v>286</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1:251" s="191" customFormat="1" ht="346.5" customHeight="1" x14ac:dyDescent="0.3">
      <c r="A13" s="47"/>
      <c r="B13" s="48">
        <v>1</v>
      </c>
      <c r="C13" s="49" t="s">
        <v>511</v>
      </c>
      <c r="D13" s="50">
        <v>0.5</v>
      </c>
      <c r="E13" s="51">
        <v>0.2</v>
      </c>
      <c r="F13" s="61">
        <v>0.2</v>
      </c>
      <c r="G13" s="52">
        <f>IF(ISERROR(F13/E13),"",(F13/E13))</f>
        <v>1</v>
      </c>
      <c r="H13" s="61">
        <v>0.2</v>
      </c>
      <c r="I13" s="61"/>
      <c r="J13" s="52">
        <f>IF(ISERROR(I13/H13),"",(I13/H13))</f>
        <v>0</v>
      </c>
      <c r="K13" s="61">
        <v>0.3</v>
      </c>
      <c r="L13" s="61"/>
      <c r="M13" s="52">
        <f>IF(ISERROR(L13/K13),"",(L13/K13))</f>
        <v>0</v>
      </c>
      <c r="N13" s="61">
        <v>0.3</v>
      </c>
      <c r="O13" s="61"/>
      <c r="P13" s="52">
        <f>IF(ISERROR(O13/N13),"",(O13/N13))</f>
        <v>0</v>
      </c>
      <c r="Q13" s="61">
        <f t="shared" ref="Q13:Q14" si="0">SUM(E13,H13,K13,N13)</f>
        <v>1</v>
      </c>
      <c r="R13" s="211">
        <f>SUM(F13,I13,L13,O13)</f>
        <v>0.2</v>
      </c>
      <c r="S13" s="18">
        <f>IF((IF(ISERROR(R13/Q13),0,(R13/Q13)))&gt;1,1,(IF(ISERROR(R13/Q13),0,(R13/Q13))))</f>
        <v>0.2</v>
      </c>
      <c r="T13" s="18">
        <f>S13*D13</f>
        <v>0.1</v>
      </c>
      <c r="U13" s="54" t="s">
        <v>474</v>
      </c>
      <c r="V13" s="54" t="s">
        <v>475</v>
      </c>
      <c r="W13" s="54" t="s">
        <v>476</v>
      </c>
      <c r="X13" s="54" t="s">
        <v>477</v>
      </c>
      <c r="Y13" s="54" t="s">
        <v>478</v>
      </c>
      <c r="Z13" s="52" t="s">
        <v>181</v>
      </c>
      <c r="AA13" s="52" t="s">
        <v>182</v>
      </c>
      <c r="AB13" s="52" t="s">
        <v>141</v>
      </c>
      <c r="AC13" s="52" t="s">
        <v>178</v>
      </c>
      <c r="AD13" s="52" t="s">
        <v>89</v>
      </c>
      <c r="AE13" s="52" t="s">
        <v>90</v>
      </c>
      <c r="AF13" s="52" t="s">
        <v>342</v>
      </c>
      <c r="AG13" s="76">
        <v>2023</v>
      </c>
      <c r="AH13" s="52" t="s">
        <v>342</v>
      </c>
      <c r="AI13" s="76" t="s">
        <v>92</v>
      </c>
      <c r="AJ13" s="76" t="s">
        <v>479</v>
      </c>
      <c r="AK13" s="37" t="s">
        <v>495</v>
      </c>
      <c r="AL13" s="49" t="s">
        <v>481</v>
      </c>
      <c r="AM13" s="76" t="s">
        <v>342</v>
      </c>
      <c r="AN13" s="76" t="s">
        <v>342</v>
      </c>
      <c r="AO13" s="77" t="s">
        <v>482</v>
      </c>
      <c r="AP13" s="77" t="s">
        <v>483</v>
      </c>
      <c r="AQ13" s="76" t="s">
        <v>484</v>
      </c>
      <c r="AR13" s="54" t="s">
        <v>485</v>
      </c>
      <c r="AS13" s="54" t="s">
        <v>512</v>
      </c>
      <c r="AT13" s="54" t="s">
        <v>513</v>
      </c>
      <c r="AU13" s="213">
        <f>E13</f>
        <v>0.2</v>
      </c>
      <c r="AV13" s="532">
        <f>F13</f>
        <v>0.2</v>
      </c>
      <c r="AW13" s="559" t="s">
        <v>514</v>
      </c>
      <c r="AX13" s="214" t="s">
        <v>490</v>
      </c>
      <c r="AY13" s="213">
        <f>H13</f>
        <v>0.2</v>
      </c>
      <c r="AZ13" s="75"/>
      <c r="BA13" s="142"/>
      <c r="BB13" s="214" t="s">
        <v>490</v>
      </c>
      <c r="BC13" s="213">
        <f>K13</f>
        <v>0.3</v>
      </c>
      <c r="BD13" s="75"/>
      <c r="BE13" s="214"/>
      <c r="BF13" s="214" t="s">
        <v>490</v>
      </c>
      <c r="BG13" s="213">
        <f>N13</f>
        <v>0.3</v>
      </c>
      <c r="BH13" s="75"/>
      <c r="BI13" s="215"/>
      <c r="BJ13" s="214" t="s">
        <v>490</v>
      </c>
    </row>
    <row r="14" spans="1:251" s="191" customFormat="1" ht="280.5" customHeight="1" x14ac:dyDescent="0.3">
      <c r="A14" s="47"/>
      <c r="B14" s="48">
        <v>2</v>
      </c>
      <c r="C14" s="49" t="s">
        <v>515</v>
      </c>
      <c r="D14" s="50">
        <v>0.5</v>
      </c>
      <c r="E14" s="51">
        <v>0.1</v>
      </c>
      <c r="F14" s="61">
        <v>0.1</v>
      </c>
      <c r="G14" s="52">
        <f>IF(ISERROR(F14/E14),"",(F14/E14))</f>
        <v>1</v>
      </c>
      <c r="H14" s="61">
        <v>0.3</v>
      </c>
      <c r="I14" s="61"/>
      <c r="J14" s="52">
        <f>IF(ISERROR(I14/H14),"",(I14/H14))</f>
        <v>0</v>
      </c>
      <c r="K14" s="61">
        <v>0.3</v>
      </c>
      <c r="L14" s="61"/>
      <c r="M14" s="52">
        <f>IF(ISERROR(L14/K14),"",(L14/K14))</f>
        <v>0</v>
      </c>
      <c r="N14" s="61">
        <v>0.3</v>
      </c>
      <c r="O14" s="61"/>
      <c r="P14" s="52">
        <f>IF(ISERROR(O14/N14),"",(O14/N14))</f>
        <v>0</v>
      </c>
      <c r="Q14" s="61">
        <f t="shared" si="0"/>
        <v>1</v>
      </c>
      <c r="R14" s="211">
        <f>SUM(F14,I14,L14,O14)</f>
        <v>0.1</v>
      </c>
      <c r="S14" s="18">
        <f>IF((IF(ISERROR(R14/Q14),0,(R14/Q14)))&gt;1,1,(IF(ISERROR(R14/Q14),0,(R14/Q14))))</f>
        <v>0.1</v>
      </c>
      <c r="T14" s="18">
        <f>S14*D14</f>
        <v>0.05</v>
      </c>
      <c r="U14" s="54" t="s">
        <v>516</v>
      </c>
      <c r="V14" s="54" t="s">
        <v>517</v>
      </c>
      <c r="W14" s="52" t="s">
        <v>518</v>
      </c>
      <c r="X14" s="54" t="s">
        <v>519</v>
      </c>
      <c r="Y14" s="54" t="s">
        <v>520</v>
      </c>
      <c r="Z14" s="52" t="s">
        <v>424</v>
      </c>
      <c r="AA14" s="52" t="s">
        <v>182</v>
      </c>
      <c r="AB14" s="52" t="s">
        <v>141</v>
      </c>
      <c r="AC14" s="52" t="s">
        <v>178</v>
      </c>
      <c r="AD14" s="52" t="s">
        <v>89</v>
      </c>
      <c r="AE14" s="52" t="s">
        <v>90</v>
      </c>
      <c r="AF14" s="52" t="s">
        <v>342</v>
      </c>
      <c r="AG14" s="76">
        <v>2023</v>
      </c>
      <c r="AH14" s="52" t="s">
        <v>342</v>
      </c>
      <c r="AI14" s="76" t="s">
        <v>92</v>
      </c>
      <c r="AJ14" s="76" t="s">
        <v>93</v>
      </c>
      <c r="AK14" s="37" t="s">
        <v>521</v>
      </c>
      <c r="AL14" s="49" t="s">
        <v>522</v>
      </c>
      <c r="AM14" s="76" t="s">
        <v>342</v>
      </c>
      <c r="AN14" s="77" t="s">
        <v>523</v>
      </c>
      <c r="AO14" s="77" t="s">
        <v>482</v>
      </c>
      <c r="AP14" s="77" t="s">
        <v>483</v>
      </c>
      <c r="AQ14" s="76"/>
      <c r="AR14" s="54" t="s">
        <v>524</v>
      </c>
      <c r="AS14" s="54" t="s">
        <v>525</v>
      </c>
      <c r="AT14" s="54" t="s">
        <v>513</v>
      </c>
      <c r="AU14" s="213">
        <f>E14</f>
        <v>0.1</v>
      </c>
      <c r="AV14" s="532">
        <v>0.1</v>
      </c>
      <c r="AW14" s="559" t="s">
        <v>526</v>
      </c>
      <c r="AX14" s="214" t="s">
        <v>490</v>
      </c>
      <c r="AY14" s="213">
        <f>H14</f>
        <v>0.3</v>
      </c>
      <c r="AZ14" s="75"/>
      <c r="BA14" s="142"/>
      <c r="BB14" s="214" t="s">
        <v>490</v>
      </c>
      <c r="BC14" s="213">
        <f>K14</f>
        <v>0.3</v>
      </c>
      <c r="BD14" s="75"/>
      <c r="BE14" s="214"/>
      <c r="BF14" s="214" t="s">
        <v>490</v>
      </c>
      <c r="BG14" s="213">
        <f>N14</f>
        <v>0.3</v>
      </c>
      <c r="BH14" s="75"/>
      <c r="BI14" s="215"/>
      <c r="BJ14" s="214" t="s">
        <v>490</v>
      </c>
    </row>
    <row r="21" spans="58:58" ht="12.75" customHeight="1" x14ac:dyDescent="0.35">
      <c r="BF21" s="64">
        <f>12+4+2+6+6+11+4+1+5+2+5+5+8+5</f>
        <v>76</v>
      </c>
    </row>
  </sheetData>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B13:AB43">
      <formula1>"Alcaldía Local,Central,Sectorial,"</formula1>
      <formula2>0</formula2>
    </dataValidation>
    <dataValidation type="list" operator="equal" allowBlank="1" showErrorMessage="1" sqref="AC13:AC43">
      <formula1>"Coeficiente,Índice o razón,Porcentaje,Tasa,Valor absoluto"</formula1>
      <formula2>0</formula2>
    </dataValidation>
    <dataValidation type="list" operator="equal" allowBlank="1" showErrorMessage="1" sqref="AD13:AD43">
      <formula1>"Diario,Semanal,Mensual,Bimestral ,Trimestral,Semestral ,Anual"</formula1>
      <formula2>0</formula2>
    </dataValidation>
    <dataValidation type="list" operator="equal" allowBlank="1" showErrorMessage="1" sqref="AE13:AE43">
      <formula1>"Alta ,Media ,Baja"</formula1>
      <formula2>0</formula2>
    </dataValidation>
    <dataValidation type="list" operator="equal" allowBlank="1" showErrorMessage="1" sqref="AI13:AI43">
      <formula1>"Gestión"</formula1>
      <formula2>0</formula2>
    </dataValidation>
    <dataValidation type="list" operator="equal" allowBlank="1" showErrorMessage="1" sqref="AJ13:AJ43">
      <formula1>",Distrital ,Dsitrital-Rural ,Distrital- Urbano,Entidad ,Localidad,UPZ,Departamental,Regional,Nacional"</formula1>
      <formula2>0</formula2>
    </dataValidation>
    <dataValidation type="list" operator="equal" allowBlank="1" showErrorMessage="1" sqref="AP21:AQ43">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1:Z43">
      <formula1>"Eficacia,Eficiencia,Efectividad,"</formula1>
      <formula2>0</formula2>
    </dataValidation>
    <dataValidation operator="equal" allowBlank="1" showErrorMessage="1" sqref="AK7">
      <formula1>0</formula1>
      <formula2>0</formula2>
    </dataValidation>
    <dataValidation type="list" operator="equal" allowBlank="1" showErrorMessage="1" sqref="AK21:AK43">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operator="equal" allowBlank="1" showErrorMessage="1">
          <x14:formula1>
            <xm:f>'https://scjgovcol.sharepoint.com/sites/OficinaAsesoradePlaneacin/Documentos compartidos/EVIDENCIAS SIG/POA/2023/[PROPUESTA POA 2022 DIRECCIÓN DE SEGURIDAD (1).xlsx]datos'!#REF!</xm:f>
          </x14:formula1>
          <xm:sqref>AP15:AQ20</xm:sqref>
        </x14:dataValidation>
        <x14:dataValidation type="list" allowBlank="1" showInputMessage="1" showErrorMessage="1">
          <x14:formula1>
            <xm:f>'https://scjgovcol.sharepoint.com/sites/OficinaAsesoradePlaneacin/Documentos compartidos/EVIDENCIAS SIG/POA/2023/[PROPUESTA POA 2022 DIRECCIÓN DE SEGURIDAD (1).xlsx]datos'!#REF!</xm:f>
          </x14:formula1>
          <xm:sqref>AK15:AK20 AO15:AO20</xm:sqref>
        </x14:dataValidation>
        <x14:dataValidation type="list" allowBlank="1" showInputMessage="1" showErrorMessage="1">
          <x14:formula1>
            <xm:f>'https://scjgovcol.sharepoint.com/sites/OficinaAsesoradePlaneacin/Documentos compartidos/EVIDENCIAS SIG/POA/2023/[MATRIZ POA Dirección de Seguridad.xlsx]datos'!#REF!</xm:f>
          </x14:formula1>
          <xm:sqref>AM7:AT7</xm:sqref>
        </x14:dataValidation>
        <x14:dataValidation type="list" errorStyle="information" operator="equal" showInputMessage="1" showErrorMessage="1" prompt="Escoja el Proceso del Menú desplegable">
          <x14:formula1>
            <xm:f>'https://scjgovcol.sharepoint.com/sites/OficinaAsesoradePlaneacin/Documentos compartidos/EVIDENCIAS SIG/POA/2023/[MATRIZ POA Dirección de Seguridad.xlsx]datos'!#REF!</xm:f>
          </x14:formula1>
          <xm:sqref>D7:Z7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Q14"/>
  <sheetViews>
    <sheetView showGridLines="0" zoomScale="70" zoomScaleNormal="70" workbookViewId="0">
      <selection activeCell="A2" sqref="A2"/>
    </sheetView>
  </sheetViews>
  <sheetFormatPr baseColWidth="10" defaultColWidth="12.1796875" defaultRowHeight="12.75" customHeight="1" x14ac:dyDescent="0.35"/>
  <cols>
    <col min="1" max="1" width="4.453125" customWidth="1"/>
    <col min="2" max="2" width="12.54296875" style="64" customWidth="1"/>
    <col min="3" max="3" width="38" style="64" customWidth="1"/>
    <col min="4" max="19" width="12.1796875" style="64"/>
    <col min="20" max="20" width="14" style="64" customWidth="1"/>
    <col min="21" max="21" width="26.54296875" style="64" customWidth="1"/>
    <col min="22" max="22" width="32.26953125" style="64" customWidth="1"/>
    <col min="23" max="23" width="19.1796875" style="64" customWidth="1"/>
    <col min="24" max="24" width="28.26953125" style="64" customWidth="1"/>
    <col min="25" max="25" width="28.81640625" style="64" customWidth="1"/>
    <col min="26" max="26" width="15" style="65" customWidth="1"/>
    <col min="27" max="27" width="19.26953125" style="65" customWidth="1"/>
    <col min="28" max="28" width="15" style="65" customWidth="1"/>
    <col min="29" max="29" width="19.26953125" style="65" bestFit="1" customWidth="1"/>
    <col min="30" max="30" width="18" style="65" customWidth="1"/>
    <col min="31" max="31" width="20.26953125" style="65" customWidth="1"/>
    <col min="32" max="33" width="12.1796875" style="65"/>
    <col min="34" max="34" width="13" style="65" customWidth="1"/>
    <col min="35" max="35" width="21" style="65" customWidth="1"/>
    <col min="36" max="36" width="20.1796875" style="65" customWidth="1"/>
    <col min="37" max="37" width="55.453125" style="65" customWidth="1"/>
    <col min="38" max="38" width="43.1796875" style="221" customWidth="1"/>
    <col min="39" max="39" width="15" style="65" customWidth="1"/>
    <col min="40" max="40" width="13.453125" style="65" customWidth="1"/>
    <col min="41" max="41" width="24.81640625" style="65" customWidth="1"/>
    <col min="42" max="42" width="24.1796875" style="65" customWidth="1"/>
    <col min="43" max="43" width="22.453125" style="65" bestFit="1" customWidth="1"/>
    <col min="44" max="44" width="21.54296875" style="65" customWidth="1"/>
    <col min="45" max="45" width="27" style="65" customWidth="1"/>
    <col min="46" max="46" width="17.81640625" style="65" customWidth="1"/>
    <col min="47" max="47" width="15.81640625" style="65" customWidth="1"/>
    <col min="48" max="48" width="14.1796875" style="65" customWidth="1"/>
    <col min="49" max="49" width="29.26953125" style="65" customWidth="1"/>
    <col min="50" max="50" width="15" style="64" customWidth="1"/>
    <col min="51" max="51" width="14.1796875" style="64" customWidth="1"/>
    <col min="52" max="52" width="12.1796875" style="64" customWidth="1"/>
    <col min="53" max="53" width="15.1796875" style="64" customWidth="1"/>
    <col min="54" max="54" width="19.54296875" style="64" customWidth="1"/>
    <col min="55" max="55" width="15.81640625" style="64" customWidth="1"/>
    <col min="56" max="56" width="12.1796875" style="64" customWidth="1"/>
    <col min="57" max="57" width="15.1796875" style="64" customWidth="1"/>
    <col min="58" max="58" width="17" style="64" customWidth="1"/>
    <col min="59" max="59" width="13.7265625" style="64" customWidth="1"/>
    <col min="60" max="60" width="12.1796875" style="64" customWidth="1"/>
    <col min="61" max="61" width="14.81640625" style="64" customWidth="1"/>
    <col min="62" max="62" width="15.1796875" style="64" customWidth="1"/>
    <col min="63" max="64" width="12.1796875" style="64" customWidth="1"/>
    <col min="65" max="251" width="12.1796875" style="64"/>
  </cols>
  <sheetData>
    <row r="2" spans="1:251" s="121" customFormat="1" ht="30.75" customHeight="1" x14ac:dyDescent="0.5">
      <c r="B2" s="1150"/>
      <c r="C2" s="1138" t="s">
        <v>7</v>
      </c>
      <c r="D2" s="1138"/>
      <c r="E2" s="1138"/>
      <c r="F2" s="1138"/>
      <c r="G2" s="1138"/>
      <c r="H2" s="1138"/>
      <c r="I2" s="1138"/>
      <c r="J2" s="1138"/>
      <c r="K2" s="1138"/>
      <c r="L2" s="1138"/>
      <c r="M2" s="1138"/>
      <c r="N2" s="1138"/>
      <c r="O2" s="1138"/>
      <c r="P2" s="1138"/>
      <c r="Q2" s="1138"/>
      <c r="R2" s="1139" t="s">
        <v>170</v>
      </c>
      <c r="S2" s="1139"/>
      <c r="T2" s="1139"/>
      <c r="U2" s="1139"/>
      <c r="V2" s="1139"/>
      <c r="W2" s="1139"/>
      <c r="X2" s="1139"/>
      <c r="Y2" s="1139"/>
      <c r="Z2" s="1139"/>
      <c r="AA2" s="1139"/>
      <c r="AB2" s="1139"/>
      <c r="AC2" s="1139"/>
      <c r="AD2" s="1139"/>
      <c r="AE2" s="1139"/>
      <c r="AF2" s="1139"/>
      <c r="AG2" s="1139"/>
      <c r="AH2" s="1139"/>
      <c r="AI2" s="1139"/>
      <c r="AJ2" s="1138" t="s">
        <v>9</v>
      </c>
      <c r="AK2" s="1138"/>
      <c r="AL2" s="1138"/>
      <c r="AM2" s="1138"/>
      <c r="AN2" s="1138"/>
      <c r="AO2" s="1138"/>
      <c r="AP2" s="1138"/>
      <c r="AQ2" s="1138"/>
      <c r="AR2" s="1138"/>
      <c r="AS2" s="1138"/>
      <c r="AT2" s="1138"/>
      <c r="AU2" s="1138"/>
      <c r="AV2" s="1140" t="s">
        <v>10</v>
      </c>
      <c r="AW2" s="1140"/>
      <c r="AX2" s="1140"/>
      <c r="AY2" s="1140"/>
      <c r="AZ2" s="1140"/>
      <c r="BA2" s="1140"/>
      <c r="BB2" s="1140"/>
      <c r="BC2" s="1140"/>
      <c r="BD2" s="1140"/>
      <c r="BE2" s="1140"/>
      <c r="BF2" s="1140"/>
      <c r="BG2" s="1140"/>
      <c r="BH2" s="1140"/>
      <c r="BI2" s="1140"/>
      <c r="BJ2" s="114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1:251" s="121" customFormat="1" ht="18" customHeight="1" x14ac:dyDescent="0.5">
      <c r="B3" s="1150"/>
      <c r="C3" s="1138"/>
      <c r="D3" s="1138"/>
      <c r="E3" s="1138"/>
      <c r="F3" s="1138"/>
      <c r="G3" s="1138"/>
      <c r="H3" s="1138"/>
      <c r="I3" s="1138"/>
      <c r="J3" s="1138"/>
      <c r="K3" s="1138"/>
      <c r="L3" s="1138"/>
      <c r="M3" s="1138"/>
      <c r="N3" s="1138"/>
      <c r="O3" s="1138"/>
      <c r="P3" s="1138"/>
      <c r="Q3" s="1138"/>
      <c r="R3" s="1139"/>
      <c r="S3" s="1139"/>
      <c r="T3" s="1139"/>
      <c r="U3" s="1139"/>
      <c r="V3" s="1139"/>
      <c r="W3" s="1139"/>
      <c r="X3" s="1139"/>
      <c r="Y3" s="1139"/>
      <c r="Z3" s="1139"/>
      <c r="AA3" s="1139"/>
      <c r="AB3" s="1139"/>
      <c r="AC3" s="1139"/>
      <c r="AD3" s="1139"/>
      <c r="AE3" s="1139"/>
      <c r="AF3" s="1139"/>
      <c r="AG3" s="1139"/>
      <c r="AH3" s="1139"/>
      <c r="AI3" s="1139"/>
      <c r="AJ3" s="1138" t="s">
        <v>11</v>
      </c>
      <c r="AK3" s="1138"/>
      <c r="AL3" s="1138"/>
      <c r="AM3" s="1138"/>
      <c r="AN3" s="1138"/>
      <c r="AO3" s="1138"/>
      <c r="AP3" s="1138"/>
      <c r="AQ3" s="1138"/>
      <c r="AR3" s="1138"/>
      <c r="AS3" s="1138"/>
      <c r="AT3" s="1138"/>
      <c r="AU3" s="1138"/>
      <c r="AV3" s="1141">
        <v>3</v>
      </c>
      <c r="AW3" s="1141"/>
      <c r="AX3" s="1141"/>
      <c r="AY3" s="1141"/>
      <c r="AZ3" s="1141"/>
      <c r="BA3" s="1141"/>
      <c r="BB3" s="1141"/>
      <c r="BC3" s="1141"/>
      <c r="BD3" s="1141"/>
      <c r="BE3" s="1141"/>
      <c r="BF3" s="1141"/>
      <c r="BG3" s="1141"/>
      <c r="BH3" s="1141"/>
      <c r="BI3" s="1141"/>
      <c r="BJ3" s="114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1:251" s="121" customFormat="1" ht="19.5" customHeight="1" x14ac:dyDescent="0.5">
      <c r="B4" s="1150"/>
      <c r="C4" s="1138"/>
      <c r="D4" s="1138"/>
      <c r="E4" s="1138"/>
      <c r="F4" s="1138"/>
      <c r="G4" s="1138"/>
      <c r="H4" s="1138"/>
      <c r="I4" s="1138"/>
      <c r="J4" s="1138"/>
      <c r="K4" s="1138"/>
      <c r="L4" s="1138"/>
      <c r="M4" s="1138"/>
      <c r="N4" s="1138"/>
      <c r="O4" s="1138"/>
      <c r="P4" s="1138"/>
      <c r="Q4" s="1138"/>
      <c r="R4" s="1139"/>
      <c r="S4" s="1139"/>
      <c r="T4" s="1139"/>
      <c r="U4" s="1139"/>
      <c r="V4" s="1139"/>
      <c r="W4" s="1139"/>
      <c r="X4" s="1139"/>
      <c r="Y4" s="1139"/>
      <c r="Z4" s="1139"/>
      <c r="AA4" s="1139"/>
      <c r="AB4" s="1139"/>
      <c r="AC4" s="1139"/>
      <c r="AD4" s="1139"/>
      <c r="AE4" s="1139"/>
      <c r="AF4" s="1139"/>
      <c r="AG4" s="1139"/>
      <c r="AH4" s="1139"/>
      <c r="AI4" s="1139"/>
      <c r="AJ4" s="1138" t="s">
        <v>12</v>
      </c>
      <c r="AK4" s="1138"/>
      <c r="AL4" s="1138"/>
      <c r="AM4" s="1138"/>
      <c r="AN4" s="1138"/>
      <c r="AO4" s="1138"/>
      <c r="AP4" s="1138"/>
      <c r="AQ4" s="1138"/>
      <c r="AR4" s="1138"/>
      <c r="AS4" s="1138"/>
      <c r="AT4" s="1138"/>
      <c r="AU4" s="1138"/>
      <c r="AV4" s="1142">
        <v>42741</v>
      </c>
      <c r="AW4" s="1142"/>
      <c r="AX4" s="1142"/>
      <c r="AY4" s="1142"/>
      <c r="AZ4" s="1142"/>
      <c r="BA4" s="1142"/>
      <c r="BB4" s="1142"/>
      <c r="BC4" s="1142"/>
      <c r="BD4" s="1142"/>
      <c r="BE4" s="1142"/>
      <c r="BF4" s="1142"/>
      <c r="BG4" s="1142"/>
      <c r="BH4" s="1142"/>
      <c r="BI4" s="1142"/>
      <c r="BJ4" s="1142"/>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1:251" s="121" customFormat="1" ht="18.75" customHeight="1" x14ac:dyDescent="0.5">
      <c r="B5" s="1150"/>
      <c r="C5" s="1138" t="s">
        <v>13</v>
      </c>
      <c r="D5" s="1138"/>
      <c r="E5" s="1138"/>
      <c r="F5" s="1138"/>
      <c r="G5" s="1138"/>
      <c r="H5" s="1138"/>
      <c r="I5" s="1138"/>
      <c r="J5" s="1138"/>
      <c r="K5" s="1138"/>
      <c r="L5" s="1138"/>
      <c r="M5" s="1138"/>
      <c r="N5" s="1138"/>
      <c r="O5" s="1138"/>
      <c r="P5" s="1138"/>
      <c r="Q5" s="1138"/>
      <c r="R5" s="1139" t="s">
        <v>14</v>
      </c>
      <c r="S5" s="1139"/>
      <c r="T5" s="1139"/>
      <c r="U5" s="1139"/>
      <c r="V5" s="1139"/>
      <c r="W5" s="1139"/>
      <c r="X5" s="1139"/>
      <c r="Y5" s="1139"/>
      <c r="Z5" s="1139"/>
      <c r="AA5" s="1139"/>
      <c r="AB5" s="1139"/>
      <c r="AC5" s="1139"/>
      <c r="AD5" s="1139"/>
      <c r="AE5" s="1139"/>
      <c r="AF5" s="1139"/>
      <c r="AG5" s="1139"/>
      <c r="AH5" s="1139"/>
      <c r="AI5" s="1139"/>
      <c r="AJ5" s="1138" t="s">
        <v>15</v>
      </c>
      <c r="AK5" s="1138"/>
      <c r="AL5" s="1138"/>
      <c r="AM5" s="1138"/>
      <c r="AN5" s="1138"/>
      <c r="AO5" s="1138"/>
      <c r="AP5" s="1138"/>
      <c r="AQ5" s="1138"/>
      <c r="AR5" s="1138"/>
      <c r="AS5" s="1138"/>
      <c r="AT5" s="1138"/>
      <c r="AU5" s="1138"/>
      <c r="AV5" s="1141" t="s">
        <v>16</v>
      </c>
      <c r="AW5" s="1141"/>
      <c r="AX5" s="1141"/>
      <c r="AY5" s="1141"/>
      <c r="AZ5" s="1141"/>
      <c r="BA5" s="1141"/>
      <c r="BB5" s="1141"/>
      <c r="BC5" s="1141"/>
      <c r="BD5" s="1141"/>
      <c r="BE5" s="1141"/>
      <c r="BF5" s="1141"/>
      <c r="BG5" s="1141"/>
      <c r="BH5" s="1141"/>
      <c r="BI5" s="1141"/>
      <c r="BJ5" s="1141"/>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1:251" s="121" customFormat="1" ht="19.5" customHeight="1" x14ac:dyDescent="0.5">
      <c r="B6" s="1150"/>
      <c r="C6" s="1138"/>
      <c r="D6" s="1138"/>
      <c r="E6" s="1138"/>
      <c r="F6" s="1138"/>
      <c r="G6" s="1138"/>
      <c r="H6" s="1138"/>
      <c r="I6" s="1138"/>
      <c r="J6" s="1138"/>
      <c r="K6" s="1138"/>
      <c r="L6" s="1138"/>
      <c r="M6" s="1138"/>
      <c r="N6" s="1138"/>
      <c r="O6" s="1138"/>
      <c r="P6" s="1138"/>
      <c r="Q6" s="1138"/>
      <c r="R6" s="1139"/>
      <c r="S6" s="1139"/>
      <c r="T6" s="1139"/>
      <c r="U6" s="1139"/>
      <c r="V6" s="1139"/>
      <c r="W6" s="1139"/>
      <c r="X6" s="1139"/>
      <c r="Y6" s="1139"/>
      <c r="Z6" s="1139"/>
      <c r="AA6" s="1139"/>
      <c r="AB6" s="1139"/>
      <c r="AC6" s="1139"/>
      <c r="AD6" s="1139"/>
      <c r="AE6" s="1139"/>
      <c r="AF6" s="1139"/>
      <c r="AG6" s="1139"/>
      <c r="AH6" s="1139"/>
      <c r="AI6" s="1139"/>
      <c r="AJ6" s="1138"/>
      <c r="AK6" s="1138"/>
      <c r="AL6" s="1138"/>
      <c r="AM6" s="1138"/>
      <c r="AN6" s="1138"/>
      <c r="AO6" s="1138"/>
      <c r="AP6" s="1138"/>
      <c r="AQ6" s="1138"/>
      <c r="AR6" s="1138"/>
      <c r="AS6" s="1138"/>
      <c r="AT6" s="1138"/>
      <c r="AU6" s="1138"/>
      <c r="AV6" s="1141"/>
      <c r="AW6" s="1141"/>
      <c r="AX6" s="1141"/>
      <c r="AY6" s="1141"/>
      <c r="AZ6" s="1141"/>
      <c r="BA6" s="1141"/>
      <c r="BB6" s="1141"/>
      <c r="BC6" s="1141"/>
      <c r="BD6" s="1141"/>
      <c r="BE6" s="1141"/>
      <c r="BF6" s="1141"/>
      <c r="BG6" s="1141"/>
      <c r="BH6" s="1141"/>
      <c r="BI6" s="1141"/>
      <c r="BJ6" s="1141"/>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1:251" s="56" customFormat="1" ht="43.5" customHeight="1" x14ac:dyDescent="0.35">
      <c r="B7" s="1144" t="s">
        <v>17</v>
      </c>
      <c r="C7" s="1144"/>
      <c r="D7" s="1145" t="s">
        <v>527</v>
      </c>
      <c r="E7" s="1145"/>
      <c r="F7" s="1145"/>
      <c r="G7" s="1145"/>
      <c r="H7" s="1145"/>
      <c r="I7" s="1145"/>
      <c r="J7" s="1145"/>
      <c r="K7" s="1145"/>
      <c r="L7" s="1145"/>
      <c r="M7" s="1145"/>
      <c r="N7" s="1145"/>
      <c r="O7" s="1145"/>
      <c r="P7" s="1145"/>
      <c r="Q7" s="1145"/>
      <c r="R7" s="1145"/>
      <c r="S7" s="1145"/>
      <c r="T7" s="1145"/>
      <c r="U7" s="1145"/>
      <c r="V7" s="1145"/>
      <c r="W7" s="1145"/>
      <c r="X7" s="1145"/>
      <c r="Y7" s="1145"/>
      <c r="Z7" s="1145"/>
      <c r="AA7" s="1146" t="s">
        <v>19</v>
      </c>
      <c r="AB7" s="1146"/>
      <c r="AC7" s="1147"/>
      <c r="AD7" s="1147"/>
      <c r="AE7" s="1147"/>
      <c r="AF7" s="1147"/>
      <c r="AG7" s="1147"/>
      <c r="AH7" s="1147"/>
      <c r="AI7" s="1147"/>
      <c r="AJ7" s="1147"/>
      <c r="AK7" s="1146" t="s">
        <v>21</v>
      </c>
      <c r="AL7" s="1146"/>
      <c r="AM7" s="1148" t="s">
        <v>431</v>
      </c>
      <c r="AN7" s="1148"/>
      <c r="AO7" s="1148"/>
      <c r="AP7" s="1148"/>
      <c r="AQ7" s="1148"/>
      <c r="AR7" s="1148"/>
      <c r="AS7" s="1148"/>
      <c r="AT7" s="1148"/>
      <c r="AU7" s="1149"/>
      <c r="AV7" s="1149"/>
      <c r="AW7" s="1149"/>
      <c r="AX7" s="1149"/>
      <c r="AY7" s="1149"/>
      <c r="AZ7" s="1149"/>
      <c r="BA7" s="1149"/>
      <c r="BB7" s="1149"/>
      <c r="BC7" s="1149"/>
      <c r="BD7" s="1149"/>
      <c r="BE7" s="1149"/>
      <c r="BF7" s="1149"/>
      <c r="BG7" s="1149"/>
      <c r="BH7" s="1149"/>
      <c r="BI7" s="1149"/>
      <c r="BJ7" s="1149"/>
    </row>
    <row r="8" spans="1:251" s="56" customFormat="1" ht="43.5" customHeight="1" x14ac:dyDescent="0.35">
      <c r="B8" s="1144" t="s">
        <v>23</v>
      </c>
      <c r="C8" s="1144"/>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1"/>
      <c r="AH8" s="1161"/>
      <c r="AI8" s="1161"/>
      <c r="AJ8" s="1161"/>
      <c r="AK8" s="1161"/>
      <c r="AL8" s="1161"/>
      <c r="AM8" s="216" t="s">
        <v>25</v>
      </c>
      <c r="AN8" s="1146"/>
      <c r="AO8" s="1146"/>
      <c r="AP8" s="1146"/>
      <c r="AQ8" s="1146"/>
      <c r="AR8" s="1146"/>
      <c r="AS8" s="1146"/>
      <c r="AT8" s="1146"/>
      <c r="AU8" s="1149"/>
      <c r="AV8" s="1149"/>
      <c r="AW8" s="1149"/>
      <c r="AX8" s="1149"/>
      <c r="AY8" s="1149"/>
      <c r="AZ8" s="1149"/>
      <c r="BA8" s="1149"/>
      <c r="BB8" s="1149"/>
      <c r="BC8" s="1149"/>
      <c r="BD8" s="1149"/>
      <c r="BE8" s="1149"/>
      <c r="BF8" s="1149"/>
      <c r="BG8" s="1149"/>
      <c r="BH8" s="1149"/>
      <c r="BI8" s="1149"/>
      <c r="BJ8" s="1149"/>
    </row>
    <row r="9" spans="1:251" s="56" customFormat="1" ht="43.5" customHeight="1" x14ac:dyDescent="0.35">
      <c r="B9" s="991" t="s">
        <v>283</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1152" t="s">
        <v>27</v>
      </c>
      <c r="AV9" s="854"/>
      <c r="AW9" s="854"/>
      <c r="AX9" s="854"/>
      <c r="AY9" s="854"/>
      <c r="AZ9" s="854"/>
      <c r="BA9" s="854"/>
      <c r="BB9" s="854"/>
      <c r="BC9" s="854"/>
      <c r="BD9" s="854"/>
      <c r="BE9" s="854"/>
      <c r="BF9" s="854"/>
      <c r="BG9" s="854"/>
      <c r="BH9" s="854"/>
      <c r="BI9" s="854"/>
      <c r="BJ9" s="854"/>
    </row>
    <row r="10" spans="1:251" s="191" customFormat="1" ht="43.5" customHeight="1" x14ac:dyDescent="0.35">
      <c r="B10" s="928"/>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143"/>
      <c r="AV10" s="1143"/>
      <c r="AW10" s="1143"/>
      <c r="AX10" s="1143"/>
      <c r="AY10" s="1143"/>
      <c r="AZ10" s="1143"/>
      <c r="BA10" s="1143"/>
      <c r="BB10" s="1143"/>
      <c r="BC10" s="1143"/>
      <c r="BD10" s="1143"/>
      <c r="BE10" s="1143"/>
      <c r="BF10" s="1143"/>
      <c r="BG10" s="1143"/>
      <c r="BH10" s="1143"/>
      <c r="BI10" s="1143"/>
      <c r="BJ10" s="1143"/>
    </row>
    <row r="11" spans="1:251" s="157" customFormat="1" ht="43.5" customHeight="1" x14ac:dyDescent="0.35">
      <c r="B11" s="928"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930" t="s">
        <v>43</v>
      </c>
      <c r="AA11" s="928" t="s">
        <v>44</v>
      </c>
      <c r="AB11" s="928" t="s">
        <v>45</v>
      </c>
      <c r="AC11" s="928" t="s">
        <v>46</v>
      </c>
      <c r="AD11" s="928" t="s">
        <v>47</v>
      </c>
      <c r="AE11" s="928" t="s">
        <v>48</v>
      </c>
      <c r="AF11" s="928" t="s">
        <v>49</v>
      </c>
      <c r="AG11" s="928"/>
      <c r="AH11" s="928"/>
      <c r="AI11" s="928" t="s">
        <v>50</v>
      </c>
      <c r="AJ11" s="928" t="s">
        <v>51</v>
      </c>
      <c r="AK11" s="1153" t="s">
        <v>52</v>
      </c>
      <c r="AL11" s="1153"/>
      <c r="AM11" s="1153"/>
      <c r="AN11" s="1153"/>
      <c r="AO11" s="1153"/>
      <c r="AP11" s="1153"/>
      <c r="AQ11" s="1153"/>
      <c r="AR11" s="1154" t="s">
        <v>53</v>
      </c>
      <c r="AS11" s="928" t="s">
        <v>54</v>
      </c>
      <c r="AT11" s="928" t="s">
        <v>55</v>
      </c>
      <c r="AU11" s="859"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59" t="s">
        <v>58</v>
      </c>
    </row>
    <row r="12" spans="1:251" s="157" customFormat="1" ht="43.5" customHeight="1" x14ac:dyDescent="0.35">
      <c r="B12" s="928"/>
      <c r="C12" s="928"/>
      <c r="D12" s="928"/>
      <c r="E12" s="160" t="s">
        <v>60</v>
      </c>
      <c r="F12" s="160" t="s">
        <v>61</v>
      </c>
      <c r="G12" s="160" t="s">
        <v>62</v>
      </c>
      <c r="H12" s="160" t="s">
        <v>60</v>
      </c>
      <c r="I12" s="160" t="s">
        <v>61</v>
      </c>
      <c r="J12" s="160" t="s">
        <v>62</v>
      </c>
      <c r="K12" s="160" t="s">
        <v>60</v>
      </c>
      <c r="L12" s="160" t="s">
        <v>61</v>
      </c>
      <c r="M12" s="160" t="s">
        <v>62</v>
      </c>
      <c r="N12" s="160" t="s">
        <v>60</v>
      </c>
      <c r="O12" s="160" t="s">
        <v>61</v>
      </c>
      <c r="P12" s="160" t="s">
        <v>62</v>
      </c>
      <c r="Q12" s="160" t="s">
        <v>60</v>
      </c>
      <c r="R12" s="160" t="s">
        <v>61</v>
      </c>
      <c r="S12" s="160" t="s">
        <v>62</v>
      </c>
      <c r="T12" s="217">
        <f>SUM(T13:T14)</f>
        <v>0.125</v>
      </c>
      <c r="U12" s="928"/>
      <c r="V12" s="928"/>
      <c r="W12" s="928"/>
      <c r="X12" s="160" t="s">
        <v>63</v>
      </c>
      <c r="Y12" s="160" t="s">
        <v>64</v>
      </c>
      <c r="Z12" s="930"/>
      <c r="AA12" s="928"/>
      <c r="AB12" s="928"/>
      <c r="AC12" s="928"/>
      <c r="AD12" s="928"/>
      <c r="AE12" s="928"/>
      <c r="AF12" s="160" t="s">
        <v>284</v>
      </c>
      <c r="AG12" s="160" t="s">
        <v>66</v>
      </c>
      <c r="AH12" s="160" t="s">
        <v>285</v>
      </c>
      <c r="AI12" s="928"/>
      <c r="AJ12" s="928"/>
      <c r="AK12" s="218" t="s">
        <v>68</v>
      </c>
      <c r="AL12" s="219" t="s">
        <v>69</v>
      </c>
      <c r="AM12" s="218" t="s">
        <v>70</v>
      </c>
      <c r="AN12" s="218" t="s">
        <v>174</v>
      </c>
      <c r="AO12" s="218" t="s">
        <v>286</v>
      </c>
      <c r="AP12" s="218" t="s">
        <v>72</v>
      </c>
      <c r="AQ12" s="218" t="s">
        <v>73</v>
      </c>
      <c r="AR12" s="1154"/>
      <c r="AS12" s="928"/>
      <c r="AT12" s="928"/>
      <c r="AU12" s="220" t="s">
        <v>74</v>
      </c>
      <c r="AV12" s="220" t="s">
        <v>75</v>
      </c>
      <c r="AW12" s="220" t="s">
        <v>76</v>
      </c>
      <c r="AX12" s="220" t="s">
        <v>77</v>
      </c>
      <c r="AY12" s="220" t="s">
        <v>74</v>
      </c>
      <c r="AZ12" s="220" t="s">
        <v>75</v>
      </c>
      <c r="BA12" s="220" t="s">
        <v>76</v>
      </c>
      <c r="BB12" s="220" t="s">
        <v>77</v>
      </c>
      <c r="BC12" s="220" t="s">
        <v>74</v>
      </c>
      <c r="BD12" s="220" t="s">
        <v>75</v>
      </c>
      <c r="BE12" s="220" t="s">
        <v>76</v>
      </c>
      <c r="BF12" s="220" t="s">
        <v>77</v>
      </c>
      <c r="BG12" s="220" t="s">
        <v>74</v>
      </c>
      <c r="BH12" s="220" t="s">
        <v>75</v>
      </c>
      <c r="BI12" s="220" t="s">
        <v>76</v>
      </c>
      <c r="BJ12" s="220" t="s">
        <v>78</v>
      </c>
    </row>
    <row r="13" spans="1:251" s="157" customFormat="1" ht="123" customHeight="1" x14ac:dyDescent="0.35">
      <c r="B13" s="48">
        <v>1</v>
      </c>
      <c r="C13" s="54" t="s">
        <v>528</v>
      </c>
      <c r="D13" s="50">
        <v>0.5</v>
      </c>
      <c r="E13" s="51">
        <v>0.25</v>
      </c>
      <c r="F13" s="61">
        <v>0.25</v>
      </c>
      <c r="G13" s="52">
        <f>IF(ISERROR(F13/E13),"",(F13/E13))</f>
        <v>1</v>
      </c>
      <c r="H13" s="61">
        <v>0.25</v>
      </c>
      <c r="I13" s="61"/>
      <c r="J13" s="52">
        <f>IF(ISERROR(I13/H13),"",(I13/H13))</f>
        <v>0</v>
      </c>
      <c r="K13" s="61">
        <v>0.25</v>
      </c>
      <c r="L13" s="61"/>
      <c r="M13" s="18">
        <f>IF(ISERROR(L13/K13),"",(L13/K13))</f>
        <v>0</v>
      </c>
      <c r="N13" s="61">
        <v>0.25</v>
      </c>
      <c r="O13" s="61"/>
      <c r="P13" s="52">
        <f>IF(ISERROR(O13/N13),"",(O13/N13))</f>
        <v>0</v>
      </c>
      <c r="Q13" s="61">
        <f>SUM(E13,H13,K13,N13)</f>
        <v>1</v>
      </c>
      <c r="R13" s="53">
        <f>SUM(F13,I13,L13,O13)</f>
        <v>0.25</v>
      </c>
      <c r="S13" s="52">
        <f>IF((IF(ISERROR(R13/Q13),0,(R13/Q13)))&gt;1,1,(IF(ISERROR(R13/Q13),0,(R13/Q13))))</f>
        <v>0.25</v>
      </c>
      <c r="T13" s="52">
        <f>S13*D13</f>
        <v>0.125</v>
      </c>
      <c r="U13" s="54" t="s">
        <v>529</v>
      </c>
      <c r="V13" s="54" t="s">
        <v>530</v>
      </c>
      <c r="W13" s="54" t="s">
        <v>178</v>
      </c>
      <c r="X13" s="54" t="s">
        <v>531</v>
      </c>
      <c r="Y13" s="54" t="s">
        <v>532</v>
      </c>
      <c r="Z13" s="52" t="s">
        <v>424</v>
      </c>
      <c r="AA13" s="52" t="s">
        <v>533</v>
      </c>
      <c r="AB13" s="52" t="s">
        <v>141</v>
      </c>
      <c r="AC13" s="52" t="s">
        <v>178</v>
      </c>
      <c r="AD13" s="52" t="s">
        <v>209</v>
      </c>
      <c r="AE13" s="52" t="s">
        <v>210</v>
      </c>
      <c r="AF13" s="52">
        <v>1</v>
      </c>
      <c r="AG13" s="76">
        <v>2022</v>
      </c>
      <c r="AH13" s="52">
        <v>2022</v>
      </c>
      <c r="AI13" s="76" t="s">
        <v>92</v>
      </c>
      <c r="AJ13" s="76" t="s">
        <v>93</v>
      </c>
      <c r="AK13" s="37" t="s">
        <v>367</v>
      </c>
      <c r="AL13" s="278"/>
      <c r="AM13" s="76"/>
      <c r="AN13" s="76"/>
      <c r="AO13" s="77" t="s">
        <v>534</v>
      </c>
      <c r="AP13" s="77"/>
      <c r="AQ13" s="76"/>
      <c r="AR13" s="54" t="s">
        <v>535</v>
      </c>
      <c r="AS13" s="54"/>
      <c r="AT13" s="54" t="s">
        <v>536</v>
      </c>
      <c r="AU13" s="653">
        <f>E13</f>
        <v>0.25</v>
      </c>
      <c r="AV13" s="675">
        <v>0.25</v>
      </c>
      <c r="AW13" s="676" t="s">
        <v>537</v>
      </c>
      <c r="AX13" s="677" t="s">
        <v>538</v>
      </c>
      <c r="AY13" s="213">
        <f>H13</f>
        <v>0.25</v>
      </c>
      <c r="AZ13" s="75"/>
      <c r="BA13" s="142"/>
      <c r="BB13" s="214"/>
      <c r="BC13" s="213">
        <f>K13</f>
        <v>0.25</v>
      </c>
      <c r="BD13" s="75"/>
      <c r="BE13" s="214"/>
      <c r="BF13" s="214"/>
      <c r="BG13" s="213">
        <f>N13</f>
        <v>0.25</v>
      </c>
      <c r="BH13" s="75"/>
      <c r="BI13" s="215"/>
      <c r="BJ13" s="214"/>
    </row>
    <row r="14" spans="1:251" s="191" customFormat="1" ht="140.25" customHeight="1" x14ac:dyDescent="0.3">
      <c r="A14" s="47"/>
      <c r="B14" s="48">
        <v>2</v>
      </c>
      <c r="C14" s="54" t="s">
        <v>539</v>
      </c>
      <c r="D14" s="50">
        <v>0.5</v>
      </c>
      <c r="E14" s="51"/>
      <c r="F14" s="61"/>
      <c r="G14" s="52">
        <v>0</v>
      </c>
      <c r="H14" s="61">
        <v>0.5</v>
      </c>
      <c r="I14" s="61"/>
      <c r="J14" s="52">
        <f>IF(ISERROR(I14/H14),"",(I14/H14))</f>
        <v>0</v>
      </c>
      <c r="K14" s="61"/>
      <c r="L14" s="61"/>
      <c r="M14" s="52">
        <v>0</v>
      </c>
      <c r="N14" s="61">
        <v>0.5</v>
      </c>
      <c r="O14" s="61"/>
      <c r="P14" s="52">
        <f>IF(ISERROR(O14/N14),"",(O14/N14))</f>
        <v>0</v>
      </c>
      <c r="Q14" s="61">
        <f>SUM(E14,H14,K14,N14)</f>
        <v>1</v>
      </c>
      <c r="R14" s="53">
        <f>SUM(F14,I14,L14,O14)</f>
        <v>0</v>
      </c>
      <c r="S14" s="52">
        <f>IF((IF(ISERROR(R14/Q14),0,(R14/Q14)))&gt;1,1,(IF(ISERROR(R14/Q14),0,(R14/Q14))))</f>
        <v>0</v>
      </c>
      <c r="T14" s="52">
        <f>S14*D14</f>
        <v>0</v>
      </c>
      <c r="U14" s="54" t="s">
        <v>540</v>
      </c>
      <c r="V14" s="54" t="s">
        <v>541</v>
      </c>
      <c r="W14" s="54" t="s">
        <v>178</v>
      </c>
      <c r="X14" s="54" t="s">
        <v>542</v>
      </c>
      <c r="Y14" s="54" t="s">
        <v>543</v>
      </c>
      <c r="Z14" s="52" t="s">
        <v>424</v>
      </c>
      <c r="AA14" s="52" t="s">
        <v>533</v>
      </c>
      <c r="AB14" s="52" t="s">
        <v>141</v>
      </c>
      <c r="AC14" s="52" t="s">
        <v>178</v>
      </c>
      <c r="AD14" s="52" t="s">
        <v>341</v>
      </c>
      <c r="AE14" s="52" t="s">
        <v>90</v>
      </c>
      <c r="AF14" s="52">
        <v>1</v>
      </c>
      <c r="AG14" s="76">
        <v>2021</v>
      </c>
      <c r="AH14" s="52">
        <v>2021</v>
      </c>
      <c r="AI14" s="76" t="s">
        <v>92</v>
      </c>
      <c r="AJ14" s="76" t="s">
        <v>93</v>
      </c>
      <c r="AK14" s="37" t="s">
        <v>367</v>
      </c>
      <c r="AL14" s="278"/>
      <c r="AM14" s="76"/>
      <c r="AN14" s="76"/>
      <c r="AO14" s="77"/>
      <c r="AP14" s="77"/>
      <c r="AQ14" s="76"/>
      <c r="AR14" s="54" t="s">
        <v>535</v>
      </c>
      <c r="AS14" s="54"/>
      <c r="AT14" s="54" t="s">
        <v>536</v>
      </c>
      <c r="AU14" s="213">
        <f>E14</f>
        <v>0</v>
      </c>
      <c r="AV14" s="75"/>
      <c r="AW14" s="214" t="s">
        <v>544</v>
      </c>
      <c r="AX14" s="214"/>
      <c r="AY14" s="213">
        <f>H14</f>
        <v>0.5</v>
      </c>
      <c r="AZ14" s="75"/>
      <c r="BA14" s="142"/>
      <c r="BB14" s="214"/>
      <c r="BC14" s="213">
        <f>K14</f>
        <v>0</v>
      </c>
      <c r="BD14" s="75"/>
      <c r="BE14" s="214"/>
      <c r="BF14" s="214"/>
      <c r="BG14" s="213">
        <f>N14</f>
        <v>0.5</v>
      </c>
      <c r="BH14" s="75"/>
      <c r="BI14" s="215"/>
      <c r="BJ14" s="214"/>
    </row>
  </sheetData>
  <sheetProtection selectLockedCells="1" selectUnlockedCells="1"/>
  <mergeCells count="58">
    <mergeCell ref="C5:Q6"/>
    <mergeCell ref="R2:AI4"/>
    <mergeCell ref="AJ2:AU2"/>
    <mergeCell ref="AV2:BJ2"/>
    <mergeCell ref="AJ3:AU3"/>
    <mergeCell ref="AV3:BJ3"/>
    <mergeCell ref="AJ4:AU4"/>
    <mergeCell ref="AV4:BJ4"/>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B8:C8"/>
    <mergeCell ref="D8:AL8"/>
    <mergeCell ref="AN8:AT8"/>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AA11:AA12"/>
    <mergeCell ref="AB11:AB12"/>
    <mergeCell ref="AC11:AC12"/>
    <mergeCell ref="AD11:AD12"/>
    <mergeCell ref="AE11:AE12"/>
    <mergeCell ref="AF11:AH11"/>
    <mergeCell ref="AI11:AI12"/>
    <mergeCell ref="AJ11:AJ12"/>
    <mergeCell ref="AK11:AQ11"/>
    <mergeCell ref="AR11:AR12"/>
    <mergeCell ref="AT11:AT12"/>
    <mergeCell ref="AU11:AX11"/>
    <mergeCell ref="AY11:BB11"/>
    <mergeCell ref="BC11:BF11"/>
    <mergeCell ref="BG11:BJ11"/>
  </mergeCells>
  <conditionalFormatting sqref="G13">
    <cfRule type="colorScale" priority="1">
      <colorScale>
        <cfvo type="min"/>
        <cfvo type="max"/>
        <color theme="0"/>
        <color theme="0" tint="-4.9989318521683403E-2"/>
      </colorScale>
    </cfRule>
    <cfRule type="cellIs" dxfId="808" priority="2" stopIfTrue="1" operator="between">
      <formula>0.9</formula>
      <formula>1.05</formula>
    </cfRule>
    <cfRule type="cellIs" dxfId="807" priority="3" stopIfTrue="1" operator="between">
      <formula>0.7</formula>
      <formula>0.8999</formula>
    </cfRule>
    <cfRule type="cellIs" dxfId="806" priority="4" stopIfTrue="1" operator="between">
      <formula>0</formula>
      <formula>0.699</formula>
    </cfRule>
    <cfRule type="cellIs" dxfId="805" priority="5" stopIfTrue="1" operator="greaterThan">
      <formula>1.05</formula>
    </cfRule>
    <cfRule type="cellIs" dxfId="804" priority="6" stopIfTrue="1" operator="between">
      <formula>0.9</formula>
      <formula>1.05</formula>
    </cfRule>
    <cfRule type="cellIs" dxfId="803" priority="7" stopIfTrue="1" operator="between">
      <formula>0.7</formula>
      <formula>0.8999</formula>
    </cfRule>
    <cfRule type="cellIs" dxfId="802" priority="8" stopIfTrue="1" operator="between">
      <formula>0</formula>
      <formula>0.699</formula>
    </cfRule>
    <cfRule type="cellIs" dxfId="801" priority="9" stopIfTrue="1" operator="greaterThan">
      <formula>1.05</formula>
    </cfRule>
    <cfRule type="colorScale" priority="10">
      <colorScale>
        <cfvo type="min"/>
        <cfvo type="max"/>
        <color theme="0"/>
        <color theme="0" tint="-4.9989318521683403E-2"/>
      </colorScale>
    </cfRule>
  </conditionalFormatting>
  <conditionalFormatting sqref="G14">
    <cfRule type="colorScale" priority="31">
      <colorScale>
        <cfvo type="min"/>
        <cfvo type="max"/>
        <color theme="0"/>
        <color theme="0" tint="-4.9989318521683403E-2"/>
      </colorScale>
    </cfRule>
    <cfRule type="cellIs" dxfId="800" priority="32" stopIfTrue="1" operator="between">
      <formula>0.9</formula>
      <formula>1.05</formula>
    </cfRule>
    <cfRule type="cellIs" dxfId="799" priority="33" stopIfTrue="1" operator="between">
      <formula>0.7</formula>
      <formula>0.8999</formula>
    </cfRule>
    <cfRule type="cellIs" dxfId="798" priority="34" stopIfTrue="1" operator="between">
      <formula>0</formula>
      <formula>0.699</formula>
    </cfRule>
    <cfRule type="cellIs" dxfId="797" priority="35" stopIfTrue="1" operator="greaterThan">
      <formula>1.05</formula>
    </cfRule>
    <cfRule type="cellIs" dxfId="796" priority="36" stopIfTrue="1" operator="between">
      <formula>0.9</formula>
      <formula>1.05</formula>
    </cfRule>
    <cfRule type="cellIs" dxfId="795" priority="37" stopIfTrue="1" operator="between">
      <formula>0.7</formula>
      <formula>0.8999</formula>
    </cfRule>
    <cfRule type="cellIs" dxfId="794" priority="38" stopIfTrue="1" operator="between">
      <formula>0</formula>
      <formula>0.699</formula>
    </cfRule>
    <cfRule type="cellIs" dxfId="793" priority="39" stopIfTrue="1" operator="greaterThan">
      <formula>1.05</formula>
    </cfRule>
    <cfRule type="colorScale" priority="40">
      <colorScale>
        <cfvo type="min"/>
        <cfvo type="max"/>
        <color theme="0"/>
        <color theme="0" tint="-4.9989318521683403E-2"/>
      </colorScale>
    </cfRule>
  </conditionalFormatting>
  <conditionalFormatting sqref="J13:J14">
    <cfRule type="cellIs" dxfId="792" priority="165" stopIfTrue="1" operator="greaterThan">
      <formula>1.05</formula>
    </cfRule>
    <cfRule type="cellIs" dxfId="791" priority="166" stopIfTrue="1" operator="between">
      <formula>0.9</formula>
      <formula>1.05</formula>
    </cfRule>
    <cfRule type="cellIs" dxfId="790" priority="167" stopIfTrue="1" operator="between">
      <formula>0.7</formula>
      <formula>0.8999</formula>
    </cfRule>
    <cfRule type="cellIs" dxfId="789" priority="168" stopIfTrue="1" operator="between">
      <formula>0</formula>
      <formula>0.699</formula>
    </cfRule>
    <cfRule type="cellIs" dxfId="788" priority="169" stopIfTrue="1" operator="greaterThan">
      <formula>1.05</formula>
    </cfRule>
    <cfRule type="colorScale" priority="170">
      <colorScale>
        <cfvo type="min"/>
        <cfvo type="max"/>
        <color theme="0"/>
        <color theme="0" tint="-4.9989318521683403E-2"/>
      </colorScale>
    </cfRule>
    <cfRule type="cellIs" dxfId="787" priority="162" stopIfTrue="1" operator="between">
      <formula>0.9</formula>
      <formula>1.05</formula>
    </cfRule>
    <cfRule type="colorScale" priority="161">
      <colorScale>
        <cfvo type="min"/>
        <cfvo type="max"/>
        <color theme="0"/>
        <color theme="0" tint="-4.9989318521683403E-2"/>
      </colorScale>
    </cfRule>
    <cfRule type="cellIs" dxfId="786" priority="163" stopIfTrue="1" operator="between">
      <formula>0.7</formula>
      <formula>0.8999</formula>
    </cfRule>
    <cfRule type="cellIs" dxfId="785" priority="164" stopIfTrue="1" operator="between">
      <formula>0</formula>
      <formula>0.699</formula>
    </cfRule>
  </conditionalFormatting>
  <conditionalFormatting sqref="M13">
    <cfRule type="colorScale" priority="71">
      <colorScale>
        <cfvo type="min"/>
        <cfvo type="max"/>
        <color theme="0"/>
        <color theme="0" tint="-4.9989318521683403E-2"/>
      </colorScale>
    </cfRule>
    <cfRule type="cellIs" dxfId="784" priority="72" stopIfTrue="1" operator="between">
      <formula>0.9</formula>
      <formula>1.05</formula>
    </cfRule>
    <cfRule type="cellIs" dxfId="783" priority="73" stopIfTrue="1" operator="between">
      <formula>0.7</formula>
      <formula>0.8999</formula>
    </cfRule>
    <cfRule type="cellIs" dxfId="782" priority="74" stopIfTrue="1" operator="between">
      <formula>0</formula>
      <formula>0.699</formula>
    </cfRule>
    <cfRule type="cellIs" dxfId="781" priority="75" stopIfTrue="1" operator="greaterThan">
      <formula>1.05</formula>
    </cfRule>
    <cfRule type="colorScale" priority="80">
      <colorScale>
        <cfvo type="min"/>
        <cfvo type="max"/>
        <color theme="0"/>
        <color theme="0" tint="-4.9989318521683403E-2"/>
      </colorScale>
    </cfRule>
    <cfRule type="cellIs" dxfId="780" priority="79" stopIfTrue="1" operator="greaterThan">
      <formula>1.05</formula>
    </cfRule>
    <cfRule type="cellIs" dxfId="779" priority="76" stopIfTrue="1" operator="between">
      <formula>0.9</formula>
      <formula>1.05</formula>
    </cfRule>
    <cfRule type="cellIs" dxfId="778" priority="78" stopIfTrue="1" operator="between">
      <formula>0</formula>
      <formula>0.699</formula>
    </cfRule>
    <cfRule type="cellIs" dxfId="777" priority="77" stopIfTrue="1" operator="between">
      <formula>0.7</formula>
      <formula>0.8999</formula>
    </cfRule>
  </conditionalFormatting>
  <conditionalFormatting sqref="M14">
    <cfRule type="colorScale" priority="21">
      <colorScale>
        <cfvo type="min"/>
        <cfvo type="max"/>
        <color theme="0"/>
        <color theme="0" tint="-4.9989318521683403E-2"/>
      </colorScale>
    </cfRule>
    <cfRule type="cellIs" dxfId="776" priority="22" stopIfTrue="1" operator="between">
      <formula>0.9</formula>
      <formula>1.05</formula>
    </cfRule>
    <cfRule type="cellIs" dxfId="775" priority="23" stopIfTrue="1" operator="between">
      <formula>0.7</formula>
      <formula>0.8999</formula>
    </cfRule>
    <cfRule type="cellIs" dxfId="774" priority="24" stopIfTrue="1" operator="between">
      <formula>0</formula>
      <formula>0.699</formula>
    </cfRule>
    <cfRule type="cellIs" dxfId="773" priority="25" stopIfTrue="1" operator="greaterThan">
      <formula>1.05</formula>
    </cfRule>
    <cfRule type="cellIs" dxfId="772" priority="26" stopIfTrue="1" operator="between">
      <formula>0.9</formula>
      <formula>1.05</formula>
    </cfRule>
    <cfRule type="cellIs" dxfId="771" priority="27" stopIfTrue="1" operator="between">
      <formula>0.7</formula>
      <formula>0.8999</formula>
    </cfRule>
    <cfRule type="cellIs" dxfId="770" priority="28" stopIfTrue="1" operator="between">
      <formula>0</formula>
      <formula>0.699</formula>
    </cfRule>
    <cfRule type="cellIs" dxfId="769" priority="29" stopIfTrue="1" operator="greaterThan">
      <formula>1.05</formula>
    </cfRule>
    <cfRule type="colorScale" priority="30">
      <colorScale>
        <cfvo type="min"/>
        <cfvo type="max"/>
        <color theme="0"/>
        <color theme="0" tint="-4.9989318521683403E-2"/>
      </colorScale>
    </cfRule>
  </conditionalFormatting>
  <conditionalFormatting sqref="P13:P14">
    <cfRule type="colorScale" priority="141">
      <colorScale>
        <cfvo type="min"/>
        <cfvo type="max"/>
        <color theme="0"/>
        <color theme="0" tint="-4.9989318521683403E-2"/>
      </colorScale>
    </cfRule>
    <cfRule type="cellIs" dxfId="768" priority="142" stopIfTrue="1" operator="between">
      <formula>0.9</formula>
      <formula>1.05</formula>
    </cfRule>
    <cfRule type="cellIs" dxfId="767" priority="143" stopIfTrue="1" operator="between">
      <formula>0.7</formula>
      <formula>0.8999</formula>
    </cfRule>
    <cfRule type="cellIs" dxfId="766" priority="145" stopIfTrue="1" operator="greaterThan">
      <formula>1.05</formula>
    </cfRule>
    <cfRule type="cellIs" dxfId="765" priority="146" stopIfTrue="1" operator="between">
      <formula>0.9</formula>
      <formula>1.05</formula>
    </cfRule>
    <cfRule type="cellIs" dxfId="764" priority="147" stopIfTrue="1" operator="between">
      <formula>0.7</formula>
      <formula>0.8999</formula>
    </cfRule>
    <cfRule type="cellIs" dxfId="763" priority="148" stopIfTrue="1" operator="between">
      <formula>0</formula>
      <formula>0.699</formula>
    </cfRule>
    <cfRule type="cellIs" dxfId="762" priority="149" stopIfTrue="1" operator="greaterThan">
      <formula>1.05</formula>
    </cfRule>
    <cfRule type="colorScale" priority="150">
      <colorScale>
        <cfvo type="min"/>
        <cfvo type="max"/>
        <color theme="0"/>
        <color theme="0" tint="-4.9989318521683403E-2"/>
      </colorScale>
    </cfRule>
    <cfRule type="cellIs" dxfId="761" priority="144" stopIfTrue="1" operator="between">
      <formula>0</formula>
      <formula>0.699</formula>
    </cfRule>
  </conditionalFormatting>
  <conditionalFormatting sqref="S13:S14">
    <cfRule type="cellIs" dxfId="760" priority="139" stopIfTrue="1" operator="greaterThan">
      <formula>1.05</formula>
    </cfRule>
    <cfRule type="cellIs" dxfId="759" priority="138" stopIfTrue="1" operator="between">
      <formula>0</formula>
      <formula>0.699</formula>
    </cfRule>
    <cfRule type="cellIs" dxfId="758" priority="137" stopIfTrue="1" operator="between">
      <formula>0.7</formula>
      <formula>0.8999</formula>
    </cfRule>
    <cfRule type="cellIs" dxfId="757" priority="136" stopIfTrue="1" operator="between">
      <formula>0.9</formula>
      <formula>1.05</formula>
    </cfRule>
    <cfRule type="colorScale" priority="131">
      <colorScale>
        <cfvo type="min"/>
        <cfvo type="max"/>
        <color theme="0"/>
        <color theme="0" tint="-4.9989318521683403E-2"/>
      </colorScale>
    </cfRule>
    <cfRule type="cellIs" dxfId="756" priority="132" stopIfTrue="1" operator="between">
      <formula>0.9</formula>
      <formula>1.05</formula>
    </cfRule>
    <cfRule type="cellIs" dxfId="755" priority="133" stopIfTrue="1" operator="between">
      <formula>0.7</formula>
      <formula>0.8999</formula>
    </cfRule>
    <cfRule type="cellIs" dxfId="754" priority="134" stopIfTrue="1" operator="between">
      <formula>0</formula>
      <formula>0.699</formula>
    </cfRule>
    <cfRule type="cellIs" dxfId="753" priority="135" stopIfTrue="1" operator="greaterThan">
      <formula>1.05</formula>
    </cfRule>
    <cfRule type="colorScale" priority="140">
      <colorScale>
        <cfvo type="min"/>
        <cfvo type="max"/>
        <color theme="0"/>
        <color theme="0" tint="-4.9989318521683403E-2"/>
      </colorScale>
    </cfRule>
  </conditionalFormatting>
  <dataValidations count="5">
    <dataValidation type="list" operator="equal" allowBlank="1" showErrorMessage="1" sqref="AB13">
      <formula1>"Alcaldía Local,Central,Sectorial,"</formula1>
      <formula2>0</formula2>
    </dataValidation>
    <dataValidation type="list" operator="equal" allowBlank="1" showErrorMessage="1" sqref="AC13">
      <formula1>"Coeficiente,Índice o razón,Porcentaje,Tasa,Valor absoluto"</formula1>
      <formula2>0</formula2>
    </dataValidation>
    <dataValidation type="list" operator="equal" allowBlank="1" showErrorMessage="1" sqref="AD13">
      <formula1>"Diario,Semanal,Mensual,Bimestral ,Trimestral,Semestral ,Anual"</formula1>
      <formula2>0</formula2>
    </dataValidation>
    <dataValidation type="list" operator="equal" allowBlank="1" showErrorMessage="1" sqref="AE13">
      <formula1>"Alta ,Media ,Baja"</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-POA\SUBSECRETARIA ACCESO JUSTICIA\[POA_SAJ_2023 (1).xlsx]datos'!#REF!</xm:f>
          </x14:formula1>
          <xm:sqref>AM7:AT7 AO14</xm:sqref>
        </x14:dataValidation>
        <x14:dataValidation type="list" operator="equal" allowBlank="1" showErrorMessage="1">
          <x14:formula1>
            <xm:f>'C:\Users\luis.arias\Documents\VIGENCIA 2023\PLAN DE ACCION -POA\SUBSECRETARIA ACCESO JUSTICIA\[POA_SAJ_2023 (1).xlsx]datos'!#REF!</xm:f>
          </x14:formula1>
          <xm:sqref>AP14:AQ14</xm:sqref>
        </x14:dataValidation>
        <x14:dataValidation type="list" errorStyle="information" operator="equal" showInputMessage="1" showErrorMessage="1" prompt="Escoja el Proceso del Menú desplegable">
          <x14:formula1>
            <xm:f>'C:\Users\luis.arias\Documents\VIGENCIA 2023\PLAN DE ACCION -POA\SUBSECRETARIA ACCESO JUSTICIA\[POA_SAJ_2023 (1).xlsx]datos'!#REF!</xm:f>
          </x14:formula1>
          <xm:sqref>D7:Z7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9"/>
  <sheetViews>
    <sheetView showGridLines="0" zoomScale="73" zoomScaleNormal="73" workbookViewId="0">
      <selection activeCell="A2" sqref="A2"/>
    </sheetView>
  </sheetViews>
  <sheetFormatPr baseColWidth="10" defaultColWidth="20.54296875" defaultRowHeight="12.75" customHeight="1" x14ac:dyDescent="0.35"/>
  <cols>
    <col min="1" max="1" width="4.7265625" customWidth="1"/>
    <col min="2" max="2" width="10.26953125" style="64" customWidth="1"/>
    <col min="3" max="3" width="43.26953125" style="64" customWidth="1"/>
    <col min="4" max="4" width="13.726562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4.81640625" style="64" customWidth="1"/>
    <col min="21" max="21" width="39" style="64" bestFit="1" customWidth="1"/>
    <col min="22" max="22" width="31.81640625" style="64" customWidth="1"/>
    <col min="23" max="23" width="24.453125" style="64" customWidth="1"/>
    <col min="24" max="24" width="28.81640625" style="64" customWidth="1"/>
    <col min="25" max="25" width="42.26953125" style="64" customWidth="1"/>
    <col min="26" max="26" width="20.54296875" style="65" customWidth="1"/>
    <col min="27" max="27" width="24.453125" style="65" customWidth="1"/>
    <col min="28" max="31" width="20.54296875" style="65" customWidth="1"/>
    <col min="32" max="32" width="30.7265625" style="65" customWidth="1"/>
    <col min="33" max="36" width="20.54296875" style="65" customWidth="1"/>
    <col min="37" max="37" width="46.54296875" style="65" customWidth="1"/>
    <col min="38" max="38" width="43.26953125" style="65" customWidth="1"/>
    <col min="39" max="39" width="45.7265625" style="65" customWidth="1"/>
    <col min="40" max="40" width="52.26953125" style="65" customWidth="1"/>
    <col min="41" max="41" width="28.453125" style="65" customWidth="1"/>
    <col min="42" max="42" width="23.7265625" style="65" customWidth="1"/>
    <col min="43" max="43" width="26.26953125" style="65" customWidth="1"/>
    <col min="44" max="44" width="20.54296875" style="65" customWidth="1"/>
    <col min="45" max="45" width="23.81640625" style="65" customWidth="1"/>
    <col min="46" max="46" width="31.453125" style="65" bestFit="1" customWidth="1"/>
    <col min="47" max="47" width="12.7265625" style="65" customWidth="1"/>
    <col min="48" max="48" width="20.54296875" style="65" customWidth="1"/>
    <col min="49" max="49" width="85.7265625" style="65" customWidth="1"/>
    <col min="50" max="50" width="33.7265625" style="64" customWidth="1"/>
    <col min="51" max="54" width="20.54296875" style="64" customWidth="1"/>
    <col min="55" max="56" width="15.7265625"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s="66" customFormat="1" ht="39" customHeight="1" thickBot="1" x14ac:dyDescent="0.6">
      <c r="B1" s="67"/>
      <c r="C1" s="67"/>
      <c r="D1" s="67"/>
      <c r="E1" s="67"/>
      <c r="F1" s="67"/>
      <c r="G1" s="67"/>
      <c r="H1" s="67"/>
      <c r="I1" s="67"/>
      <c r="J1" s="67"/>
      <c r="K1" s="67"/>
      <c r="L1" s="67"/>
      <c r="M1" s="67"/>
      <c r="N1" s="67"/>
      <c r="O1" s="67"/>
      <c r="P1" s="67"/>
      <c r="Q1" s="67"/>
      <c r="R1" s="67"/>
      <c r="S1" s="67"/>
      <c r="T1" s="67"/>
      <c r="U1" s="67"/>
      <c r="V1" s="67"/>
      <c r="W1" s="67"/>
      <c r="X1" s="67"/>
      <c r="Y1" s="67"/>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row>
    <row r="2" spans="2:251" s="66" customFormat="1" ht="16.5" customHeight="1" thickBot="1" x14ac:dyDescent="0.6">
      <c r="B2" s="1167"/>
      <c r="C2" s="1170" t="s">
        <v>7</v>
      </c>
      <c r="D2" s="1171"/>
      <c r="E2" s="1171"/>
      <c r="F2" s="1171"/>
      <c r="G2" s="1171"/>
      <c r="H2" s="1171"/>
      <c r="I2" s="1171"/>
      <c r="J2" s="1171"/>
      <c r="K2" s="1171"/>
      <c r="L2" s="1171"/>
      <c r="M2" s="1171"/>
      <c r="N2" s="1171"/>
      <c r="O2" s="1171"/>
      <c r="P2" s="1171"/>
      <c r="Q2" s="1172"/>
      <c r="R2" s="1176" t="s">
        <v>170</v>
      </c>
      <c r="S2" s="1177"/>
      <c r="T2" s="1177"/>
      <c r="U2" s="1177"/>
      <c r="V2" s="1177"/>
      <c r="W2" s="1177"/>
      <c r="X2" s="1177"/>
      <c r="Y2" s="1177"/>
      <c r="Z2" s="1177"/>
      <c r="AA2" s="1177"/>
      <c r="AB2" s="1177"/>
      <c r="AC2" s="1177"/>
      <c r="AD2" s="1177"/>
      <c r="AE2" s="1177"/>
      <c r="AF2" s="1177"/>
      <c r="AG2" s="1177"/>
      <c r="AH2" s="1177"/>
      <c r="AI2" s="1178"/>
      <c r="AJ2" s="1188" t="s">
        <v>9</v>
      </c>
      <c r="AK2" s="1189"/>
      <c r="AL2" s="1189"/>
      <c r="AM2" s="1189"/>
      <c r="AN2" s="1189"/>
      <c r="AO2" s="1189"/>
      <c r="AP2" s="1189"/>
      <c r="AQ2" s="1189"/>
      <c r="AR2" s="1189"/>
      <c r="AS2" s="1189"/>
      <c r="AT2" s="1189"/>
      <c r="AU2" s="1190"/>
      <c r="AV2" s="1013" t="s">
        <v>10</v>
      </c>
      <c r="AW2" s="1014"/>
      <c r="AX2" s="1014"/>
      <c r="AY2" s="1014"/>
      <c r="AZ2" s="1014"/>
      <c r="BA2" s="1014"/>
      <c r="BB2" s="1014"/>
      <c r="BC2" s="1014"/>
      <c r="BD2" s="1014"/>
      <c r="BE2" s="1014"/>
      <c r="BF2" s="1014"/>
      <c r="BG2" s="1014"/>
      <c r="BH2" s="1014"/>
      <c r="BI2" s="1014"/>
      <c r="BJ2" s="1015"/>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row>
    <row r="3" spans="2:251" s="66" customFormat="1" ht="24" thickBot="1" x14ac:dyDescent="0.6">
      <c r="B3" s="1168"/>
      <c r="C3" s="1182"/>
      <c r="D3" s="1183"/>
      <c r="E3" s="1183"/>
      <c r="F3" s="1183"/>
      <c r="G3" s="1183"/>
      <c r="H3" s="1183"/>
      <c r="I3" s="1183"/>
      <c r="J3" s="1183"/>
      <c r="K3" s="1183"/>
      <c r="L3" s="1183"/>
      <c r="M3" s="1183"/>
      <c r="N3" s="1183"/>
      <c r="O3" s="1183"/>
      <c r="P3" s="1183"/>
      <c r="Q3" s="1184"/>
      <c r="R3" s="1185"/>
      <c r="S3" s="1186"/>
      <c r="T3" s="1186"/>
      <c r="U3" s="1186"/>
      <c r="V3" s="1186"/>
      <c r="W3" s="1186"/>
      <c r="X3" s="1186"/>
      <c r="Y3" s="1186"/>
      <c r="Z3" s="1186"/>
      <c r="AA3" s="1186"/>
      <c r="AB3" s="1186"/>
      <c r="AC3" s="1186"/>
      <c r="AD3" s="1186"/>
      <c r="AE3" s="1186"/>
      <c r="AF3" s="1186"/>
      <c r="AG3" s="1186"/>
      <c r="AH3" s="1186"/>
      <c r="AI3" s="1187"/>
      <c r="AJ3" s="1188" t="s">
        <v>11</v>
      </c>
      <c r="AK3" s="1189"/>
      <c r="AL3" s="1189"/>
      <c r="AM3" s="1189"/>
      <c r="AN3" s="1189"/>
      <c r="AO3" s="1189"/>
      <c r="AP3" s="1189"/>
      <c r="AQ3" s="1189"/>
      <c r="AR3" s="1189"/>
      <c r="AS3" s="1189"/>
      <c r="AT3" s="1189"/>
      <c r="AU3" s="1190"/>
      <c r="AV3" s="1016">
        <v>3</v>
      </c>
      <c r="AW3" s="1017"/>
      <c r="AX3" s="1017"/>
      <c r="AY3" s="1017"/>
      <c r="AZ3" s="1017"/>
      <c r="BA3" s="1017"/>
      <c r="BB3" s="1017"/>
      <c r="BC3" s="1017"/>
      <c r="BD3" s="1017"/>
      <c r="BE3" s="1017"/>
      <c r="BF3" s="1017"/>
      <c r="BG3" s="1017"/>
      <c r="BH3" s="1017"/>
      <c r="BI3" s="1017"/>
      <c r="BJ3" s="1018"/>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row>
    <row r="4" spans="2:251" s="66" customFormat="1" ht="20.25" customHeight="1" thickBot="1" x14ac:dyDescent="0.6">
      <c r="B4" s="1168"/>
      <c r="C4" s="1173"/>
      <c r="D4" s="1174"/>
      <c r="E4" s="1174"/>
      <c r="F4" s="1174"/>
      <c r="G4" s="1174"/>
      <c r="H4" s="1174"/>
      <c r="I4" s="1174"/>
      <c r="J4" s="1174"/>
      <c r="K4" s="1174"/>
      <c r="L4" s="1174"/>
      <c r="M4" s="1174"/>
      <c r="N4" s="1174"/>
      <c r="O4" s="1174"/>
      <c r="P4" s="1174"/>
      <c r="Q4" s="1175"/>
      <c r="R4" s="1179"/>
      <c r="S4" s="1180"/>
      <c r="T4" s="1180"/>
      <c r="U4" s="1180"/>
      <c r="V4" s="1180"/>
      <c r="W4" s="1180"/>
      <c r="X4" s="1180"/>
      <c r="Y4" s="1180"/>
      <c r="Z4" s="1180"/>
      <c r="AA4" s="1180"/>
      <c r="AB4" s="1180"/>
      <c r="AC4" s="1180"/>
      <c r="AD4" s="1180"/>
      <c r="AE4" s="1180"/>
      <c r="AF4" s="1180"/>
      <c r="AG4" s="1180"/>
      <c r="AH4" s="1180"/>
      <c r="AI4" s="1181"/>
      <c r="AJ4" s="1188" t="s">
        <v>12</v>
      </c>
      <c r="AK4" s="1189"/>
      <c r="AL4" s="1189"/>
      <c r="AM4" s="1189"/>
      <c r="AN4" s="1189"/>
      <c r="AO4" s="1189"/>
      <c r="AP4" s="1189"/>
      <c r="AQ4" s="1189"/>
      <c r="AR4" s="1189"/>
      <c r="AS4" s="1189"/>
      <c r="AT4" s="1189"/>
      <c r="AU4" s="1190"/>
      <c r="AV4" s="1019">
        <v>42741</v>
      </c>
      <c r="AW4" s="1020"/>
      <c r="AX4" s="1020"/>
      <c r="AY4" s="1020"/>
      <c r="AZ4" s="1020"/>
      <c r="BA4" s="1020"/>
      <c r="BB4" s="1020"/>
      <c r="BC4" s="1020"/>
      <c r="BD4" s="1020"/>
      <c r="BE4" s="1020"/>
      <c r="BF4" s="1020"/>
      <c r="BG4" s="1020"/>
      <c r="BH4" s="1020"/>
      <c r="BI4" s="1020"/>
      <c r="BJ4" s="1021"/>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row>
    <row r="5" spans="2:251" s="66" customFormat="1" ht="29.25" customHeight="1" x14ac:dyDescent="0.55000000000000004">
      <c r="B5" s="1168"/>
      <c r="C5" s="1170" t="s">
        <v>13</v>
      </c>
      <c r="D5" s="1171"/>
      <c r="E5" s="1171"/>
      <c r="F5" s="1171"/>
      <c r="G5" s="1171"/>
      <c r="H5" s="1171"/>
      <c r="I5" s="1171"/>
      <c r="J5" s="1171"/>
      <c r="K5" s="1171"/>
      <c r="L5" s="1171"/>
      <c r="M5" s="1171"/>
      <c r="N5" s="1171"/>
      <c r="O5" s="1171"/>
      <c r="P5" s="1171"/>
      <c r="Q5" s="1172"/>
      <c r="R5" s="1176" t="s">
        <v>14</v>
      </c>
      <c r="S5" s="1177"/>
      <c r="T5" s="1177"/>
      <c r="U5" s="1177"/>
      <c r="V5" s="1177"/>
      <c r="W5" s="1177"/>
      <c r="X5" s="1177"/>
      <c r="Y5" s="1177"/>
      <c r="Z5" s="1177"/>
      <c r="AA5" s="1177"/>
      <c r="AB5" s="1177"/>
      <c r="AC5" s="1177"/>
      <c r="AD5" s="1177"/>
      <c r="AE5" s="1177"/>
      <c r="AF5" s="1177"/>
      <c r="AG5" s="1177"/>
      <c r="AH5" s="1177"/>
      <c r="AI5" s="1178"/>
      <c r="AJ5" s="1170" t="s">
        <v>15</v>
      </c>
      <c r="AK5" s="1171"/>
      <c r="AL5" s="1171"/>
      <c r="AM5" s="1171"/>
      <c r="AN5" s="1171"/>
      <c r="AO5" s="1171"/>
      <c r="AP5" s="1171"/>
      <c r="AQ5" s="1171"/>
      <c r="AR5" s="1171"/>
      <c r="AS5" s="1171"/>
      <c r="AT5" s="1171"/>
      <c r="AU5" s="1172"/>
      <c r="AV5" s="1022" t="s">
        <v>16</v>
      </c>
      <c r="AW5" s="1023"/>
      <c r="AX5" s="1023"/>
      <c r="AY5" s="1023"/>
      <c r="AZ5" s="1023"/>
      <c r="BA5" s="1023"/>
      <c r="BB5" s="1023"/>
      <c r="BC5" s="1023"/>
      <c r="BD5" s="1023"/>
      <c r="BE5" s="1023"/>
      <c r="BF5" s="1023"/>
      <c r="BG5" s="1023"/>
      <c r="BH5" s="1023"/>
      <c r="BI5" s="1023"/>
      <c r="BJ5" s="1024"/>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row>
    <row r="6" spans="2:251" s="66" customFormat="1" ht="20.25" customHeight="1" thickBot="1" x14ac:dyDescent="0.6">
      <c r="B6" s="1169"/>
      <c r="C6" s="1173"/>
      <c r="D6" s="1174"/>
      <c r="E6" s="1174"/>
      <c r="F6" s="1174"/>
      <c r="G6" s="1174"/>
      <c r="H6" s="1174"/>
      <c r="I6" s="1174"/>
      <c r="J6" s="1174"/>
      <c r="K6" s="1174"/>
      <c r="L6" s="1174"/>
      <c r="M6" s="1174"/>
      <c r="N6" s="1174"/>
      <c r="O6" s="1174"/>
      <c r="P6" s="1174"/>
      <c r="Q6" s="1175"/>
      <c r="R6" s="1179"/>
      <c r="S6" s="1180"/>
      <c r="T6" s="1180"/>
      <c r="U6" s="1180"/>
      <c r="V6" s="1180"/>
      <c r="W6" s="1180"/>
      <c r="X6" s="1180"/>
      <c r="Y6" s="1180"/>
      <c r="Z6" s="1180"/>
      <c r="AA6" s="1180"/>
      <c r="AB6" s="1180"/>
      <c r="AC6" s="1180"/>
      <c r="AD6" s="1180"/>
      <c r="AE6" s="1180"/>
      <c r="AF6" s="1180"/>
      <c r="AG6" s="1180"/>
      <c r="AH6" s="1180"/>
      <c r="AI6" s="1181"/>
      <c r="AJ6" s="1173"/>
      <c r="AK6" s="1174"/>
      <c r="AL6" s="1174"/>
      <c r="AM6" s="1174"/>
      <c r="AN6" s="1174"/>
      <c r="AO6" s="1174"/>
      <c r="AP6" s="1174"/>
      <c r="AQ6" s="1174"/>
      <c r="AR6" s="1174"/>
      <c r="AS6" s="1174"/>
      <c r="AT6" s="1174"/>
      <c r="AU6" s="1175"/>
      <c r="AV6" s="1025"/>
      <c r="AW6" s="1026"/>
      <c r="AX6" s="1026"/>
      <c r="AY6" s="1026"/>
      <c r="AZ6" s="1026"/>
      <c r="BA6" s="1026"/>
      <c r="BB6" s="1026"/>
      <c r="BC6" s="1026"/>
      <c r="BD6" s="1026"/>
      <c r="BE6" s="1026"/>
      <c r="BF6" s="1026"/>
      <c r="BG6" s="1026"/>
      <c r="BH6" s="1026"/>
      <c r="BI6" s="1026"/>
      <c r="BJ6" s="102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row>
    <row r="7" spans="2:251" s="56" customFormat="1" ht="33.75" customHeight="1" x14ac:dyDescent="0.35">
      <c r="B7" s="979" t="s">
        <v>17</v>
      </c>
      <c r="C7" s="980"/>
      <c r="D7" s="1191" t="s">
        <v>527</v>
      </c>
      <c r="E7" s="1191"/>
      <c r="F7" s="1191"/>
      <c r="G7" s="1191"/>
      <c r="H7" s="1191"/>
      <c r="I7" s="1191"/>
      <c r="J7" s="1191"/>
      <c r="K7" s="1191"/>
      <c r="L7" s="1191"/>
      <c r="M7" s="1191"/>
      <c r="N7" s="1191"/>
      <c r="O7" s="1191"/>
      <c r="P7" s="1191"/>
      <c r="Q7" s="1191"/>
      <c r="R7" s="1191"/>
      <c r="S7" s="1191"/>
      <c r="T7" s="1191"/>
      <c r="U7" s="1191"/>
      <c r="V7" s="1191"/>
      <c r="W7" s="1191"/>
      <c r="X7" s="1191"/>
      <c r="Y7" s="1191"/>
      <c r="Z7" s="1191"/>
      <c r="AA7" s="952" t="s">
        <v>19</v>
      </c>
      <c r="AB7" s="952"/>
      <c r="AC7" s="1192" t="s">
        <v>545</v>
      </c>
      <c r="AD7" s="1192"/>
      <c r="AE7" s="1192"/>
      <c r="AF7" s="1192"/>
      <c r="AG7" s="1192"/>
      <c r="AH7" s="1192"/>
      <c r="AI7" s="1192"/>
      <c r="AJ7" s="1192"/>
      <c r="AK7" s="952" t="s">
        <v>21</v>
      </c>
      <c r="AL7" s="952"/>
      <c r="AM7" s="949" t="s">
        <v>431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49.15" customHeight="1" x14ac:dyDescent="0.35">
      <c r="B8" s="988" t="s">
        <v>23</v>
      </c>
      <c r="C8" s="989"/>
      <c r="D8" s="1162" t="s">
        <v>546</v>
      </c>
      <c r="E8" s="1163"/>
      <c r="F8" s="1163"/>
      <c r="G8" s="1163"/>
      <c r="H8" s="1163"/>
      <c r="I8" s="1163"/>
      <c r="J8" s="1163"/>
      <c r="K8" s="1163"/>
      <c r="L8" s="1163"/>
      <c r="M8" s="1163"/>
      <c r="N8" s="1163"/>
      <c r="O8" s="1163"/>
      <c r="P8" s="1163"/>
      <c r="Q8" s="1163"/>
      <c r="R8" s="1163"/>
      <c r="S8" s="1163"/>
      <c r="T8" s="1163"/>
      <c r="U8" s="1163"/>
      <c r="V8" s="1163"/>
      <c r="W8" s="1163"/>
      <c r="X8" s="1163"/>
      <c r="Y8" s="1163"/>
      <c r="Z8" s="1163"/>
      <c r="AA8" s="1163"/>
      <c r="AB8" s="1163"/>
      <c r="AC8" s="1163"/>
      <c r="AD8" s="1163"/>
      <c r="AE8" s="1163"/>
      <c r="AF8" s="1163"/>
      <c r="AG8" s="1163"/>
      <c r="AH8" s="1163"/>
      <c r="AI8" s="1163"/>
      <c r="AJ8" s="1163"/>
      <c r="AK8" s="1163"/>
      <c r="AL8" s="1164"/>
      <c r="AM8" s="668" t="s">
        <v>25</v>
      </c>
      <c r="AN8" s="1165">
        <v>44915</v>
      </c>
      <c r="AO8" s="1166"/>
      <c r="AP8" s="1166"/>
      <c r="AQ8" s="1166"/>
      <c r="AR8" s="1166"/>
      <c r="AS8" s="1166"/>
      <c r="AT8" s="1166"/>
      <c r="AU8" s="950"/>
      <c r="AV8" s="950"/>
      <c r="AW8" s="950"/>
      <c r="AX8" s="950"/>
      <c r="AY8" s="950"/>
      <c r="AZ8" s="950"/>
      <c r="BA8" s="950"/>
      <c r="BB8" s="950"/>
      <c r="BC8" s="950"/>
      <c r="BD8" s="950"/>
      <c r="BE8" s="950"/>
      <c r="BF8" s="950"/>
      <c r="BG8" s="950"/>
      <c r="BH8" s="950"/>
      <c r="BI8" s="950"/>
      <c r="BJ8" s="951"/>
    </row>
    <row r="9" spans="2:251" s="191" customFormat="1" ht="27.75" customHeight="1" x14ac:dyDescent="0.35">
      <c r="B9" s="1156" t="s">
        <v>283</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30.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1075" t="s">
        <v>52</v>
      </c>
      <c r="AL11" s="1076"/>
      <c r="AM11" s="1076"/>
      <c r="AN11" s="1076"/>
      <c r="AO11" s="1076"/>
      <c r="AP11" s="1076"/>
      <c r="AQ11" s="1077"/>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43.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SUM(T13:T16)</f>
        <v>0.32500000000000001</v>
      </c>
      <c r="U12" s="929"/>
      <c r="V12" s="929"/>
      <c r="W12" s="929"/>
      <c r="X12" s="159" t="s">
        <v>63</v>
      </c>
      <c r="Y12" s="159" t="s">
        <v>64</v>
      </c>
      <c r="Z12" s="1035"/>
      <c r="AA12" s="929"/>
      <c r="AB12" s="929"/>
      <c r="AC12" s="929"/>
      <c r="AD12" s="929"/>
      <c r="AE12" s="929"/>
      <c r="AF12" s="158" t="s">
        <v>284</v>
      </c>
      <c r="AG12" s="158" t="s">
        <v>66</v>
      </c>
      <c r="AH12" s="159" t="s">
        <v>285</v>
      </c>
      <c r="AI12" s="929"/>
      <c r="AJ12" s="929"/>
      <c r="AK12" s="162" t="s">
        <v>68</v>
      </c>
      <c r="AL12" s="162" t="s">
        <v>69</v>
      </c>
      <c r="AM12" s="162" t="s">
        <v>70</v>
      </c>
      <c r="AN12" s="162" t="s">
        <v>174</v>
      </c>
      <c r="AO12" s="162" t="s">
        <v>286</v>
      </c>
      <c r="AP12" s="162" t="s">
        <v>72</v>
      </c>
      <c r="AQ12" s="162"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295.5" customHeight="1" x14ac:dyDescent="0.25">
      <c r="B13" s="187">
        <v>1</v>
      </c>
      <c r="C13" s="49" t="s">
        <v>547</v>
      </c>
      <c r="D13" s="50">
        <v>0.25</v>
      </c>
      <c r="E13" s="51">
        <v>0.5</v>
      </c>
      <c r="F13" s="71">
        <v>0.5</v>
      </c>
      <c r="G13" s="52">
        <f>IF(ISERROR(F13/E13),"",(F13/E13))</f>
        <v>1</v>
      </c>
      <c r="H13" s="61">
        <v>0.5</v>
      </c>
      <c r="I13" s="71">
        <v>0</v>
      </c>
      <c r="J13" s="52">
        <f>IF(ISERROR(I13/H13),"",(I13/H13))</f>
        <v>0</v>
      </c>
      <c r="K13" s="61">
        <v>0</v>
      </c>
      <c r="L13" s="71">
        <v>0</v>
      </c>
      <c r="M13" s="460">
        <v>0</v>
      </c>
      <c r="N13" s="61">
        <v>0</v>
      </c>
      <c r="O13" s="71">
        <v>0</v>
      </c>
      <c r="P13" s="196">
        <v>0</v>
      </c>
      <c r="Q13" s="71">
        <f t="shared" ref="Q13:R15" si="0">SUM(E13,H13,K13,N13)</f>
        <v>1</v>
      </c>
      <c r="R13" s="71">
        <f t="shared" si="0"/>
        <v>0.5</v>
      </c>
      <c r="S13" s="52">
        <f>IF((IF(ISERROR(R13/Q13),0,(R13/Q13)))&gt;1,1,(IF(ISERROR(R13/Q13),0,(R13/Q13))))</f>
        <v>0.5</v>
      </c>
      <c r="T13" s="196">
        <f>S13*D13</f>
        <v>0.125</v>
      </c>
      <c r="U13" s="49" t="s">
        <v>548</v>
      </c>
      <c r="V13" s="49" t="s">
        <v>549</v>
      </c>
      <c r="W13" s="52" t="s">
        <v>550</v>
      </c>
      <c r="X13" s="52" t="s">
        <v>551</v>
      </c>
      <c r="Y13" s="52" t="s">
        <v>552</v>
      </c>
      <c r="Z13" s="73" t="s">
        <v>181</v>
      </c>
      <c r="AA13" s="52" t="s">
        <v>553</v>
      </c>
      <c r="AB13" s="73" t="s">
        <v>141</v>
      </c>
      <c r="AC13" s="73" t="s">
        <v>178</v>
      </c>
      <c r="AD13" s="73" t="s">
        <v>89</v>
      </c>
      <c r="AE13" s="73" t="s">
        <v>90</v>
      </c>
      <c r="AF13" s="52" t="s">
        <v>554</v>
      </c>
      <c r="AG13" s="76">
        <v>2023</v>
      </c>
      <c r="AH13" s="76">
        <v>2022</v>
      </c>
      <c r="AI13" s="73" t="s">
        <v>92</v>
      </c>
      <c r="AJ13" s="73" t="s">
        <v>93</v>
      </c>
      <c r="AK13" s="41" t="s">
        <v>367</v>
      </c>
      <c r="AL13" s="77" t="s">
        <v>555</v>
      </c>
      <c r="AM13" s="75" t="s">
        <v>556</v>
      </c>
      <c r="AN13" s="76" t="s">
        <v>557</v>
      </c>
      <c r="AO13" s="77" t="s">
        <v>558</v>
      </c>
      <c r="AP13" s="77" t="s">
        <v>559</v>
      </c>
      <c r="AQ13" s="77"/>
      <c r="AR13" s="37" t="s">
        <v>560</v>
      </c>
      <c r="AS13" s="37" t="s">
        <v>561</v>
      </c>
      <c r="AT13" s="48" t="s">
        <v>545</v>
      </c>
      <c r="AU13" s="51">
        <v>0.5</v>
      </c>
      <c r="AV13" s="578">
        <v>0.5</v>
      </c>
      <c r="AW13" s="485" t="s">
        <v>562</v>
      </c>
      <c r="AX13" s="485" t="s">
        <v>563</v>
      </c>
      <c r="AY13" s="83"/>
      <c r="AZ13" s="83"/>
      <c r="BA13" s="307"/>
      <c r="BB13" s="307"/>
      <c r="BC13" s="81"/>
      <c r="BD13" s="85"/>
      <c r="BE13" s="86"/>
      <c r="BF13" s="86"/>
      <c r="BG13" s="116"/>
      <c r="BH13" s="83"/>
      <c r="BI13" s="308"/>
      <c r="BJ13" s="308"/>
    </row>
    <row r="14" spans="2:251" s="191" customFormat="1" ht="141" customHeight="1" x14ac:dyDescent="0.25">
      <c r="B14" s="187">
        <v>2</v>
      </c>
      <c r="C14" s="49" t="s">
        <v>564</v>
      </c>
      <c r="D14" s="50">
        <v>0.25</v>
      </c>
      <c r="E14" s="61">
        <v>0.5</v>
      </c>
      <c r="F14" s="71">
        <v>0.5</v>
      </c>
      <c r="G14" s="52">
        <f>IF(ISERROR(F14/E14),"",(F14/E14))</f>
        <v>1</v>
      </c>
      <c r="H14" s="61">
        <v>0.5</v>
      </c>
      <c r="I14" s="71">
        <v>0</v>
      </c>
      <c r="J14" s="52">
        <f>IF(ISERROR(I14/H14),"",(I14/H14))</f>
        <v>0</v>
      </c>
      <c r="K14" s="61">
        <v>0</v>
      </c>
      <c r="L14" s="71">
        <v>0</v>
      </c>
      <c r="M14" s="460">
        <v>0</v>
      </c>
      <c r="N14" s="61">
        <v>0</v>
      </c>
      <c r="O14" s="71">
        <v>0</v>
      </c>
      <c r="P14" s="196">
        <v>0</v>
      </c>
      <c r="Q14" s="71">
        <f t="shared" si="0"/>
        <v>1</v>
      </c>
      <c r="R14" s="71">
        <f t="shared" si="0"/>
        <v>0.5</v>
      </c>
      <c r="S14" s="52">
        <f>IF((IF(ISERROR(R14/Q14),0,(R14/Q14)))&gt;1,1,(IF(ISERROR(R14/Q14),0,(R14/Q14))))</f>
        <v>0.5</v>
      </c>
      <c r="T14" s="196">
        <f>S14*D14</f>
        <v>0.125</v>
      </c>
      <c r="U14" s="49" t="s">
        <v>565</v>
      </c>
      <c r="V14" s="49" t="s">
        <v>566</v>
      </c>
      <c r="W14" s="52" t="s">
        <v>550</v>
      </c>
      <c r="X14" s="52" t="s">
        <v>567</v>
      </c>
      <c r="Y14" s="52" t="s">
        <v>568</v>
      </c>
      <c r="Z14" s="73" t="s">
        <v>181</v>
      </c>
      <c r="AA14" s="52" t="s">
        <v>553</v>
      </c>
      <c r="AB14" s="73" t="s">
        <v>141</v>
      </c>
      <c r="AC14" s="73" t="s">
        <v>178</v>
      </c>
      <c r="AD14" s="73" t="s">
        <v>89</v>
      </c>
      <c r="AE14" s="73" t="s">
        <v>90</v>
      </c>
      <c r="AF14" s="52" t="s">
        <v>569</v>
      </c>
      <c r="AG14" s="76">
        <v>2023</v>
      </c>
      <c r="AH14" s="76">
        <v>2022</v>
      </c>
      <c r="AI14" s="73" t="s">
        <v>92</v>
      </c>
      <c r="AJ14" s="73" t="s">
        <v>93</v>
      </c>
      <c r="AK14" s="41" t="s">
        <v>367</v>
      </c>
      <c r="AL14" s="77" t="s">
        <v>570</v>
      </c>
      <c r="AM14" s="75"/>
      <c r="AN14" s="76" t="s">
        <v>571</v>
      </c>
      <c r="AO14" s="77" t="s">
        <v>558</v>
      </c>
      <c r="AP14" s="77" t="s">
        <v>559</v>
      </c>
      <c r="AQ14" s="77"/>
      <c r="AR14" s="37" t="s">
        <v>560</v>
      </c>
      <c r="AS14" s="37" t="s">
        <v>572</v>
      </c>
      <c r="AT14" s="48" t="s">
        <v>545</v>
      </c>
      <c r="AU14" s="61">
        <v>0.5</v>
      </c>
      <c r="AV14" s="579">
        <v>0.5</v>
      </c>
      <c r="AW14" s="483" t="s">
        <v>573</v>
      </c>
      <c r="AX14" s="483" t="s">
        <v>574</v>
      </c>
      <c r="AY14" s="83"/>
      <c r="AZ14" s="83"/>
      <c r="BA14" s="84"/>
      <c r="BB14" s="84"/>
      <c r="BC14" s="85"/>
      <c r="BD14" s="85"/>
      <c r="BE14" s="86"/>
      <c r="BF14" s="86"/>
      <c r="BG14" s="83"/>
      <c r="BH14" s="83"/>
      <c r="BI14" s="87"/>
      <c r="BJ14" s="86"/>
    </row>
    <row r="15" spans="2:251" s="191" customFormat="1" ht="131.25" customHeight="1" x14ac:dyDescent="0.25">
      <c r="B15" s="187">
        <v>3</v>
      </c>
      <c r="C15" s="49" t="s">
        <v>575</v>
      </c>
      <c r="D15" s="50">
        <v>0.2</v>
      </c>
      <c r="E15" s="71">
        <v>0</v>
      </c>
      <c r="F15" s="71">
        <v>0</v>
      </c>
      <c r="G15" s="460">
        <v>0</v>
      </c>
      <c r="H15" s="71">
        <v>0.5</v>
      </c>
      <c r="I15" s="71">
        <v>0</v>
      </c>
      <c r="J15" s="52">
        <f>IF(ISERROR(I15/H15),"",(I15/H15))</f>
        <v>0</v>
      </c>
      <c r="K15" s="71">
        <v>0</v>
      </c>
      <c r="L15" s="71">
        <v>0</v>
      </c>
      <c r="M15" s="460">
        <v>0</v>
      </c>
      <c r="N15" s="71">
        <v>0.5</v>
      </c>
      <c r="O15" s="71">
        <v>0</v>
      </c>
      <c r="P15" s="196">
        <v>0</v>
      </c>
      <c r="Q15" s="71">
        <f t="shared" si="0"/>
        <v>1</v>
      </c>
      <c r="R15" s="26">
        <f t="shared" si="0"/>
        <v>0</v>
      </c>
      <c r="S15" s="52">
        <f>IF((IF(ISERROR(R15/Q15),0,(R15/Q15)))&gt;1,1,(IF(ISERROR(R15/Q15),0,(R15/Q15))))</f>
        <v>0</v>
      </c>
      <c r="T15" s="196">
        <f>S15*D15</f>
        <v>0</v>
      </c>
      <c r="U15" s="49" t="s">
        <v>576</v>
      </c>
      <c r="V15" s="49" t="s">
        <v>577</v>
      </c>
      <c r="W15" s="52" t="s">
        <v>578</v>
      </c>
      <c r="X15" s="52" t="s">
        <v>579</v>
      </c>
      <c r="Y15" s="52" t="s">
        <v>580</v>
      </c>
      <c r="Z15" s="73" t="s">
        <v>424</v>
      </c>
      <c r="AA15" s="52" t="s">
        <v>553</v>
      </c>
      <c r="AB15" s="73" t="s">
        <v>141</v>
      </c>
      <c r="AC15" s="73" t="s">
        <v>178</v>
      </c>
      <c r="AD15" s="73" t="s">
        <v>341</v>
      </c>
      <c r="AE15" s="73" t="s">
        <v>90</v>
      </c>
      <c r="AF15" s="48" t="s">
        <v>581</v>
      </c>
      <c r="AG15" s="76">
        <v>2023</v>
      </c>
      <c r="AH15" s="76">
        <v>2022</v>
      </c>
      <c r="AI15" s="73" t="s">
        <v>92</v>
      </c>
      <c r="AJ15" s="73" t="s">
        <v>93</v>
      </c>
      <c r="AK15" s="41" t="s">
        <v>367</v>
      </c>
      <c r="AL15" s="77"/>
      <c r="AM15" s="76"/>
      <c r="AN15" s="48" t="s">
        <v>582</v>
      </c>
      <c r="AO15" s="77" t="s">
        <v>558</v>
      </c>
      <c r="AP15" s="77" t="s">
        <v>445</v>
      </c>
      <c r="AQ15" s="77"/>
      <c r="AR15" s="37" t="s">
        <v>583</v>
      </c>
      <c r="AS15" s="37"/>
      <c r="AT15" s="48" t="s">
        <v>545</v>
      </c>
      <c r="AU15" s="71">
        <v>0</v>
      </c>
      <c r="AV15" s="576">
        <v>0</v>
      </c>
      <c r="AW15" s="483" t="s">
        <v>584</v>
      </c>
      <c r="AX15" s="483" t="s">
        <v>342</v>
      </c>
      <c r="AY15" s="83"/>
      <c r="AZ15" s="83"/>
      <c r="BA15" s="84"/>
      <c r="BB15" s="84"/>
      <c r="BC15" s="85"/>
      <c r="BD15" s="85"/>
      <c r="BE15" s="92"/>
      <c r="BF15" s="86"/>
      <c r="BG15" s="83"/>
      <c r="BH15" s="83"/>
      <c r="BI15" s="87"/>
      <c r="BJ15" s="86"/>
    </row>
    <row r="16" spans="2:251" s="191" customFormat="1" ht="252.75" customHeight="1" x14ac:dyDescent="0.25">
      <c r="B16" s="187">
        <v>4</v>
      </c>
      <c r="C16" s="37" t="s">
        <v>585</v>
      </c>
      <c r="D16" s="50">
        <v>0.3</v>
      </c>
      <c r="E16" s="71">
        <v>1</v>
      </c>
      <c r="F16" s="71">
        <v>1</v>
      </c>
      <c r="G16" s="52">
        <f>IF(ISERROR(F16/E16),"",(F16/E16))</f>
        <v>1</v>
      </c>
      <c r="H16" s="71">
        <v>1</v>
      </c>
      <c r="I16" s="71">
        <v>0</v>
      </c>
      <c r="J16" s="52">
        <f>IF(ISERROR(I16/H16),"",(I16/H16))</f>
        <v>0</v>
      </c>
      <c r="K16" s="71">
        <v>1</v>
      </c>
      <c r="L16" s="71">
        <v>0</v>
      </c>
      <c r="M16" s="460">
        <v>0</v>
      </c>
      <c r="N16" s="71">
        <v>1</v>
      </c>
      <c r="O16" s="71">
        <v>0</v>
      </c>
      <c r="P16" s="196">
        <v>0</v>
      </c>
      <c r="Q16" s="238">
        <f>MAX(E16,H16,K16,N16)</f>
        <v>1</v>
      </c>
      <c r="R16" s="238">
        <f>(SUM(F16,I16,L16,O16))/4</f>
        <v>0.25</v>
      </c>
      <c r="S16" s="18">
        <f>IF(ISERROR(R16/Q16),"",(R16/Q16))</f>
        <v>0.25</v>
      </c>
      <c r="T16" s="27">
        <f>S16*D16</f>
        <v>7.4999999999999997E-2</v>
      </c>
      <c r="U16" s="49" t="s">
        <v>586</v>
      </c>
      <c r="V16" s="49" t="s">
        <v>587</v>
      </c>
      <c r="W16" s="52" t="s">
        <v>588</v>
      </c>
      <c r="X16" s="53" t="s">
        <v>589</v>
      </c>
      <c r="Y16" s="53" t="s">
        <v>590</v>
      </c>
      <c r="Z16" s="73" t="s">
        <v>85</v>
      </c>
      <c r="AA16" s="141" t="s">
        <v>591</v>
      </c>
      <c r="AB16" s="73" t="s">
        <v>141</v>
      </c>
      <c r="AC16" s="73" t="s">
        <v>178</v>
      </c>
      <c r="AD16" s="73" t="s">
        <v>89</v>
      </c>
      <c r="AE16" s="73" t="s">
        <v>90</v>
      </c>
      <c r="AF16" s="461" t="s">
        <v>592</v>
      </c>
      <c r="AG16" s="76">
        <v>2023</v>
      </c>
      <c r="AH16" s="76">
        <v>2022</v>
      </c>
      <c r="AI16" s="73" t="s">
        <v>92</v>
      </c>
      <c r="AJ16" s="73" t="s">
        <v>93</v>
      </c>
      <c r="AK16" s="41" t="s">
        <v>367</v>
      </c>
      <c r="AL16" s="77" t="s">
        <v>593</v>
      </c>
      <c r="AM16" s="76"/>
      <c r="AN16" s="48" t="s">
        <v>594</v>
      </c>
      <c r="AO16" s="77" t="s">
        <v>558</v>
      </c>
      <c r="AP16" s="77" t="s">
        <v>559</v>
      </c>
      <c r="AQ16" s="77"/>
      <c r="AR16" s="37" t="s">
        <v>560</v>
      </c>
      <c r="AS16" s="37" t="s">
        <v>595</v>
      </c>
      <c r="AT16" s="48" t="s">
        <v>545</v>
      </c>
      <c r="AU16" s="71">
        <v>1</v>
      </c>
      <c r="AV16" s="579">
        <v>1</v>
      </c>
      <c r="AW16" s="483" t="s">
        <v>596</v>
      </c>
      <c r="AX16" s="483" t="s">
        <v>597</v>
      </c>
      <c r="AY16" s="83"/>
      <c r="AZ16" s="83"/>
      <c r="BA16" s="84"/>
      <c r="BB16" s="84"/>
      <c r="BC16" s="85"/>
      <c r="BD16" s="85"/>
      <c r="BE16" s="92"/>
      <c r="BF16" s="86"/>
      <c r="BG16" s="83"/>
      <c r="BH16" s="83"/>
      <c r="BI16" s="87"/>
      <c r="BJ16" s="86"/>
    </row>
    <row r="17" spans="2:63" s="65" customFormat="1" ht="11.65" customHeight="1" x14ac:dyDescent="0.35">
      <c r="B17" s="107"/>
      <c r="C17" s="56"/>
      <c r="D17" s="109"/>
      <c r="E17" s="56"/>
      <c r="F17" s="56"/>
      <c r="G17"/>
      <c r="H17"/>
      <c r="I17"/>
      <c r="J17"/>
      <c r="K17"/>
      <c r="L17"/>
      <c r="M17"/>
      <c r="N17"/>
      <c r="O17"/>
      <c r="P17"/>
      <c r="Q17"/>
      <c r="R17"/>
      <c r="S17"/>
      <c r="T17" s="56"/>
      <c r="U17" s="56"/>
      <c r="V17" s="56"/>
      <c r="W17" s="56"/>
      <c r="X17" s="56"/>
      <c r="Y17" s="56"/>
      <c r="Z17" s="107"/>
      <c r="AA17" s="64"/>
      <c r="AB17" s="56"/>
      <c r="AC17" s="56"/>
      <c r="AD17" s="56"/>
      <c r="AE17" s="56"/>
      <c r="AF17" s="64"/>
      <c r="AG17" s="64"/>
      <c r="AH17" s="64"/>
      <c r="AI17" s="56"/>
      <c r="AJ17" s="56"/>
      <c r="AK17" s="56"/>
      <c r="AL17" s="64"/>
      <c r="AM17" s="64"/>
      <c r="AN17" s="64"/>
      <c r="AO17" s="64"/>
      <c r="AP17" s="56"/>
      <c r="AQ17" s="56"/>
      <c r="AR17" s="64"/>
      <c r="AS17" s="64"/>
      <c r="AT17" s="64"/>
      <c r="AU17" s="534"/>
      <c r="AV17" s="534"/>
      <c r="BE17" s="110"/>
      <c r="BF17" s="65">
        <f>12+4+2+6+6+11+4+1+5+2+5+5+8+5</f>
        <v>76</v>
      </c>
      <c r="BK17" s="64"/>
    </row>
    <row r="18" spans="2:63" s="65" customFormat="1" ht="11.65" customHeight="1" x14ac:dyDescent="0.35">
      <c r="B18" s="107"/>
      <c r="C18" s="56"/>
      <c r="D18" s="109"/>
      <c r="E18" s="56"/>
      <c r="F18" s="56"/>
      <c r="G18"/>
      <c r="H18"/>
      <c r="I18"/>
      <c r="J18"/>
      <c r="K18"/>
      <c r="L18"/>
      <c r="M18"/>
      <c r="N18"/>
      <c r="O18"/>
      <c r="P18"/>
      <c r="Q18"/>
      <c r="R18"/>
      <c r="S18"/>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AU18" s="534"/>
      <c r="AV18" s="534"/>
      <c r="BE18" s="110"/>
      <c r="BK18" s="64"/>
    </row>
    <row r="19" spans="2:63" s="65" customFormat="1" ht="11.65" customHeight="1" x14ac:dyDescent="0.35">
      <c r="B19" s="107"/>
      <c r="C19" s="111"/>
      <c r="D19" s="109"/>
      <c r="E19" s="56"/>
      <c r="F19" s="56"/>
      <c r="G19"/>
      <c r="H19"/>
      <c r="I19"/>
      <c r="J19"/>
      <c r="K19"/>
      <c r="L19"/>
      <c r="M19"/>
      <c r="N19"/>
      <c r="O19"/>
      <c r="P19"/>
      <c r="Q19"/>
      <c r="R19"/>
      <c r="S19"/>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AU19" s="534"/>
      <c r="AV19" s="534"/>
      <c r="BE19" s="110"/>
      <c r="BK19" s="64"/>
    </row>
    <row r="20" spans="2:63" s="65" customFormat="1" ht="11.65" customHeight="1" x14ac:dyDescent="0.35">
      <c r="B20" s="107"/>
      <c r="C20" s="56"/>
      <c r="D20" s="109"/>
      <c r="E20" s="56"/>
      <c r="F20" s="56"/>
      <c r="G20"/>
      <c r="H20"/>
      <c r="I20"/>
      <c r="J20"/>
      <c r="K20"/>
      <c r="L20"/>
      <c r="M20"/>
      <c r="N20"/>
      <c r="O20"/>
      <c r="P20"/>
      <c r="Q20"/>
      <c r="R20"/>
      <c r="S20"/>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AU20" s="534"/>
      <c r="AV20" s="534"/>
      <c r="BE20" s="112"/>
      <c r="BK20" s="64"/>
    </row>
    <row r="21" spans="2:63" s="65" customFormat="1" ht="11.6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AU21" s="534"/>
      <c r="AV21" s="534"/>
      <c r="BE21" s="110"/>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AU22" s="534"/>
      <c r="AV22" s="534"/>
      <c r="BE22" s="110"/>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AU23" s="534"/>
      <c r="AV23" s="534"/>
      <c r="BE23" s="110"/>
      <c r="BK23" s="64"/>
    </row>
    <row r="24" spans="2:63" s="65" customFormat="1" ht="11.6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AU24" s="534"/>
      <c r="AV24" s="534"/>
      <c r="BE24" s="110"/>
      <c r="BK24" s="64"/>
    </row>
    <row r="25" spans="2:63" s="65" customFormat="1" ht="11.6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E25" s="110"/>
      <c r="BK25" s="64"/>
    </row>
    <row r="26" spans="2:63" s="65" customFormat="1" ht="14.1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E26" s="110"/>
      <c r="BK26" s="64"/>
    </row>
    <row r="27" spans="2:63" s="65" customFormat="1" ht="11.65" customHeight="1" x14ac:dyDescent="0.35">
      <c r="B27" s="107"/>
      <c r="C27"/>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K27" s="64"/>
    </row>
    <row r="28" spans="2:63" s="65" customFormat="1" ht="11.65"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1.6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1.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2.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2.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1.65"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1.6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4.15" customHeight="1" x14ac:dyDescent="0.35">
      <c r="C36" s="64"/>
      <c r="D36" s="64"/>
      <c r="E36" s="64"/>
      <c r="F36" s="64"/>
      <c r="G36" s="64"/>
      <c r="H36" s="64"/>
      <c r="I36" s="64"/>
      <c r="J36" s="64"/>
      <c r="K36" s="64"/>
      <c r="L36" s="64"/>
      <c r="M36" s="64"/>
      <c r="N36" s="64"/>
      <c r="O36" s="64"/>
      <c r="P36" s="64"/>
      <c r="Q36" s="64"/>
      <c r="R36" s="64"/>
      <c r="S36" s="64"/>
      <c r="T36" s="64"/>
      <c r="U36" s="64"/>
      <c r="V36" s="64"/>
      <c r="W36" s="64"/>
      <c r="X36" s="64"/>
      <c r="Y36" s="64"/>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1.65"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1.65" customHeight="1" x14ac:dyDescent="0.35">
      <c r="C38" s="64"/>
      <c r="D38" s="64"/>
      <c r="E38" s="64"/>
      <c r="F38" s="64"/>
      <c r="G38" s="64"/>
      <c r="H38" s="64"/>
      <c r="I38" s="64"/>
      <c r="J38" s="64"/>
      <c r="K38" s="64"/>
      <c r="L38" s="64"/>
      <c r="M38" s="64"/>
      <c r="N38" s="64"/>
      <c r="O38" s="64"/>
      <c r="P38" s="64"/>
      <c r="Q38" s="64"/>
      <c r="R38" s="64"/>
      <c r="S38" s="64"/>
      <c r="T38" s="64"/>
      <c r="U38" s="64"/>
      <c r="V38" s="64"/>
      <c r="W38" s="64"/>
      <c r="X38" s="64"/>
      <c r="Y38" s="64"/>
      <c r="Z38" s="107"/>
      <c r="AA38" s="64"/>
      <c r="AB38" s="56"/>
      <c r="AC38" s="56"/>
      <c r="AD38" s="56"/>
      <c r="AE38" s="56"/>
      <c r="AF38" s="64"/>
      <c r="AG38" s="64"/>
      <c r="AH38" s="64"/>
      <c r="AI38" s="56"/>
      <c r="AJ38" s="56"/>
      <c r="AK38" s="56"/>
      <c r="AL38" s="64"/>
      <c r="AM38" s="64"/>
      <c r="AN38" s="64"/>
      <c r="AO38" s="64"/>
      <c r="AP38" s="56"/>
      <c r="AQ38" s="56"/>
      <c r="AR38" s="64"/>
      <c r="AS38" s="64"/>
      <c r="AT38" s="64"/>
      <c r="BK38" s="64"/>
    </row>
    <row r="39" spans="2:63" s="65" customFormat="1" ht="11.65" customHeight="1" x14ac:dyDescent="0.35">
      <c r="C39" s="64"/>
      <c r="D39" s="64"/>
      <c r="E39" s="64"/>
      <c r="F39" s="64"/>
      <c r="G39" s="64"/>
      <c r="H39" s="64"/>
      <c r="I39" s="64"/>
      <c r="J39" s="64"/>
      <c r="K39" s="64"/>
      <c r="L39" s="64"/>
      <c r="M39" s="64"/>
      <c r="N39" s="64"/>
      <c r="O39" s="64"/>
      <c r="P39" s="64"/>
      <c r="Q39" s="64"/>
      <c r="R39" s="64"/>
      <c r="S39" s="64"/>
      <c r="T39" s="64"/>
      <c r="U39" s="64"/>
      <c r="V39" s="64"/>
      <c r="W39" s="64"/>
      <c r="X39" s="64"/>
      <c r="Y39" s="64"/>
      <c r="Z39" s="107"/>
      <c r="AA39" s="64"/>
      <c r="AB39" s="56"/>
      <c r="AC39" s="56"/>
      <c r="AD39" s="56"/>
      <c r="AE39" s="56"/>
      <c r="AF39" s="64"/>
      <c r="AG39" s="64"/>
      <c r="AH39" s="64"/>
      <c r="AI39" s="56"/>
      <c r="AJ39" s="56"/>
      <c r="AK39" s="56"/>
      <c r="AL39" s="64"/>
      <c r="AM39" s="64"/>
      <c r="AN39" s="64"/>
      <c r="AO39" s="64"/>
      <c r="AP39" s="56"/>
      <c r="AQ39" s="56"/>
      <c r="AR39" s="64"/>
      <c r="AS39" s="64"/>
      <c r="AT39" s="64"/>
      <c r="BK39" s="64"/>
    </row>
  </sheetData>
  <sheetProtection selectLockedCells="1" selectUnlockedCells="1"/>
  <mergeCells count="58">
    <mergeCell ref="AM7:AT7"/>
    <mergeCell ref="AU7:BJ8"/>
    <mergeCell ref="B7:C7"/>
    <mergeCell ref="D7:Z7"/>
    <mergeCell ref="AA7:AB7"/>
    <mergeCell ref="AC7:AJ7"/>
    <mergeCell ref="AK7:AL7"/>
    <mergeCell ref="B2:B6"/>
    <mergeCell ref="AV2:BJ2"/>
    <mergeCell ref="AV3:BJ3"/>
    <mergeCell ref="AV4:BJ4"/>
    <mergeCell ref="AV5:BJ6"/>
    <mergeCell ref="C5:Q6"/>
    <mergeCell ref="R5:AI6"/>
    <mergeCell ref="AJ5:AU6"/>
    <mergeCell ref="C2:Q4"/>
    <mergeCell ref="R2:AI4"/>
    <mergeCell ref="AJ2:AU2"/>
    <mergeCell ref="AJ3:AU3"/>
    <mergeCell ref="AJ4:AU4"/>
    <mergeCell ref="AU9:BJ9"/>
    <mergeCell ref="B10:D10"/>
    <mergeCell ref="E10:T10"/>
    <mergeCell ref="U10:AT10"/>
    <mergeCell ref="AU10:BJ10"/>
    <mergeCell ref="K11:M11"/>
    <mergeCell ref="B8:C8"/>
    <mergeCell ref="D8:AL8"/>
    <mergeCell ref="AN8:AT8"/>
    <mergeCell ref="B9:AT9"/>
    <mergeCell ref="B11:B12"/>
    <mergeCell ref="C11:C12"/>
    <mergeCell ref="D11:D12"/>
    <mergeCell ref="E11:G11"/>
    <mergeCell ref="H11:J11"/>
    <mergeCell ref="AE11:AE12"/>
    <mergeCell ref="N11:P11"/>
    <mergeCell ref="Q11:S11"/>
    <mergeCell ref="U11:U12"/>
    <mergeCell ref="V11:V12"/>
    <mergeCell ref="W11:W12"/>
    <mergeCell ref="X11:Y11"/>
    <mergeCell ref="Z11:Z12"/>
    <mergeCell ref="AA11:AA12"/>
    <mergeCell ref="AB11:AB12"/>
    <mergeCell ref="AC11:AC12"/>
    <mergeCell ref="AD11:AD12"/>
    <mergeCell ref="AF11:AH11"/>
    <mergeCell ref="AI11:AI12"/>
    <mergeCell ref="AJ11:AJ12"/>
    <mergeCell ref="AK11:AQ11"/>
    <mergeCell ref="BC11:BF11"/>
    <mergeCell ref="BG11:BJ11"/>
    <mergeCell ref="AR11:AR12"/>
    <mergeCell ref="AS11:AS12"/>
    <mergeCell ref="AT11:AT12"/>
    <mergeCell ref="AU11:AX11"/>
    <mergeCell ref="AY11:BB11"/>
  </mergeCells>
  <conditionalFormatting sqref="G13:G14 G16">
    <cfRule type="cellIs" dxfId="752" priority="67" stopIfTrue="1" operator="greaterThan">
      <formula>1.05</formula>
    </cfRule>
    <cfRule type="cellIs" dxfId="751" priority="65" stopIfTrue="1" operator="between">
      <formula>0.7</formula>
      <formula>0.8999</formula>
    </cfRule>
    <cfRule type="cellIs" dxfId="750" priority="64" stopIfTrue="1" operator="between">
      <formula>0.9</formula>
      <formula>1.05</formula>
    </cfRule>
    <cfRule type="cellIs" dxfId="749" priority="66" stopIfTrue="1" operator="between">
      <formula>0</formula>
      <formula>0.699</formula>
    </cfRule>
    <cfRule type="cellIs" dxfId="748" priority="56" stopIfTrue="1" operator="greaterThan">
      <formula>1.05</formula>
    </cfRule>
    <cfRule type="cellIs" dxfId="747" priority="55" stopIfTrue="1" operator="between">
      <formula>0</formula>
      <formula>0.699</formula>
    </cfRule>
    <cfRule type="cellIs" dxfId="746" priority="54" stopIfTrue="1" operator="between">
      <formula>0.7</formula>
      <formula>0.8999</formula>
    </cfRule>
    <cfRule type="cellIs" dxfId="745" priority="53" stopIfTrue="1" operator="between">
      <formula>0.9</formula>
      <formula>1.05</formula>
    </cfRule>
  </conditionalFormatting>
  <conditionalFormatting sqref="G13:P16">
    <cfRule type="colorScale" priority="214">
      <colorScale>
        <cfvo type="min"/>
        <cfvo type="max"/>
        <color theme="0"/>
        <color theme="0" tint="-4.9989318521683403E-2"/>
      </colorScale>
    </cfRule>
  </conditionalFormatting>
  <conditionalFormatting sqref="G17:T20 G13:P16">
    <cfRule type="colorScale" priority="41">
      <colorScale>
        <cfvo type="min"/>
        <cfvo type="max"/>
        <color theme="0"/>
        <color theme="0" tint="-4.9989318521683403E-2"/>
      </colorScale>
    </cfRule>
  </conditionalFormatting>
  <conditionalFormatting sqref="J13:J16">
    <cfRule type="cellIs" dxfId="744" priority="69" stopIfTrue="1" operator="between">
      <formula>0.7</formula>
      <formula>0.8999</formula>
    </cfRule>
    <cfRule type="cellIs" dxfId="743" priority="68" stopIfTrue="1" operator="between">
      <formula>0.9</formula>
      <formula>1.05</formula>
    </cfRule>
    <cfRule type="cellIs" dxfId="742" priority="60" stopIfTrue="1" operator="greaterThan">
      <formula>1.05</formula>
    </cfRule>
    <cfRule type="cellIs" dxfId="741" priority="59" stopIfTrue="1" operator="between">
      <formula>0</formula>
      <formula>0.699</formula>
    </cfRule>
    <cfRule type="cellIs" dxfId="740" priority="58" stopIfTrue="1" operator="between">
      <formula>0.7</formula>
      <formula>0.8999</formula>
    </cfRule>
    <cfRule type="cellIs" dxfId="739" priority="70" stopIfTrue="1" operator="between">
      <formula>0</formula>
      <formula>0.699</formula>
    </cfRule>
    <cfRule type="cellIs" dxfId="738" priority="71" stopIfTrue="1" operator="greaterThan">
      <formula>1.05</formula>
    </cfRule>
    <cfRule type="cellIs" dxfId="737" priority="57" stopIfTrue="1" operator="between">
      <formula>0.9</formula>
      <formula>1.05</formula>
    </cfRule>
  </conditionalFormatting>
  <conditionalFormatting sqref="P13:P16">
    <cfRule type="cellIs" dxfId="736" priority="49" stopIfTrue="1" operator="between">
      <formula>0</formula>
      <formula>0.699</formula>
    </cfRule>
    <cfRule type="cellIs" dxfId="735" priority="48" stopIfTrue="1" operator="between">
      <formula>0.7</formula>
      <formula>0.8999</formula>
    </cfRule>
    <cfRule type="cellIs" dxfId="734" priority="47" stopIfTrue="1" operator="between">
      <formula>0.9</formula>
      <formula>1</formula>
    </cfRule>
    <cfRule type="cellIs" dxfId="733" priority="45" stopIfTrue="1" operator="between">
      <formula>0.7</formula>
      <formula>0.8999</formula>
    </cfRule>
    <cfRule type="cellIs" dxfId="732" priority="44" stopIfTrue="1" operator="between">
      <formula>0.9</formula>
      <formula>1</formula>
    </cfRule>
    <cfRule type="cellIs" dxfId="731" priority="46" stopIfTrue="1" operator="between">
      <formula>0</formula>
      <formula>0.699</formula>
    </cfRule>
  </conditionalFormatting>
  <conditionalFormatting sqref="S13">
    <cfRule type="cellIs" dxfId="730" priority="35" stopIfTrue="1" operator="greaterThan">
      <formula>1.05</formula>
    </cfRule>
    <cfRule type="cellIs" dxfId="729" priority="36" stopIfTrue="1" operator="between">
      <formula>0.9</formula>
      <formula>1.05</formula>
    </cfRule>
    <cfRule type="cellIs" dxfId="728" priority="37" stopIfTrue="1" operator="between">
      <formula>0.7</formula>
      <formula>0.8999</formula>
    </cfRule>
    <cfRule type="cellIs" dxfId="727" priority="32" stopIfTrue="1" operator="between">
      <formula>0.9</formula>
      <formula>1.05</formula>
    </cfRule>
    <cfRule type="cellIs" dxfId="726" priority="39" stopIfTrue="1" operator="greaterThan">
      <formula>1.05</formula>
    </cfRule>
    <cfRule type="colorScale" priority="40">
      <colorScale>
        <cfvo type="min"/>
        <cfvo type="max"/>
        <color theme="0"/>
        <color theme="0" tint="-4.9989318521683403E-2"/>
      </colorScale>
    </cfRule>
    <cfRule type="cellIs" dxfId="725" priority="38" stopIfTrue="1" operator="between">
      <formula>0</formula>
      <formula>0.699</formula>
    </cfRule>
    <cfRule type="colorScale" priority="31">
      <colorScale>
        <cfvo type="min"/>
        <cfvo type="max"/>
        <color theme="0"/>
        <color theme="0"/>
      </colorScale>
    </cfRule>
    <cfRule type="cellIs" dxfId="724" priority="33" stopIfTrue="1" operator="between">
      <formula>0.7</formula>
      <formula>0.8999</formula>
    </cfRule>
    <cfRule type="cellIs" dxfId="723" priority="34" stopIfTrue="1" operator="between">
      <formula>0</formula>
      <formula>0.699</formula>
    </cfRule>
  </conditionalFormatting>
  <conditionalFormatting sqref="S14:S15">
    <cfRule type="cellIs" dxfId="722" priority="27" stopIfTrue="1" operator="between">
      <formula>0.7</formula>
      <formula>0.8999</formula>
    </cfRule>
    <cfRule type="cellIs" dxfId="721" priority="26" stopIfTrue="1" operator="between">
      <formula>0.9</formula>
      <formula>1.05</formula>
    </cfRule>
    <cfRule type="cellIs" dxfId="720" priority="25" stopIfTrue="1" operator="greaterThan">
      <formula>1.05</formula>
    </cfRule>
    <cfRule type="cellIs" dxfId="719" priority="24" stopIfTrue="1" operator="between">
      <formula>0</formula>
      <formula>0.699</formula>
    </cfRule>
    <cfRule type="cellIs" dxfId="718" priority="22" stopIfTrue="1" operator="between">
      <formula>0.9</formula>
      <formula>1.05</formula>
    </cfRule>
    <cfRule type="colorScale" priority="21">
      <colorScale>
        <cfvo type="min"/>
        <cfvo type="max"/>
        <color theme="0"/>
        <color theme="0"/>
      </colorScale>
    </cfRule>
    <cfRule type="cellIs" dxfId="717" priority="23" stopIfTrue="1" operator="between">
      <formula>0.7</formula>
      <formula>0.8999</formula>
    </cfRule>
    <cfRule type="cellIs" dxfId="716" priority="29" stopIfTrue="1" operator="greaterThan">
      <formula>1.05</formula>
    </cfRule>
    <cfRule type="cellIs" dxfId="715" priority="28" stopIfTrue="1" operator="between">
      <formula>0</formula>
      <formula>0.699</formula>
    </cfRule>
    <cfRule type="colorScale" priority="30">
      <colorScale>
        <cfvo type="min"/>
        <cfvo type="max"/>
        <color theme="0"/>
        <color theme="0" tint="-4.9989318521683403E-2"/>
      </colorScale>
    </cfRule>
  </conditionalFormatting>
  <conditionalFormatting sqref="S16">
    <cfRule type="cellIs" dxfId="714" priority="7" stopIfTrue="1" operator="between">
      <formula>0.9</formula>
      <formula>1.05</formula>
    </cfRule>
    <cfRule type="cellIs" dxfId="713" priority="10" stopIfTrue="1" operator="greaterThan">
      <formula>1.05</formula>
    </cfRule>
    <cfRule type="cellIs" dxfId="712" priority="9" stopIfTrue="1" operator="between">
      <formula>0</formula>
      <formula>0.699</formula>
    </cfRule>
    <cfRule type="cellIs" dxfId="711" priority="8" stopIfTrue="1" operator="between">
      <formula>0.7</formula>
      <formula>0.8999</formula>
    </cfRule>
    <cfRule type="cellIs" dxfId="710" priority="6" stopIfTrue="1" operator="greaterThan">
      <formula>1.05</formula>
    </cfRule>
    <cfRule type="cellIs" dxfId="709" priority="5" stopIfTrue="1" operator="between">
      <formula>0</formula>
      <formula>0.699</formula>
    </cfRule>
    <cfRule type="cellIs" dxfId="708" priority="4" stopIfTrue="1" operator="between">
      <formula>0.7</formula>
      <formula>0.8999</formula>
    </cfRule>
    <cfRule type="colorScale" priority="1">
      <colorScale>
        <cfvo type="min"/>
        <cfvo type="max"/>
        <color theme="0"/>
        <color theme="0"/>
      </colorScale>
    </cfRule>
    <cfRule type="cellIs" dxfId="707" priority="3" stopIfTrue="1" operator="between">
      <formula>0.9</formula>
      <formula>1.05</formula>
    </cfRule>
    <cfRule type="colorScale" priority="2">
      <colorScale>
        <cfvo type="min"/>
        <cfvo type="max"/>
        <color theme="0"/>
        <color rgb="FFFFEF9C"/>
      </colorScale>
    </cfRule>
  </conditionalFormatting>
  <dataValidations count="10">
    <dataValidation type="list" operator="equal" allowBlank="1" showErrorMessage="1" sqref="AP17:AQ3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7:Z39">
      <formula1>"Eficacia,Eficiencia,Efectividad,"</formula1>
      <formula2>0</formula2>
    </dataValidation>
    <dataValidation operator="equal" allowBlank="1" showErrorMessage="1" sqref="AK7">
      <formula1>0</formula1>
      <formula2>0</formula2>
    </dataValidation>
    <dataValidation type="list" operator="equal" allowBlank="1" showErrorMessage="1" sqref="AK17:AK3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39">
      <formula1>"Alcaldía Local,Central,Sectorial,"</formula1>
      <formula2>0</formula2>
    </dataValidation>
    <dataValidation type="list" operator="equal" allowBlank="1" showErrorMessage="1" sqref="AC13:AC39">
      <formula1>"Coeficiente,Índice o razón,Porcentaje,Tasa,Valor absoluto"</formula1>
      <formula2>0</formula2>
    </dataValidation>
    <dataValidation type="list" operator="equal" allowBlank="1" showErrorMessage="1" sqref="AD13:AD39">
      <formula1>"Diario,Semanal,Mensual,Bimestral ,Trimestral,Semestral ,Anual"</formula1>
      <formula2>0</formula2>
    </dataValidation>
    <dataValidation type="list" operator="equal" allowBlank="1" showErrorMessage="1" sqref="AE13:AE39">
      <formula1>"Alta ,Media ,Baja"</formula1>
      <formula2>0</formula2>
    </dataValidation>
    <dataValidation type="list" operator="equal" allowBlank="1" showErrorMessage="1" sqref="AI13:AI39">
      <formula1>"Gestión"</formula1>
      <formula2>0</formula2>
    </dataValidation>
    <dataValidation type="list" operator="equal" allowBlank="1" showErrorMessage="1" sqref="AJ13:AJ39">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-POA\DIRECCION ACCESO A LA JUSTICIA\[POA 2023 -DAJ.xlsx]datos'!#REF!</xm:f>
          </x14:formula1>
          <xm:sqref>AO13:AO16 AM7:AT7 AK13:AK16</xm:sqref>
        </x14:dataValidation>
        <x14:dataValidation type="list" operator="equal" allowBlank="1" showErrorMessage="1">
          <x14:formula1>
            <xm:f>'C:\Users\luis.arias\Documents\VIGENCIA 2023\PLAN DE ACCION -POA\DIRECCION ACCESO A LA JUSTICIA\[POA 2023 -DAJ.xlsx]datos'!#REF!</xm:f>
          </x14:formula1>
          <xm:sqref>AP13:AQ16</xm:sqref>
        </x14:dataValidation>
        <x14:dataValidation type="list" errorStyle="information" operator="equal" showInputMessage="1" showErrorMessage="1" prompt="Escoja el Proceso del Menú desplegable">
          <x14:formula1>
            <xm:f>'C:\Users\luis.arias\Documents\VIGENCIA 2023\PLAN DE ACCION -POA\DIRECCION ACCESO A LA JUSTICIA\[POA 2023 -DAJ.xlsx]datos'!#REF!</xm:f>
          </x14:formula1>
          <xm:sqref>D7:Z7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8"/>
  <sheetViews>
    <sheetView showGridLines="0" zoomScale="65" zoomScaleNormal="65" workbookViewId="0">
      <selection activeCell="AW16" sqref="AW16"/>
    </sheetView>
  </sheetViews>
  <sheetFormatPr baseColWidth="10" defaultColWidth="20.54296875" defaultRowHeight="12.75" customHeight="1" x14ac:dyDescent="0.35"/>
  <cols>
    <col min="1" max="1" width="4.7265625" customWidth="1"/>
    <col min="2" max="2" width="14.453125" style="64" customWidth="1"/>
    <col min="3" max="3" width="43.26953125" style="64" customWidth="1"/>
    <col min="4" max="4" width="14.1796875" style="64" customWidth="1"/>
    <col min="5" max="5" width="7.54296875" style="64" customWidth="1"/>
    <col min="6" max="6" width="7.81640625" style="64" customWidth="1"/>
    <col min="7" max="7" width="1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36.26953125" style="64" customWidth="1"/>
    <col min="22" max="22" width="66.81640625" style="64" customWidth="1"/>
    <col min="23" max="23" width="20.54296875" style="64" customWidth="1"/>
    <col min="24" max="24" width="33.54296875" style="64" customWidth="1"/>
    <col min="25" max="25" width="34.1796875" style="64" customWidth="1"/>
    <col min="26" max="31" width="20.54296875" style="65" customWidth="1"/>
    <col min="32" max="33" width="12.54296875" style="65" customWidth="1"/>
    <col min="34" max="34" width="9.7265625" style="65" customWidth="1"/>
    <col min="35" max="36" width="20.54296875" style="65" customWidth="1"/>
    <col min="37" max="37" width="26.7265625" style="65" customWidth="1"/>
    <col min="38" max="42" width="20.54296875" style="65" customWidth="1"/>
    <col min="43" max="43" width="20" style="65" customWidth="1"/>
    <col min="44" max="44" width="33.453125" style="65" customWidth="1"/>
    <col min="45" max="45" width="20.54296875" style="65" customWidth="1"/>
    <col min="46" max="46" width="24.7265625" style="65" customWidth="1"/>
    <col min="47" max="48" width="20.54296875" style="65" customWidth="1"/>
    <col min="49" max="49" width="43.453125" style="65" customWidth="1"/>
    <col min="50" max="50" width="33.7265625" style="64" customWidth="1"/>
    <col min="51" max="54" width="20.54296875" style="64" customWidth="1"/>
    <col min="55" max="55" width="8.7265625" style="64" customWidth="1"/>
    <col min="56" max="56" width="9"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ht="12.75" customHeight="1" thickBot="1" x14ac:dyDescent="0.4"/>
    <row r="2" spans="2:251" s="121" customFormat="1" ht="22.5" customHeight="1" thickBot="1" x14ac:dyDescent="0.55000000000000004">
      <c r="B2" s="992"/>
      <c r="C2" s="943" t="s">
        <v>7</v>
      </c>
      <c r="D2" s="944"/>
      <c r="E2" s="944"/>
      <c r="F2" s="944"/>
      <c r="G2" s="944"/>
      <c r="H2" s="944"/>
      <c r="I2" s="944"/>
      <c r="J2" s="944"/>
      <c r="K2" s="944"/>
      <c r="L2" s="944"/>
      <c r="M2" s="944"/>
      <c r="N2" s="944"/>
      <c r="O2" s="944"/>
      <c r="P2" s="944"/>
      <c r="Q2" s="945"/>
      <c r="R2" s="937" t="s">
        <v>8</v>
      </c>
      <c r="S2" s="938"/>
      <c r="T2" s="938"/>
      <c r="U2" s="938"/>
      <c r="V2" s="938"/>
      <c r="W2" s="938"/>
      <c r="X2" s="938"/>
      <c r="Y2" s="938"/>
      <c r="Z2" s="938"/>
      <c r="AA2" s="938"/>
      <c r="AB2" s="938"/>
      <c r="AC2" s="938"/>
      <c r="AD2" s="938"/>
      <c r="AE2" s="938"/>
      <c r="AF2" s="938"/>
      <c r="AG2" s="938"/>
      <c r="AH2" s="938"/>
      <c r="AI2" s="939"/>
      <c r="AJ2" s="971" t="s">
        <v>9</v>
      </c>
      <c r="AK2" s="972"/>
      <c r="AL2" s="972"/>
      <c r="AM2" s="972"/>
      <c r="AN2" s="972"/>
      <c r="AO2" s="972"/>
      <c r="AP2" s="972"/>
      <c r="AQ2" s="972"/>
      <c r="AR2" s="972"/>
      <c r="AS2" s="972"/>
      <c r="AT2" s="972"/>
      <c r="AU2" s="973"/>
      <c r="AV2" s="956" t="s">
        <v>10</v>
      </c>
      <c r="AW2" s="957"/>
      <c r="AX2" s="957"/>
      <c r="AY2" s="957"/>
      <c r="AZ2" s="957"/>
      <c r="BA2" s="957"/>
      <c r="BB2" s="957"/>
      <c r="BC2" s="957"/>
      <c r="BD2" s="957"/>
      <c r="BE2" s="957"/>
      <c r="BF2" s="957"/>
      <c r="BG2" s="957"/>
      <c r="BH2" s="957"/>
      <c r="BI2" s="957"/>
      <c r="BJ2" s="958"/>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2:251" s="121" customFormat="1" ht="24" customHeight="1" thickBot="1" x14ac:dyDescent="0.55000000000000004">
      <c r="B3" s="993"/>
      <c r="C3" s="982"/>
      <c r="D3" s="983"/>
      <c r="E3" s="983"/>
      <c r="F3" s="983"/>
      <c r="G3" s="983"/>
      <c r="H3" s="983"/>
      <c r="I3" s="983"/>
      <c r="J3" s="983"/>
      <c r="K3" s="983"/>
      <c r="L3" s="983"/>
      <c r="M3" s="983"/>
      <c r="N3" s="983"/>
      <c r="O3" s="983"/>
      <c r="P3" s="983"/>
      <c r="Q3" s="984"/>
      <c r="R3" s="985"/>
      <c r="S3" s="986"/>
      <c r="T3" s="986"/>
      <c r="U3" s="986"/>
      <c r="V3" s="986"/>
      <c r="W3" s="986"/>
      <c r="X3" s="986"/>
      <c r="Y3" s="986"/>
      <c r="Z3" s="986"/>
      <c r="AA3" s="986"/>
      <c r="AB3" s="986"/>
      <c r="AC3" s="986"/>
      <c r="AD3" s="986"/>
      <c r="AE3" s="986"/>
      <c r="AF3" s="986"/>
      <c r="AG3" s="986"/>
      <c r="AH3" s="986"/>
      <c r="AI3" s="987"/>
      <c r="AJ3" s="971" t="s">
        <v>11</v>
      </c>
      <c r="AK3" s="972"/>
      <c r="AL3" s="972"/>
      <c r="AM3" s="972"/>
      <c r="AN3" s="972"/>
      <c r="AO3" s="972"/>
      <c r="AP3" s="972"/>
      <c r="AQ3" s="972"/>
      <c r="AR3" s="972"/>
      <c r="AS3" s="972"/>
      <c r="AT3" s="972"/>
      <c r="AU3" s="973"/>
      <c r="AV3" s="959">
        <v>3</v>
      </c>
      <c r="AW3" s="960"/>
      <c r="AX3" s="960"/>
      <c r="AY3" s="960"/>
      <c r="AZ3" s="960"/>
      <c r="BA3" s="960"/>
      <c r="BB3" s="960"/>
      <c r="BC3" s="960"/>
      <c r="BD3" s="960"/>
      <c r="BE3" s="960"/>
      <c r="BF3" s="960"/>
      <c r="BG3" s="960"/>
      <c r="BH3" s="960"/>
      <c r="BI3" s="960"/>
      <c r="BJ3" s="96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2:251" s="121" customFormat="1" ht="17.25" customHeight="1" thickBot="1" x14ac:dyDescent="0.55000000000000004">
      <c r="B4" s="993"/>
      <c r="C4" s="946"/>
      <c r="D4" s="947"/>
      <c r="E4" s="947"/>
      <c r="F4" s="947"/>
      <c r="G4" s="947"/>
      <c r="H4" s="947"/>
      <c r="I4" s="947"/>
      <c r="J4" s="947"/>
      <c r="K4" s="947"/>
      <c r="L4" s="947"/>
      <c r="M4" s="947"/>
      <c r="N4" s="947"/>
      <c r="O4" s="947"/>
      <c r="P4" s="947"/>
      <c r="Q4" s="948"/>
      <c r="R4" s="940"/>
      <c r="S4" s="941"/>
      <c r="T4" s="941"/>
      <c r="U4" s="941"/>
      <c r="V4" s="941"/>
      <c r="W4" s="941"/>
      <c r="X4" s="941"/>
      <c r="Y4" s="941"/>
      <c r="Z4" s="941"/>
      <c r="AA4" s="941"/>
      <c r="AB4" s="941"/>
      <c r="AC4" s="941"/>
      <c r="AD4" s="941"/>
      <c r="AE4" s="941"/>
      <c r="AF4" s="941"/>
      <c r="AG4" s="941"/>
      <c r="AH4" s="941"/>
      <c r="AI4" s="942"/>
      <c r="AJ4" s="971" t="s">
        <v>12</v>
      </c>
      <c r="AK4" s="972"/>
      <c r="AL4" s="972"/>
      <c r="AM4" s="972"/>
      <c r="AN4" s="972"/>
      <c r="AO4" s="972"/>
      <c r="AP4" s="972"/>
      <c r="AQ4" s="972"/>
      <c r="AR4" s="972"/>
      <c r="AS4" s="972"/>
      <c r="AT4" s="972"/>
      <c r="AU4" s="973"/>
      <c r="AV4" s="962">
        <v>42741</v>
      </c>
      <c r="AW4" s="963"/>
      <c r="AX4" s="963"/>
      <c r="AY4" s="963"/>
      <c r="AZ4" s="963"/>
      <c r="BA4" s="963"/>
      <c r="BB4" s="963"/>
      <c r="BC4" s="963"/>
      <c r="BD4" s="963"/>
      <c r="BE4" s="963"/>
      <c r="BF4" s="963"/>
      <c r="BG4" s="963"/>
      <c r="BH4" s="963"/>
      <c r="BI4" s="963"/>
      <c r="BJ4" s="964"/>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2:251" s="121" customFormat="1" ht="18" customHeight="1" x14ac:dyDescent="0.5">
      <c r="B5" s="993"/>
      <c r="C5" s="943" t="s">
        <v>13</v>
      </c>
      <c r="D5" s="944"/>
      <c r="E5" s="944"/>
      <c r="F5" s="944"/>
      <c r="G5" s="944"/>
      <c r="H5" s="944"/>
      <c r="I5" s="944"/>
      <c r="J5" s="944"/>
      <c r="K5" s="944"/>
      <c r="L5" s="944"/>
      <c r="M5" s="944"/>
      <c r="N5" s="944"/>
      <c r="O5" s="944"/>
      <c r="P5" s="944"/>
      <c r="Q5" s="945"/>
      <c r="R5" s="937" t="s">
        <v>14</v>
      </c>
      <c r="S5" s="938"/>
      <c r="T5" s="938"/>
      <c r="U5" s="938"/>
      <c r="V5" s="938"/>
      <c r="W5" s="938"/>
      <c r="X5" s="938"/>
      <c r="Y5" s="938"/>
      <c r="Z5" s="938"/>
      <c r="AA5" s="938"/>
      <c r="AB5" s="938"/>
      <c r="AC5" s="938"/>
      <c r="AD5" s="938"/>
      <c r="AE5" s="938"/>
      <c r="AF5" s="938"/>
      <c r="AG5" s="938"/>
      <c r="AH5" s="938"/>
      <c r="AI5" s="939"/>
      <c r="AJ5" s="943" t="s">
        <v>15</v>
      </c>
      <c r="AK5" s="944"/>
      <c r="AL5" s="944"/>
      <c r="AM5" s="944"/>
      <c r="AN5" s="944"/>
      <c r="AO5" s="944"/>
      <c r="AP5" s="944"/>
      <c r="AQ5" s="944"/>
      <c r="AR5" s="944"/>
      <c r="AS5" s="944"/>
      <c r="AT5" s="944"/>
      <c r="AU5" s="945"/>
      <c r="AV5" s="965" t="s">
        <v>16</v>
      </c>
      <c r="AW5" s="966"/>
      <c r="AX5" s="966"/>
      <c r="AY5" s="966"/>
      <c r="AZ5" s="966"/>
      <c r="BA5" s="966"/>
      <c r="BB5" s="966"/>
      <c r="BC5" s="966"/>
      <c r="BD5" s="966"/>
      <c r="BE5" s="966"/>
      <c r="BF5" s="966"/>
      <c r="BG5" s="966"/>
      <c r="BH5" s="966"/>
      <c r="BI5" s="966"/>
      <c r="BJ5" s="967"/>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2:251" s="121" customFormat="1" ht="21.75" customHeight="1" thickBot="1" x14ac:dyDescent="0.55000000000000004">
      <c r="B6" s="994"/>
      <c r="C6" s="946"/>
      <c r="D6" s="947"/>
      <c r="E6" s="947"/>
      <c r="F6" s="947"/>
      <c r="G6" s="947"/>
      <c r="H6" s="947"/>
      <c r="I6" s="947"/>
      <c r="J6" s="947"/>
      <c r="K6" s="947"/>
      <c r="L6" s="947"/>
      <c r="M6" s="947"/>
      <c r="N6" s="947"/>
      <c r="O6" s="947"/>
      <c r="P6" s="947"/>
      <c r="Q6" s="948"/>
      <c r="R6" s="940"/>
      <c r="S6" s="941"/>
      <c r="T6" s="941"/>
      <c r="U6" s="941"/>
      <c r="V6" s="941"/>
      <c r="W6" s="941"/>
      <c r="X6" s="941"/>
      <c r="Y6" s="941"/>
      <c r="Z6" s="941"/>
      <c r="AA6" s="941"/>
      <c r="AB6" s="941"/>
      <c r="AC6" s="941"/>
      <c r="AD6" s="941"/>
      <c r="AE6" s="941"/>
      <c r="AF6" s="941"/>
      <c r="AG6" s="941"/>
      <c r="AH6" s="941"/>
      <c r="AI6" s="942"/>
      <c r="AJ6" s="946"/>
      <c r="AK6" s="947"/>
      <c r="AL6" s="947"/>
      <c r="AM6" s="947"/>
      <c r="AN6" s="947"/>
      <c r="AO6" s="947"/>
      <c r="AP6" s="947"/>
      <c r="AQ6" s="947"/>
      <c r="AR6" s="947"/>
      <c r="AS6" s="947"/>
      <c r="AT6" s="947"/>
      <c r="AU6" s="948"/>
      <c r="AV6" s="968"/>
      <c r="AW6" s="969"/>
      <c r="AX6" s="969"/>
      <c r="AY6" s="969"/>
      <c r="AZ6" s="969"/>
      <c r="BA6" s="969"/>
      <c r="BB6" s="969"/>
      <c r="BC6" s="969"/>
      <c r="BD6" s="969"/>
      <c r="BE6" s="969"/>
      <c r="BF6" s="969"/>
      <c r="BG6" s="969"/>
      <c r="BH6" s="969"/>
      <c r="BI6" s="969"/>
      <c r="BJ6" s="97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2:251" s="56" customFormat="1" ht="33" customHeight="1" x14ac:dyDescent="0.35">
      <c r="B7" s="979" t="s">
        <v>17</v>
      </c>
      <c r="C7" s="980"/>
      <c r="D7" s="981" t="s">
        <v>527</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c r="AD7" s="953"/>
      <c r="AE7" s="953"/>
      <c r="AF7" s="953"/>
      <c r="AG7" s="953"/>
      <c r="AH7" s="953"/>
      <c r="AI7" s="953"/>
      <c r="AJ7" s="953"/>
      <c r="AK7" s="952" t="s">
        <v>21</v>
      </c>
      <c r="AL7" s="952"/>
      <c r="AM7" s="949"/>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21" customHeight="1" x14ac:dyDescent="0.35">
      <c r="B8" s="988" t="s">
        <v>23</v>
      </c>
      <c r="C8" s="989"/>
      <c r="D8" s="974"/>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977"/>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56" customFormat="1" ht="25.5" customHeight="1" x14ac:dyDescent="0.35">
      <c r="B10" s="926"/>
      <c r="C10" s="927"/>
      <c r="D10" s="927"/>
      <c r="E10" s="927" t="s">
        <v>28</v>
      </c>
      <c r="F10" s="927"/>
      <c r="G10" s="927"/>
      <c r="H10" s="927"/>
      <c r="I10" s="927"/>
      <c r="J10" s="927"/>
      <c r="K10" s="927"/>
      <c r="L10" s="927"/>
      <c r="M10" s="927"/>
      <c r="N10" s="927"/>
      <c r="O10" s="927"/>
      <c r="P10" s="927"/>
      <c r="Q10" s="927"/>
      <c r="R10" s="927"/>
      <c r="S10" s="927"/>
      <c r="T10" s="927"/>
      <c r="U10" s="927" t="s">
        <v>29</v>
      </c>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856"/>
      <c r="AV10" s="856"/>
      <c r="AW10" s="856"/>
      <c r="AX10" s="856"/>
      <c r="AY10" s="856"/>
      <c r="AZ10" s="856"/>
      <c r="BA10" s="856"/>
      <c r="BB10" s="856"/>
      <c r="BC10" s="856"/>
      <c r="BD10" s="856"/>
      <c r="BE10" s="856"/>
      <c r="BF10" s="856"/>
      <c r="BG10" s="856"/>
      <c r="BH10" s="856"/>
      <c r="BI10" s="856"/>
      <c r="BJ10" s="857"/>
    </row>
    <row r="11" spans="2:251" s="157" customFormat="1" ht="40.9"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49.1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SUM(T13:T16)</f>
        <v>0.26500000000000001</v>
      </c>
      <c r="U12" s="929"/>
      <c r="V12" s="929"/>
      <c r="W12" s="929"/>
      <c r="X12" s="159" t="s">
        <v>63</v>
      </c>
      <c r="Y12" s="159" t="s">
        <v>64</v>
      </c>
      <c r="Z12" s="1035"/>
      <c r="AA12" s="929"/>
      <c r="AB12" s="929"/>
      <c r="AC12" s="929"/>
      <c r="AD12" s="929"/>
      <c r="AE12" s="928"/>
      <c r="AF12" s="160" t="s">
        <v>65</v>
      </c>
      <c r="AG12" s="160" t="s">
        <v>66</v>
      </c>
      <c r="AH12" s="161" t="s">
        <v>67</v>
      </c>
      <c r="AI12" s="928"/>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204" customHeight="1" x14ac:dyDescent="0.35">
      <c r="B13" s="202">
        <v>1</v>
      </c>
      <c r="C13" s="37" t="s">
        <v>598</v>
      </c>
      <c r="D13" s="50">
        <v>0.2</v>
      </c>
      <c r="E13" s="71">
        <v>0.2</v>
      </c>
      <c r="F13" s="71">
        <v>0.2</v>
      </c>
      <c r="G13" s="52">
        <f>IF(ISERROR(F13/E13),"",(F13/E13))</f>
        <v>1</v>
      </c>
      <c r="H13" s="71">
        <v>0.2</v>
      </c>
      <c r="I13" s="71"/>
      <c r="J13" s="52">
        <f>IF(ISERROR(I13/H13),"",(I13/H13))</f>
        <v>0</v>
      </c>
      <c r="K13" s="71">
        <v>0.5</v>
      </c>
      <c r="L13" s="71"/>
      <c r="M13" s="52">
        <f>IF(ISERROR(L13/K13),"",(L13/K13))</f>
        <v>0</v>
      </c>
      <c r="N13" s="71">
        <v>0.1</v>
      </c>
      <c r="O13" s="71"/>
      <c r="P13" s="52">
        <f>IF(ISERROR(O13/N13),"",(O13/N13))</f>
        <v>0</v>
      </c>
      <c r="Q13" s="71">
        <f t="shared" ref="Q13:R15" si="0">SUM(E13,H13,K13,N13)</f>
        <v>1</v>
      </c>
      <c r="R13" s="26">
        <f t="shared" si="0"/>
        <v>0.2</v>
      </c>
      <c r="S13" s="52">
        <f>IF((IF(ISERROR(R13/Q13),0,(R13/Q13)))&gt;1,1,(IF(ISERROR(R13/Q13),0,(R13/Q13))))</f>
        <v>0.2</v>
      </c>
      <c r="T13" s="196">
        <f>S13*D13</f>
        <v>4.0000000000000008E-2</v>
      </c>
      <c r="U13" s="49" t="s">
        <v>599</v>
      </c>
      <c r="V13" s="192" t="s">
        <v>600</v>
      </c>
      <c r="W13" s="52" t="s">
        <v>178</v>
      </c>
      <c r="X13" s="193" t="s">
        <v>601</v>
      </c>
      <c r="Y13" s="193" t="s">
        <v>602</v>
      </c>
      <c r="Z13" s="73" t="s">
        <v>266</v>
      </c>
      <c r="AA13" s="52" t="s">
        <v>603</v>
      </c>
      <c r="AB13" s="73" t="s">
        <v>141</v>
      </c>
      <c r="AC13" s="73" t="s">
        <v>178</v>
      </c>
      <c r="AD13" s="73" t="s">
        <v>89</v>
      </c>
      <c r="AE13" s="74" t="s">
        <v>90</v>
      </c>
      <c r="AF13" s="73" t="s">
        <v>95</v>
      </c>
      <c r="AG13" s="73">
        <v>2023</v>
      </c>
      <c r="AH13" s="74"/>
      <c r="AI13" s="73" t="s">
        <v>92</v>
      </c>
      <c r="AJ13" s="73" t="s">
        <v>93</v>
      </c>
      <c r="AK13" s="41" t="s">
        <v>604</v>
      </c>
      <c r="AL13" s="78"/>
      <c r="AM13" s="90"/>
      <c r="AN13" s="76" t="s">
        <v>605</v>
      </c>
      <c r="AO13" s="77">
        <v>7640</v>
      </c>
      <c r="AP13" s="78"/>
      <c r="AQ13" s="78"/>
      <c r="AR13" s="37" t="s">
        <v>606</v>
      </c>
      <c r="AS13" s="37"/>
      <c r="AT13" s="79" t="s">
        <v>607</v>
      </c>
      <c r="AU13" s="522">
        <f>+E13</f>
        <v>0.2</v>
      </c>
      <c r="AV13" s="522">
        <f>+AU13</f>
        <v>0.2</v>
      </c>
      <c r="AW13" s="571" t="s">
        <v>608</v>
      </c>
      <c r="AX13" s="571" t="s">
        <v>609</v>
      </c>
      <c r="AY13" s="83"/>
      <c r="AZ13" s="83"/>
      <c r="BA13" s="84"/>
      <c r="BB13" s="84"/>
      <c r="BC13" s="85"/>
      <c r="BD13" s="85"/>
      <c r="BE13" s="92"/>
      <c r="BF13" s="86"/>
      <c r="BG13" s="83"/>
      <c r="BH13" s="83"/>
      <c r="BI13" s="87"/>
      <c r="BJ13" s="88"/>
    </row>
    <row r="14" spans="2:251" s="191" customFormat="1" ht="170.25" customHeight="1" x14ac:dyDescent="0.35">
      <c r="B14" s="203">
        <v>2</v>
      </c>
      <c r="C14" s="37" t="s">
        <v>610</v>
      </c>
      <c r="D14" s="50">
        <v>0.2</v>
      </c>
      <c r="E14" s="71">
        <v>0.25</v>
      </c>
      <c r="F14" s="71">
        <v>0.25</v>
      </c>
      <c r="G14" s="52">
        <f>IF(ISERROR(F14/E14),"",(F14/E14))</f>
        <v>1</v>
      </c>
      <c r="H14" s="71">
        <v>0.25</v>
      </c>
      <c r="I14" s="71"/>
      <c r="J14" s="52">
        <f>IF(ISERROR(I14/H14),"",(I14/H14))</f>
        <v>0</v>
      </c>
      <c r="K14" s="71">
        <v>0.25</v>
      </c>
      <c r="L14" s="71"/>
      <c r="M14" s="52">
        <f>IF(ISERROR(L14/K14),"",(L14/K14))</f>
        <v>0</v>
      </c>
      <c r="N14" s="71">
        <v>0.25</v>
      </c>
      <c r="O14" s="71"/>
      <c r="P14" s="52">
        <f>IF(ISERROR(O14/N14),"",(O14/N14))</f>
        <v>0</v>
      </c>
      <c r="Q14" s="71">
        <f t="shared" si="0"/>
        <v>1</v>
      </c>
      <c r="R14" s="26">
        <f t="shared" si="0"/>
        <v>0.25</v>
      </c>
      <c r="S14" s="52">
        <f>IF((IF(ISERROR(R14/Q14),0,(R14/Q14)))&gt;1,1,(IF(ISERROR(R14/Q14),0,(R14/Q14))))</f>
        <v>0.25</v>
      </c>
      <c r="T14" s="196">
        <f>S14*D14</f>
        <v>0.05</v>
      </c>
      <c r="U14" s="49" t="s">
        <v>611</v>
      </c>
      <c r="V14" s="201" t="s">
        <v>612</v>
      </c>
      <c r="W14" s="52" t="s">
        <v>178</v>
      </c>
      <c r="X14" s="283" t="s">
        <v>613</v>
      </c>
      <c r="Y14" s="283" t="s">
        <v>614</v>
      </c>
      <c r="Z14" s="94" t="s">
        <v>266</v>
      </c>
      <c r="AA14" s="93" t="s">
        <v>603</v>
      </c>
      <c r="AB14" s="94" t="s">
        <v>141</v>
      </c>
      <c r="AC14" s="94" t="s">
        <v>178</v>
      </c>
      <c r="AD14" s="94" t="s">
        <v>89</v>
      </c>
      <c r="AE14" s="94" t="s">
        <v>90</v>
      </c>
      <c r="AF14" s="131" t="s">
        <v>95</v>
      </c>
      <c r="AG14" s="73">
        <v>2023</v>
      </c>
      <c r="AH14" s="94" t="s">
        <v>95</v>
      </c>
      <c r="AI14" s="94" t="s">
        <v>92</v>
      </c>
      <c r="AJ14" s="94" t="s">
        <v>93</v>
      </c>
      <c r="AK14" s="95" t="s">
        <v>604</v>
      </c>
      <c r="AL14" s="223"/>
      <c r="AM14" s="96"/>
      <c r="AN14" s="96" t="s">
        <v>605</v>
      </c>
      <c r="AO14" s="223">
        <v>7640</v>
      </c>
      <c r="AP14" s="223"/>
      <c r="AQ14" s="223"/>
      <c r="AR14" s="97" t="s">
        <v>615</v>
      </c>
      <c r="AS14" s="97"/>
      <c r="AT14" s="284" t="s">
        <v>607</v>
      </c>
      <c r="AU14" s="585">
        <f>+E14</f>
        <v>0.25</v>
      </c>
      <c r="AV14" s="585">
        <f>+AU14</f>
        <v>0.25</v>
      </c>
      <c r="AW14" s="587" t="s">
        <v>616</v>
      </c>
      <c r="AX14" s="587" t="s">
        <v>617</v>
      </c>
      <c r="AY14" s="99"/>
      <c r="AZ14" s="99"/>
      <c r="BA14" s="100"/>
      <c r="BB14" s="100"/>
      <c r="BC14" s="101"/>
      <c r="BD14" s="101"/>
      <c r="BE14" s="102"/>
      <c r="BF14" s="103"/>
      <c r="BG14" s="99"/>
      <c r="BH14" s="99"/>
      <c r="BI14" s="104"/>
      <c r="BJ14" s="105"/>
    </row>
    <row r="15" spans="2:251" s="191" customFormat="1" ht="136.5" customHeight="1" x14ac:dyDescent="0.35">
      <c r="B15" s="660">
        <v>3</v>
      </c>
      <c r="C15" s="49" t="s">
        <v>618</v>
      </c>
      <c r="D15" s="50">
        <v>0.3</v>
      </c>
      <c r="E15" s="285">
        <v>0.25</v>
      </c>
      <c r="F15" s="71">
        <v>0.25</v>
      </c>
      <c r="G15" s="286">
        <f>IF(ISERROR(F15/E15),"",(F15/E15))</f>
        <v>1</v>
      </c>
      <c r="H15" s="279">
        <v>0.25</v>
      </c>
      <c r="I15" s="279"/>
      <c r="J15" s="286">
        <f>IF(ISERROR(I15/H15),"",(I15/H15))</f>
        <v>0</v>
      </c>
      <c r="K15" s="279">
        <v>0.25</v>
      </c>
      <c r="L15" s="279"/>
      <c r="M15" s="286">
        <f>IF(ISERROR(L15/K15),"",(L15/K15))</f>
        <v>0</v>
      </c>
      <c r="N15" s="279">
        <v>0.25</v>
      </c>
      <c r="O15" s="279"/>
      <c r="P15" s="286">
        <f>IF(ISERROR(O15/N15),"",(O15/N15))</f>
        <v>0</v>
      </c>
      <c r="Q15" s="71">
        <f t="shared" si="0"/>
        <v>1</v>
      </c>
      <c r="R15" s="26">
        <f t="shared" si="0"/>
        <v>0.25</v>
      </c>
      <c r="S15" s="52">
        <f>IF((IF(ISERROR(R15/Q15),0,(R15/Q15)))&gt;1,1,(IF(ISERROR(R15/Q15),0,(R15/Q15))))</f>
        <v>0.25</v>
      </c>
      <c r="T15" s="196">
        <f>S15*D15</f>
        <v>7.4999999999999997E-2</v>
      </c>
      <c r="U15" s="49" t="s">
        <v>619</v>
      </c>
      <c r="V15" s="49" t="s">
        <v>620</v>
      </c>
      <c r="W15" s="52" t="s">
        <v>178</v>
      </c>
      <c r="X15" s="52" t="s">
        <v>621</v>
      </c>
      <c r="Y15" s="52" t="s">
        <v>622</v>
      </c>
      <c r="Z15" s="73" t="s">
        <v>266</v>
      </c>
      <c r="AA15" s="52" t="s">
        <v>603</v>
      </c>
      <c r="AB15" s="73" t="s">
        <v>141</v>
      </c>
      <c r="AC15" s="73" t="s">
        <v>178</v>
      </c>
      <c r="AD15" s="73" t="s">
        <v>89</v>
      </c>
      <c r="AE15" s="74" t="s">
        <v>90</v>
      </c>
      <c r="AF15" s="207">
        <v>1</v>
      </c>
      <c r="AG15" s="73">
        <v>2023</v>
      </c>
      <c r="AH15" s="191">
        <v>2022</v>
      </c>
      <c r="AI15" s="74" t="s">
        <v>92</v>
      </c>
      <c r="AJ15" s="73" t="s">
        <v>93</v>
      </c>
      <c r="AK15" s="41" t="s">
        <v>604</v>
      </c>
      <c r="AL15" s="77"/>
      <c r="AM15" s="75" t="s">
        <v>605</v>
      </c>
      <c r="AN15" s="76"/>
      <c r="AO15" s="77">
        <v>7640</v>
      </c>
      <c r="AP15" s="77"/>
      <c r="AQ15" s="77"/>
      <c r="AR15" s="37" t="s">
        <v>615</v>
      </c>
      <c r="AS15" s="37"/>
      <c r="AT15" s="79" t="s">
        <v>607</v>
      </c>
      <c r="AU15" s="136">
        <f>E15</f>
        <v>0.25</v>
      </c>
      <c r="AV15" s="671">
        <f>+AU15</f>
        <v>0.25</v>
      </c>
      <c r="AW15" s="672" t="s">
        <v>623</v>
      </c>
      <c r="AX15" s="678" t="s">
        <v>624</v>
      </c>
      <c r="AY15" s="83">
        <f>H15</f>
        <v>0.25</v>
      </c>
      <c r="AZ15" s="664"/>
      <c r="BA15" s="665"/>
      <c r="BB15" s="665"/>
      <c r="BC15" s="81">
        <f>K15</f>
        <v>0.25</v>
      </c>
      <c r="BD15" s="661"/>
      <c r="BE15" s="663"/>
      <c r="BF15" s="663"/>
      <c r="BG15" s="116">
        <f>N15</f>
        <v>0.25</v>
      </c>
      <c r="BH15" s="664"/>
      <c r="BI15" s="666"/>
      <c r="BJ15" s="667"/>
    </row>
    <row r="16" spans="2:251" s="191" customFormat="1" ht="207" customHeight="1" x14ac:dyDescent="0.35">
      <c r="B16" s="202">
        <v>4</v>
      </c>
      <c r="C16" s="40" t="s">
        <v>625</v>
      </c>
      <c r="D16" s="50">
        <v>0.3</v>
      </c>
      <c r="E16" s="202">
        <v>2</v>
      </c>
      <c r="F16" s="202">
        <v>2</v>
      </c>
      <c r="G16" s="52">
        <f>IF(ISERROR(F16/E16),"",(F16/E16))</f>
        <v>1</v>
      </c>
      <c r="H16" s="280">
        <v>1</v>
      </c>
      <c r="I16" s="280"/>
      <c r="J16" s="52">
        <f>IF(ISERROR(I16/H16),"",(I16/H16))</f>
        <v>0</v>
      </c>
      <c r="K16" s="280">
        <v>2</v>
      </c>
      <c r="L16" s="280"/>
      <c r="M16" s="52">
        <f>IF(ISERROR(L16/K16),"",(L16/K16))</f>
        <v>0</v>
      </c>
      <c r="N16" s="280">
        <v>1</v>
      </c>
      <c r="O16" s="280"/>
      <c r="P16" s="52">
        <f>IF(ISERROR(O16/N16),"",(O16/N16))</f>
        <v>0</v>
      </c>
      <c r="Q16" s="194">
        <f>E16+H16+K16+N16</f>
        <v>6</v>
      </c>
      <c r="R16" s="26">
        <f>SUM(F16,I16,L16,O16)</f>
        <v>2</v>
      </c>
      <c r="S16" s="18">
        <f>IF(ISERROR(R16/Q16),"",(R16/Q16))</f>
        <v>0.33333333333333331</v>
      </c>
      <c r="T16" s="196">
        <f>S16*D16</f>
        <v>9.9999999999999992E-2</v>
      </c>
      <c r="U16" s="49" t="s">
        <v>626</v>
      </c>
      <c r="V16" s="49" t="s">
        <v>627</v>
      </c>
      <c r="W16" s="52" t="s">
        <v>628</v>
      </c>
      <c r="X16" s="52" t="s">
        <v>629</v>
      </c>
      <c r="Y16" s="52" t="s">
        <v>630</v>
      </c>
      <c r="Z16" s="73" t="s">
        <v>266</v>
      </c>
      <c r="AA16" s="52" t="s">
        <v>603</v>
      </c>
      <c r="AB16" s="73" t="s">
        <v>141</v>
      </c>
      <c r="AC16" s="73" t="s">
        <v>88</v>
      </c>
      <c r="AD16" s="73" t="s">
        <v>89</v>
      </c>
      <c r="AE16" s="73" t="s">
        <v>90</v>
      </c>
      <c r="AF16" s="73">
        <v>6</v>
      </c>
      <c r="AG16" s="73">
        <v>2023</v>
      </c>
      <c r="AH16" s="73">
        <v>2022</v>
      </c>
      <c r="AI16" s="73" t="s">
        <v>92</v>
      </c>
      <c r="AJ16" s="73" t="s">
        <v>93</v>
      </c>
      <c r="AK16" s="41" t="s">
        <v>604</v>
      </c>
      <c r="AL16" s="77"/>
      <c r="AM16" s="75"/>
      <c r="AN16" s="76" t="s">
        <v>605</v>
      </c>
      <c r="AO16" s="77">
        <v>7640</v>
      </c>
      <c r="AP16" s="77"/>
      <c r="AQ16" s="77"/>
      <c r="AR16" s="37" t="s">
        <v>606</v>
      </c>
      <c r="AS16" s="37"/>
      <c r="AT16" s="79" t="s">
        <v>607</v>
      </c>
      <c r="AU16" s="612">
        <f>+E16</f>
        <v>2</v>
      </c>
      <c r="AV16" s="586">
        <f>+AU16</f>
        <v>2</v>
      </c>
      <c r="AW16" s="571" t="s">
        <v>631</v>
      </c>
      <c r="AX16" s="571" t="s">
        <v>632</v>
      </c>
      <c r="AY16" s="83"/>
      <c r="AZ16" s="83"/>
      <c r="BA16" s="84"/>
      <c r="BB16" s="84"/>
      <c r="BC16" s="85"/>
      <c r="BD16" s="85"/>
      <c r="BE16" s="86"/>
      <c r="BF16" s="86"/>
      <c r="BG16" s="83"/>
      <c r="BH16" s="83"/>
      <c r="BI16" s="87"/>
      <c r="BJ16" s="88"/>
    </row>
    <row r="17" spans="2:63" s="56" customFormat="1" ht="63.75" hidden="1" customHeight="1" x14ac:dyDescent="0.35">
      <c r="B17" s="32"/>
      <c r="C17" s="33"/>
      <c r="D17" s="145"/>
      <c r="E17" s="34"/>
      <c r="F17" s="34"/>
      <c r="G17" s="169"/>
      <c r="H17" s="34"/>
      <c r="I17" s="34"/>
      <c r="J17" s="169"/>
      <c r="K17" s="34"/>
      <c r="L17" s="34"/>
      <c r="M17" s="169"/>
      <c r="N17" s="34"/>
      <c r="O17" s="34"/>
      <c r="P17" s="169"/>
      <c r="Q17" s="34"/>
      <c r="R17" s="34"/>
      <c r="S17" s="35"/>
      <c r="T17" s="35"/>
      <c r="U17" s="224"/>
      <c r="V17" s="36"/>
      <c r="W17" s="169"/>
      <c r="X17" s="42"/>
      <c r="Y17" s="225"/>
      <c r="Z17" s="147"/>
      <c r="AA17" s="155"/>
      <c r="AB17" s="147"/>
      <c r="AC17" s="147"/>
      <c r="AD17" s="147"/>
      <c r="AE17" s="147"/>
      <c r="AF17" s="147"/>
      <c r="AG17" s="147"/>
      <c r="AH17" s="147"/>
      <c r="AI17" s="147"/>
      <c r="AJ17" s="147"/>
      <c r="AK17" s="148"/>
      <c r="AL17" s="149"/>
      <c r="AM17" s="106"/>
      <c r="AN17" s="106"/>
      <c r="AO17" s="149"/>
      <c r="AP17" s="149"/>
      <c r="AQ17" s="149"/>
      <c r="AR17" s="148"/>
      <c r="AS17" s="148"/>
      <c r="AT17" s="150"/>
      <c r="AU17" s="151"/>
      <c r="AV17" s="152"/>
      <c r="AW17" s="156"/>
      <c r="AX17" s="156"/>
      <c r="AY17" s="152"/>
      <c r="AZ17" s="154"/>
      <c r="BA17" s="226"/>
      <c r="BB17" s="146"/>
      <c r="BC17" s="281"/>
      <c r="BD17" s="281"/>
      <c r="BE17" s="28"/>
      <c r="BF17" s="29"/>
      <c r="BG17" s="281"/>
      <c r="BH17" s="282"/>
      <c r="BI17" s="227"/>
      <c r="BJ17" s="227"/>
      <c r="BK17" s="70"/>
    </row>
    <row r="18" spans="2:63" s="56" customFormat="1" ht="63.75" hidden="1" customHeight="1" x14ac:dyDescent="0.35">
      <c r="B18" s="588"/>
      <c r="C18" s="679"/>
      <c r="D18" s="680"/>
      <c r="E18" s="681"/>
      <c r="F18" s="681"/>
      <c r="G18" s="682"/>
      <c r="H18" s="681"/>
      <c r="I18" s="681"/>
      <c r="J18" s="682"/>
      <c r="K18" s="681"/>
      <c r="L18" s="681"/>
      <c r="M18" s="682"/>
      <c r="N18" s="681"/>
      <c r="O18" s="681"/>
      <c r="P18" s="682"/>
      <c r="Q18" s="681"/>
      <c r="R18" s="681"/>
      <c r="S18" s="683"/>
      <c r="T18" s="683"/>
      <c r="U18" s="679"/>
      <c r="V18" s="684"/>
      <c r="W18" s="682"/>
      <c r="X18" s="685"/>
      <c r="Y18" s="685"/>
      <c r="Z18" s="686"/>
      <c r="AA18" s="687"/>
      <c r="AB18" s="686"/>
      <c r="AC18" s="686"/>
      <c r="AD18" s="686"/>
      <c r="AE18" s="686"/>
      <c r="AF18" s="686"/>
      <c r="AG18" s="686"/>
      <c r="AH18" s="686"/>
      <c r="AI18" s="686"/>
      <c r="AJ18" s="686"/>
      <c r="AK18" s="688"/>
      <c r="AL18" s="689"/>
      <c r="AM18" s="690"/>
      <c r="AN18" s="690"/>
      <c r="AO18" s="689"/>
      <c r="AP18" s="688"/>
      <c r="AQ18" s="688"/>
      <c r="AR18" s="688"/>
      <c r="AS18" s="688"/>
      <c r="AT18" s="691"/>
      <c r="AU18" s="692"/>
      <c r="AV18" s="693"/>
      <c r="AW18" s="694"/>
      <c r="AX18" s="694"/>
      <c r="AY18" s="695"/>
      <c r="AZ18" s="695"/>
      <c r="BA18" s="696"/>
      <c r="BB18" s="685"/>
      <c r="BC18" s="693"/>
      <c r="BD18" s="693"/>
      <c r="BE18" s="697"/>
      <c r="BF18" s="694"/>
      <c r="BG18" s="695"/>
      <c r="BH18" s="695"/>
      <c r="BI18" s="698"/>
      <c r="BJ18" s="699"/>
    </row>
    <row r="19" spans="2:63" s="107" customFormat="1" ht="63.75" hidden="1" customHeight="1" x14ac:dyDescent="0.35">
      <c r="B19" s="588"/>
      <c r="C19" s="679"/>
      <c r="D19" s="680"/>
      <c r="E19" s="681"/>
      <c r="F19" s="681"/>
      <c r="G19" s="682"/>
      <c r="H19" s="681"/>
      <c r="I19" s="681"/>
      <c r="J19" s="682"/>
      <c r="K19" s="681"/>
      <c r="L19" s="681"/>
      <c r="M19" s="682"/>
      <c r="N19" s="681"/>
      <c r="O19" s="681"/>
      <c r="P19" s="682"/>
      <c r="Q19" s="681"/>
      <c r="R19" s="681"/>
      <c r="S19" s="683"/>
      <c r="T19" s="683"/>
      <c r="U19" s="679"/>
      <c r="V19" s="684"/>
      <c r="W19" s="682"/>
      <c r="X19" s="682"/>
      <c r="Y19" s="682"/>
      <c r="Z19" s="686"/>
      <c r="AA19" s="686"/>
      <c r="AB19" s="686"/>
      <c r="AC19" s="686"/>
      <c r="AD19" s="686"/>
      <c r="AE19" s="686"/>
      <c r="AF19" s="686"/>
      <c r="AG19" s="686"/>
      <c r="AH19" s="686"/>
      <c r="AI19" s="686"/>
      <c r="AJ19" s="686"/>
      <c r="AK19" s="688"/>
      <c r="AL19" s="689"/>
      <c r="AM19" s="690"/>
      <c r="AN19" s="690"/>
      <c r="AO19" s="689"/>
      <c r="AP19" s="688"/>
      <c r="AQ19" s="688"/>
      <c r="AR19" s="700"/>
      <c r="AS19" s="700"/>
      <c r="AT19" s="691"/>
      <c r="AU19" s="692"/>
      <c r="AV19" s="693"/>
      <c r="AW19" s="694"/>
      <c r="AX19" s="694"/>
      <c r="AY19" s="695"/>
      <c r="AZ19" s="695"/>
      <c r="BA19" s="701"/>
      <c r="BB19" s="685"/>
      <c r="BC19" s="693"/>
      <c r="BD19" s="693"/>
      <c r="BE19" s="702"/>
      <c r="BF19" s="694"/>
      <c r="BG19" s="695"/>
      <c r="BH19" s="695"/>
      <c r="BI19" s="703"/>
      <c r="BJ19" s="703"/>
      <c r="BK19" s="56"/>
    </row>
    <row r="20" spans="2:63" s="107" customFormat="1" ht="63.75" hidden="1" customHeight="1" x14ac:dyDescent="0.35">
      <c r="B20" s="588"/>
      <c r="C20" s="679"/>
      <c r="D20" s="680"/>
      <c r="E20" s="681"/>
      <c r="F20" s="681"/>
      <c r="G20" s="682"/>
      <c r="H20" s="681"/>
      <c r="I20" s="681"/>
      <c r="J20" s="682"/>
      <c r="K20" s="681"/>
      <c r="L20" s="681"/>
      <c r="M20" s="682"/>
      <c r="N20" s="681"/>
      <c r="O20" s="681"/>
      <c r="P20" s="682"/>
      <c r="Q20" s="681"/>
      <c r="R20" s="681"/>
      <c r="S20" s="683"/>
      <c r="T20" s="683"/>
      <c r="U20" s="679"/>
      <c r="V20" s="684"/>
      <c r="W20" s="682"/>
      <c r="X20" s="682"/>
      <c r="Y20" s="682"/>
      <c r="Z20" s="686"/>
      <c r="AA20" s="690"/>
      <c r="AB20" s="690"/>
      <c r="AC20" s="690"/>
      <c r="AD20" s="690"/>
      <c r="AE20" s="690"/>
      <c r="AF20" s="690"/>
      <c r="AG20" s="690"/>
      <c r="AH20" s="690"/>
      <c r="AI20" s="690"/>
      <c r="AJ20" s="686"/>
      <c r="AK20" s="688"/>
      <c r="AL20" s="689"/>
      <c r="AM20" s="690"/>
      <c r="AN20" s="690"/>
      <c r="AO20" s="689"/>
      <c r="AP20" s="689"/>
      <c r="AQ20" s="689"/>
      <c r="AR20" s="688"/>
      <c r="AS20" s="688"/>
      <c r="AT20" s="691"/>
      <c r="AU20" s="692"/>
      <c r="AV20" s="693"/>
      <c r="AW20" s="704"/>
      <c r="AX20" s="694"/>
      <c r="AY20" s="695"/>
      <c r="AZ20" s="695"/>
      <c r="BA20" s="705"/>
      <c r="BB20" s="685"/>
      <c r="BC20" s="693"/>
      <c r="BD20" s="693"/>
      <c r="BE20" s="697"/>
      <c r="BF20" s="694"/>
      <c r="BG20" s="695"/>
      <c r="BH20" s="695"/>
      <c r="BI20" s="699"/>
      <c r="BJ20" s="706"/>
      <c r="BK20" s="56"/>
    </row>
    <row r="21" spans="2:63" s="107" customFormat="1" ht="63.75" hidden="1" customHeight="1" x14ac:dyDescent="0.35">
      <c r="B21" s="588"/>
      <c r="C21" s="679"/>
      <c r="D21" s="680"/>
      <c r="E21" s="681"/>
      <c r="F21" s="681"/>
      <c r="G21" s="682"/>
      <c r="H21" s="681"/>
      <c r="I21" s="681"/>
      <c r="J21" s="682"/>
      <c r="K21" s="681"/>
      <c r="L21" s="681"/>
      <c r="M21" s="682"/>
      <c r="N21" s="681"/>
      <c r="O21" s="681"/>
      <c r="P21" s="682"/>
      <c r="Q21" s="681"/>
      <c r="R21" s="681"/>
      <c r="S21" s="683"/>
      <c r="T21" s="683"/>
      <c r="U21" s="679"/>
      <c r="V21" s="684"/>
      <c r="W21" s="658"/>
      <c r="X21" s="685"/>
      <c r="Y21" s="685"/>
      <c r="Z21" s="686"/>
      <c r="AA21" s="690"/>
      <c r="AB21" s="690"/>
      <c r="AC21" s="690"/>
      <c r="AD21" s="690"/>
      <c r="AE21" s="690"/>
      <c r="AF21" s="690"/>
      <c r="AG21" s="690"/>
      <c r="AH21" s="690"/>
      <c r="AI21" s="690"/>
      <c r="AJ21" s="690"/>
      <c r="AK21" s="688"/>
      <c r="AL21" s="689"/>
      <c r="AM21" s="690"/>
      <c r="AN21" s="690"/>
      <c r="AO21" s="689"/>
      <c r="AP21" s="688"/>
      <c r="AQ21" s="688"/>
      <c r="AR21" s="689"/>
      <c r="AS21" s="689"/>
      <c r="AT21" s="691"/>
      <c r="AU21" s="692"/>
      <c r="AV21" s="693"/>
      <c r="AW21" s="694"/>
      <c r="AX21" s="694"/>
      <c r="AY21" s="695"/>
      <c r="AZ21" s="695"/>
      <c r="BA21" s="687"/>
      <c r="BB21" s="685"/>
      <c r="BC21" s="693"/>
      <c r="BD21" s="693"/>
      <c r="BE21" s="707"/>
      <c r="BF21" s="708"/>
      <c r="BG21" s="695"/>
      <c r="BH21" s="695"/>
      <c r="BI21" s="703"/>
      <c r="BJ21" s="703"/>
      <c r="BK21" s="56"/>
    </row>
    <row r="22" spans="2:63" s="107" customFormat="1" ht="63.75" hidden="1" customHeight="1" x14ac:dyDescent="0.35">
      <c r="B22" s="588"/>
      <c r="C22" s="709"/>
      <c r="D22" s="680"/>
      <c r="E22" s="658"/>
      <c r="F22" s="658"/>
      <c r="G22" s="682"/>
      <c r="H22" s="658"/>
      <c r="I22" s="658"/>
      <c r="J22" s="682"/>
      <c r="K22" s="658"/>
      <c r="L22" s="658"/>
      <c r="M22" s="682"/>
      <c r="N22" s="658"/>
      <c r="O22" s="658"/>
      <c r="P22" s="682"/>
      <c r="Q22" s="658"/>
      <c r="R22" s="658"/>
      <c r="S22" s="683"/>
      <c r="T22" s="683"/>
      <c r="U22" s="679"/>
      <c r="V22" s="684"/>
      <c r="W22" s="658"/>
      <c r="X22" s="710"/>
      <c r="Y22" s="710"/>
      <c r="Z22" s="686"/>
      <c r="AA22" s="690"/>
      <c r="AB22" s="690"/>
      <c r="AC22" s="690"/>
      <c r="AD22" s="690"/>
      <c r="AE22" s="690"/>
      <c r="AF22" s="690"/>
      <c r="AG22" s="690"/>
      <c r="AH22" s="690"/>
      <c r="AI22" s="690"/>
      <c r="AJ22" s="690"/>
      <c r="AK22" s="688"/>
      <c r="AL22" s="689"/>
      <c r="AM22" s="690"/>
      <c r="AN22" s="690"/>
      <c r="AO22" s="689"/>
      <c r="AP22" s="689"/>
      <c r="AQ22" s="689"/>
      <c r="AR22" s="689"/>
      <c r="AS22" s="689"/>
      <c r="AT22" s="691"/>
      <c r="AU22" s="692"/>
      <c r="AV22" s="693"/>
      <c r="AW22" s="697"/>
      <c r="AX22" s="697"/>
      <c r="AY22" s="695"/>
      <c r="AZ22" s="711"/>
      <c r="BA22" s="712"/>
      <c r="BB22" s="687"/>
      <c r="BC22" s="693"/>
      <c r="BD22" s="693"/>
      <c r="BE22" s="707"/>
      <c r="BF22" s="708"/>
      <c r="BG22" s="695"/>
      <c r="BH22" s="695"/>
      <c r="BI22" s="706"/>
      <c r="BJ22" s="706"/>
      <c r="BK22" s="56"/>
    </row>
    <row r="23" spans="2:63" s="107" customFormat="1" ht="63.75" hidden="1" customHeight="1" x14ac:dyDescent="0.35">
      <c r="B23" s="588"/>
      <c r="C23" s="709"/>
      <c r="D23" s="680"/>
      <c r="E23" s="658"/>
      <c r="F23" s="658"/>
      <c r="G23" s="682"/>
      <c r="H23" s="658"/>
      <c r="I23" s="658"/>
      <c r="J23" s="682"/>
      <c r="K23" s="658"/>
      <c r="L23" s="658"/>
      <c r="M23" s="682"/>
      <c r="N23" s="658"/>
      <c r="O23" s="658"/>
      <c r="P23" s="682"/>
      <c r="Q23" s="658"/>
      <c r="R23" s="658"/>
      <c r="S23" s="683"/>
      <c r="T23" s="683"/>
      <c r="U23" s="679"/>
      <c r="V23" s="684"/>
      <c r="W23" s="658"/>
      <c r="X23" s="710"/>
      <c r="Y23" s="710"/>
      <c r="Z23" s="686"/>
      <c r="AA23" s="690"/>
      <c r="AB23" s="690"/>
      <c r="AC23" s="690"/>
      <c r="AD23" s="690"/>
      <c r="AE23" s="690"/>
      <c r="AF23" s="690"/>
      <c r="AG23" s="690"/>
      <c r="AH23" s="690"/>
      <c r="AI23" s="690"/>
      <c r="AJ23" s="690"/>
      <c r="AK23" s="688"/>
      <c r="AL23" s="689"/>
      <c r="AM23" s="690"/>
      <c r="AN23" s="690"/>
      <c r="AO23" s="689"/>
      <c r="AP23" s="689"/>
      <c r="AQ23" s="689"/>
      <c r="AR23" s="689"/>
      <c r="AS23" s="689"/>
      <c r="AT23" s="691"/>
      <c r="AU23" s="692"/>
      <c r="AV23" s="693"/>
      <c r="AW23" s="694"/>
      <c r="AX23" s="694"/>
      <c r="AY23" s="695"/>
      <c r="AZ23" s="695"/>
      <c r="BA23" s="687"/>
      <c r="BB23" s="685"/>
      <c r="BC23" s="693"/>
      <c r="BD23" s="693"/>
      <c r="BE23" s="707"/>
      <c r="BF23" s="694"/>
      <c r="BG23" s="695"/>
      <c r="BH23" s="695"/>
      <c r="BI23" s="706"/>
      <c r="BJ23" s="706"/>
      <c r="BK23" s="56"/>
    </row>
    <row r="24" spans="2:63" s="107" customFormat="1" ht="63.75" hidden="1" customHeight="1" x14ac:dyDescent="0.35">
      <c r="B24" s="588"/>
      <c r="C24" s="705"/>
      <c r="D24" s="680"/>
      <c r="E24" s="658"/>
      <c r="F24" s="658"/>
      <c r="G24" s="682"/>
      <c r="H24" s="658"/>
      <c r="I24" s="658"/>
      <c r="J24" s="682"/>
      <c r="K24" s="658"/>
      <c r="L24" s="658"/>
      <c r="M24" s="682"/>
      <c r="N24" s="658"/>
      <c r="O24" s="658"/>
      <c r="P24" s="682"/>
      <c r="Q24" s="658"/>
      <c r="R24" s="658"/>
      <c r="S24" s="683"/>
      <c r="T24" s="683"/>
      <c r="U24" s="712"/>
      <c r="V24" s="688"/>
      <c r="W24" s="658"/>
      <c r="X24" s="685"/>
      <c r="Y24" s="685"/>
      <c r="Z24" s="686"/>
      <c r="AA24" s="690"/>
      <c r="AB24" s="690"/>
      <c r="AC24" s="690"/>
      <c r="AD24" s="690"/>
      <c r="AE24" s="690"/>
      <c r="AF24" s="690"/>
      <c r="AG24" s="690"/>
      <c r="AH24" s="690"/>
      <c r="AI24" s="690"/>
      <c r="AJ24" s="690"/>
      <c r="AK24" s="688"/>
      <c r="AL24" s="689"/>
      <c r="AM24" s="690"/>
      <c r="AN24" s="690"/>
      <c r="AO24" s="689"/>
      <c r="AP24" s="689"/>
      <c r="AQ24" s="689"/>
      <c r="AR24" s="713"/>
      <c r="AS24" s="713"/>
      <c r="AT24" s="691"/>
      <c r="AU24" s="692"/>
      <c r="AV24" s="693"/>
      <c r="AW24" s="697"/>
      <c r="AX24" s="697"/>
      <c r="AY24" s="695"/>
      <c r="AZ24" s="695"/>
      <c r="BA24" s="685"/>
      <c r="BB24" s="685"/>
      <c r="BC24" s="693"/>
      <c r="BD24" s="693"/>
      <c r="BE24" s="707"/>
      <c r="BF24" s="694"/>
      <c r="BG24" s="695"/>
      <c r="BH24" s="695"/>
      <c r="BI24" s="706"/>
      <c r="BJ24" s="706"/>
      <c r="BK24" s="56"/>
    </row>
    <row r="25" spans="2:63" s="107" customFormat="1" ht="31.5" hidden="1" customHeight="1" x14ac:dyDescent="0.35">
      <c r="B25" s="589"/>
      <c r="C25" s="590"/>
      <c r="D25" s="591"/>
      <c r="E25" s="592"/>
      <c r="F25" s="592"/>
      <c r="G25" s="593"/>
      <c r="H25" s="592"/>
      <c r="I25" s="592"/>
      <c r="J25" s="593"/>
      <c r="K25" s="592"/>
      <c r="L25" s="592"/>
      <c r="M25" s="593"/>
      <c r="N25" s="592"/>
      <c r="O25" s="592"/>
      <c r="P25" s="593"/>
      <c r="Q25" s="592"/>
      <c r="R25" s="592"/>
      <c r="S25" s="594"/>
      <c r="T25" s="594"/>
      <c r="U25" s="595"/>
      <c r="V25" s="596"/>
      <c r="W25" s="592"/>
      <c r="X25" s="597"/>
      <c r="Y25" s="597"/>
      <c r="Z25" s="598"/>
      <c r="AA25" s="599"/>
      <c r="AB25" s="599"/>
      <c r="AC25" s="599"/>
      <c r="AD25" s="599"/>
      <c r="AE25" s="599"/>
      <c r="AF25" s="599"/>
      <c r="AG25" s="599"/>
      <c r="AH25" s="599"/>
      <c r="AI25" s="599"/>
      <c r="AJ25" s="599"/>
      <c r="AK25" s="596"/>
      <c r="AL25" s="600"/>
      <c r="AM25" s="601"/>
      <c r="AN25" s="599"/>
      <c r="AO25" s="600"/>
      <c r="AP25" s="600"/>
      <c r="AQ25" s="600"/>
      <c r="AR25" s="596"/>
      <c r="AS25" s="596"/>
      <c r="AT25" s="602"/>
      <c r="AU25" s="692"/>
      <c r="AV25" s="693"/>
      <c r="AW25" s="694"/>
      <c r="AX25" s="694"/>
      <c r="AY25" s="695"/>
      <c r="AZ25" s="695"/>
      <c r="BA25" s="685"/>
      <c r="BB25" s="685"/>
      <c r="BC25" s="693"/>
      <c r="BD25" s="693"/>
      <c r="BE25" s="707"/>
      <c r="BF25" s="694"/>
      <c r="BG25" s="695"/>
      <c r="BH25" s="695"/>
      <c r="BI25" s="706"/>
      <c r="BJ25" s="706"/>
      <c r="BK25" s="56"/>
    </row>
    <row r="26" spans="2:63" s="65" customFormat="1" ht="11.6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E26" s="110"/>
      <c r="BF26" s="65">
        <f>12+4+2+6+6+11+4+1+5+2+5+5+8+5</f>
        <v>76</v>
      </c>
      <c r="BK26" s="64"/>
    </row>
    <row r="27" spans="2:63" s="65" customFormat="1" ht="11.6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E27" s="110"/>
      <c r="BK27" s="64"/>
    </row>
    <row r="28" spans="2:63" s="65" customFormat="1" ht="11.65" customHeight="1" x14ac:dyDescent="0.35">
      <c r="B28" s="107"/>
      <c r="C28" s="111"/>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E28" s="110"/>
      <c r="BK28" s="64"/>
    </row>
    <row r="29" spans="2:63" s="65" customFormat="1" ht="11.6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E29" s="112"/>
      <c r="BK29" s="64"/>
    </row>
    <row r="30" spans="2:63" s="65" customFormat="1" ht="11.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E30" s="110"/>
      <c r="BK30" s="64"/>
    </row>
    <row r="31" spans="2:63" s="65" customFormat="1" ht="11.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E31" s="110"/>
      <c r="BK31" s="64"/>
    </row>
    <row r="32" spans="2:63" s="65" customFormat="1" ht="11.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E32" s="110"/>
      <c r="BK32" s="64"/>
    </row>
    <row r="33" spans="2:63" s="65" customFormat="1" ht="11.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E33" s="110"/>
      <c r="BK33" s="64"/>
    </row>
    <row r="34" spans="2:63" s="65" customFormat="1" ht="11.65"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E34" s="110"/>
      <c r="BK34" s="64"/>
    </row>
    <row r="35" spans="2:63" s="65" customFormat="1" ht="14.1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BE35" s="110"/>
      <c r="BK35" s="64"/>
    </row>
    <row r="36" spans="2:63" s="65" customFormat="1" ht="11.65" customHeight="1" x14ac:dyDescent="0.35">
      <c r="B36" s="107"/>
      <c r="C36"/>
      <c r="D36" s="109"/>
      <c r="E36" s="56"/>
      <c r="F36" s="56"/>
      <c r="G36" s="56"/>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1.65" customHeight="1" x14ac:dyDescent="0.35">
      <c r="B37" s="107"/>
      <c r="C37" s="56"/>
      <c r="D37" s="109"/>
      <c r="E37" s="56"/>
      <c r="F37" s="56"/>
      <c r="G37" s="56"/>
      <c r="H37" s="56"/>
      <c r="I37" s="56"/>
      <c r="J37" s="56"/>
      <c r="K37" s="56"/>
      <c r="L37" s="56"/>
      <c r="M37" s="56"/>
      <c r="N37" s="56"/>
      <c r="O37" s="56"/>
      <c r="P37" s="56"/>
      <c r="Q37" s="56"/>
      <c r="R37" s="56"/>
      <c r="S37" s="56"/>
      <c r="T37" s="56"/>
      <c r="U37" s="56"/>
      <c r="V37" s="56"/>
      <c r="W37" s="56"/>
      <c r="X37" s="56"/>
      <c r="Y37" s="56"/>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1.65" customHeight="1" x14ac:dyDescent="0.35">
      <c r="B38" s="107"/>
      <c r="C38" s="56"/>
      <c r="D38" s="109"/>
      <c r="E38" s="56"/>
      <c r="F38" s="56"/>
      <c r="G38" s="56"/>
      <c r="H38" s="56"/>
      <c r="I38" s="56"/>
      <c r="J38" s="56"/>
      <c r="K38" s="56"/>
      <c r="L38" s="56"/>
      <c r="M38" s="56"/>
      <c r="N38" s="56"/>
      <c r="O38" s="56"/>
      <c r="P38" s="56"/>
      <c r="Q38" s="56"/>
      <c r="R38" s="56"/>
      <c r="S38" s="56"/>
      <c r="T38" s="56"/>
      <c r="U38" s="56"/>
      <c r="V38" s="56"/>
      <c r="W38" s="56"/>
      <c r="X38" s="56"/>
      <c r="Y38" s="56"/>
      <c r="Z38" s="107"/>
      <c r="AA38" s="64"/>
      <c r="AB38" s="56"/>
      <c r="AC38" s="56"/>
      <c r="AD38" s="56"/>
      <c r="AE38" s="56"/>
      <c r="AF38" s="64"/>
      <c r="AG38" s="64"/>
      <c r="AH38" s="64"/>
      <c r="AI38" s="56"/>
      <c r="AJ38" s="56"/>
      <c r="AK38" s="56"/>
      <c r="AL38" s="64"/>
      <c r="AM38" s="64"/>
      <c r="AN38" s="64"/>
      <c r="AO38" s="64"/>
      <c r="AP38" s="56"/>
      <c r="AQ38" s="56"/>
      <c r="AR38" s="64"/>
      <c r="AS38" s="64"/>
      <c r="AT38" s="64"/>
      <c r="BK38" s="64"/>
    </row>
    <row r="39" spans="2:63" s="65" customFormat="1" ht="11.65" customHeight="1" x14ac:dyDescent="0.35">
      <c r="B39" s="107"/>
      <c r="C39" s="56"/>
      <c r="D39" s="109"/>
      <c r="E39" s="56"/>
      <c r="F39" s="56"/>
      <c r="G39" s="56"/>
      <c r="H39" s="56"/>
      <c r="I39" s="56"/>
      <c r="J39" s="56"/>
      <c r="K39" s="56"/>
      <c r="L39" s="56"/>
      <c r="M39" s="56"/>
      <c r="N39" s="56"/>
      <c r="O39" s="56"/>
      <c r="P39" s="56"/>
      <c r="Q39" s="56"/>
      <c r="R39" s="56"/>
      <c r="S39" s="56"/>
      <c r="T39" s="56"/>
      <c r="U39" s="56"/>
      <c r="V39" s="56"/>
      <c r="W39" s="56"/>
      <c r="X39" s="56"/>
      <c r="Y39" s="56"/>
      <c r="Z39" s="107"/>
      <c r="AA39" s="64"/>
      <c r="AB39" s="56"/>
      <c r="AC39" s="56"/>
      <c r="AD39" s="56"/>
      <c r="AE39" s="56"/>
      <c r="AF39" s="64"/>
      <c r="AG39" s="64"/>
      <c r="AH39" s="64"/>
      <c r="AI39" s="56"/>
      <c r="AJ39" s="56"/>
      <c r="AK39" s="56"/>
      <c r="AL39" s="64"/>
      <c r="AM39" s="64"/>
      <c r="AN39" s="64"/>
      <c r="AO39" s="64"/>
      <c r="AP39" s="56"/>
      <c r="AQ39" s="56"/>
      <c r="AR39" s="64"/>
      <c r="AS39" s="64"/>
      <c r="AT39" s="64"/>
      <c r="BK39" s="64"/>
    </row>
    <row r="40" spans="2:63" s="65" customFormat="1" ht="11.65" customHeight="1" x14ac:dyDescent="0.35">
      <c r="B40" s="107"/>
      <c r="C40" s="56"/>
      <c r="D40" s="109"/>
      <c r="E40" s="56"/>
      <c r="F40" s="56"/>
      <c r="G40" s="56"/>
      <c r="H40" s="56"/>
      <c r="I40" s="56"/>
      <c r="J40" s="56"/>
      <c r="K40" s="56"/>
      <c r="L40" s="56"/>
      <c r="M40" s="56"/>
      <c r="N40" s="56"/>
      <c r="O40" s="56"/>
      <c r="P40" s="56"/>
      <c r="Q40" s="56"/>
      <c r="R40" s="56"/>
      <c r="S40" s="56"/>
      <c r="T40" s="56"/>
      <c r="U40" s="56"/>
      <c r="V40" s="56"/>
      <c r="W40" s="56"/>
      <c r="X40" s="56"/>
      <c r="Y40" s="56"/>
      <c r="Z40" s="107"/>
      <c r="AA40" s="64"/>
      <c r="AB40" s="56"/>
      <c r="AC40" s="56"/>
      <c r="AD40" s="56"/>
      <c r="AE40" s="56"/>
      <c r="AF40" s="64"/>
      <c r="AG40" s="64"/>
      <c r="AH40" s="64"/>
      <c r="AI40" s="56"/>
      <c r="AJ40" s="56"/>
      <c r="AK40" s="56"/>
      <c r="AL40" s="64"/>
      <c r="AM40" s="64"/>
      <c r="AN40" s="64"/>
      <c r="AO40" s="64"/>
      <c r="AP40" s="56"/>
      <c r="AQ40" s="56"/>
      <c r="AR40" s="64"/>
      <c r="AS40" s="64"/>
      <c r="AT40" s="64"/>
      <c r="BK40" s="64"/>
    </row>
    <row r="41" spans="2:63" s="65" customFormat="1" ht="12.65" customHeight="1" x14ac:dyDescent="0.35">
      <c r="B41" s="107"/>
      <c r="C41" s="56"/>
      <c r="D41" s="109"/>
      <c r="E41" s="56"/>
      <c r="F41" s="56"/>
      <c r="G41" s="56"/>
      <c r="H41" s="56"/>
      <c r="I41" s="56"/>
      <c r="J41" s="56"/>
      <c r="K41" s="56"/>
      <c r="L41" s="56"/>
      <c r="M41" s="56"/>
      <c r="N41" s="56"/>
      <c r="O41" s="56"/>
      <c r="P41" s="56"/>
      <c r="Q41" s="56"/>
      <c r="R41" s="56"/>
      <c r="S41" s="56"/>
      <c r="T41" s="56"/>
      <c r="U41" s="56"/>
      <c r="V41" s="56"/>
      <c r="W41" s="56"/>
      <c r="X41" s="56"/>
      <c r="Y41" s="56"/>
      <c r="Z41" s="107"/>
      <c r="AA41" s="64"/>
      <c r="AB41" s="56"/>
      <c r="AC41" s="56"/>
      <c r="AD41" s="56"/>
      <c r="AE41" s="56"/>
      <c r="AF41" s="64"/>
      <c r="AG41" s="64"/>
      <c r="AH41" s="64"/>
      <c r="AI41" s="56"/>
      <c r="AJ41" s="56"/>
      <c r="AK41" s="56"/>
      <c r="AL41" s="64"/>
      <c r="AM41" s="64"/>
      <c r="AN41" s="64"/>
      <c r="AO41" s="64"/>
      <c r="AP41" s="56"/>
      <c r="AQ41" s="56"/>
      <c r="AR41" s="64"/>
      <c r="AS41" s="64"/>
      <c r="AT41" s="64"/>
      <c r="BK41" s="64"/>
    </row>
    <row r="42" spans="2:63" s="65" customFormat="1" ht="12.65" customHeight="1" x14ac:dyDescent="0.35">
      <c r="B42" s="107"/>
      <c r="C42" s="56"/>
      <c r="D42" s="109"/>
      <c r="E42" s="56"/>
      <c r="F42" s="56"/>
      <c r="G42" s="56"/>
      <c r="H42" s="56"/>
      <c r="I42" s="56"/>
      <c r="J42" s="56"/>
      <c r="K42" s="56"/>
      <c r="L42" s="56"/>
      <c r="M42" s="56"/>
      <c r="N42" s="56"/>
      <c r="O42" s="56"/>
      <c r="P42" s="56"/>
      <c r="Q42" s="56"/>
      <c r="R42" s="56"/>
      <c r="S42" s="56"/>
      <c r="T42" s="56"/>
      <c r="U42" s="56"/>
      <c r="V42" s="56"/>
      <c r="W42" s="56"/>
      <c r="X42" s="56"/>
      <c r="Y42" s="56"/>
      <c r="Z42" s="107"/>
      <c r="AA42" s="64"/>
      <c r="AB42" s="56"/>
      <c r="AC42" s="56"/>
      <c r="AD42" s="56"/>
      <c r="AE42" s="56"/>
      <c r="AF42" s="64"/>
      <c r="AG42" s="64"/>
      <c r="AH42" s="64"/>
      <c r="AI42" s="56"/>
      <c r="AJ42" s="56"/>
      <c r="AK42" s="56"/>
      <c r="AL42" s="64"/>
      <c r="AM42" s="64"/>
      <c r="AN42" s="64"/>
      <c r="AO42" s="64"/>
      <c r="AP42" s="56"/>
      <c r="AQ42" s="56"/>
      <c r="AR42" s="64"/>
      <c r="AS42" s="64"/>
      <c r="AT42" s="64"/>
      <c r="BK42" s="64"/>
    </row>
    <row r="43" spans="2:63" s="65" customFormat="1" ht="11.65" customHeight="1" x14ac:dyDescent="0.35">
      <c r="B43" s="107"/>
      <c r="C43" s="56"/>
      <c r="D43" s="109"/>
      <c r="E43" s="56"/>
      <c r="F43" s="56"/>
      <c r="G43" s="56"/>
      <c r="H43" s="56"/>
      <c r="I43" s="56"/>
      <c r="J43" s="56"/>
      <c r="K43" s="56"/>
      <c r="L43" s="56"/>
      <c r="M43" s="56"/>
      <c r="N43" s="56"/>
      <c r="O43" s="56"/>
      <c r="P43" s="56"/>
      <c r="Q43" s="56"/>
      <c r="R43" s="56"/>
      <c r="S43" s="56"/>
      <c r="T43" s="56"/>
      <c r="U43" s="56"/>
      <c r="V43" s="56"/>
      <c r="W43" s="56"/>
      <c r="X43" s="56"/>
      <c r="Y43" s="56"/>
      <c r="Z43" s="107"/>
      <c r="AA43" s="64"/>
      <c r="AB43" s="56"/>
      <c r="AC43" s="56"/>
      <c r="AD43" s="56"/>
      <c r="AE43" s="56"/>
      <c r="AF43" s="64"/>
      <c r="AG43" s="64"/>
      <c r="AH43" s="64"/>
      <c r="AI43" s="56"/>
      <c r="AJ43" s="56"/>
      <c r="AK43" s="56"/>
      <c r="AL43" s="64"/>
      <c r="AM43" s="64"/>
      <c r="AN43" s="64"/>
      <c r="AO43" s="64"/>
      <c r="AP43" s="56"/>
      <c r="AQ43" s="56"/>
      <c r="AR43" s="64"/>
      <c r="AS43" s="64"/>
      <c r="AT43" s="64"/>
      <c r="BK43" s="64"/>
    </row>
    <row r="44" spans="2:63" s="65" customFormat="1" ht="11.65" customHeight="1" x14ac:dyDescent="0.35">
      <c r="B44" s="107"/>
      <c r="C44" s="56"/>
      <c r="D44" s="109"/>
      <c r="E44" s="56"/>
      <c r="F44" s="56"/>
      <c r="G44" s="56"/>
      <c r="H44" s="56"/>
      <c r="I44" s="56"/>
      <c r="J44" s="56"/>
      <c r="K44" s="56"/>
      <c r="L44" s="56"/>
      <c r="M44" s="56"/>
      <c r="N44" s="56"/>
      <c r="O44" s="56"/>
      <c r="P44" s="56"/>
      <c r="Q44" s="56"/>
      <c r="R44" s="56"/>
      <c r="S44" s="56"/>
      <c r="T44" s="56"/>
      <c r="U44" s="56"/>
      <c r="V44" s="56"/>
      <c r="W44" s="56"/>
      <c r="X44" s="56"/>
      <c r="Y44" s="56"/>
      <c r="Z44" s="107"/>
      <c r="AA44" s="64"/>
      <c r="AB44" s="56"/>
      <c r="AC44" s="56"/>
      <c r="AD44" s="56"/>
      <c r="AE44" s="56"/>
      <c r="AF44" s="64"/>
      <c r="AG44" s="64"/>
      <c r="AH44" s="64"/>
      <c r="AI44" s="56"/>
      <c r="AJ44" s="56"/>
      <c r="AK44" s="56"/>
      <c r="AL44" s="64"/>
      <c r="AM44" s="64"/>
      <c r="AN44" s="64"/>
      <c r="AO44" s="64"/>
      <c r="AP44" s="56"/>
      <c r="AQ44" s="56"/>
      <c r="AR44" s="64"/>
      <c r="AS44" s="64"/>
      <c r="AT44" s="64"/>
      <c r="BK44" s="64"/>
    </row>
    <row r="45" spans="2:63" s="65" customFormat="1" ht="14.15" customHeight="1" x14ac:dyDescent="0.35">
      <c r="C45" s="64"/>
      <c r="D45" s="64"/>
      <c r="E45" s="64"/>
      <c r="F45" s="64"/>
      <c r="G45" s="64"/>
      <c r="H45" s="64"/>
      <c r="I45" s="64"/>
      <c r="J45" s="64"/>
      <c r="K45" s="64"/>
      <c r="L45" s="64"/>
      <c r="M45" s="64"/>
      <c r="N45" s="64"/>
      <c r="O45" s="64"/>
      <c r="P45" s="64"/>
      <c r="Q45" s="64"/>
      <c r="R45" s="64"/>
      <c r="S45" s="64"/>
      <c r="T45" s="64"/>
      <c r="U45" s="64"/>
      <c r="V45" s="64"/>
      <c r="W45" s="64"/>
      <c r="X45" s="64"/>
      <c r="Y45" s="64"/>
      <c r="Z45" s="107"/>
      <c r="AA45" s="64"/>
      <c r="AB45" s="56"/>
      <c r="AC45" s="56"/>
      <c r="AD45" s="56"/>
      <c r="AE45" s="56"/>
      <c r="AF45" s="64"/>
      <c r="AG45" s="64"/>
      <c r="AH45" s="64"/>
      <c r="AI45" s="56"/>
      <c r="AJ45" s="56"/>
      <c r="AK45" s="56"/>
      <c r="AL45" s="64"/>
      <c r="AM45" s="64"/>
      <c r="AN45" s="64"/>
      <c r="AO45" s="64"/>
      <c r="AP45" s="56"/>
      <c r="AQ45" s="56"/>
      <c r="AR45" s="64"/>
      <c r="AS45" s="64"/>
      <c r="AT45" s="64"/>
      <c r="BK45" s="64"/>
    </row>
    <row r="46" spans="2:63" s="65" customFormat="1" ht="11.65" customHeight="1" x14ac:dyDescent="0.35">
      <c r="C46" s="64"/>
      <c r="D46" s="64"/>
      <c r="E46" s="64"/>
      <c r="F46" s="64"/>
      <c r="G46" s="64"/>
      <c r="H46" s="64"/>
      <c r="I46" s="64"/>
      <c r="J46" s="64"/>
      <c r="K46" s="64"/>
      <c r="L46" s="64"/>
      <c r="M46" s="64"/>
      <c r="N46" s="64"/>
      <c r="O46" s="64"/>
      <c r="P46" s="64"/>
      <c r="Q46" s="64"/>
      <c r="R46" s="64"/>
      <c r="S46" s="64"/>
      <c r="T46" s="64"/>
      <c r="U46" s="64"/>
      <c r="V46" s="64"/>
      <c r="W46" s="64"/>
      <c r="X46" s="64"/>
      <c r="Y46" s="64"/>
      <c r="Z46" s="107"/>
      <c r="AA46" s="64"/>
      <c r="AB46" s="56"/>
      <c r="AC46" s="56"/>
      <c r="AD46" s="56"/>
      <c r="AE46" s="56"/>
      <c r="AF46" s="64"/>
      <c r="AG46" s="64"/>
      <c r="AH46" s="64"/>
      <c r="AI46" s="56"/>
      <c r="AJ46" s="56"/>
      <c r="AK46" s="56"/>
      <c r="AL46" s="64"/>
      <c r="AM46" s="64"/>
      <c r="AN46" s="64"/>
      <c r="AO46" s="64"/>
      <c r="AP46" s="56"/>
      <c r="AQ46" s="56"/>
      <c r="AR46" s="64"/>
      <c r="AS46" s="64"/>
      <c r="AT46" s="64"/>
      <c r="BK46" s="64"/>
    </row>
    <row r="47" spans="2:63" s="65" customFormat="1" ht="11.65" customHeight="1" x14ac:dyDescent="0.35">
      <c r="C47" s="64"/>
      <c r="D47" s="64"/>
      <c r="E47" s="64"/>
      <c r="F47" s="64"/>
      <c r="G47" s="64"/>
      <c r="H47" s="64"/>
      <c r="I47" s="64"/>
      <c r="J47" s="64"/>
      <c r="K47" s="64"/>
      <c r="L47" s="64"/>
      <c r="M47" s="64"/>
      <c r="N47" s="64"/>
      <c r="O47" s="64"/>
      <c r="P47" s="64"/>
      <c r="Q47" s="64"/>
      <c r="R47" s="64"/>
      <c r="S47" s="64"/>
      <c r="T47" s="64"/>
      <c r="U47" s="64"/>
      <c r="V47" s="64"/>
      <c r="W47" s="64"/>
      <c r="X47" s="64"/>
      <c r="Y47" s="64"/>
      <c r="Z47" s="107"/>
      <c r="AA47" s="64"/>
      <c r="AB47" s="56"/>
      <c r="AC47" s="56"/>
      <c r="AD47" s="56"/>
      <c r="AE47" s="56"/>
      <c r="AF47" s="64"/>
      <c r="AG47" s="64"/>
      <c r="AH47" s="64"/>
      <c r="AI47" s="56"/>
      <c r="AJ47" s="56"/>
      <c r="AK47" s="56"/>
      <c r="AL47" s="64"/>
      <c r="AM47" s="64"/>
      <c r="AN47" s="64"/>
      <c r="AO47" s="64"/>
      <c r="AP47" s="56"/>
      <c r="AQ47" s="56"/>
      <c r="AR47" s="64"/>
      <c r="AS47" s="64"/>
      <c r="AT47" s="64"/>
      <c r="BK47" s="64"/>
    </row>
    <row r="48" spans="2:63" s="65" customFormat="1" ht="11.65" customHeight="1" x14ac:dyDescent="0.35">
      <c r="C48" s="64"/>
      <c r="D48" s="64"/>
      <c r="E48" s="64"/>
      <c r="F48" s="64"/>
      <c r="G48" s="64"/>
      <c r="H48" s="64"/>
      <c r="I48" s="64"/>
      <c r="J48" s="64"/>
      <c r="K48" s="64"/>
      <c r="L48" s="64"/>
      <c r="M48" s="64"/>
      <c r="N48" s="64"/>
      <c r="O48" s="64"/>
      <c r="P48" s="64"/>
      <c r="Q48" s="64"/>
      <c r="R48" s="64"/>
      <c r="S48" s="64"/>
      <c r="T48" s="64"/>
      <c r="U48" s="64"/>
      <c r="V48" s="64"/>
      <c r="W48" s="64"/>
      <c r="X48" s="64"/>
      <c r="Y48" s="64"/>
      <c r="Z48" s="107"/>
      <c r="AA48" s="64"/>
      <c r="AB48" s="56"/>
      <c r="AC48" s="56"/>
      <c r="AD48" s="56"/>
      <c r="AE48" s="56"/>
      <c r="AF48" s="64"/>
      <c r="AG48" s="64"/>
      <c r="AH48" s="64"/>
      <c r="AI48" s="56"/>
      <c r="AJ48" s="56"/>
      <c r="AK48" s="56"/>
      <c r="AL48" s="64"/>
      <c r="AM48" s="64"/>
      <c r="AN48" s="64"/>
      <c r="AO48" s="64"/>
      <c r="AP48" s="56"/>
      <c r="AQ48" s="56"/>
      <c r="AR48" s="64"/>
      <c r="AS48" s="64"/>
      <c r="AT48" s="64"/>
      <c r="BK48" s="64"/>
    </row>
  </sheetData>
  <sheetProtection selectLockedCells="1" selectUnlockedCells="1"/>
  <mergeCells count="58">
    <mergeCell ref="AM7:AT7"/>
    <mergeCell ref="AU7:BJ8"/>
    <mergeCell ref="B8:C8"/>
    <mergeCell ref="D8:AL8"/>
    <mergeCell ref="AN8:AT8"/>
    <mergeCell ref="B7:C7"/>
    <mergeCell ref="D7:Z7"/>
    <mergeCell ref="AA7:AB7"/>
    <mergeCell ref="AC7:AJ7"/>
    <mergeCell ref="AK7:AL7"/>
    <mergeCell ref="X11:Y11"/>
    <mergeCell ref="B11:B12"/>
    <mergeCell ref="C11:C12"/>
    <mergeCell ref="D11:D12"/>
    <mergeCell ref="E11:G11"/>
    <mergeCell ref="H11:J11"/>
    <mergeCell ref="K11:M11"/>
    <mergeCell ref="B9:AT9"/>
    <mergeCell ref="AU9:BJ9"/>
    <mergeCell ref="N11:P11"/>
    <mergeCell ref="Q11:S11"/>
    <mergeCell ref="U11:U12"/>
    <mergeCell ref="AI11:AI12"/>
    <mergeCell ref="V11:V12"/>
    <mergeCell ref="B10:D10"/>
    <mergeCell ref="E10:T10"/>
    <mergeCell ref="U10:AT10"/>
    <mergeCell ref="AU10:BJ10"/>
    <mergeCell ref="AF11:AH11"/>
    <mergeCell ref="W11:W12"/>
    <mergeCell ref="AJ11:AJ12"/>
    <mergeCell ref="AK11:AQ11"/>
    <mergeCell ref="AR11:AR12"/>
    <mergeCell ref="AS11:AS12"/>
    <mergeCell ref="Z11:Z12"/>
    <mergeCell ref="AA11:AA12"/>
    <mergeCell ref="AB11:AB12"/>
    <mergeCell ref="AC11:AC12"/>
    <mergeCell ref="AD11:AD12"/>
    <mergeCell ref="AE11:AE12"/>
    <mergeCell ref="AT11:AT12"/>
    <mergeCell ref="AU11:AX11"/>
    <mergeCell ref="AY11:BB11"/>
    <mergeCell ref="BC11:BF11"/>
    <mergeCell ref="BG11:BJ11"/>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6">
    <cfRule type="cellIs" dxfId="706" priority="55" stopIfTrue="1" operator="between">
      <formula>0.9</formula>
      <formula>1.05</formula>
    </cfRule>
    <cfRule type="cellIs" dxfId="705" priority="56" stopIfTrue="1" operator="between">
      <formula>0.7</formula>
      <formula>0.8999</formula>
    </cfRule>
    <cfRule type="cellIs" dxfId="704" priority="57" stopIfTrue="1" operator="between">
      <formula>0</formula>
      <formula>0.699</formula>
    </cfRule>
    <cfRule type="cellIs" dxfId="703" priority="58" stopIfTrue="1" operator="greaterThan">
      <formula>1.05</formula>
    </cfRule>
  </conditionalFormatting>
  <conditionalFormatting sqref="G13:G25">
    <cfRule type="cellIs" dxfId="702" priority="77" stopIfTrue="1" operator="greaterThan">
      <formula>1.05</formula>
    </cfRule>
    <cfRule type="cellIs" dxfId="701" priority="76" stopIfTrue="1" operator="between">
      <formula>0</formula>
      <formula>0.699</formula>
    </cfRule>
    <cfRule type="cellIs" dxfId="700" priority="75" stopIfTrue="1" operator="between">
      <formula>0.7</formula>
      <formula>0.8999</formula>
    </cfRule>
    <cfRule type="cellIs" dxfId="699" priority="74" stopIfTrue="1" operator="between">
      <formula>0.9</formula>
      <formula>1.05</formula>
    </cfRule>
  </conditionalFormatting>
  <conditionalFormatting sqref="G24:G25">
    <cfRule type="cellIs" dxfId="698" priority="141" stopIfTrue="1" operator="greaterThan">
      <formula>1.05</formula>
    </cfRule>
    <cfRule type="cellIs" dxfId="697" priority="140" stopIfTrue="1" operator="between">
      <formula>0</formula>
      <formula>0.699</formula>
    </cfRule>
    <cfRule type="cellIs" dxfId="696" priority="139" stopIfTrue="1" operator="between">
      <formula>0.7</formula>
      <formula>0.8999</formula>
    </cfRule>
    <cfRule type="cellIs" dxfId="695" priority="138" stopIfTrue="1" operator="between">
      <formula>0.9</formula>
      <formula>1.05</formula>
    </cfRule>
  </conditionalFormatting>
  <conditionalFormatting sqref="G17:S25 G13:P16">
    <cfRule type="colorScale" priority="51">
      <colorScale>
        <cfvo type="min"/>
        <cfvo type="max"/>
        <color theme="0"/>
        <color theme="0"/>
      </colorScale>
    </cfRule>
  </conditionalFormatting>
  <conditionalFormatting sqref="J13:J16">
    <cfRule type="cellIs" dxfId="694" priority="60" stopIfTrue="1" operator="between">
      <formula>0.7</formula>
      <formula>0.8999</formula>
    </cfRule>
    <cfRule type="cellIs" dxfId="693" priority="59" stopIfTrue="1" operator="between">
      <formula>0.9</formula>
      <formula>1.05</formula>
    </cfRule>
    <cfRule type="cellIs" dxfId="692" priority="62" stopIfTrue="1" operator="greaterThan">
      <formula>1.05</formula>
    </cfRule>
    <cfRule type="cellIs" dxfId="691" priority="61" stopIfTrue="1" operator="between">
      <formula>0</formula>
      <formula>0.699</formula>
    </cfRule>
  </conditionalFormatting>
  <conditionalFormatting sqref="J13:J25">
    <cfRule type="cellIs" dxfId="690" priority="81" stopIfTrue="1" operator="greaterThan">
      <formula>1.05</formula>
    </cfRule>
    <cfRule type="cellIs" dxfId="689" priority="80" stopIfTrue="1" operator="between">
      <formula>0</formula>
      <formula>0.699</formula>
    </cfRule>
    <cfRule type="cellIs" dxfId="688" priority="79" stopIfTrue="1" operator="between">
      <formula>0.7</formula>
      <formula>0.8999</formula>
    </cfRule>
    <cfRule type="cellIs" dxfId="687" priority="78" stopIfTrue="1" operator="between">
      <formula>0.9</formula>
      <formula>1.05</formula>
    </cfRule>
  </conditionalFormatting>
  <conditionalFormatting sqref="J24:J25">
    <cfRule type="cellIs" dxfId="686" priority="142" stopIfTrue="1" operator="between">
      <formula>0.9</formula>
      <formula>1.05</formula>
    </cfRule>
    <cfRule type="cellIs" dxfId="685" priority="143" stopIfTrue="1" operator="between">
      <formula>0.7</formula>
      <formula>0.8999</formula>
    </cfRule>
    <cfRule type="cellIs" dxfId="684" priority="144" stopIfTrue="1" operator="between">
      <formula>0</formula>
      <formula>0.699</formula>
    </cfRule>
    <cfRule type="cellIs" dxfId="683" priority="145" stopIfTrue="1" operator="greaterThan">
      <formula>1.05</formula>
    </cfRule>
  </conditionalFormatting>
  <conditionalFormatting sqref="M13:M16">
    <cfRule type="cellIs" dxfId="682" priority="64" stopIfTrue="1" operator="between">
      <formula>0.7</formula>
      <formula>0.8999</formula>
    </cfRule>
    <cfRule type="cellIs" dxfId="681" priority="65" stopIfTrue="1" operator="between">
      <formula>0</formula>
      <formula>0.699</formula>
    </cfRule>
    <cfRule type="cellIs" dxfId="680" priority="66" stopIfTrue="1" operator="greaterThan">
      <formula>1.05</formula>
    </cfRule>
    <cfRule type="cellIs" dxfId="679" priority="63" stopIfTrue="1" operator="between">
      <formula>0.9</formula>
      <formula>1.05</formula>
    </cfRule>
  </conditionalFormatting>
  <conditionalFormatting sqref="M13:M25">
    <cfRule type="cellIs" dxfId="678" priority="85" stopIfTrue="1" operator="greaterThan">
      <formula>1.05</formula>
    </cfRule>
    <cfRule type="cellIs" dxfId="677" priority="84" stopIfTrue="1" operator="between">
      <formula>0</formula>
      <formula>0.699</formula>
    </cfRule>
    <cfRule type="cellIs" dxfId="676" priority="83" stopIfTrue="1" operator="between">
      <formula>0.7</formula>
      <formula>0.8999</formula>
    </cfRule>
    <cfRule type="cellIs" dxfId="675" priority="82" stopIfTrue="1" operator="between">
      <formula>0.9</formula>
      <formula>1.05</formula>
    </cfRule>
  </conditionalFormatting>
  <conditionalFormatting sqref="M24:M25">
    <cfRule type="cellIs" dxfId="674" priority="146" stopIfTrue="1" operator="between">
      <formula>0.9</formula>
      <formula>1.05</formula>
    </cfRule>
    <cfRule type="cellIs" dxfId="673" priority="147" stopIfTrue="1" operator="between">
      <formula>0.7</formula>
      <formula>0.8999</formula>
    </cfRule>
    <cfRule type="cellIs" dxfId="672" priority="148" stopIfTrue="1" operator="between">
      <formula>0</formula>
      <formula>0.699</formula>
    </cfRule>
    <cfRule type="cellIs" dxfId="671" priority="149" stopIfTrue="1" operator="greaterThan">
      <formula>1.05</formula>
    </cfRule>
  </conditionalFormatting>
  <conditionalFormatting sqref="P13:P16">
    <cfRule type="cellIs" dxfId="670" priority="68" stopIfTrue="1" operator="between">
      <formula>0.7</formula>
      <formula>0.8999</formula>
    </cfRule>
    <cfRule type="cellIs" dxfId="669" priority="69" stopIfTrue="1" operator="between">
      <formula>0</formula>
      <formula>0.699</formula>
    </cfRule>
    <cfRule type="cellIs" dxfId="668" priority="70" stopIfTrue="1" operator="greaterThan">
      <formula>1.05</formula>
    </cfRule>
    <cfRule type="cellIs" dxfId="667" priority="67" stopIfTrue="1" operator="between">
      <formula>0.9</formula>
      <formula>1.05</formula>
    </cfRule>
  </conditionalFormatting>
  <conditionalFormatting sqref="P13:P25">
    <cfRule type="cellIs" dxfId="666" priority="87" stopIfTrue="1" operator="between">
      <formula>0.7</formula>
      <formula>0.8999</formula>
    </cfRule>
    <cfRule type="cellIs" dxfId="665" priority="86" stopIfTrue="1" operator="between">
      <formula>0.9</formula>
      <formula>1.05</formula>
    </cfRule>
    <cfRule type="cellIs" dxfId="664" priority="88" stopIfTrue="1" operator="between">
      <formula>0</formula>
      <formula>0.699</formula>
    </cfRule>
    <cfRule type="cellIs" dxfId="663" priority="89" stopIfTrue="1" operator="greaterThan">
      <formula>1.05</formula>
    </cfRule>
  </conditionalFormatting>
  <conditionalFormatting sqref="P24:P25">
    <cfRule type="cellIs" dxfId="662" priority="150" stopIfTrue="1" operator="between">
      <formula>0.9</formula>
      <formula>1.05</formula>
    </cfRule>
    <cfRule type="cellIs" dxfId="661" priority="151" stopIfTrue="1" operator="between">
      <formula>0.7</formula>
      <formula>0.8999</formula>
    </cfRule>
    <cfRule type="cellIs" dxfId="660" priority="152" stopIfTrue="1" operator="between">
      <formula>0</formula>
      <formula>0.699</formula>
    </cfRule>
    <cfRule type="cellIs" dxfId="659" priority="153" stopIfTrue="1" operator="greaterThan">
      <formula>1.05</formula>
    </cfRule>
  </conditionalFormatting>
  <conditionalFormatting sqref="S13">
    <cfRule type="cellIs" dxfId="658" priority="42" stopIfTrue="1" operator="between">
      <formula>0.9</formula>
      <formula>1.05</formula>
    </cfRule>
    <cfRule type="cellIs" dxfId="657" priority="43" stopIfTrue="1" operator="between">
      <formula>0.7</formula>
      <formula>0.8999</formula>
    </cfRule>
    <cfRule type="cellIs" dxfId="656" priority="44" stopIfTrue="1" operator="between">
      <formula>0</formula>
      <formula>0.699</formula>
    </cfRule>
    <cfRule type="cellIs" dxfId="655" priority="45" stopIfTrue="1" operator="greaterThan">
      <formula>1.05</formula>
    </cfRule>
    <cfRule type="cellIs" dxfId="654" priority="46" stopIfTrue="1" operator="between">
      <formula>0.9</formula>
      <formula>1.05</formula>
    </cfRule>
    <cfRule type="cellIs" dxfId="653" priority="48" stopIfTrue="1" operator="between">
      <formula>0</formula>
      <formula>0.699</formula>
    </cfRule>
    <cfRule type="cellIs" dxfId="652" priority="49" stopIfTrue="1" operator="greaterThan">
      <formula>1.05</formula>
    </cfRule>
    <cfRule type="colorScale" priority="50">
      <colorScale>
        <cfvo type="min"/>
        <cfvo type="max"/>
        <color theme="0"/>
        <color theme="0" tint="-4.9989318521683403E-2"/>
      </colorScale>
    </cfRule>
    <cfRule type="cellIs" dxfId="651" priority="47" stopIfTrue="1" operator="between">
      <formula>0.7</formula>
      <formula>0.8999</formula>
    </cfRule>
    <cfRule type="colorScale" priority="41">
      <colorScale>
        <cfvo type="min"/>
        <cfvo type="max"/>
        <color theme="0"/>
        <color theme="0"/>
      </colorScale>
    </cfRule>
  </conditionalFormatting>
  <conditionalFormatting sqref="S14">
    <cfRule type="colorScale" priority="31">
      <colorScale>
        <cfvo type="min"/>
        <cfvo type="max"/>
        <color theme="0"/>
        <color theme="0"/>
      </colorScale>
    </cfRule>
    <cfRule type="cellIs" dxfId="650" priority="33" stopIfTrue="1" operator="between">
      <formula>0.7</formula>
      <formula>0.8999</formula>
    </cfRule>
    <cfRule type="colorScale" priority="40">
      <colorScale>
        <cfvo type="min"/>
        <cfvo type="max"/>
        <color theme="0"/>
        <color theme="0" tint="-4.9989318521683403E-2"/>
      </colorScale>
    </cfRule>
    <cfRule type="cellIs" dxfId="649" priority="39" stopIfTrue="1" operator="greaterThan">
      <formula>1.05</formula>
    </cfRule>
    <cfRule type="cellIs" dxfId="648" priority="38" stopIfTrue="1" operator="between">
      <formula>0</formula>
      <formula>0.699</formula>
    </cfRule>
    <cfRule type="cellIs" dxfId="647" priority="37" stopIfTrue="1" operator="between">
      <formula>0.7</formula>
      <formula>0.8999</formula>
    </cfRule>
    <cfRule type="cellIs" dxfId="646" priority="36" stopIfTrue="1" operator="between">
      <formula>0.9</formula>
      <formula>1.05</formula>
    </cfRule>
    <cfRule type="cellIs" dxfId="645" priority="35" stopIfTrue="1" operator="greaterThan">
      <formula>1.05</formula>
    </cfRule>
    <cfRule type="cellIs" dxfId="644" priority="34" stopIfTrue="1" operator="between">
      <formula>0</formula>
      <formula>0.699</formula>
    </cfRule>
    <cfRule type="cellIs" dxfId="643" priority="32" stopIfTrue="1" operator="between">
      <formula>0.9</formula>
      <formula>1.05</formula>
    </cfRule>
  </conditionalFormatting>
  <conditionalFormatting sqref="S15">
    <cfRule type="colorScale" priority="30">
      <colorScale>
        <cfvo type="min"/>
        <cfvo type="max"/>
        <color theme="0"/>
        <color theme="0" tint="-4.9989318521683403E-2"/>
      </colorScale>
    </cfRule>
    <cfRule type="cellIs" dxfId="642" priority="29" stopIfTrue="1" operator="greaterThan">
      <formula>1.05</formula>
    </cfRule>
    <cfRule type="cellIs" dxfId="641" priority="28" stopIfTrue="1" operator="between">
      <formula>0</formula>
      <formula>0.699</formula>
    </cfRule>
    <cfRule type="cellIs" dxfId="640" priority="27" stopIfTrue="1" operator="between">
      <formula>0.7</formula>
      <formula>0.8999</formula>
    </cfRule>
    <cfRule type="cellIs" dxfId="639" priority="26" stopIfTrue="1" operator="between">
      <formula>0.9</formula>
      <formula>1.05</formula>
    </cfRule>
    <cfRule type="cellIs" dxfId="638" priority="25" stopIfTrue="1" operator="greaterThan">
      <formula>1.05</formula>
    </cfRule>
    <cfRule type="cellIs" dxfId="637" priority="24" stopIfTrue="1" operator="between">
      <formula>0</formula>
      <formula>0.699</formula>
    </cfRule>
    <cfRule type="cellIs" dxfId="636" priority="23" stopIfTrue="1" operator="between">
      <formula>0.7</formula>
      <formula>0.8999</formula>
    </cfRule>
    <cfRule type="colorScale" priority="21">
      <colorScale>
        <cfvo type="min"/>
        <cfvo type="max"/>
        <color theme="0"/>
        <color theme="0"/>
      </colorScale>
    </cfRule>
    <cfRule type="cellIs" dxfId="635" priority="22" stopIfTrue="1" operator="between">
      <formula>0.9</formula>
      <formula>1.05</formula>
    </cfRule>
  </conditionalFormatting>
  <conditionalFormatting sqref="S16">
    <cfRule type="cellIs" dxfId="634" priority="4" stopIfTrue="1" operator="between">
      <formula>0.7</formula>
      <formula>0.8999</formula>
    </cfRule>
    <cfRule type="cellIs" dxfId="633" priority="10" stopIfTrue="1" operator="greaterThan">
      <formula>1.05</formula>
    </cfRule>
    <cfRule type="cellIs" dxfId="632" priority="9" stopIfTrue="1" operator="between">
      <formula>0</formula>
      <formula>0.699</formula>
    </cfRule>
    <cfRule type="cellIs" dxfId="631" priority="8" stopIfTrue="1" operator="between">
      <formula>0.7</formula>
      <formula>0.8999</formula>
    </cfRule>
    <cfRule type="cellIs" dxfId="630" priority="7" stopIfTrue="1" operator="between">
      <formula>0.9</formula>
      <formula>1.05</formula>
    </cfRule>
    <cfRule type="cellIs" dxfId="629" priority="6" stopIfTrue="1" operator="greaterThan">
      <formula>1.05</formula>
    </cfRule>
    <cfRule type="cellIs" dxfId="628" priority="5" stopIfTrue="1" operator="between">
      <formula>0</formula>
      <formula>0.699</formula>
    </cfRule>
    <cfRule type="cellIs" dxfId="627" priority="3" stopIfTrue="1" operator="between">
      <formula>0.9</formula>
      <formula>1.05</formula>
    </cfRule>
    <cfRule type="colorScale" priority="2">
      <colorScale>
        <cfvo type="min"/>
        <cfvo type="max"/>
        <color theme="0"/>
        <color rgb="FFFFEF9C"/>
      </colorScale>
    </cfRule>
    <cfRule type="colorScale" priority="1">
      <colorScale>
        <cfvo type="min"/>
        <cfvo type="max"/>
        <color theme="0"/>
        <color theme="0"/>
      </colorScale>
    </cfRule>
  </conditionalFormatting>
  <conditionalFormatting sqref="S17:S25">
    <cfRule type="cellIs" dxfId="626" priority="72" stopIfTrue="1" operator="between">
      <formula>0.7</formula>
      <formula>0.8999</formula>
    </cfRule>
    <cfRule type="cellIs" dxfId="625" priority="73" stopIfTrue="1" operator="between">
      <formula>0</formula>
      <formula>0.699</formula>
    </cfRule>
    <cfRule type="cellIs" dxfId="624" priority="71" stopIfTrue="1" operator="between">
      <formula>0.9</formula>
      <formula>1</formula>
    </cfRule>
  </conditionalFormatting>
  <conditionalFormatting sqref="S24:S25">
    <cfRule type="cellIs" dxfId="623" priority="137" stopIfTrue="1" operator="between">
      <formula>0</formula>
      <formula>0.699</formula>
    </cfRule>
    <cfRule type="cellIs" dxfId="622" priority="135" stopIfTrue="1" operator="between">
      <formula>0.9</formula>
      <formula>1</formula>
    </cfRule>
    <cfRule type="cellIs" dxfId="621" priority="136" stopIfTrue="1" operator="between">
      <formula>0.7</formula>
      <formula>0.8999</formula>
    </cfRule>
  </conditionalFormatting>
  <dataValidations count="11">
    <dataValidation type="list" operator="equal" allowBlank="1" showErrorMessage="1" sqref="AK26:AK48">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6:Z48">
      <formula1>"Eficacia,Eficiencia,Efectividad,"</formula1>
      <formula2>0</formula2>
    </dataValidation>
    <dataValidation type="list" operator="equal" allowBlank="1" showErrorMessage="1" sqref="AP26:AQ48">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J13:AJ48">
      <formula1>",Distrital ,Dsitrital-Rural ,Distrital- Urbano,Entidad ,Localidad,UPZ,Departamental,Regional,Nacional"</formula1>
      <formula2>0</formula2>
    </dataValidation>
    <dataValidation type="list" operator="equal" allowBlank="1" showErrorMessage="1" sqref="AI13:AI48">
      <formula1>"Gestión"</formula1>
      <formula2>0</formula2>
    </dataValidation>
    <dataValidation type="list" operator="equal" allowBlank="1" showErrorMessage="1" sqref="AE13:AE48">
      <formula1>"Alta ,Media ,Baja"</formula1>
      <formula2>0</formula2>
    </dataValidation>
    <dataValidation type="list" operator="equal" allowBlank="1" showErrorMessage="1" sqref="AD13:AD48">
      <formula1>"Diario,Semanal,Mensual,Bimestral ,Trimestral,Semestral ,Anual"</formula1>
      <formula2>0</formula2>
    </dataValidation>
    <dataValidation type="list" operator="equal" allowBlank="1" showErrorMessage="1" sqref="AC13:AC48">
      <formula1>"Coeficiente,Índice o razón,Porcentaje,Tasa,Valor absoluto"</formula1>
      <formula2>0</formula2>
    </dataValidation>
    <dataValidation type="list" operator="equal" allowBlank="1" showErrorMessage="1" sqref="AB13:AB48">
      <formula1>"Alcaldía Local,Central,Sectorial,"</formula1>
      <formula2>0</formula2>
    </dataValidation>
    <dataValidation operator="equal" allowBlank="1" showErrorMessage="1" sqref="AK7">
      <formula1>0</formula1>
      <formula2>0</formula2>
    </dataValidation>
    <dataValidation type="list" errorStyle="information" operator="equal" showInputMessage="1" showErrorMessage="1" error="Elija una Categoría" prompt="Elija una Categoría del menú desplegable" sqref="AR19:AS19">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'C:\Users\luis.arias\Downloads\[DRPA F-DS-524_V MATRIZ DOFA.xlsx]datos'!#REF!</xm:f>
          </x14:formula1>
          <xm:sqref>AO13:AO25 AM7:AT7 AK13:AK25</xm:sqref>
        </x14:dataValidation>
        <x14:dataValidation type="list" operator="equal" allowBlank="1" showErrorMessage="1">
          <x14:formula1>
            <xm:f>'C:\Users\luis.arias\Downloads\[DRPA F-DS-524_V MATRIZ DOFA.xlsx]datos'!#REF!</xm:f>
          </x14:formula1>
          <xm:sqref>AP13:AQ25</xm:sqref>
        </x14:dataValidation>
        <x14:dataValidation type="list" errorStyle="information" operator="equal" showInputMessage="1" showErrorMessage="1" prompt="Escoja el Proceso del Menú desplegable">
          <x14:formula1>
            <xm:f>'C:\Users\luis.arias\Downloads\[DRPA F-DS-524_V MATRIZ DOFA.xlsx]datos'!#REF!</xm:f>
          </x14:formula1>
          <xm:sqref>D7:Z7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4"/>
  <sheetViews>
    <sheetView showGridLines="0" topLeftCell="A9" zoomScale="69" zoomScaleNormal="69" workbookViewId="0">
      <pane xSplit="3" ySplit="4" topLeftCell="Q13" activePane="bottomRight" state="frozen"/>
      <selection pane="topRight"/>
      <selection pane="bottomLeft"/>
      <selection pane="bottomRight" activeCell="Q19" sqref="Q19"/>
    </sheetView>
  </sheetViews>
  <sheetFormatPr baseColWidth="10" defaultColWidth="20.54296875" defaultRowHeight="12.75" customHeight="1" x14ac:dyDescent="0.35"/>
  <cols>
    <col min="1" max="1" width="4.7265625" customWidth="1"/>
    <col min="2" max="2" width="11.54296875" style="64" customWidth="1"/>
    <col min="3" max="3" width="49.1796875" style="64" customWidth="1"/>
    <col min="4" max="4" width="15.7265625" style="64" customWidth="1"/>
    <col min="5" max="5" width="9.7265625" style="64" customWidth="1"/>
    <col min="6" max="6" width="11.1796875" style="64" customWidth="1"/>
    <col min="7" max="7" width="12" style="287" customWidth="1"/>
    <col min="8" max="8" width="9.54296875" style="64" customWidth="1"/>
    <col min="9" max="9" width="12.453125" style="64" customWidth="1"/>
    <col min="10" max="10" width="11.26953125" style="64" customWidth="1"/>
    <col min="11" max="11" width="11" style="64" customWidth="1"/>
    <col min="12" max="12" width="9.26953125" style="64" customWidth="1"/>
    <col min="13"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42.453125" style="64" customWidth="1"/>
    <col min="22" max="22" width="41.7265625" style="64" customWidth="1"/>
    <col min="23" max="23" width="22.81640625" style="64" customWidth="1"/>
    <col min="24" max="24" width="27.26953125" style="64" customWidth="1"/>
    <col min="25" max="25" width="33.453125" style="64" customWidth="1"/>
    <col min="26" max="26" width="21.54296875" style="65" customWidth="1"/>
    <col min="27" max="31" width="20.54296875" style="65" customWidth="1"/>
    <col min="32" max="32" width="20.54296875" style="288" customWidth="1"/>
    <col min="33" max="36" width="20.54296875" style="65" customWidth="1"/>
    <col min="37" max="37" width="42.453125" style="65" customWidth="1"/>
    <col min="38" max="38" width="24.26953125" style="65" customWidth="1"/>
    <col min="39" max="39" width="24.54296875" style="65" customWidth="1"/>
    <col min="40" max="40" width="20.54296875" style="65" customWidth="1"/>
    <col min="41" max="41" width="28.1796875" style="65" customWidth="1"/>
    <col min="42" max="42" width="22.26953125" style="65" customWidth="1"/>
    <col min="43" max="43" width="19.1796875" style="65" customWidth="1"/>
    <col min="44" max="44" width="20.54296875" style="65" customWidth="1"/>
    <col min="45" max="46" width="30.1796875" style="65" customWidth="1"/>
    <col min="47" max="48" width="20.54296875" style="65" customWidth="1"/>
    <col min="49" max="49" width="43.453125" style="65" customWidth="1"/>
    <col min="50" max="50" width="33.7265625" style="64" customWidth="1"/>
    <col min="51" max="54" width="20.54296875" style="64" customWidth="1"/>
    <col min="55" max="55" width="8.7265625" style="64" customWidth="1"/>
    <col min="56" max="56" width="9" style="64" customWidth="1"/>
    <col min="57" max="57" width="26.1796875" style="64" customWidth="1"/>
    <col min="58" max="58" width="32.1796875" style="64" customWidth="1"/>
    <col min="59" max="59" width="17" style="64" customWidth="1"/>
    <col min="60" max="60" width="16" style="64" customWidth="1"/>
    <col min="61" max="61" width="35.453125" style="64" customWidth="1"/>
    <col min="62" max="62" width="36" style="64" customWidth="1"/>
    <col min="63" max="251" width="20.54296875" style="64" customWidth="1"/>
  </cols>
  <sheetData>
    <row r="1" spans="2:251" ht="12.75" customHeight="1" thickBot="1" x14ac:dyDescent="0.4"/>
    <row r="2" spans="2:251" s="44" customFormat="1" ht="30.75" customHeight="1" thickBot="1" x14ac:dyDescent="0.55000000000000004">
      <c r="B2" s="992"/>
      <c r="C2" s="943" t="s">
        <v>7</v>
      </c>
      <c r="D2" s="944"/>
      <c r="E2" s="944"/>
      <c r="F2" s="944"/>
      <c r="G2" s="944"/>
      <c r="H2" s="944"/>
      <c r="I2" s="944"/>
      <c r="J2" s="944"/>
      <c r="K2" s="944"/>
      <c r="L2" s="944"/>
      <c r="M2" s="944"/>
      <c r="N2" s="944"/>
      <c r="O2" s="944"/>
      <c r="P2" s="944"/>
      <c r="Q2" s="945"/>
      <c r="R2" s="937" t="s">
        <v>8</v>
      </c>
      <c r="S2" s="938"/>
      <c r="T2" s="938"/>
      <c r="U2" s="938"/>
      <c r="V2" s="938"/>
      <c r="W2" s="938"/>
      <c r="X2" s="938"/>
      <c r="Y2" s="938"/>
      <c r="Z2" s="938"/>
      <c r="AA2" s="938"/>
      <c r="AB2" s="938"/>
      <c r="AC2" s="938"/>
      <c r="AD2" s="938"/>
      <c r="AE2" s="938"/>
      <c r="AF2" s="938"/>
      <c r="AG2" s="938"/>
      <c r="AH2" s="938"/>
      <c r="AI2" s="939"/>
      <c r="AJ2" s="971" t="s">
        <v>9</v>
      </c>
      <c r="AK2" s="972"/>
      <c r="AL2" s="972"/>
      <c r="AM2" s="972"/>
      <c r="AN2" s="972"/>
      <c r="AO2" s="972"/>
      <c r="AP2" s="972"/>
      <c r="AQ2" s="972"/>
      <c r="AR2" s="972"/>
      <c r="AS2" s="972"/>
      <c r="AT2" s="972"/>
      <c r="AU2" s="973"/>
      <c r="AV2" s="956" t="s">
        <v>10</v>
      </c>
      <c r="AW2" s="957"/>
      <c r="AX2" s="957"/>
      <c r="AY2" s="957"/>
      <c r="AZ2" s="957"/>
      <c r="BA2" s="957"/>
      <c r="BB2" s="957"/>
      <c r="BC2" s="957"/>
      <c r="BD2" s="957"/>
      <c r="BE2" s="957"/>
      <c r="BF2" s="957"/>
      <c r="BG2" s="957"/>
      <c r="BH2" s="957"/>
      <c r="BI2" s="957"/>
      <c r="BJ2" s="958"/>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2:251" s="44" customFormat="1" ht="18" customHeight="1" thickBot="1" x14ac:dyDescent="0.55000000000000004">
      <c r="B3" s="993"/>
      <c r="C3" s="982"/>
      <c r="D3" s="983"/>
      <c r="E3" s="983"/>
      <c r="F3" s="983"/>
      <c r="G3" s="983"/>
      <c r="H3" s="983"/>
      <c r="I3" s="983"/>
      <c r="J3" s="983"/>
      <c r="K3" s="983"/>
      <c r="L3" s="983"/>
      <c r="M3" s="983"/>
      <c r="N3" s="983"/>
      <c r="O3" s="983"/>
      <c r="P3" s="983"/>
      <c r="Q3" s="984"/>
      <c r="R3" s="985"/>
      <c r="S3" s="986"/>
      <c r="T3" s="986"/>
      <c r="U3" s="986"/>
      <c r="V3" s="986"/>
      <c r="W3" s="986"/>
      <c r="X3" s="986"/>
      <c r="Y3" s="986"/>
      <c r="Z3" s="986"/>
      <c r="AA3" s="986"/>
      <c r="AB3" s="986"/>
      <c r="AC3" s="986"/>
      <c r="AD3" s="986"/>
      <c r="AE3" s="986"/>
      <c r="AF3" s="986"/>
      <c r="AG3" s="986"/>
      <c r="AH3" s="986"/>
      <c r="AI3" s="987"/>
      <c r="AJ3" s="971" t="s">
        <v>11</v>
      </c>
      <c r="AK3" s="972"/>
      <c r="AL3" s="972"/>
      <c r="AM3" s="972"/>
      <c r="AN3" s="972"/>
      <c r="AO3" s="972"/>
      <c r="AP3" s="972"/>
      <c r="AQ3" s="972"/>
      <c r="AR3" s="972"/>
      <c r="AS3" s="972"/>
      <c r="AT3" s="972"/>
      <c r="AU3" s="973"/>
      <c r="AV3" s="959">
        <v>3</v>
      </c>
      <c r="AW3" s="960"/>
      <c r="AX3" s="960"/>
      <c r="AY3" s="960"/>
      <c r="AZ3" s="960"/>
      <c r="BA3" s="960"/>
      <c r="BB3" s="960"/>
      <c r="BC3" s="960"/>
      <c r="BD3" s="960"/>
      <c r="BE3" s="960"/>
      <c r="BF3" s="960"/>
      <c r="BG3" s="960"/>
      <c r="BH3" s="960"/>
      <c r="BI3" s="960"/>
      <c r="BJ3" s="96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2:251" s="44" customFormat="1" ht="19.5" customHeight="1" thickBot="1" x14ac:dyDescent="0.55000000000000004">
      <c r="B4" s="993"/>
      <c r="C4" s="946"/>
      <c r="D4" s="947"/>
      <c r="E4" s="947"/>
      <c r="F4" s="947"/>
      <c r="G4" s="947"/>
      <c r="H4" s="947"/>
      <c r="I4" s="947"/>
      <c r="J4" s="947"/>
      <c r="K4" s="947"/>
      <c r="L4" s="947"/>
      <c r="M4" s="947"/>
      <c r="N4" s="947"/>
      <c r="O4" s="947"/>
      <c r="P4" s="947"/>
      <c r="Q4" s="948"/>
      <c r="R4" s="940"/>
      <c r="S4" s="941"/>
      <c r="T4" s="941"/>
      <c r="U4" s="941"/>
      <c r="V4" s="941"/>
      <c r="W4" s="941"/>
      <c r="X4" s="941"/>
      <c r="Y4" s="941"/>
      <c r="Z4" s="941"/>
      <c r="AA4" s="941"/>
      <c r="AB4" s="941"/>
      <c r="AC4" s="941"/>
      <c r="AD4" s="941"/>
      <c r="AE4" s="941"/>
      <c r="AF4" s="941"/>
      <c r="AG4" s="941"/>
      <c r="AH4" s="941"/>
      <c r="AI4" s="942"/>
      <c r="AJ4" s="971" t="s">
        <v>12</v>
      </c>
      <c r="AK4" s="972"/>
      <c r="AL4" s="972"/>
      <c r="AM4" s="972"/>
      <c r="AN4" s="972"/>
      <c r="AO4" s="972"/>
      <c r="AP4" s="972"/>
      <c r="AQ4" s="972"/>
      <c r="AR4" s="972"/>
      <c r="AS4" s="972"/>
      <c r="AT4" s="972"/>
      <c r="AU4" s="973"/>
      <c r="AV4" s="962">
        <v>42741</v>
      </c>
      <c r="AW4" s="963"/>
      <c r="AX4" s="963"/>
      <c r="AY4" s="963"/>
      <c r="AZ4" s="963"/>
      <c r="BA4" s="963"/>
      <c r="BB4" s="963"/>
      <c r="BC4" s="963"/>
      <c r="BD4" s="963"/>
      <c r="BE4" s="963"/>
      <c r="BF4" s="963"/>
      <c r="BG4" s="963"/>
      <c r="BH4" s="963"/>
      <c r="BI4" s="963"/>
      <c r="BJ4" s="964"/>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2:251" s="44" customFormat="1" ht="24" customHeight="1" x14ac:dyDescent="0.5">
      <c r="B5" s="993"/>
      <c r="C5" s="943" t="s">
        <v>13</v>
      </c>
      <c r="D5" s="944"/>
      <c r="E5" s="944"/>
      <c r="F5" s="944"/>
      <c r="G5" s="944"/>
      <c r="H5" s="944"/>
      <c r="I5" s="944"/>
      <c r="J5" s="944"/>
      <c r="K5" s="944"/>
      <c r="L5" s="944"/>
      <c r="M5" s="944"/>
      <c r="N5" s="944"/>
      <c r="O5" s="944"/>
      <c r="P5" s="944"/>
      <c r="Q5" s="945"/>
      <c r="R5" s="937" t="s">
        <v>14</v>
      </c>
      <c r="S5" s="938"/>
      <c r="T5" s="938"/>
      <c r="U5" s="938"/>
      <c r="V5" s="938"/>
      <c r="W5" s="938"/>
      <c r="X5" s="938"/>
      <c r="Y5" s="938"/>
      <c r="Z5" s="938"/>
      <c r="AA5" s="938"/>
      <c r="AB5" s="938"/>
      <c r="AC5" s="938"/>
      <c r="AD5" s="938"/>
      <c r="AE5" s="938"/>
      <c r="AF5" s="938"/>
      <c r="AG5" s="938"/>
      <c r="AH5" s="938"/>
      <c r="AI5" s="939"/>
      <c r="AJ5" s="943" t="s">
        <v>15</v>
      </c>
      <c r="AK5" s="944"/>
      <c r="AL5" s="944"/>
      <c r="AM5" s="944"/>
      <c r="AN5" s="944"/>
      <c r="AO5" s="944"/>
      <c r="AP5" s="944"/>
      <c r="AQ5" s="944"/>
      <c r="AR5" s="944"/>
      <c r="AS5" s="944"/>
      <c r="AT5" s="944"/>
      <c r="AU5" s="945"/>
      <c r="AV5" s="965" t="s">
        <v>16</v>
      </c>
      <c r="AW5" s="966"/>
      <c r="AX5" s="966"/>
      <c r="AY5" s="966"/>
      <c r="AZ5" s="966"/>
      <c r="BA5" s="966"/>
      <c r="BB5" s="966"/>
      <c r="BC5" s="966"/>
      <c r="BD5" s="966"/>
      <c r="BE5" s="966"/>
      <c r="BF5" s="966"/>
      <c r="BG5" s="966"/>
      <c r="BH5" s="966"/>
      <c r="BI5" s="966"/>
      <c r="BJ5" s="967"/>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2:251" s="44" customFormat="1" ht="22.5" customHeight="1" thickBot="1" x14ac:dyDescent="0.55000000000000004">
      <c r="B6" s="994"/>
      <c r="C6" s="946"/>
      <c r="D6" s="947"/>
      <c r="E6" s="947"/>
      <c r="F6" s="947"/>
      <c r="G6" s="947"/>
      <c r="H6" s="947"/>
      <c r="I6" s="947"/>
      <c r="J6" s="947"/>
      <c r="K6" s="947"/>
      <c r="L6" s="947"/>
      <c r="M6" s="947"/>
      <c r="N6" s="947"/>
      <c r="O6" s="947"/>
      <c r="P6" s="947"/>
      <c r="Q6" s="948"/>
      <c r="R6" s="940"/>
      <c r="S6" s="941"/>
      <c r="T6" s="941"/>
      <c r="U6" s="941"/>
      <c r="V6" s="941"/>
      <c r="W6" s="941"/>
      <c r="X6" s="941"/>
      <c r="Y6" s="941"/>
      <c r="Z6" s="941"/>
      <c r="AA6" s="941"/>
      <c r="AB6" s="941"/>
      <c r="AC6" s="941"/>
      <c r="AD6" s="941"/>
      <c r="AE6" s="941"/>
      <c r="AF6" s="941"/>
      <c r="AG6" s="941"/>
      <c r="AH6" s="941"/>
      <c r="AI6" s="942"/>
      <c r="AJ6" s="946"/>
      <c r="AK6" s="947"/>
      <c r="AL6" s="947"/>
      <c r="AM6" s="947"/>
      <c r="AN6" s="947"/>
      <c r="AO6" s="947"/>
      <c r="AP6" s="947"/>
      <c r="AQ6" s="947"/>
      <c r="AR6" s="947"/>
      <c r="AS6" s="947"/>
      <c r="AT6" s="947"/>
      <c r="AU6" s="948"/>
      <c r="AV6" s="968"/>
      <c r="AW6" s="969"/>
      <c r="AX6" s="969"/>
      <c r="AY6" s="969"/>
      <c r="AZ6" s="969"/>
      <c r="BA6" s="969"/>
      <c r="BB6" s="969"/>
      <c r="BC6" s="969"/>
      <c r="BD6" s="969"/>
      <c r="BE6" s="969"/>
      <c r="BF6" s="969"/>
      <c r="BG6" s="969"/>
      <c r="BH6" s="969"/>
      <c r="BI6" s="969"/>
      <c r="BJ6" s="97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2:251" s="56" customFormat="1" ht="50.25" customHeight="1" x14ac:dyDescent="0.35">
      <c r="B7" s="979" t="s">
        <v>17</v>
      </c>
      <c r="C7" s="980"/>
      <c r="D7" s="981" t="s">
        <v>633</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t="s">
        <v>634</v>
      </c>
      <c r="AD7" s="953"/>
      <c r="AE7" s="953"/>
      <c r="AF7" s="953"/>
      <c r="AG7" s="953"/>
      <c r="AH7" s="953"/>
      <c r="AI7" s="953"/>
      <c r="AJ7" s="953"/>
      <c r="AK7" s="952" t="s">
        <v>21</v>
      </c>
      <c r="AL7" s="952"/>
      <c r="AM7" s="949" t="s">
        <v>431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49.15" customHeight="1" x14ac:dyDescent="0.35">
      <c r="B8" s="988" t="s">
        <v>23</v>
      </c>
      <c r="C8" s="989"/>
      <c r="D8" s="974" t="s">
        <v>635</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1074">
        <v>44911</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42.75" customHeight="1" x14ac:dyDescent="0.35">
      <c r="B11" s="928"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28" t="s">
        <v>52</v>
      </c>
      <c r="AL11" s="928"/>
      <c r="AM11" s="928"/>
      <c r="AN11" s="928"/>
      <c r="AO11" s="928"/>
      <c r="AP11" s="928"/>
      <c r="AQ11" s="928"/>
      <c r="AR11" s="1154" t="s">
        <v>53</v>
      </c>
      <c r="AS11" s="928" t="s">
        <v>54</v>
      </c>
      <c r="AT11" s="928" t="s">
        <v>55</v>
      </c>
      <c r="AU11" s="859"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59" t="s">
        <v>58</v>
      </c>
    </row>
    <row r="12" spans="2:251" s="157" customFormat="1" ht="40.5" customHeight="1" x14ac:dyDescent="0.35">
      <c r="B12" s="928"/>
      <c r="C12" s="928"/>
      <c r="D12" s="928"/>
      <c r="E12" s="160" t="s">
        <v>60</v>
      </c>
      <c r="F12" s="160" t="s">
        <v>61</v>
      </c>
      <c r="G12" s="289" t="s">
        <v>62</v>
      </c>
      <c r="H12" s="160" t="s">
        <v>60</v>
      </c>
      <c r="I12" s="160" t="s">
        <v>61</v>
      </c>
      <c r="J12" s="160" t="s">
        <v>62</v>
      </c>
      <c r="K12" s="160" t="s">
        <v>60</v>
      </c>
      <c r="L12" s="160" t="s">
        <v>61</v>
      </c>
      <c r="M12" s="160" t="s">
        <v>62</v>
      </c>
      <c r="N12" s="160" t="s">
        <v>60</v>
      </c>
      <c r="O12" s="160" t="s">
        <v>61</v>
      </c>
      <c r="P12" s="160" t="s">
        <v>62</v>
      </c>
      <c r="Q12" s="160" t="s">
        <v>60</v>
      </c>
      <c r="R12" s="160" t="s">
        <v>61</v>
      </c>
      <c r="S12" s="160" t="s">
        <v>62</v>
      </c>
      <c r="T12" s="217">
        <f>SUM(T13:T21)</f>
        <v>0.24999999999999997</v>
      </c>
      <c r="U12" s="928"/>
      <c r="V12" s="928"/>
      <c r="W12" s="928"/>
      <c r="X12" s="161" t="s">
        <v>63</v>
      </c>
      <c r="Y12" s="161" t="s">
        <v>64</v>
      </c>
      <c r="Z12" s="1034"/>
      <c r="AA12" s="928"/>
      <c r="AB12" s="928"/>
      <c r="AC12" s="928"/>
      <c r="AD12" s="928"/>
      <c r="AE12" s="928"/>
      <c r="AF12" s="290" t="s">
        <v>65</v>
      </c>
      <c r="AG12" s="160" t="s">
        <v>66</v>
      </c>
      <c r="AH12" s="161" t="s">
        <v>67</v>
      </c>
      <c r="AI12" s="928"/>
      <c r="AJ12" s="928"/>
      <c r="AK12" s="291" t="s">
        <v>68</v>
      </c>
      <c r="AL12" s="291" t="s">
        <v>69</v>
      </c>
      <c r="AM12" s="291" t="s">
        <v>70</v>
      </c>
      <c r="AN12" s="291" t="s">
        <v>174</v>
      </c>
      <c r="AO12" s="291" t="s">
        <v>71</v>
      </c>
      <c r="AP12" s="291" t="s">
        <v>72</v>
      </c>
      <c r="AQ12" s="291" t="s">
        <v>73</v>
      </c>
      <c r="AR12" s="1154"/>
      <c r="AS12" s="928"/>
      <c r="AT12" s="928"/>
      <c r="AU12" s="220" t="s">
        <v>74</v>
      </c>
      <c r="AV12" s="220" t="s">
        <v>75</v>
      </c>
      <c r="AW12" s="220" t="s">
        <v>76</v>
      </c>
      <c r="AX12" s="220" t="s">
        <v>77</v>
      </c>
      <c r="AY12" s="220" t="s">
        <v>74</v>
      </c>
      <c r="AZ12" s="220" t="s">
        <v>75</v>
      </c>
      <c r="BA12" s="220" t="s">
        <v>76</v>
      </c>
      <c r="BB12" s="220" t="s">
        <v>77</v>
      </c>
      <c r="BC12" s="220" t="s">
        <v>74</v>
      </c>
      <c r="BD12" s="220" t="s">
        <v>75</v>
      </c>
      <c r="BE12" s="220" t="s">
        <v>76</v>
      </c>
      <c r="BF12" s="220" t="s">
        <v>77</v>
      </c>
      <c r="BG12" s="220" t="s">
        <v>74</v>
      </c>
      <c r="BH12" s="220" t="s">
        <v>75</v>
      </c>
      <c r="BI12" s="220" t="s">
        <v>76</v>
      </c>
      <c r="BJ12" s="220" t="s">
        <v>78</v>
      </c>
    </row>
    <row r="13" spans="2:251" s="191" customFormat="1" ht="163.5" customHeight="1" x14ac:dyDescent="0.35">
      <c r="B13" s="187">
        <v>1</v>
      </c>
      <c r="C13" s="40" t="s">
        <v>636</v>
      </c>
      <c r="D13" s="50">
        <v>0.15</v>
      </c>
      <c r="E13" s="80">
        <v>0.25</v>
      </c>
      <c r="F13" s="81">
        <v>0.25</v>
      </c>
      <c r="G13" s="462">
        <f t="shared" ref="G13:G14" si="0">IF(ISERROR(F13/E13),"",(F13/E13))</f>
        <v>1</v>
      </c>
      <c r="H13" s="71">
        <v>0.25</v>
      </c>
      <c r="I13" s="194"/>
      <c r="J13" s="52"/>
      <c r="K13" s="71">
        <v>0.25</v>
      </c>
      <c r="L13" s="194"/>
      <c r="M13" s="462">
        <f t="shared" ref="M13" si="1">IF(ISERROR(L13/K13),"",(L13/K13))</f>
        <v>0</v>
      </c>
      <c r="N13" s="71">
        <v>0.25</v>
      </c>
      <c r="O13" s="194"/>
      <c r="P13" s="462">
        <f t="shared" ref="P13" si="2">IF(ISERROR(O13/N13),"",(O13/N13))</f>
        <v>0</v>
      </c>
      <c r="Q13" s="71">
        <f>SUM(E13,H13,K13,N13)</f>
        <v>1</v>
      </c>
      <c r="R13" s="26">
        <f>SUM(F13,I13,L13,O13)</f>
        <v>0.25</v>
      </c>
      <c r="S13" s="52">
        <f>IF((IF(ISERROR(R13/Q13),0,(R13/Q13)))&gt;1,1,(IF(ISERROR(R13/Q13),0,(R13/Q13))))</f>
        <v>0.25</v>
      </c>
      <c r="T13" s="196">
        <f>S13*D13</f>
        <v>3.7499999999999999E-2</v>
      </c>
      <c r="U13" s="49" t="s">
        <v>637</v>
      </c>
      <c r="V13" s="49" t="s">
        <v>638</v>
      </c>
      <c r="W13" s="52" t="s">
        <v>639</v>
      </c>
      <c r="X13" s="52" t="s">
        <v>640</v>
      </c>
      <c r="Y13" s="52" t="s">
        <v>641</v>
      </c>
      <c r="Z13" s="73" t="s">
        <v>181</v>
      </c>
      <c r="AA13" s="52" t="s">
        <v>642</v>
      </c>
      <c r="AB13" s="73" t="s">
        <v>141</v>
      </c>
      <c r="AC13" s="73" t="s">
        <v>178</v>
      </c>
      <c r="AD13" s="73" t="s">
        <v>89</v>
      </c>
      <c r="AE13" s="73" t="s">
        <v>90</v>
      </c>
      <c r="AF13" s="292">
        <v>1</v>
      </c>
      <c r="AG13" s="73">
        <v>2023</v>
      </c>
      <c r="AH13" s="73">
        <v>2022</v>
      </c>
      <c r="AI13" s="73" t="s">
        <v>92</v>
      </c>
      <c r="AJ13" s="73" t="s">
        <v>132</v>
      </c>
      <c r="AK13" s="41" t="s">
        <v>635</v>
      </c>
      <c r="AL13" s="77" t="s">
        <v>643</v>
      </c>
      <c r="AM13" s="75" t="s">
        <v>95</v>
      </c>
      <c r="AN13" s="76" t="s">
        <v>644</v>
      </c>
      <c r="AO13" s="77" t="s">
        <v>534</v>
      </c>
      <c r="AP13" s="77" t="s">
        <v>445</v>
      </c>
      <c r="AQ13" s="77"/>
      <c r="AR13" s="37"/>
      <c r="AS13" s="37"/>
      <c r="AT13" s="48" t="s">
        <v>645</v>
      </c>
      <c r="AU13" s="80">
        <v>0.25</v>
      </c>
      <c r="AV13" s="81">
        <v>0.25</v>
      </c>
      <c r="AW13" s="82" t="s">
        <v>646</v>
      </c>
      <c r="AX13" s="82" t="s">
        <v>647</v>
      </c>
      <c r="AY13" s="83"/>
      <c r="AZ13" s="83"/>
      <c r="BA13" s="84"/>
      <c r="BB13" s="84"/>
      <c r="BC13" s="85"/>
      <c r="BD13" s="85"/>
      <c r="BE13" s="86"/>
      <c r="BF13" s="86"/>
      <c r="BG13" s="83">
        <f>N13</f>
        <v>0.25</v>
      </c>
      <c r="BH13" s="83"/>
      <c r="BI13" s="87"/>
      <c r="BJ13" s="86"/>
    </row>
    <row r="14" spans="2:251" s="191" customFormat="1" ht="142.5" customHeight="1" x14ac:dyDescent="0.35">
      <c r="B14" s="187">
        <v>2</v>
      </c>
      <c r="C14" s="40" t="s">
        <v>648</v>
      </c>
      <c r="D14" s="50">
        <v>0.15</v>
      </c>
      <c r="E14" s="80">
        <v>0.25</v>
      </c>
      <c r="F14" s="81">
        <v>0.25</v>
      </c>
      <c r="G14" s="462">
        <f t="shared" si="0"/>
        <v>1</v>
      </c>
      <c r="H14" s="71">
        <v>0.25</v>
      </c>
      <c r="I14" s="194"/>
      <c r="J14" s="52"/>
      <c r="K14" s="71">
        <v>0.25</v>
      </c>
      <c r="L14" s="194"/>
      <c r="M14" s="462">
        <f t="shared" ref="M14" si="3">IF(ISERROR(L14/K14),"",(L14/K14))</f>
        <v>0</v>
      </c>
      <c r="N14" s="71">
        <v>0.25</v>
      </c>
      <c r="O14" s="194"/>
      <c r="P14" s="462">
        <f t="shared" ref="P14" si="4">IF(ISERROR(O14/N14),"",(O14/N14))</f>
        <v>0</v>
      </c>
      <c r="Q14" s="71">
        <f>SUM(E14,H14,K14,N14)</f>
        <v>1</v>
      </c>
      <c r="R14" s="26">
        <f>SUM(F14,I14,L14,O14)</f>
        <v>0.25</v>
      </c>
      <c r="S14" s="52">
        <f>IF((IF(ISERROR(R14/Q14),0,(R14/Q14)))&gt;1,1,(IF(ISERROR(R14/Q14),0,(R14/Q14))))</f>
        <v>0.25</v>
      </c>
      <c r="T14" s="196">
        <f>S14*D14</f>
        <v>3.7499999999999999E-2</v>
      </c>
      <c r="U14" s="49" t="s">
        <v>649</v>
      </c>
      <c r="V14" s="49" t="s">
        <v>650</v>
      </c>
      <c r="W14" s="52" t="s">
        <v>651</v>
      </c>
      <c r="X14" s="52"/>
      <c r="Y14" s="52"/>
      <c r="Z14" s="73" t="s">
        <v>85</v>
      </c>
      <c r="AA14" s="52" t="s">
        <v>652</v>
      </c>
      <c r="AB14" s="73" t="s">
        <v>141</v>
      </c>
      <c r="AC14" s="73" t="s">
        <v>88</v>
      </c>
      <c r="AD14" s="73" t="s">
        <v>89</v>
      </c>
      <c r="AE14" s="73" t="s">
        <v>90</v>
      </c>
      <c r="AF14" s="292">
        <v>1</v>
      </c>
      <c r="AG14" s="73">
        <v>2023</v>
      </c>
      <c r="AH14" s="73">
        <v>2022</v>
      </c>
      <c r="AI14" s="73" t="s">
        <v>92</v>
      </c>
      <c r="AJ14" s="73" t="s">
        <v>132</v>
      </c>
      <c r="AK14" s="41" t="s">
        <v>635</v>
      </c>
      <c r="AL14" s="77" t="s">
        <v>643</v>
      </c>
      <c r="AM14" s="75" t="s">
        <v>95</v>
      </c>
      <c r="AN14" s="76" t="s">
        <v>653</v>
      </c>
      <c r="AO14" s="77" t="s">
        <v>534</v>
      </c>
      <c r="AP14" s="77" t="s">
        <v>445</v>
      </c>
      <c r="AQ14" s="77"/>
      <c r="AR14" s="37"/>
      <c r="AS14" s="37"/>
      <c r="AT14" s="48" t="s">
        <v>645</v>
      </c>
      <c r="AU14" s="80">
        <v>0.25</v>
      </c>
      <c r="AV14" s="81">
        <v>0.25</v>
      </c>
      <c r="AW14" s="82" t="s">
        <v>654</v>
      </c>
      <c r="AX14" s="82" t="s">
        <v>647</v>
      </c>
      <c r="AY14" s="83"/>
      <c r="AZ14" s="83"/>
      <c r="BA14" s="84"/>
      <c r="BB14" s="84"/>
      <c r="BC14" s="85"/>
      <c r="BD14" s="85"/>
      <c r="BE14" s="86"/>
      <c r="BF14" s="86"/>
      <c r="BG14" s="83"/>
      <c r="BH14" s="83"/>
      <c r="BI14" s="87"/>
      <c r="BJ14" s="86"/>
    </row>
    <row r="15" spans="2:251" s="191" customFormat="1" ht="109.5" customHeight="1" x14ac:dyDescent="0.35">
      <c r="B15" s="187">
        <v>3</v>
      </c>
      <c r="C15" s="37" t="s">
        <v>655</v>
      </c>
      <c r="D15" s="50">
        <v>0.05</v>
      </c>
      <c r="E15" s="91">
        <v>1</v>
      </c>
      <c r="F15" s="81">
        <v>1</v>
      </c>
      <c r="G15" s="462">
        <f t="shared" ref="G15" si="5">IF(ISERROR(F15/E15),"",(F15/E15))</f>
        <v>1</v>
      </c>
      <c r="H15" s="71">
        <v>0.01</v>
      </c>
      <c r="I15" s="194"/>
      <c r="J15" s="52"/>
      <c r="K15" s="572">
        <v>1</v>
      </c>
      <c r="L15" s="194"/>
      <c r="M15" s="462">
        <f t="shared" ref="M15" si="6">IF(ISERROR(L15/K15),"",(L15/K15))</f>
        <v>0</v>
      </c>
      <c r="N15" s="572">
        <v>1</v>
      </c>
      <c r="O15" s="194"/>
      <c r="P15" s="462">
        <f t="shared" ref="P15" si="7">IF(ISERROR(O15/N15),"",(O15/N15))</f>
        <v>0</v>
      </c>
      <c r="Q15" s="238">
        <f>MAX(E15,H15,K15,N15)</f>
        <v>1</v>
      </c>
      <c r="R15" s="238">
        <f t="shared" ref="R15" si="8">(SUM(F15,I15,L15,O15))/4</f>
        <v>0.25</v>
      </c>
      <c r="S15" s="18">
        <f t="shared" ref="S15" si="9">IF(ISERROR(R15/Q15),"",(R15/Q15))</f>
        <v>0.25</v>
      </c>
      <c r="T15" s="27">
        <f t="shared" ref="T15" si="10">S15*D15</f>
        <v>1.2500000000000001E-2</v>
      </c>
      <c r="U15" s="49" t="s">
        <v>656</v>
      </c>
      <c r="V15" s="49" t="s">
        <v>657</v>
      </c>
      <c r="W15" s="52" t="s">
        <v>658</v>
      </c>
      <c r="X15" s="52" t="s">
        <v>659</v>
      </c>
      <c r="Y15" s="52" t="s">
        <v>660</v>
      </c>
      <c r="Z15" s="73" t="s">
        <v>181</v>
      </c>
      <c r="AA15" s="141" t="s">
        <v>661</v>
      </c>
      <c r="AB15" s="73" t="s">
        <v>141</v>
      </c>
      <c r="AC15" s="73" t="s">
        <v>88</v>
      </c>
      <c r="AD15" s="73" t="s">
        <v>89</v>
      </c>
      <c r="AE15" s="73" t="s">
        <v>90</v>
      </c>
      <c r="AF15" s="293">
        <v>2</v>
      </c>
      <c r="AG15" s="73">
        <v>2023</v>
      </c>
      <c r="AH15" s="73">
        <v>2022</v>
      </c>
      <c r="AI15" s="73" t="s">
        <v>92</v>
      </c>
      <c r="AJ15" s="73" t="s">
        <v>132</v>
      </c>
      <c r="AK15" s="41" t="s">
        <v>635</v>
      </c>
      <c r="AL15" s="77" t="s">
        <v>662</v>
      </c>
      <c r="AM15" s="76" t="s">
        <v>653</v>
      </c>
      <c r="AN15" s="76" t="s">
        <v>644</v>
      </c>
      <c r="AO15" s="77" t="s">
        <v>534</v>
      </c>
      <c r="AP15" s="77" t="s">
        <v>445</v>
      </c>
      <c r="AQ15" s="77"/>
      <c r="AR15" s="37"/>
      <c r="AS15" s="37"/>
      <c r="AT15" s="48" t="s">
        <v>645</v>
      </c>
      <c r="AU15" s="91">
        <v>1</v>
      </c>
      <c r="AV15" s="81">
        <v>1</v>
      </c>
      <c r="AW15" s="518" t="s">
        <v>663</v>
      </c>
      <c r="AX15" s="518" t="s">
        <v>664</v>
      </c>
      <c r="AY15" s="83"/>
      <c r="AZ15" s="83"/>
      <c r="BA15" s="84"/>
      <c r="BB15" s="84"/>
      <c r="BC15" s="85"/>
      <c r="BD15" s="85"/>
      <c r="BE15" s="92"/>
      <c r="BF15" s="86"/>
      <c r="BG15" s="83"/>
      <c r="BH15" s="83"/>
      <c r="BI15" s="87"/>
      <c r="BJ15" s="86"/>
    </row>
    <row r="16" spans="2:251" s="191" customFormat="1" ht="170.25" customHeight="1" x14ac:dyDescent="0.35">
      <c r="B16" s="187">
        <v>4</v>
      </c>
      <c r="C16" s="37" t="s">
        <v>665</v>
      </c>
      <c r="D16" s="50">
        <v>0.15</v>
      </c>
      <c r="E16" s="80">
        <v>0.25</v>
      </c>
      <c r="F16" s="81">
        <v>0.25</v>
      </c>
      <c r="G16" s="462">
        <f>IF(ISERROR(F16/E16),"",(F16/E16))</f>
        <v>1</v>
      </c>
      <c r="H16" s="71">
        <v>0.25</v>
      </c>
      <c r="I16" s="71"/>
      <c r="J16" s="52">
        <f>IF(ISERROR(I16/H16),"",(I16/H16))</f>
        <v>0</v>
      </c>
      <c r="K16" s="71">
        <v>0.25</v>
      </c>
      <c r="L16" s="71"/>
      <c r="M16" s="52">
        <f t="shared" ref="M16:M20" si="11">IF(ISERROR(L16/K16),"",(L16/K16))</f>
        <v>0</v>
      </c>
      <c r="N16" s="71">
        <v>0.25</v>
      </c>
      <c r="O16" s="71"/>
      <c r="P16" s="52">
        <f t="shared" ref="P16:P20" si="12">IF(ISERROR(O16/N16),"",(O16/N16))</f>
        <v>0</v>
      </c>
      <c r="Q16" s="71">
        <f t="shared" ref="Q16:R21" si="13">SUM(E16,H16,K16,N16)</f>
        <v>1</v>
      </c>
      <c r="R16" s="26">
        <f t="shared" si="13"/>
        <v>0.25</v>
      </c>
      <c r="S16" s="52">
        <f t="shared" ref="S16:S21" si="14">IF((IF(ISERROR(R16/Q16),0,(R16/Q16)))&gt;1,1,(IF(ISERROR(R16/Q16),0,(R16/Q16))))</f>
        <v>0.25</v>
      </c>
      <c r="T16" s="196">
        <f t="shared" ref="T16:T21" si="15">S16*D16</f>
        <v>3.7499999999999999E-2</v>
      </c>
      <c r="U16" s="49" t="s">
        <v>666</v>
      </c>
      <c r="V16" s="49" t="s">
        <v>667</v>
      </c>
      <c r="W16" s="52" t="s">
        <v>668</v>
      </c>
      <c r="X16" s="53" t="s">
        <v>669</v>
      </c>
      <c r="Y16" s="53" t="s">
        <v>670</v>
      </c>
      <c r="Z16" s="73" t="s">
        <v>181</v>
      </c>
      <c r="AA16" s="141" t="s">
        <v>671</v>
      </c>
      <c r="AB16" s="73" t="s">
        <v>141</v>
      </c>
      <c r="AC16" s="73" t="s">
        <v>178</v>
      </c>
      <c r="AD16" s="73" t="s">
        <v>89</v>
      </c>
      <c r="AE16" s="73" t="s">
        <v>90</v>
      </c>
      <c r="AF16" s="294" t="s">
        <v>653</v>
      </c>
      <c r="AG16" s="73">
        <v>2023</v>
      </c>
      <c r="AH16" s="73" t="s">
        <v>653</v>
      </c>
      <c r="AI16" s="73" t="s">
        <v>92</v>
      </c>
      <c r="AJ16" s="73" t="s">
        <v>132</v>
      </c>
      <c r="AK16" s="41" t="s">
        <v>672</v>
      </c>
      <c r="AL16" s="77" t="s">
        <v>673</v>
      </c>
      <c r="AM16" s="76" t="s">
        <v>674</v>
      </c>
      <c r="AN16" s="76" t="s">
        <v>653</v>
      </c>
      <c r="AO16" s="77" t="s">
        <v>534</v>
      </c>
      <c r="AP16" s="77" t="s">
        <v>445</v>
      </c>
      <c r="AQ16" s="77"/>
      <c r="AR16" s="37"/>
      <c r="AS16" s="37"/>
      <c r="AT16" s="48" t="s">
        <v>675</v>
      </c>
      <c r="AU16" s="80">
        <v>0.25</v>
      </c>
      <c r="AV16" s="81">
        <v>0.25</v>
      </c>
      <c r="AW16" s="518" t="s">
        <v>676</v>
      </c>
      <c r="AX16" s="518" t="s">
        <v>677</v>
      </c>
      <c r="AY16" s="83"/>
      <c r="AZ16" s="83"/>
      <c r="BA16" s="84"/>
      <c r="BB16" s="84"/>
      <c r="BC16" s="85"/>
      <c r="BD16" s="85"/>
      <c r="BE16" s="92"/>
      <c r="BF16" s="86"/>
      <c r="BG16" s="83"/>
      <c r="BH16" s="83"/>
      <c r="BI16" s="87"/>
      <c r="BJ16" s="86"/>
    </row>
    <row r="17" spans="2:63" s="191" customFormat="1" ht="221.25" customHeight="1" x14ac:dyDescent="0.35">
      <c r="B17" s="187">
        <v>5</v>
      </c>
      <c r="C17" s="528" t="s">
        <v>678</v>
      </c>
      <c r="D17" s="50">
        <v>0.1</v>
      </c>
      <c r="E17" s="80">
        <v>0.25</v>
      </c>
      <c r="F17" s="81">
        <v>0.25</v>
      </c>
      <c r="G17" s="462">
        <f t="shared" ref="G17:G21" si="16">IF(ISERROR(F17/E17),"",(F17/E17))</f>
        <v>1</v>
      </c>
      <c r="H17" s="71">
        <v>0.25</v>
      </c>
      <c r="I17" s="71"/>
      <c r="J17" s="52">
        <f>IF(ISERROR(I17/H17),"",(I17/H17))</f>
        <v>0</v>
      </c>
      <c r="K17" s="71">
        <v>0.25</v>
      </c>
      <c r="L17" s="71"/>
      <c r="M17" s="52">
        <f t="shared" si="11"/>
        <v>0</v>
      </c>
      <c r="N17" s="71">
        <v>0.25</v>
      </c>
      <c r="O17" s="71"/>
      <c r="P17" s="52">
        <f t="shared" si="12"/>
        <v>0</v>
      </c>
      <c r="Q17" s="71">
        <f t="shared" si="13"/>
        <v>1</v>
      </c>
      <c r="R17" s="26">
        <f t="shared" si="13"/>
        <v>0.25</v>
      </c>
      <c r="S17" s="52">
        <f t="shared" si="14"/>
        <v>0.25</v>
      </c>
      <c r="T17" s="196">
        <f t="shared" si="15"/>
        <v>2.5000000000000001E-2</v>
      </c>
      <c r="U17" s="49" t="s">
        <v>679</v>
      </c>
      <c r="V17" s="49" t="s">
        <v>680</v>
      </c>
      <c r="W17" s="52" t="s">
        <v>681</v>
      </c>
      <c r="X17" s="53" t="s">
        <v>682</v>
      </c>
      <c r="Y17" s="53" t="s">
        <v>670</v>
      </c>
      <c r="Z17" s="73" t="s">
        <v>181</v>
      </c>
      <c r="AA17" s="49" t="s">
        <v>683</v>
      </c>
      <c r="AB17" s="73" t="s">
        <v>141</v>
      </c>
      <c r="AC17" s="73" t="s">
        <v>178</v>
      </c>
      <c r="AD17" s="73" t="s">
        <v>89</v>
      </c>
      <c r="AE17" s="73" t="s">
        <v>90</v>
      </c>
      <c r="AF17" s="294" t="s">
        <v>653</v>
      </c>
      <c r="AG17" s="73">
        <v>2023</v>
      </c>
      <c r="AH17" s="73" t="s">
        <v>653</v>
      </c>
      <c r="AI17" s="73" t="s">
        <v>92</v>
      </c>
      <c r="AJ17" s="73" t="s">
        <v>132</v>
      </c>
      <c r="AK17" s="41" t="s">
        <v>672</v>
      </c>
      <c r="AL17" s="77" t="s">
        <v>673</v>
      </c>
      <c r="AM17" s="76" t="s">
        <v>653</v>
      </c>
      <c r="AN17" s="76" t="s">
        <v>684</v>
      </c>
      <c r="AO17" s="77" t="s">
        <v>534</v>
      </c>
      <c r="AP17" s="77" t="s">
        <v>445</v>
      </c>
      <c r="AQ17" s="77"/>
      <c r="AR17" s="37"/>
      <c r="AS17" s="37"/>
      <c r="AT17" s="48" t="s">
        <v>685</v>
      </c>
      <c r="AU17" s="80">
        <v>0.25</v>
      </c>
      <c r="AV17" s="81">
        <v>0.25</v>
      </c>
      <c r="AW17" s="518" t="s">
        <v>686</v>
      </c>
      <c r="AX17" s="518" t="s">
        <v>687</v>
      </c>
      <c r="AY17" s="83"/>
      <c r="AZ17" s="83"/>
      <c r="BA17" s="84"/>
      <c r="BB17" s="84"/>
      <c r="BC17" s="85"/>
      <c r="BD17" s="85"/>
      <c r="BE17" s="92"/>
      <c r="BF17" s="86"/>
      <c r="BG17" s="83"/>
      <c r="BH17" s="83"/>
      <c r="BI17" s="87"/>
      <c r="BJ17" s="86"/>
    </row>
    <row r="18" spans="2:63" s="191" customFormat="1" ht="91" x14ac:dyDescent="0.35">
      <c r="B18" s="187">
        <v>6</v>
      </c>
      <c r="C18" s="49" t="s">
        <v>688</v>
      </c>
      <c r="D18" s="50">
        <v>0.1</v>
      </c>
      <c r="E18" s="80">
        <v>0.25</v>
      </c>
      <c r="F18" s="81">
        <v>0.25</v>
      </c>
      <c r="G18" s="462">
        <f t="shared" si="16"/>
        <v>1</v>
      </c>
      <c r="H18" s="71">
        <v>0.25</v>
      </c>
      <c r="I18" s="194"/>
      <c r="J18" s="52"/>
      <c r="K18" s="71">
        <v>0.25</v>
      </c>
      <c r="L18" s="194"/>
      <c r="M18" s="462">
        <f t="shared" si="11"/>
        <v>0</v>
      </c>
      <c r="N18" s="71">
        <v>0.25</v>
      </c>
      <c r="O18" s="194"/>
      <c r="P18" s="462">
        <f t="shared" si="12"/>
        <v>0</v>
      </c>
      <c r="Q18" s="71">
        <f t="shared" si="13"/>
        <v>1</v>
      </c>
      <c r="R18" s="26">
        <f t="shared" si="13"/>
        <v>0.25</v>
      </c>
      <c r="S18" s="52">
        <f t="shared" si="14"/>
        <v>0.25</v>
      </c>
      <c r="T18" s="196">
        <f t="shared" si="15"/>
        <v>2.5000000000000001E-2</v>
      </c>
      <c r="U18" s="137" t="s">
        <v>689</v>
      </c>
      <c r="V18" s="205" t="s">
        <v>690</v>
      </c>
      <c r="W18" s="52" t="s">
        <v>691</v>
      </c>
      <c r="X18" s="53" t="s">
        <v>692</v>
      </c>
      <c r="Y18" s="138" t="s">
        <v>693</v>
      </c>
      <c r="Z18" s="73" t="s">
        <v>181</v>
      </c>
      <c r="AA18" s="141" t="s">
        <v>694</v>
      </c>
      <c r="AB18" s="73" t="s">
        <v>141</v>
      </c>
      <c r="AC18" s="73" t="s">
        <v>178</v>
      </c>
      <c r="AD18" s="73" t="s">
        <v>89</v>
      </c>
      <c r="AE18" s="73" t="s">
        <v>90</v>
      </c>
      <c r="AF18" s="292" t="s">
        <v>653</v>
      </c>
      <c r="AG18" s="73">
        <v>2023</v>
      </c>
      <c r="AH18" s="73" t="s">
        <v>653</v>
      </c>
      <c r="AI18" s="73" t="s">
        <v>92</v>
      </c>
      <c r="AJ18" s="73" t="s">
        <v>132</v>
      </c>
      <c r="AK18" s="142" t="s">
        <v>635</v>
      </c>
      <c r="AL18" s="143" t="s">
        <v>673</v>
      </c>
      <c r="AM18" s="76" t="s">
        <v>653</v>
      </c>
      <c r="AN18" s="76" t="s">
        <v>653</v>
      </c>
      <c r="AO18" s="143" t="s">
        <v>534</v>
      </c>
      <c r="AP18" s="143" t="s">
        <v>445</v>
      </c>
      <c r="AQ18" s="143"/>
      <c r="AR18" s="142"/>
      <c r="AS18" s="142"/>
      <c r="AT18" s="48" t="s">
        <v>695</v>
      </c>
      <c r="AU18" s="80">
        <v>0.25</v>
      </c>
      <c r="AV18" s="81">
        <v>0.25</v>
      </c>
      <c r="AW18" s="519" t="s">
        <v>696</v>
      </c>
      <c r="AX18" s="140" t="s">
        <v>697</v>
      </c>
      <c r="AY18" s="81"/>
      <c r="AZ18" s="75"/>
      <c r="BA18" s="37"/>
      <c r="BB18" s="41"/>
      <c r="BC18" s="174"/>
      <c r="BD18" s="174"/>
      <c r="BE18" s="319"/>
      <c r="BF18" s="320"/>
      <c r="BG18" s="174"/>
      <c r="BH18" s="173"/>
      <c r="BI18" s="295"/>
      <c r="BJ18" s="295"/>
      <c r="BK18" s="186"/>
    </row>
    <row r="19" spans="2:63" s="191" customFormat="1" ht="159.75" customHeight="1" x14ac:dyDescent="0.35">
      <c r="B19" s="187">
        <v>7</v>
      </c>
      <c r="C19" s="49" t="s">
        <v>698</v>
      </c>
      <c r="D19" s="50">
        <v>0.1</v>
      </c>
      <c r="E19" s="80">
        <v>0.25</v>
      </c>
      <c r="F19" s="81">
        <v>0.25</v>
      </c>
      <c r="G19" s="462">
        <f t="shared" si="16"/>
        <v>1</v>
      </c>
      <c r="H19" s="71">
        <v>0.25</v>
      </c>
      <c r="I19" s="194"/>
      <c r="J19" s="52"/>
      <c r="K19" s="71">
        <v>0.25</v>
      </c>
      <c r="L19" s="194"/>
      <c r="M19" s="462">
        <f t="shared" si="11"/>
        <v>0</v>
      </c>
      <c r="N19" s="71">
        <v>0.25</v>
      </c>
      <c r="O19" s="194"/>
      <c r="P19" s="462">
        <f t="shared" si="12"/>
        <v>0</v>
      </c>
      <c r="Q19" s="71">
        <f t="shared" si="13"/>
        <v>1</v>
      </c>
      <c r="R19" s="26">
        <f t="shared" si="13"/>
        <v>0.25</v>
      </c>
      <c r="S19" s="52">
        <f t="shared" si="14"/>
        <v>0.25</v>
      </c>
      <c r="T19" s="196">
        <f t="shared" si="15"/>
        <v>2.5000000000000001E-2</v>
      </c>
      <c r="U19" s="49" t="s">
        <v>699</v>
      </c>
      <c r="V19" s="205" t="s">
        <v>700</v>
      </c>
      <c r="W19" s="52" t="s">
        <v>701</v>
      </c>
      <c r="X19" s="41" t="s">
        <v>702</v>
      </c>
      <c r="Y19" s="41" t="s">
        <v>703</v>
      </c>
      <c r="Z19" s="73" t="s">
        <v>181</v>
      </c>
      <c r="AA19" s="141" t="s">
        <v>704</v>
      </c>
      <c r="AB19" s="73" t="s">
        <v>141</v>
      </c>
      <c r="AC19" s="73" t="s">
        <v>178</v>
      </c>
      <c r="AD19" s="73" t="s">
        <v>89</v>
      </c>
      <c r="AE19" s="73" t="s">
        <v>90</v>
      </c>
      <c r="AF19" s="292" t="s">
        <v>653</v>
      </c>
      <c r="AG19" s="73">
        <v>2023</v>
      </c>
      <c r="AH19" s="73" t="s">
        <v>653</v>
      </c>
      <c r="AI19" s="73" t="s">
        <v>92</v>
      </c>
      <c r="AJ19" s="73" t="s">
        <v>132</v>
      </c>
      <c r="AK19" s="142" t="s">
        <v>635</v>
      </c>
      <c r="AL19" s="143" t="s">
        <v>673</v>
      </c>
      <c r="AM19" s="76" t="s">
        <v>653</v>
      </c>
      <c r="AN19" s="76" t="s">
        <v>653</v>
      </c>
      <c r="AO19" s="143" t="s">
        <v>534</v>
      </c>
      <c r="AP19" s="142" t="s">
        <v>445</v>
      </c>
      <c r="AQ19" s="142"/>
      <c r="AR19" s="142"/>
      <c r="AS19" s="142"/>
      <c r="AT19" s="48" t="s">
        <v>705</v>
      </c>
      <c r="AU19" s="80">
        <v>0.25</v>
      </c>
      <c r="AV19" s="81">
        <v>0.25</v>
      </c>
      <c r="AW19" s="518" t="s">
        <v>706</v>
      </c>
      <c r="AX19" s="82" t="s">
        <v>707</v>
      </c>
      <c r="AY19" s="75"/>
      <c r="AZ19" s="75"/>
      <c r="BA19" s="296"/>
      <c r="BB19" s="41"/>
      <c r="BC19" s="81"/>
      <c r="BD19" s="81"/>
      <c r="BE19" s="297"/>
      <c r="BF19" s="82"/>
      <c r="BG19" s="75"/>
      <c r="BH19" s="75"/>
      <c r="BI19" s="298"/>
      <c r="BJ19" s="430"/>
    </row>
    <row r="20" spans="2:63" s="197" customFormat="1" ht="63.75" customHeight="1" x14ac:dyDescent="0.35">
      <c r="B20" s="187">
        <v>8</v>
      </c>
      <c r="C20" s="49" t="s">
        <v>708</v>
      </c>
      <c r="D20" s="50">
        <v>0.1</v>
      </c>
      <c r="E20" s="80">
        <v>0.25</v>
      </c>
      <c r="F20" s="81">
        <v>0.25</v>
      </c>
      <c r="G20" s="462">
        <f t="shared" si="16"/>
        <v>1</v>
      </c>
      <c r="H20" s="71">
        <v>0.25</v>
      </c>
      <c r="I20" s="194"/>
      <c r="J20" s="52"/>
      <c r="K20" s="71">
        <v>0.25</v>
      </c>
      <c r="L20" s="194"/>
      <c r="M20" s="462">
        <f t="shared" si="11"/>
        <v>0</v>
      </c>
      <c r="N20" s="71">
        <v>0.25</v>
      </c>
      <c r="O20" s="194"/>
      <c r="P20" s="462">
        <f t="shared" si="12"/>
        <v>0</v>
      </c>
      <c r="Q20" s="71">
        <f t="shared" si="13"/>
        <v>1</v>
      </c>
      <c r="R20" s="26">
        <f t="shared" si="13"/>
        <v>0.25</v>
      </c>
      <c r="S20" s="52">
        <f t="shared" si="14"/>
        <v>0.25</v>
      </c>
      <c r="T20" s="196">
        <f t="shared" si="15"/>
        <v>2.5000000000000001E-2</v>
      </c>
      <c r="U20" s="49" t="s">
        <v>709</v>
      </c>
      <c r="V20" s="205" t="s">
        <v>710</v>
      </c>
      <c r="W20" s="52" t="s">
        <v>711</v>
      </c>
      <c r="X20" s="52" t="s">
        <v>712</v>
      </c>
      <c r="Y20" s="52" t="s">
        <v>713</v>
      </c>
      <c r="Z20" s="73" t="s">
        <v>181</v>
      </c>
      <c r="AA20" s="73" t="s">
        <v>714</v>
      </c>
      <c r="AB20" s="73" t="s">
        <v>141</v>
      </c>
      <c r="AC20" s="73" t="s">
        <v>178</v>
      </c>
      <c r="AD20" s="73" t="s">
        <v>89</v>
      </c>
      <c r="AE20" s="73" t="s">
        <v>90</v>
      </c>
      <c r="AF20" s="292">
        <v>1</v>
      </c>
      <c r="AG20" s="73">
        <v>2023</v>
      </c>
      <c r="AH20" s="73">
        <v>2022</v>
      </c>
      <c r="AI20" s="73" t="s">
        <v>92</v>
      </c>
      <c r="AJ20" s="73" t="s">
        <v>132</v>
      </c>
      <c r="AK20" s="142" t="s">
        <v>635</v>
      </c>
      <c r="AL20" s="143" t="s">
        <v>715</v>
      </c>
      <c r="AM20" s="76" t="s">
        <v>95</v>
      </c>
      <c r="AN20" s="76" t="s">
        <v>653</v>
      </c>
      <c r="AO20" s="143" t="s">
        <v>534</v>
      </c>
      <c r="AP20" s="142" t="s">
        <v>445</v>
      </c>
      <c r="AQ20" s="142"/>
      <c r="AR20" s="299"/>
      <c r="AS20" s="299"/>
      <c r="AT20" s="48" t="s">
        <v>716</v>
      </c>
      <c r="AU20" s="80">
        <v>0.25</v>
      </c>
      <c r="AV20" s="81">
        <v>0.25</v>
      </c>
      <c r="AW20" s="82" t="s">
        <v>717</v>
      </c>
      <c r="AX20" s="82" t="s">
        <v>718</v>
      </c>
      <c r="AY20" s="75"/>
      <c r="AZ20" s="75"/>
      <c r="BA20" s="300"/>
      <c r="BB20" s="41"/>
      <c r="BC20" s="81"/>
      <c r="BD20" s="81"/>
      <c r="BE20" s="431"/>
      <c r="BF20" s="82"/>
      <c r="BG20" s="75"/>
      <c r="BH20" s="75"/>
      <c r="BI20" s="215"/>
      <c r="BJ20" s="215"/>
      <c r="BK20" s="191"/>
    </row>
    <row r="21" spans="2:63" s="197" customFormat="1" ht="91" x14ac:dyDescent="0.35">
      <c r="B21" s="187">
        <v>9</v>
      </c>
      <c r="C21" s="49" t="s">
        <v>719</v>
      </c>
      <c r="D21" s="50">
        <v>0.1</v>
      </c>
      <c r="E21" s="80">
        <v>0.25</v>
      </c>
      <c r="F21" s="81">
        <v>0.25</v>
      </c>
      <c r="G21" s="462">
        <f t="shared" si="16"/>
        <v>1</v>
      </c>
      <c r="H21" s="71">
        <v>0.25</v>
      </c>
      <c r="I21" s="194"/>
      <c r="J21" s="52"/>
      <c r="K21" s="71">
        <v>0.25</v>
      </c>
      <c r="L21" s="194"/>
      <c r="M21" s="462">
        <f t="shared" ref="M21" si="17">IF(ISERROR(L21/K21),"",(L21/K21))</f>
        <v>0</v>
      </c>
      <c r="N21" s="71">
        <v>0.25</v>
      </c>
      <c r="O21" s="194"/>
      <c r="P21" s="462">
        <f t="shared" ref="P21" si="18">IF(ISERROR(O21/N21),"",(O21/N21))</f>
        <v>0</v>
      </c>
      <c r="Q21" s="71">
        <f t="shared" si="13"/>
        <v>1</v>
      </c>
      <c r="R21" s="26">
        <f t="shared" si="13"/>
        <v>0.25</v>
      </c>
      <c r="S21" s="52">
        <f t="shared" si="14"/>
        <v>0.25</v>
      </c>
      <c r="T21" s="196">
        <f t="shared" si="15"/>
        <v>2.5000000000000001E-2</v>
      </c>
      <c r="U21" s="49" t="s">
        <v>720</v>
      </c>
      <c r="V21" s="205" t="s">
        <v>721</v>
      </c>
      <c r="W21" s="52" t="s">
        <v>722</v>
      </c>
      <c r="X21" s="52" t="s">
        <v>723</v>
      </c>
      <c r="Y21" s="52" t="s">
        <v>724</v>
      </c>
      <c r="Z21" s="73" t="s">
        <v>181</v>
      </c>
      <c r="AA21" s="76" t="s">
        <v>725</v>
      </c>
      <c r="AB21" s="76" t="s">
        <v>141</v>
      </c>
      <c r="AC21" s="76" t="s">
        <v>178</v>
      </c>
      <c r="AD21" s="76" t="s">
        <v>89</v>
      </c>
      <c r="AE21" s="76" t="s">
        <v>90</v>
      </c>
      <c r="AF21" s="301">
        <v>1</v>
      </c>
      <c r="AG21" s="73">
        <v>2023</v>
      </c>
      <c r="AH21" s="73">
        <v>2022</v>
      </c>
      <c r="AI21" s="76" t="s">
        <v>92</v>
      </c>
      <c r="AJ21" s="73" t="s">
        <v>132</v>
      </c>
      <c r="AK21" s="142" t="s">
        <v>635</v>
      </c>
      <c r="AL21" s="143" t="s">
        <v>715</v>
      </c>
      <c r="AM21" s="76" t="s">
        <v>95</v>
      </c>
      <c r="AN21" s="76" t="s">
        <v>653</v>
      </c>
      <c r="AO21" s="143" t="s">
        <v>534</v>
      </c>
      <c r="AP21" s="143" t="s">
        <v>445</v>
      </c>
      <c r="AQ21" s="143"/>
      <c r="AR21" s="142"/>
      <c r="AS21" s="142"/>
      <c r="AT21" s="48" t="s">
        <v>716</v>
      </c>
      <c r="AU21" s="80">
        <v>0.25</v>
      </c>
      <c r="AV21" s="81">
        <v>0.25</v>
      </c>
      <c r="AW21" s="144" t="s">
        <v>726</v>
      </c>
      <c r="AX21" s="82" t="s">
        <v>727</v>
      </c>
      <c r="AY21" s="75"/>
      <c r="AZ21" s="75"/>
      <c r="BA21" s="302"/>
      <c r="BB21" s="41"/>
      <c r="BC21" s="81"/>
      <c r="BD21" s="81"/>
      <c r="BE21" s="297"/>
      <c r="BF21" s="82"/>
      <c r="BG21" s="75"/>
      <c r="BH21" s="75"/>
      <c r="BI21" s="430"/>
      <c r="BJ21" s="214"/>
      <c r="BK21" s="191"/>
    </row>
    <row r="22" spans="2:63" s="65" customFormat="1" ht="18" customHeight="1" x14ac:dyDescent="0.35">
      <c r="B22" s="107"/>
      <c r="C22" s="56"/>
      <c r="D22" s="573">
        <f>SUM(D13:D21)</f>
        <v>0.99999999999999989</v>
      </c>
      <c r="E22" s="109"/>
      <c r="F22" s="56"/>
      <c r="G22" s="303"/>
      <c r="H22" s="56"/>
      <c r="I22" s="56"/>
      <c r="J22" s="56"/>
      <c r="K22" s="56"/>
      <c r="L22" s="56"/>
      <c r="M22" s="56"/>
      <c r="N22" s="56"/>
      <c r="O22" s="56"/>
      <c r="P22" s="56"/>
      <c r="Q22" s="56"/>
      <c r="R22" s="56"/>
      <c r="S22" s="56"/>
      <c r="T22" s="109">
        <f>SUM(T13:T21)</f>
        <v>0.24999999999999997</v>
      </c>
      <c r="U22" s="56"/>
      <c r="V22" s="56"/>
      <c r="W22" s="56"/>
      <c r="X22" s="56"/>
      <c r="Y22" s="56"/>
      <c r="Z22" s="107"/>
      <c r="AA22" s="64"/>
      <c r="AB22" s="56"/>
      <c r="AC22" s="56"/>
      <c r="AD22" s="56"/>
      <c r="AE22" s="56"/>
      <c r="AF22" s="304"/>
      <c r="AG22" s="64"/>
      <c r="AH22" s="64"/>
      <c r="AI22" s="56"/>
      <c r="AJ22" s="56"/>
      <c r="AK22" s="56"/>
      <c r="AL22" s="64"/>
      <c r="AM22" s="64"/>
      <c r="AN22" s="64"/>
      <c r="AO22" s="64"/>
      <c r="AP22" s="56"/>
      <c r="AQ22" s="56"/>
      <c r="AR22" s="64"/>
      <c r="AS22" s="64"/>
      <c r="AT22" s="64"/>
      <c r="BE22" s="110"/>
      <c r="BF22" s="65">
        <f>12+4+2+6+6+11+4+1+5+2+5+5+8+5</f>
        <v>76</v>
      </c>
      <c r="BK22" s="64"/>
    </row>
    <row r="23" spans="2:63" s="65" customFormat="1" ht="11.65" customHeight="1" x14ac:dyDescent="0.35">
      <c r="B23" s="107"/>
      <c r="C23" s="56"/>
      <c r="D23" s="109"/>
      <c r="E23" s="56"/>
      <c r="F23" s="56"/>
      <c r="G23" s="70"/>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304"/>
      <c r="AG23" s="64"/>
      <c r="AH23" s="64"/>
      <c r="AI23" s="56"/>
      <c r="AJ23" s="56"/>
      <c r="AK23" s="56"/>
      <c r="AL23" s="64"/>
      <c r="AM23" s="64"/>
      <c r="AN23" s="64"/>
      <c r="AO23" s="64"/>
      <c r="AP23" s="56"/>
      <c r="AQ23" s="56"/>
      <c r="AR23" s="64"/>
      <c r="AS23" s="64"/>
      <c r="AT23" s="64"/>
      <c r="BE23" s="110"/>
      <c r="BK23" s="64"/>
    </row>
    <row r="24" spans="2:63" s="65" customFormat="1" ht="11.65" customHeight="1" x14ac:dyDescent="0.35">
      <c r="B24" s="107"/>
      <c r="C24" s="111"/>
      <c r="D24" s="109"/>
      <c r="E24" s="56"/>
      <c r="F24" s="56"/>
      <c r="G24" s="70"/>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304"/>
      <c r="AG24" s="64"/>
      <c r="AH24" s="64"/>
      <c r="AI24" s="56"/>
      <c r="AJ24" s="56"/>
      <c r="AK24" s="56"/>
      <c r="AL24" s="64"/>
      <c r="AM24" s="64"/>
      <c r="AN24" s="64"/>
      <c r="AO24" s="64"/>
      <c r="AP24" s="56"/>
      <c r="AQ24" s="56"/>
      <c r="AR24" s="64"/>
      <c r="AS24" s="64"/>
      <c r="AT24" s="64"/>
      <c r="BE24" s="110"/>
      <c r="BK24" s="64"/>
    </row>
    <row r="25" spans="2:63" s="65" customFormat="1" ht="11.65" customHeight="1" x14ac:dyDescent="0.35">
      <c r="B25" s="107"/>
      <c r="C25" s="56"/>
      <c r="D25" s="109"/>
      <c r="E25" s="56"/>
      <c r="F25" s="56"/>
      <c r="G25" s="70"/>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304"/>
      <c r="AG25" s="64"/>
      <c r="AH25" s="64"/>
      <c r="AI25" s="56"/>
      <c r="AJ25" s="56"/>
      <c r="AK25" s="56"/>
      <c r="AL25" s="64"/>
      <c r="AM25" s="64"/>
      <c r="AN25" s="64"/>
      <c r="AO25" s="64"/>
      <c r="AP25" s="56"/>
      <c r="AQ25" s="56"/>
      <c r="AR25" s="64"/>
      <c r="AS25" s="64"/>
      <c r="AT25" s="64"/>
      <c r="BE25" s="112"/>
      <c r="BK25" s="64"/>
    </row>
    <row r="26" spans="2:63" s="65" customFormat="1" ht="11.65" customHeight="1" x14ac:dyDescent="0.35">
      <c r="B26" s="107"/>
      <c r="C26" s="56"/>
      <c r="D26" s="109"/>
      <c r="E26" s="56"/>
      <c r="F26" s="56"/>
      <c r="G26" s="70"/>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304"/>
      <c r="AG26" s="64"/>
      <c r="AH26" s="64"/>
      <c r="AI26" s="56"/>
      <c r="AJ26" s="56"/>
      <c r="AK26" s="56"/>
      <c r="AL26" s="64"/>
      <c r="AM26" s="64"/>
      <c r="AN26" s="64"/>
      <c r="AO26" s="64"/>
      <c r="AP26" s="56"/>
      <c r="AQ26" s="56"/>
      <c r="AR26" s="64"/>
      <c r="AS26" s="64"/>
      <c r="AT26" s="64"/>
      <c r="BE26" s="110"/>
      <c r="BK26" s="64"/>
    </row>
    <row r="27" spans="2:63" s="65" customFormat="1" ht="11.65" customHeight="1" x14ac:dyDescent="0.35">
      <c r="B27" s="107"/>
      <c r="C27" s="56"/>
      <c r="D27" s="109"/>
      <c r="E27" s="56"/>
      <c r="F27" s="56"/>
      <c r="G27" s="70"/>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304"/>
      <c r="AG27" s="64"/>
      <c r="AH27" s="64"/>
      <c r="AI27" s="56"/>
      <c r="AJ27" s="56"/>
      <c r="AK27" s="56"/>
      <c r="AL27" s="64"/>
      <c r="AM27" s="64"/>
      <c r="AN27" s="64"/>
      <c r="AO27" s="64"/>
      <c r="AP27" s="56"/>
      <c r="AQ27" s="56"/>
      <c r="AR27" s="64"/>
      <c r="AS27" s="64"/>
      <c r="AT27" s="64"/>
      <c r="BE27" s="110"/>
      <c r="BK27" s="64"/>
    </row>
    <row r="28" spans="2:63" s="65" customFormat="1" ht="11.65" customHeight="1" x14ac:dyDescent="0.35">
      <c r="B28" s="107"/>
      <c r="C28" s="56"/>
      <c r="D28" s="109"/>
      <c r="E28" s="56"/>
      <c r="F28" s="56"/>
      <c r="G28" s="70"/>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304"/>
      <c r="AG28" s="64"/>
      <c r="AH28" s="64"/>
      <c r="AI28" s="56"/>
      <c r="AJ28" s="56"/>
      <c r="AK28" s="56"/>
      <c r="AL28" s="64"/>
      <c r="AM28" s="64"/>
      <c r="AN28" s="64"/>
      <c r="AO28" s="64"/>
      <c r="AP28" s="56"/>
      <c r="AQ28" s="56"/>
      <c r="AR28" s="64"/>
      <c r="AS28" s="64"/>
      <c r="AT28" s="64"/>
      <c r="BE28" s="110"/>
      <c r="BK28" s="64"/>
    </row>
    <row r="29" spans="2:63" s="65" customFormat="1" ht="11.65" customHeight="1" x14ac:dyDescent="0.35">
      <c r="B29" s="107"/>
      <c r="C29" s="56"/>
      <c r="D29" s="109"/>
      <c r="E29" s="56"/>
      <c r="F29" s="56"/>
      <c r="G29" s="70"/>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304"/>
      <c r="AG29" s="64"/>
      <c r="AH29" s="64"/>
      <c r="AI29" s="56"/>
      <c r="AJ29" s="56"/>
      <c r="AK29" s="56"/>
      <c r="AL29" s="64"/>
      <c r="AM29" s="64"/>
      <c r="AN29" s="64"/>
      <c r="AO29" s="64"/>
      <c r="AP29" s="56"/>
      <c r="AQ29" s="56"/>
      <c r="AR29" s="64"/>
      <c r="AS29" s="64"/>
      <c r="AT29" s="64"/>
      <c r="BE29" s="110"/>
      <c r="BK29" s="64"/>
    </row>
    <row r="30" spans="2:63" s="65" customFormat="1" ht="11.65" customHeight="1" x14ac:dyDescent="0.35">
      <c r="B30" s="107"/>
      <c r="C30" s="56"/>
      <c r="D30" s="109"/>
      <c r="E30" s="56"/>
      <c r="F30" s="56"/>
      <c r="G30" s="70"/>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304"/>
      <c r="AG30" s="64"/>
      <c r="AH30" s="64"/>
      <c r="AI30" s="56"/>
      <c r="AJ30" s="56"/>
      <c r="AK30" s="56"/>
      <c r="AL30" s="64"/>
      <c r="AM30" s="64"/>
      <c r="AN30" s="64"/>
      <c r="AO30" s="64"/>
      <c r="AP30" s="56"/>
      <c r="AQ30" s="56"/>
      <c r="AR30" s="64"/>
      <c r="AS30" s="64"/>
      <c r="AT30" s="64"/>
      <c r="BE30" s="110"/>
      <c r="BK30" s="64"/>
    </row>
    <row r="31" spans="2:63" s="65" customFormat="1" ht="14.15" customHeight="1" x14ac:dyDescent="0.35">
      <c r="B31" s="107"/>
      <c r="C31" s="56"/>
      <c r="D31" s="109"/>
      <c r="E31" s="56"/>
      <c r="F31" s="56"/>
      <c r="G31" s="70"/>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304"/>
      <c r="AG31" s="64"/>
      <c r="AH31" s="64"/>
      <c r="AI31" s="56"/>
      <c r="AJ31" s="56"/>
      <c r="AK31" s="56"/>
      <c r="AL31" s="64"/>
      <c r="AM31" s="64"/>
      <c r="AN31" s="64"/>
      <c r="AO31" s="64"/>
      <c r="AP31" s="56"/>
      <c r="AQ31" s="56"/>
      <c r="AR31" s="64"/>
      <c r="AS31" s="64"/>
      <c r="AT31" s="64"/>
      <c r="BE31" s="110"/>
      <c r="BK31" s="64"/>
    </row>
    <row r="32" spans="2:63" s="65" customFormat="1" ht="11.65" customHeight="1" x14ac:dyDescent="0.35">
      <c r="B32" s="107"/>
      <c r="C32"/>
      <c r="D32" s="109"/>
      <c r="E32" s="56"/>
      <c r="F32" s="56"/>
      <c r="G32" s="70"/>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304"/>
      <c r="AG32" s="64"/>
      <c r="AH32" s="64"/>
      <c r="AI32" s="56"/>
      <c r="AJ32" s="56"/>
      <c r="AK32" s="56"/>
      <c r="AL32" s="64"/>
      <c r="AM32" s="64"/>
      <c r="AN32" s="64"/>
      <c r="AO32" s="64"/>
      <c r="AP32" s="56"/>
      <c r="AQ32" s="56"/>
      <c r="AR32" s="64"/>
      <c r="AS32" s="64"/>
      <c r="AT32" s="64"/>
      <c r="BK32" s="64"/>
    </row>
    <row r="33" spans="2:63" s="65" customFormat="1" ht="11.65" customHeight="1" x14ac:dyDescent="0.35">
      <c r="B33" s="107"/>
      <c r="C33" s="56"/>
      <c r="D33" s="109"/>
      <c r="E33" s="56"/>
      <c r="F33" s="56"/>
      <c r="G33" s="70"/>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304"/>
      <c r="AG33" s="64"/>
      <c r="AH33" s="64"/>
      <c r="AI33" s="56"/>
      <c r="AJ33" s="56"/>
      <c r="AK33" s="56"/>
      <c r="AL33" s="64"/>
      <c r="AM33" s="64"/>
      <c r="AN33" s="64"/>
      <c r="AO33" s="64"/>
      <c r="AP33" s="56"/>
      <c r="AQ33" s="56"/>
      <c r="AR33" s="64"/>
      <c r="AS33" s="64"/>
      <c r="AT33" s="64"/>
      <c r="BK33" s="64"/>
    </row>
    <row r="34" spans="2:63" s="65" customFormat="1" ht="11.65" customHeight="1" x14ac:dyDescent="0.35">
      <c r="B34" s="107"/>
      <c r="C34" s="56"/>
      <c r="D34" s="109"/>
      <c r="E34" s="56"/>
      <c r="F34" s="56"/>
      <c r="G34" s="70"/>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304"/>
      <c r="AG34" s="64"/>
      <c r="AH34" s="64"/>
      <c r="AI34" s="56"/>
      <c r="AJ34" s="56"/>
      <c r="AK34" s="56"/>
      <c r="AL34" s="64"/>
      <c r="AM34" s="64"/>
      <c r="AN34" s="64"/>
      <c r="AO34" s="64"/>
      <c r="AP34" s="56"/>
      <c r="AQ34" s="56"/>
      <c r="AR34" s="64"/>
      <c r="AS34" s="64"/>
      <c r="AT34" s="64"/>
      <c r="BK34" s="64"/>
    </row>
    <row r="35" spans="2:63" s="65" customFormat="1" ht="11.65" customHeight="1" x14ac:dyDescent="0.35">
      <c r="B35" s="107"/>
      <c r="C35" s="56"/>
      <c r="D35" s="109"/>
      <c r="E35" s="56"/>
      <c r="F35" s="56"/>
      <c r="G35" s="70"/>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304"/>
      <c r="AG35" s="64"/>
      <c r="AH35" s="64"/>
      <c r="AI35" s="56"/>
      <c r="AJ35" s="56"/>
      <c r="AK35" s="56"/>
      <c r="AL35" s="64"/>
      <c r="AM35" s="64"/>
      <c r="AN35" s="64"/>
      <c r="AO35" s="64"/>
      <c r="AP35" s="56"/>
      <c r="AQ35" s="56"/>
      <c r="AR35" s="64"/>
      <c r="AS35" s="64"/>
      <c r="AT35" s="64"/>
      <c r="BK35" s="64"/>
    </row>
    <row r="36" spans="2:63" s="65" customFormat="1" ht="11.65" customHeight="1" x14ac:dyDescent="0.35">
      <c r="B36" s="107"/>
      <c r="C36" s="56"/>
      <c r="D36" s="109"/>
      <c r="E36" s="56"/>
      <c r="F36" s="56"/>
      <c r="G36" s="70"/>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304"/>
      <c r="AG36" s="64"/>
      <c r="AH36" s="64"/>
      <c r="AI36" s="56"/>
      <c r="AJ36" s="56"/>
      <c r="AK36" s="56"/>
      <c r="AL36" s="64"/>
      <c r="AM36" s="64"/>
      <c r="AN36" s="64"/>
      <c r="AO36" s="64"/>
      <c r="AP36" s="56"/>
      <c r="AQ36" s="56"/>
      <c r="AR36" s="64"/>
      <c r="AS36" s="64"/>
      <c r="AT36" s="64"/>
      <c r="BK36" s="64"/>
    </row>
    <row r="37" spans="2:63" s="65" customFormat="1" ht="12.65" customHeight="1" x14ac:dyDescent="0.35">
      <c r="B37" s="107"/>
      <c r="C37" s="56"/>
      <c r="D37" s="109"/>
      <c r="E37" s="56"/>
      <c r="F37" s="56"/>
      <c r="G37" s="70"/>
      <c r="H37" s="56"/>
      <c r="I37" s="56"/>
      <c r="J37" s="56"/>
      <c r="K37" s="56"/>
      <c r="L37" s="56"/>
      <c r="M37" s="56"/>
      <c r="N37" s="56"/>
      <c r="O37" s="56"/>
      <c r="P37" s="56"/>
      <c r="Q37" s="56"/>
      <c r="R37" s="56"/>
      <c r="S37" s="56"/>
      <c r="T37" s="56"/>
      <c r="U37" s="56"/>
      <c r="V37" s="56"/>
      <c r="W37" s="56"/>
      <c r="X37" s="56"/>
      <c r="Y37" s="56"/>
      <c r="Z37" s="107"/>
      <c r="AA37" s="64"/>
      <c r="AB37" s="56"/>
      <c r="AC37" s="56"/>
      <c r="AD37" s="56"/>
      <c r="AE37" s="56"/>
      <c r="AF37" s="304"/>
      <c r="AG37" s="64"/>
      <c r="AH37" s="64"/>
      <c r="AI37" s="56"/>
      <c r="AJ37" s="56"/>
      <c r="AK37" s="56"/>
      <c r="AL37" s="64"/>
      <c r="AM37" s="64"/>
      <c r="AN37" s="64"/>
      <c r="AO37" s="64"/>
      <c r="AP37" s="56"/>
      <c r="AQ37" s="56"/>
      <c r="AR37" s="64"/>
      <c r="AS37" s="64"/>
      <c r="AT37" s="64"/>
      <c r="BK37" s="64"/>
    </row>
    <row r="38" spans="2:63" s="65" customFormat="1" ht="12.65" customHeight="1" x14ac:dyDescent="0.35">
      <c r="B38" s="107"/>
      <c r="C38" s="56"/>
      <c r="D38" s="109"/>
      <c r="E38" s="56"/>
      <c r="F38" s="56"/>
      <c r="G38" s="70"/>
      <c r="H38" s="56"/>
      <c r="I38" s="56"/>
      <c r="J38" s="56"/>
      <c r="K38" s="56"/>
      <c r="L38" s="56"/>
      <c r="M38" s="56"/>
      <c r="N38" s="56"/>
      <c r="O38" s="56"/>
      <c r="P38" s="56"/>
      <c r="Q38" s="56"/>
      <c r="R38" s="56"/>
      <c r="S38" s="56"/>
      <c r="T38" s="56"/>
      <c r="U38" s="56"/>
      <c r="V38" s="56"/>
      <c r="W38" s="56"/>
      <c r="X38" s="56"/>
      <c r="Y38" s="56"/>
      <c r="Z38" s="107"/>
      <c r="AA38" s="64"/>
      <c r="AB38" s="56"/>
      <c r="AC38" s="56"/>
      <c r="AD38" s="56"/>
      <c r="AE38" s="56"/>
      <c r="AF38" s="304"/>
      <c r="AG38" s="64"/>
      <c r="AH38" s="64"/>
      <c r="AI38" s="56"/>
      <c r="AJ38" s="56"/>
      <c r="AK38" s="56"/>
      <c r="AL38" s="64"/>
      <c r="AM38" s="64"/>
      <c r="AN38" s="64"/>
      <c r="AO38" s="64"/>
      <c r="AP38" s="56"/>
      <c r="AQ38" s="56"/>
      <c r="AR38" s="64"/>
      <c r="AS38" s="64"/>
      <c r="AT38" s="64"/>
      <c r="BK38" s="64"/>
    </row>
    <row r="39" spans="2:63" s="65" customFormat="1" ht="11.65" customHeight="1" x14ac:dyDescent="0.35">
      <c r="B39" s="107"/>
      <c r="C39" s="56"/>
      <c r="D39" s="109"/>
      <c r="E39" s="56"/>
      <c r="F39" s="56"/>
      <c r="G39" s="70"/>
      <c r="H39" s="56"/>
      <c r="I39" s="56"/>
      <c r="J39" s="56"/>
      <c r="K39" s="56"/>
      <c r="L39" s="56"/>
      <c r="M39" s="56"/>
      <c r="N39" s="56"/>
      <c r="O39" s="56"/>
      <c r="P39" s="56"/>
      <c r="Q39" s="56"/>
      <c r="R39" s="56"/>
      <c r="S39" s="56"/>
      <c r="T39" s="56"/>
      <c r="U39" s="56"/>
      <c r="V39" s="56"/>
      <c r="W39" s="56"/>
      <c r="X39" s="56"/>
      <c r="Y39" s="56"/>
      <c r="Z39" s="107"/>
      <c r="AA39" s="64"/>
      <c r="AB39" s="56"/>
      <c r="AC39" s="56"/>
      <c r="AD39" s="56"/>
      <c r="AE39" s="56"/>
      <c r="AF39" s="304"/>
      <c r="AG39" s="64"/>
      <c r="AH39" s="64"/>
      <c r="AI39" s="56"/>
      <c r="AJ39" s="56"/>
      <c r="AK39" s="56"/>
      <c r="AL39" s="64"/>
      <c r="AM39" s="64"/>
      <c r="AN39" s="64"/>
      <c r="AO39" s="64"/>
      <c r="AP39" s="56"/>
      <c r="AQ39" s="56"/>
      <c r="AR39" s="64"/>
      <c r="AS39" s="64"/>
      <c r="AT39" s="64"/>
      <c r="BK39" s="64"/>
    </row>
    <row r="40" spans="2:63" s="65" customFormat="1" ht="11.65" customHeight="1" x14ac:dyDescent="0.35">
      <c r="B40" s="107"/>
      <c r="C40" s="56"/>
      <c r="D40" s="109"/>
      <c r="E40" s="56"/>
      <c r="F40" s="56"/>
      <c r="G40" s="70"/>
      <c r="H40" s="56"/>
      <c r="I40" s="56"/>
      <c r="J40" s="56"/>
      <c r="K40" s="56"/>
      <c r="L40" s="56"/>
      <c r="M40" s="56"/>
      <c r="N40" s="56"/>
      <c r="O40" s="56"/>
      <c r="P40" s="56"/>
      <c r="Q40" s="56"/>
      <c r="R40" s="56"/>
      <c r="S40" s="56"/>
      <c r="T40" s="56"/>
      <c r="U40" s="56"/>
      <c r="V40" s="56"/>
      <c r="W40" s="56"/>
      <c r="X40" s="56"/>
      <c r="Y40" s="56"/>
      <c r="Z40" s="107"/>
      <c r="AA40" s="64"/>
      <c r="AB40" s="56"/>
      <c r="AC40" s="56"/>
      <c r="AD40" s="56"/>
      <c r="AE40" s="56"/>
      <c r="AF40" s="304"/>
      <c r="AG40" s="64"/>
      <c r="AH40" s="64"/>
      <c r="AI40" s="56"/>
      <c r="AJ40" s="56"/>
      <c r="AK40" s="56"/>
      <c r="AL40" s="64"/>
      <c r="AM40" s="64"/>
      <c r="AN40" s="64"/>
      <c r="AO40" s="64"/>
      <c r="AP40" s="56"/>
      <c r="AQ40" s="56"/>
      <c r="AR40" s="64"/>
      <c r="AS40" s="64"/>
      <c r="AT40" s="64"/>
      <c r="BK40" s="64"/>
    </row>
    <row r="41" spans="2:63" s="65" customFormat="1" ht="14.15" customHeight="1" x14ac:dyDescent="0.35">
      <c r="C41" s="64"/>
      <c r="D41" s="64"/>
      <c r="E41" s="64"/>
      <c r="F41" s="64"/>
      <c r="G41" s="287"/>
      <c r="H41" s="64"/>
      <c r="I41" s="64"/>
      <c r="J41" s="64"/>
      <c r="K41" s="64"/>
      <c r="L41" s="64"/>
      <c r="M41" s="64"/>
      <c r="N41" s="64"/>
      <c r="O41" s="64"/>
      <c r="P41" s="64"/>
      <c r="Q41" s="64"/>
      <c r="R41" s="64"/>
      <c r="S41" s="64"/>
      <c r="T41" s="64"/>
      <c r="U41" s="64"/>
      <c r="V41" s="64"/>
      <c r="W41" s="64"/>
      <c r="X41" s="64"/>
      <c r="Y41" s="64"/>
      <c r="Z41" s="107"/>
      <c r="AA41" s="64"/>
      <c r="AB41" s="56"/>
      <c r="AC41" s="56"/>
      <c r="AD41" s="56"/>
      <c r="AE41" s="56"/>
      <c r="AF41" s="304"/>
      <c r="AG41" s="64"/>
      <c r="AH41" s="64"/>
      <c r="AI41" s="56"/>
      <c r="AJ41" s="56"/>
      <c r="AK41" s="56"/>
      <c r="AL41" s="64"/>
      <c r="AM41" s="64"/>
      <c r="AN41" s="64"/>
      <c r="AO41" s="64"/>
      <c r="AP41" s="56"/>
      <c r="AQ41" s="56"/>
      <c r="AR41" s="64"/>
      <c r="AS41" s="64"/>
      <c r="AT41" s="64"/>
      <c r="BK41" s="64"/>
    </row>
    <row r="42" spans="2:63" s="65" customFormat="1" ht="11.65" customHeight="1" x14ac:dyDescent="0.35">
      <c r="C42" s="64"/>
      <c r="D42" s="64"/>
      <c r="E42" s="64"/>
      <c r="F42" s="64"/>
      <c r="G42" s="287"/>
      <c r="H42" s="64"/>
      <c r="I42" s="64"/>
      <c r="J42" s="64"/>
      <c r="K42" s="64"/>
      <c r="L42" s="64"/>
      <c r="M42" s="64"/>
      <c r="N42" s="64"/>
      <c r="O42" s="64"/>
      <c r="P42" s="64"/>
      <c r="Q42" s="64"/>
      <c r="R42" s="64"/>
      <c r="S42" s="64"/>
      <c r="T42" s="64"/>
      <c r="U42" s="64"/>
      <c r="V42" s="64"/>
      <c r="W42" s="64"/>
      <c r="X42" s="64"/>
      <c r="Y42" s="64"/>
      <c r="Z42" s="107"/>
      <c r="AA42" s="64"/>
      <c r="AB42" s="56"/>
      <c r="AC42" s="56"/>
      <c r="AD42" s="56"/>
      <c r="AE42" s="56"/>
      <c r="AF42" s="304"/>
      <c r="AG42" s="64"/>
      <c r="AH42" s="64"/>
      <c r="AI42" s="56"/>
      <c r="AJ42" s="56"/>
      <c r="AK42" s="56"/>
      <c r="AL42" s="64"/>
      <c r="AM42" s="64"/>
      <c r="AN42" s="64"/>
      <c r="AO42" s="64"/>
      <c r="AP42" s="56"/>
      <c r="AQ42" s="56"/>
      <c r="AR42" s="64"/>
      <c r="AS42" s="64"/>
      <c r="AT42" s="64"/>
      <c r="BK42" s="64"/>
    </row>
    <row r="43" spans="2:63" s="65" customFormat="1" ht="11.65" customHeight="1" x14ac:dyDescent="0.35">
      <c r="C43" s="64"/>
      <c r="D43" s="64"/>
      <c r="E43" s="64"/>
      <c r="F43" s="64"/>
      <c r="G43" s="287"/>
      <c r="H43" s="64"/>
      <c r="I43" s="64"/>
      <c r="J43" s="64"/>
      <c r="K43" s="64"/>
      <c r="L43" s="64"/>
      <c r="M43" s="64"/>
      <c r="N43" s="64"/>
      <c r="O43" s="64"/>
      <c r="P43" s="64"/>
      <c r="Q43" s="64"/>
      <c r="R43" s="64"/>
      <c r="S43" s="64"/>
      <c r="T43" s="64"/>
      <c r="U43" s="64"/>
      <c r="V43" s="64"/>
      <c r="W43" s="64"/>
      <c r="X43" s="64"/>
      <c r="Y43" s="64"/>
      <c r="Z43" s="107"/>
      <c r="AA43" s="64"/>
      <c r="AB43" s="56"/>
      <c r="AC43" s="56"/>
      <c r="AD43" s="56"/>
      <c r="AE43" s="56"/>
      <c r="AF43" s="304"/>
      <c r="AG43" s="64"/>
      <c r="AH43" s="64"/>
      <c r="AI43" s="56"/>
      <c r="AJ43" s="56"/>
      <c r="AK43" s="56"/>
      <c r="AL43" s="64"/>
      <c r="AM43" s="64"/>
      <c r="AN43" s="64"/>
      <c r="AO43" s="64"/>
      <c r="AP43" s="56"/>
      <c r="AQ43" s="56"/>
      <c r="AR43" s="64"/>
      <c r="AS43" s="64"/>
      <c r="AT43" s="64"/>
      <c r="BK43" s="64"/>
    </row>
    <row r="44" spans="2:63" s="65" customFormat="1" ht="11.65" customHeight="1" x14ac:dyDescent="0.35">
      <c r="C44" s="64"/>
      <c r="D44" s="64"/>
      <c r="E44" s="64"/>
      <c r="F44" s="64"/>
      <c r="G44" s="287"/>
      <c r="H44" s="64"/>
      <c r="I44" s="64"/>
      <c r="J44" s="64"/>
      <c r="K44" s="64"/>
      <c r="L44" s="64"/>
      <c r="M44" s="64"/>
      <c r="N44" s="64"/>
      <c r="O44" s="64"/>
      <c r="P44" s="64"/>
      <c r="Q44" s="64"/>
      <c r="R44" s="64"/>
      <c r="S44" s="64"/>
      <c r="T44" s="64"/>
      <c r="U44" s="64"/>
      <c r="V44" s="64"/>
      <c r="W44" s="64"/>
      <c r="X44" s="64"/>
      <c r="Y44" s="64"/>
      <c r="Z44" s="107"/>
      <c r="AA44" s="64"/>
      <c r="AB44" s="56"/>
      <c r="AC44" s="56"/>
      <c r="AD44" s="56"/>
      <c r="AE44" s="56"/>
      <c r="AF44" s="304"/>
      <c r="AG44" s="64"/>
      <c r="AH44" s="64"/>
      <c r="AI44" s="56"/>
      <c r="AJ44" s="56"/>
      <c r="AK44" s="56"/>
      <c r="AL44" s="64"/>
      <c r="AM44" s="64"/>
      <c r="AN44" s="64"/>
      <c r="AO44" s="64"/>
      <c r="AP44" s="56"/>
      <c r="AQ44" s="56"/>
      <c r="AR44" s="64"/>
      <c r="AS44" s="64"/>
      <c r="AT44" s="64"/>
      <c r="BK44" s="64"/>
    </row>
  </sheetData>
  <sheetProtection selectLockedCells="1" selectUnlockedCells="1"/>
  <mergeCells count="58">
    <mergeCell ref="AT11:AT12"/>
    <mergeCell ref="AU11:AX11"/>
    <mergeCell ref="AY11:BB11"/>
    <mergeCell ref="BC11:BF11"/>
    <mergeCell ref="BG11:BJ11"/>
    <mergeCell ref="AF11:AH11"/>
    <mergeCell ref="AI11:AI12"/>
    <mergeCell ref="AJ11:AJ12"/>
    <mergeCell ref="AK11:AQ11"/>
    <mergeCell ref="AR11:AR12"/>
    <mergeCell ref="AA11:AA12"/>
    <mergeCell ref="AB11:AB12"/>
    <mergeCell ref="AC11:AC12"/>
    <mergeCell ref="AD11:AD12"/>
    <mergeCell ref="AE11:AE12"/>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B10:D10"/>
    <mergeCell ref="E10:T10"/>
    <mergeCell ref="U10:AT10"/>
    <mergeCell ref="AU10:BJ10"/>
    <mergeCell ref="R5:AI6"/>
    <mergeCell ref="AJ5:AU6"/>
    <mergeCell ref="B7:C7"/>
    <mergeCell ref="D7:Z7"/>
    <mergeCell ref="AA7:AB7"/>
    <mergeCell ref="AC7:AJ7"/>
    <mergeCell ref="AK7:AL7"/>
    <mergeCell ref="AM7:AT7"/>
    <mergeCell ref="AU7:BJ8"/>
    <mergeCell ref="B8:C8"/>
    <mergeCell ref="D8:AL8"/>
    <mergeCell ref="AN8:AT8"/>
    <mergeCell ref="B2:B6"/>
    <mergeCell ref="AV2:BJ2"/>
    <mergeCell ref="AV3:BJ3"/>
    <mergeCell ref="AV4:BJ4"/>
    <mergeCell ref="AV5:BJ6"/>
    <mergeCell ref="C5:Q6"/>
    <mergeCell ref="R2:AI4"/>
    <mergeCell ref="AJ2:AU2"/>
    <mergeCell ref="AJ3:AU3"/>
    <mergeCell ref="AJ4:AU4"/>
    <mergeCell ref="C2:Q4"/>
  </mergeCells>
  <conditionalFormatting sqref="P16:P17">
    <cfRule type="cellIs" dxfId="620" priority="100" stopIfTrue="1" operator="between">
      <formula>0</formula>
      <formula>0.699</formula>
    </cfRule>
    <cfRule type="cellIs" dxfId="619" priority="99" stopIfTrue="1" operator="between">
      <formula>0.7</formula>
      <formula>0.8999</formula>
    </cfRule>
    <cfRule type="cellIs" dxfId="618" priority="98" stopIfTrue="1" operator="between">
      <formula>0.9</formula>
      <formula>1.05</formula>
    </cfRule>
    <cfRule type="cellIs" dxfId="617" priority="87" stopIfTrue="1" operator="greaterThan">
      <formula>1.05</formula>
    </cfRule>
    <cfRule type="cellIs" dxfId="616" priority="101" stopIfTrue="1" operator="greaterThan">
      <formula>1.05</formula>
    </cfRule>
    <cfRule type="cellIs" dxfId="615" priority="86" stopIfTrue="1" operator="between">
      <formula>0</formula>
      <formula>0.699</formula>
    </cfRule>
    <cfRule type="cellIs" dxfId="614" priority="84" stopIfTrue="1" operator="between">
      <formula>0.9</formula>
      <formula>1.05</formula>
    </cfRule>
    <cfRule type="colorScale" priority="73">
      <colorScale>
        <cfvo type="min"/>
        <cfvo type="max"/>
        <color theme="0"/>
        <color rgb="FFFFEF9C"/>
      </colorScale>
    </cfRule>
    <cfRule type="colorScale" priority="72">
      <colorScale>
        <cfvo type="min"/>
        <cfvo type="max"/>
        <color theme="0"/>
        <color theme="0"/>
      </colorScale>
    </cfRule>
    <cfRule type="cellIs" dxfId="613" priority="85" stopIfTrue="1" operator="between">
      <formula>0.7</formula>
      <formula>0.8999</formula>
    </cfRule>
  </conditionalFormatting>
  <conditionalFormatting sqref="S13">
    <cfRule type="colorScale" priority="31">
      <colorScale>
        <cfvo type="min"/>
        <cfvo type="max"/>
        <color theme="0"/>
        <color theme="0"/>
      </colorScale>
    </cfRule>
    <cfRule type="cellIs" dxfId="612" priority="38" stopIfTrue="1" operator="between">
      <formula>0</formula>
      <formula>0.699</formula>
    </cfRule>
    <cfRule type="colorScale" priority="40">
      <colorScale>
        <cfvo type="min"/>
        <cfvo type="max"/>
        <color theme="0"/>
        <color theme="0" tint="-4.9989318521683403E-2"/>
      </colorScale>
    </cfRule>
    <cfRule type="cellIs" dxfId="611" priority="39" stopIfTrue="1" operator="greaterThan">
      <formula>1.05</formula>
    </cfRule>
    <cfRule type="cellIs" dxfId="610" priority="37" stopIfTrue="1" operator="between">
      <formula>0.7</formula>
      <formula>0.8999</formula>
    </cfRule>
    <cfRule type="cellIs" dxfId="609" priority="36" stopIfTrue="1" operator="between">
      <formula>0.9</formula>
      <formula>1.05</formula>
    </cfRule>
    <cfRule type="cellIs" dxfId="608" priority="35" stopIfTrue="1" operator="greaterThan">
      <formula>1.05</formula>
    </cfRule>
    <cfRule type="cellIs" dxfId="607" priority="34" stopIfTrue="1" operator="between">
      <formula>0</formula>
      <formula>0.699</formula>
    </cfRule>
    <cfRule type="cellIs" dxfId="606" priority="33" stopIfTrue="1" operator="between">
      <formula>0.7</formula>
      <formula>0.8999</formula>
    </cfRule>
    <cfRule type="cellIs" dxfId="605" priority="32" stopIfTrue="1" operator="between">
      <formula>0.9</formula>
      <formula>1.05</formula>
    </cfRule>
  </conditionalFormatting>
  <conditionalFormatting sqref="S14 S17:S21">
    <cfRule type="cellIs" dxfId="604" priority="29" stopIfTrue="1" operator="greaterThan">
      <formula>1.05</formula>
    </cfRule>
    <cfRule type="cellIs" dxfId="603" priority="22" stopIfTrue="1" operator="between">
      <formula>0.9</formula>
      <formula>1.05</formula>
    </cfRule>
    <cfRule type="cellIs" dxfId="602" priority="23" stopIfTrue="1" operator="between">
      <formula>0.7</formula>
      <formula>0.8999</formula>
    </cfRule>
    <cfRule type="cellIs" dxfId="601" priority="24" stopIfTrue="1" operator="between">
      <formula>0</formula>
      <formula>0.699</formula>
    </cfRule>
    <cfRule type="cellIs" dxfId="600" priority="25" stopIfTrue="1" operator="greaterThan">
      <formula>1.05</formula>
    </cfRule>
    <cfRule type="cellIs" dxfId="599" priority="26" stopIfTrue="1" operator="between">
      <formula>0.9</formula>
      <formula>1.05</formula>
    </cfRule>
    <cfRule type="cellIs" dxfId="598" priority="27" stopIfTrue="1" operator="between">
      <formula>0.7</formula>
      <formula>0.8999</formula>
    </cfRule>
    <cfRule type="cellIs" dxfId="597" priority="28" stopIfTrue="1" operator="between">
      <formula>0</formula>
      <formula>0.699</formula>
    </cfRule>
  </conditionalFormatting>
  <conditionalFormatting sqref="S15">
    <cfRule type="cellIs" dxfId="596" priority="13" stopIfTrue="1" operator="between">
      <formula>0.9</formula>
      <formula>1.05</formula>
    </cfRule>
    <cfRule type="cellIs" dxfId="595" priority="20" stopIfTrue="1" operator="greaterThan">
      <formula>1.05</formula>
    </cfRule>
    <cfRule type="cellIs" dxfId="594" priority="19" stopIfTrue="1" operator="between">
      <formula>0</formula>
      <formula>0.699</formula>
    </cfRule>
    <cfRule type="cellIs" dxfId="593" priority="18" stopIfTrue="1" operator="between">
      <formula>0.7</formula>
      <formula>0.8999</formula>
    </cfRule>
    <cfRule type="cellIs" dxfId="592" priority="17" stopIfTrue="1" operator="between">
      <formula>0.9</formula>
      <formula>1.05</formula>
    </cfRule>
    <cfRule type="cellIs" dxfId="591" priority="16" stopIfTrue="1" operator="greaterThan">
      <formula>1.05</formula>
    </cfRule>
    <cfRule type="cellIs" dxfId="590" priority="15" stopIfTrue="1" operator="between">
      <formula>0</formula>
      <formula>0.699</formula>
    </cfRule>
    <cfRule type="cellIs" dxfId="589" priority="14" stopIfTrue="1" operator="between">
      <formula>0.7</formula>
      <formula>0.8999</formula>
    </cfRule>
    <cfRule type="colorScale" priority="12">
      <colorScale>
        <cfvo type="min"/>
        <cfvo type="max"/>
        <color theme="0"/>
        <color rgb="FFFFEF9C"/>
      </colorScale>
    </cfRule>
    <cfRule type="colorScale" priority="11">
      <colorScale>
        <cfvo type="min"/>
        <cfvo type="max"/>
        <color theme="0"/>
        <color theme="0"/>
      </colorScale>
    </cfRule>
  </conditionalFormatting>
  <conditionalFormatting sqref="S16">
    <cfRule type="cellIs" dxfId="588" priority="7" stopIfTrue="1" operator="between">
      <formula>0.7</formula>
      <formula>0.8999</formula>
    </cfRule>
    <cfRule type="colorScale" priority="10">
      <colorScale>
        <cfvo type="min"/>
        <cfvo type="max"/>
        <color theme="0"/>
        <color theme="0" tint="-4.9989318521683403E-2"/>
      </colorScale>
    </cfRule>
    <cfRule type="cellIs" dxfId="587" priority="9" stopIfTrue="1" operator="greaterThan">
      <formula>1.05</formula>
    </cfRule>
    <cfRule type="colorScale" priority="1">
      <colorScale>
        <cfvo type="min"/>
        <cfvo type="max"/>
        <color theme="0"/>
        <color theme="0"/>
      </colorScale>
    </cfRule>
    <cfRule type="cellIs" dxfId="586" priority="8" stopIfTrue="1" operator="between">
      <formula>0</formula>
      <formula>0.699</formula>
    </cfRule>
    <cfRule type="cellIs" dxfId="585" priority="6" stopIfTrue="1" operator="between">
      <formula>0.9</formula>
      <formula>1.05</formula>
    </cfRule>
    <cfRule type="cellIs" dxfId="584" priority="5" stopIfTrue="1" operator="greaterThan">
      <formula>1.05</formula>
    </cfRule>
    <cfRule type="cellIs" dxfId="583" priority="4" stopIfTrue="1" operator="between">
      <formula>0</formula>
      <formula>0.699</formula>
    </cfRule>
    <cfRule type="cellIs" dxfId="582" priority="3" stopIfTrue="1" operator="between">
      <formula>0.7</formula>
      <formula>0.8999</formula>
    </cfRule>
    <cfRule type="cellIs" dxfId="581" priority="2" stopIfTrue="1" operator="between">
      <formula>0.9</formula>
      <formula>1.05</formula>
    </cfRule>
  </conditionalFormatting>
  <conditionalFormatting sqref="S17:S21 S14">
    <cfRule type="colorScale" priority="30">
      <colorScale>
        <cfvo type="min"/>
        <cfvo type="max"/>
        <color theme="0"/>
        <color theme="0" tint="-4.9989318521683403E-2"/>
      </colorScale>
    </cfRule>
    <cfRule type="colorScale" priority="21">
      <colorScale>
        <cfvo type="min"/>
        <cfvo type="max"/>
        <color theme="0"/>
        <color theme="0"/>
      </colorScale>
    </cfRule>
  </conditionalFormatting>
  <dataValidations count="11">
    <dataValidation type="list" operator="equal" allowBlank="1" showErrorMessage="1" sqref="AP22:AQ44">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2:Z44">
      <formula1>"Eficacia,Eficiencia,Efectividad,"</formula1>
      <formula2>0</formula2>
    </dataValidation>
    <dataValidation operator="equal" allowBlank="1" showErrorMessage="1" sqref="AK7">
      <formula1>0</formula1>
      <formula2>0</formula2>
    </dataValidation>
    <dataValidation type="list" operator="equal" allowBlank="1" showErrorMessage="1" sqref="AK22:AK44">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20:AS20">
      <formula1>NA()</formula1>
      <formula2>0</formula2>
    </dataValidation>
    <dataValidation type="list" operator="equal" allowBlank="1" showErrorMessage="1" sqref="AB13:AB44">
      <formula1>"Alcaldía Local,Central,Sectorial,"</formula1>
      <formula2>0</formula2>
    </dataValidation>
    <dataValidation type="list" operator="equal" allowBlank="1" showErrorMessage="1" sqref="AC13:AC44">
      <formula1>"Coeficiente,Índice o razón,Porcentaje,Tasa,Valor absoluto"</formula1>
      <formula2>0</formula2>
    </dataValidation>
    <dataValidation type="list" operator="equal" allowBlank="1" showErrorMessage="1" sqref="AD13:AD44">
      <formula1>"Diario,Semanal,Mensual,Bimestral ,Trimestral,Semestral ,Anual"</formula1>
      <formula2>0</formula2>
    </dataValidation>
    <dataValidation type="list" operator="equal" allowBlank="1" showErrorMessage="1" sqref="AE13:AE44">
      <formula1>"Alta ,Media ,Baja"</formula1>
      <formula2>0</formula2>
    </dataValidation>
    <dataValidation type="list" operator="equal" allowBlank="1" showErrorMessage="1" sqref="AI13:AI44">
      <formula1>"Gestión"</formula1>
      <formula2>0</formula2>
    </dataValidation>
    <dataValidation type="list" operator="equal" allowBlank="1" showErrorMessage="1" sqref="AJ13:AJ44">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-POA\CARCEL DISTRITAL\[F-DS-524_V3  Matriz Formula POA CARCEL DISTRITAL  2023.xlsx]datos'!#REF!</xm:f>
          </x14:formula1>
          <xm:sqref>AM7:AT7 AK13:AK21 AO13:AO21</xm:sqref>
        </x14:dataValidation>
        <x14:dataValidation type="list" operator="equal" allowBlank="1" showErrorMessage="1">
          <x14:formula1>
            <xm:f>'C:\Users\luis.arias\Documents\VIGENCIA 2023\PLAN DE ACCION -POA\CARCEL DISTRITAL\[F-DS-524_V3  Matriz Formula POA CARCEL DISTRITAL  2023.xlsx]datos'!#REF!</xm:f>
          </x14:formula1>
          <xm:sqref>AP13:AQ21</xm:sqref>
        </x14:dataValidation>
        <x14:dataValidation type="list" errorStyle="information" operator="equal" showInputMessage="1" showErrorMessage="1" prompt="Escoja el Proceso del Menú desplegable">
          <x14:formula1>
            <xm:f>'C:\Users\luis.arias\Documents\VIGENCIA 2023\PLAN DE ACCION -POA\CARCEL DISTRITAL\[F-DS-524_V3  Matriz Formula POA CARCEL DISTRITAL  2023.xlsx]datos'!#REF!</xm:f>
          </x14:formula1>
          <xm:sqref>D7:Z7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2"/>
  <sheetViews>
    <sheetView showGridLines="0" tabSelected="1" zoomScale="23" zoomScaleNormal="23" workbookViewId="0">
      <selection activeCell="E16" sqref="E13:G16"/>
    </sheetView>
  </sheetViews>
  <sheetFormatPr baseColWidth="10" defaultColWidth="20.54296875" defaultRowHeight="12.75" customHeight="1" x14ac:dyDescent="0.35"/>
  <cols>
    <col min="1" max="1" width="4.7265625" customWidth="1"/>
    <col min="2" max="2" width="9.1796875" style="64" customWidth="1"/>
    <col min="3" max="3" width="43.26953125" style="64" customWidth="1"/>
    <col min="4" max="4" width="11.1796875" style="64" customWidth="1"/>
    <col min="5" max="5" width="8.7265625" style="64" customWidth="1"/>
    <col min="6" max="6" width="8" style="64" customWidth="1"/>
    <col min="7" max="7" width="11.1796875" style="64" customWidth="1"/>
    <col min="8" max="8" width="9.54296875" style="64" customWidth="1"/>
    <col min="9" max="9" width="8" style="64" customWidth="1"/>
    <col min="10" max="10" width="9.1796875" style="64" customWidth="1"/>
    <col min="11" max="11" width="8.1796875" style="64" customWidth="1"/>
    <col min="12" max="12" width="11.7265625" style="64" customWidth="1"/>
    <col min="13" max="13" width="10.1796875" style="64" customWidth="1"/>
    <col min="14" max="14" width="12.1796875" style="64" customWidth="1"/>
    <col min="15" max="15" width="9.81640625" style="64" customWidth="1"/>
    <col min="16" max="16" width="13.81640625" style="64" customWidth="1"/>
    <col min="17" max="17" width="10.453125" style="64" customWidth="1"/>
    <col min="18" max="18" width="11.1796875" style="64" customWidth="1"/>
    <col min="19" max="19" width="9.7265625" style="64" customWidth="1"/>
    <col min="20" max="20" width="12.81640625" style="64" customWidth="1"/>
    <col min="21" max="21" width="41.26953125" style="64" customWidth="1"/>
    <col min="22" max="22" width="41.81640625" style="64" customWidth="1"/>
    <col min="23" max="23" width="16.1796875" style="64" customWidth="1"/>
    <col min="24" max="24" width="39.453125" style="64" customWidth="1"/>
    <col min="25" max="25" width="38.26953125" style="64" customWidth="1"/>
    <col min="26" max="26" width="16.81640625" style="65" customWidth="1"/>
    <col min="27" max="27" width="17.7265625" style="65" bestFit="1" customWidth="1"/>
    <col min="28" max="28" width="17.26953125" style="65" customWidth="1"/>
    <col min="29" max="29" width="12.453125" style="65" customWidth="1"/>
    <col min="30" max="30" width="12.26953125" style="65" customWidth="1"/>
    <col min="31" max="31" width="8.7265625" style="65" customWidth="1"/>
    <col min="32" max="32" width="7.54296875" style="65" customWidth="1"/>
    <col min="33" max="33" width="8.81640625" style="65" customWidth="1"/>
    <col min="34" max="34" width="7.7265625" style="65" customWidth="1"/>
    <col min="35" max="35" width="11" style="65" customWidth="1"/>
    <col min="36" max="36" width="9" style="65" customWidth="1"/>
    <col min="37" max="37" width="40.1796875" style="65" customWidth="1"/>
    <col min="38" max="38" width="57.26953125" style="65" customWidth="1"/>
    <col min="39" max="39" width="49.54296875" style="65" customWidth="1"/>
    <col min="40" max="40" width="58.54296875" style="65" customWidth="1"/>
    <col min="41" max="41" width="25" style="65" customWidth="1"/>
    <col min="42" max="42" width="23.26953125" style="65" customWidth="1"/>
    <col min="43" max="43" width="20" style="65" customWidth="1"/>
    <col min="44" max="44" width="16.26953125" style="65" customWidth="1"/>
    <col min="45" max="45" width="12.54296875" style="65" customWidth="1"/>
    <col min="46" max="46" width="18.81640625" style="65" customWidth="1"/>
    <col min="47" max="47" width="8.81640625" style="65" customWidth="1"/>
    <col min="48" max="48" width="9.7265625" style="65" customWidth="1"/>
    <col min="49" max="49" width="28.81640625" style="65" customWidth="1"/>
    <col min="50" max="50" width="24.26953125" style="64" customWidth="1"/>
    <col min="51" max="51" width="6.453125" style="64" customWidth="1"/>
    <col min="52" max="52" width="7.26953125" style="64" customWidth="1"/>
    <col min="53" max="54" width="20.54296875" style="64" customWidth="1"/>
    <col min="55" max="55" width="8.7265625" style="64" customWidth="1"/>
    <col min="56" max="56" width="9" style="64" customWidth="1"/>
    <col min="57" max="57" width="32.453125" style="64" customWidth="1"/>
    <col min="58" max="58" width="25.453125" style="64" customWidth="1"/>
    <col min="59" max="59" width="5.7265625" style="64" customWidth="1"/>
    <col min="60" max="60" width="6.453125" style="64" customWidth="1"/>
    <col min="61" max="61" width="32.26953125" style="64" customWidth="1"/>
    <col min="62" max="62" width="31.26953125" style="64" customWidth="1"/>
    <col min="63" max="251" width="20.54296875" style="64" customWidth="1"/>
  </cols>
  <sheetData>
    <row r="1" spans="2:251" ht="12.75" customHeight="1" thickBot="1" x14ac:dyDescent="0.4"/>
    <row r="2" spans="2:251" s="43" customFormat="1" ht="27.75" customHeight="1" thickBot="1" x14ac:dyDescent="0.6">
      <c r="B2" s="1167"/>
      <c r="C2" s="1170" t="s">
        <v>7</v>
      </c>
      <c r="D2" s="1171"/>
      <c r="E2" s="1171"/>
      <c r="F2" s="1171"/>
      <c r="G2" s="1171"/>
      <c r="H2" s="1171"/>
      <c r="I2" s="1171"/>
      <c r="J2" s="1171"/>
      <c r="K2" s="1171"/>
      <c r="L2" s="1171"/>
      <c r="M2" s="1171"/>
      <c r="N2" s="1171"/>
      <c r="O2" s="1171"/>
      <c r="P2" s="1171"/>
      <c r="Q2" s="1172"/>
      <c r="R2" s="1176" t="s">
        <v>170</v>
      </c>
      <c r="S2" s="1177"/>
      <c r="T2" s="1177"/>
      <c r="U2" s="1177"/>
      <c r="V2" s="1177"/>
      <c r="W2" s="1177"/>
      <c r="X2" s="1177"/>
      <c r="Y2" s="1177"/>
      <c r="Z2" s="1177"/>
      <c r="AA2" s="1177"/>
      <c r="AB2" s="1177"/>
      <c r="AC2" s="1177"/>
      <c r="AD2" s="1177"/>
      <c r="AE2" s="1177"/>
      <c r="AF2" s="1177"/>
      <c r="AG2" s="1177"/>
      <c r="AH2" s="1177"/>
      <c r="AI2" s="1178"/>
      <c r="AJ2" s="1188" t="s">
        <v>9</v>
      </c>
      <c r="AK2" s="1189"/>
      <c r="AL2" s="1189"/>
      <c r="AM2" s="1189"/>
      <c r="AN2" s="1189"/>
      <c r="AO2" s="1189"/>
      <c r="AP2" s="1189"/>
      <c r="AQ2" s="1189"/>
      <c r="AR2" s="1189"/>
      <c r="AS2" s="1189"/>
      <c r="AT2" s="1189"/>
      <c r="AU2" s="1190"/>
      <c r="AV2" s="1193" t="s">
        <v>10</v>
      </c>
      <c r="AW2" s="1194"/>
      <c r="AX2" s="1194"/>
      <c r="AY2" s="1194"/>
      <c r="AZ2" s="1194"/>
      <c r="BA2" s="1194"/>
      <c r="BB2" s="1194"/>
      <c r="BC2" s="1194"/>
      <c r="BD2" s="1194"/>
      <c r="BE2" s="1194"/>
      <c r="BF2" s="1194"/>
      <c r="BG2" s="1194"/>
      <c r="BH2" s="1194"/>
      <c r="BI2" s="1194"/>
      <c r="BJ2" s="1195"/>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row>
    <row r="3" spans="2:251" s="43" customFormat="1" ht="18" customHeight="1" thickBot="1" x14ac:dyDescent="0.6">
      <c r="B3" s="1168"/>
      <c r="C3" s="1182"/>
      <c r="D3" s="1183"/>
      <c r="E3" s="1183"/>
      <c r="F3" s="1183"/>
      <c r="G3" s="1183"/>
      <c r="H3" s="1183"/>
      <c r="I3" s="1183"/>
      <c r="J3" s="1183"/>
      <c r="K3" s="1183"/>
      <c r="L3" s="1183"/>
      <c r="M3" s="1183"/>
      <c r="N3" s="1183"/>
      <c r="O3" s="1183"/>
      <c r="P3" s="1183"/>
      <c r="Q3" s="1184"/>
      <c r="R3" s="1185"/>
      <c r="S3" s="1186"/>
      <c r="T3" s="1186"/>
      <c r="U3" s="1186"/>
      <c r="V3" s="1186"/>
      <c r="W3" s="1186"/>
      <c r="X3" s="1186"/>
      <c r="Y3" s="1186"/>
      <c r="Z3" s="1186"/>
      <c r="AA3" s="1186"/>
      <c r="AB3" s="1186"/>
      <c r="AC3" s="1186"/>
      <c r="AD3" s="1186"/>
      <c r="AE3" s="1186"/>
      <c r="AF3" s="1186"/>
      <c r="AG3" s="1186"/>
      <c r="AH3" s="1186"/>
      <c r="AI3" s="1187"/>
      <c r="AJ3" s="1188" t="s">
        <v>11</v>
      </c>
      <c r="AK3" s="1189"/>
      <c r="AL3" s="1189"/>
      <c r="AM3" s="1189"/>
      <c r="AN3" s="1189"/>
      <c r="AO3" s="1189"/>
      <c r="AP3" s="1189"/>
      <c r="AQ3" s="1189"/>
      <c r="AR3" s="1189"/>
      <c r="AS3" s="1189"/>
      <c r="AT3" s="1189"/>
      <c r="AU3" s="1190"/>
      <c r="AV3" s="1196">
        <v>3</v>
      </c>
      <c r="AW3" s="1197"/>
      <c r="AX3" s="1197"/>
      <c r="AY3" s="1197"/>
      <c r="AZ3" s="1197"/>
      <c r="BA3" s="1197"/>
      <c r="BB3" s="1197"/>
      <c r="BC3" s="1197"/>
      <c r="BD3" s="1197"/>
      <c r="BE3" s="1197"/>
      <c r="BF3" s="1197"/>
      <c r="BG3" s="1197"/>
      <c r="BH3" s="1197"/>
      <c r="BI3" s="1197"/>
      <c r="BJ3" s="1198"/>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row>
    <row r="4" spans="2:251" s="43" customFormat="1" ht="26.25" customHeight="1" thickBot="1" x14ac:dyDescent="0.6">
      <c r="B4" s="1168"/>
      <c r="C4" s="1173"/>
      <c r="D4" s="1174"/>
      <c r="E4" s="1174"/>
      <c r="F4" s="1174"/>
      <c r="G4" s="1174"/>
      <c r="H4" s="1174"/>
      <c r="I4" s="1174"/>
      <c r="J4" s="1174"/>
      <c r="K4" s="1174"/>
      <c r="L4" s="1174"/>
      <c r="M4" s="1174"/>
      <c r="N4" s="1174"/>
      <c r="O4" s="1174"/>
      <c r="P4" s="1174"/>
      <c r="Q4" s="1175"/>
      <c r="R4" s="1179"/>
      <c r="S4" s="1180"/>
      <c r="T4" s="1180"/>
      <c r="U4" s="1180"/>
      <c r="V4" s="1180"/>
      <c r="W4" s="1180"/>
      <c r="X4" s="1180"/>
      <c r="Y4" s="1180"/>
      <c r="Z4" s="1180"/>
      <c r="AA4" s="1180"/>
      <c r="AB4" s="1180"/>
      <c r="AC4" s="1180"/>
      <c r="AD4" s="1180"/>
      <c r="AE4" s="1180"/>
      <c r="AF4" s="1180"/>
      <c r="AG4" s="1180"/>
      <c r="AH4" s="1180"/>
      <c r="AI4" s="1181"/>
      <c r="AJ4" s="1188" t="s">
        <v>12</v>
      </c>
      <c r="AK4" s="1189"/>
      <c r="AL4" s="1189"/>
      <c r="AM4" s="1189"/>
      <c r="AN4" s="1189"/>
      <c r="AO4" s="1189"/>
      <c r="AP4" s="1189"/>
      <c r="AQ4" s="1189"/>
      <c r="AR4" s="1189"/>
      <c r="AS4" s="1189"/>
      <c r="AT4" s="1189"/>
      <c r="AU4" s="1190"/>
      <c r="AV4" s="1199">
        <v>42741</v>
      </c>
      <c r="AW4" s="1200"/>
      <c r="AX4" s="1200"/>
      <c r="AY4" s="1200"/>
      <c r="AZ4" s="1200"/>
      <c r="BA4" s="1200"/>
      <c r="BB4" s="1200"/>
      <c r="BC4" s="1200"/>
      <c r="BD4" s="1200"/>
      <c r="BE4" s="1200"/>
      <c r="BF4" s="1200"/>
      <c r="BG4" s="1200"/>
      <c r="BH4" s="1200"/>
      <c r="BI4" s="1200"/>
      <c r="BJ4" s="1201"/>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row>
    <row r="5" spans="2:251" s="43" customFormat="1" ht="30.75" customHeight="1" x14ac:dyDescent="0.55000000000000004">
      <c r="B5" s="1168"/>
      <c r="C5" s="1170" t="s">
        <v>13</v>
      </c>
      <c r="D5" s="1171"/>
      <c r="E5" s="1171"/>
      <c r="F5" s="1171"/>
      <c r="G5" s="1171"/>
      <c r="H5" s="1171"/>
      <c r="I5" s="1171"/>
      <c r="J5" s="1171"/>
      <c r="K5" s="1171"/>
      <c r="L5" s="1171"/>
      <c r="M5" s="1171"/>
      <c r="N5" s="1171"/>
      <c r="O5" s="1171"/>
      <c r="P5" s="1171"/>
      <c r="Q5" s="1172"/>
      <c r="R5" s="1176" t="s">
        <v>14</v>
      </c>
      <c r="S5" s="1177"/>
      <c r="T5" s="1177"/>
      <c r="U5" s="1177"/>
      <c r="V5" s="1177"/>
      <c r="W5" s="1177"/>
      <c r="X5" s="1177"/>
      <c r="Y5" s="1177"/>
      <c r="Z5" s="1177"/>
      <c r="AA5" s="1177"/>
      <c r="AB5" s="1177"/>
      <c r="AC5" s="1177"/>
      <c r="AD5" s="1177"/>
      <c r="AE5" s="1177"/>
      <c r="AF5" s="1177"/>
      <c r="AG5" s="1177"/>
      <c r="AH5" s="1177"/>
      <c r="AI5" s="1178"/>
      <c r="AJ5" s="1170" t="s">
        <v>15</v>
      </c>
      <c r="AK5" s="1171"/>
      <c r="AL5" s="1171"/>
      <c r="AM5" s="1171"/>
      <c r="AN5" s="1171"/>
      <c r="AO5" s="1171"/>
      <c r="AP5" s="1171"/>
      <c r="AQ5" s="1171"/>
      <c r="AR5" s="1171"/>
      <c r="AS5" s="1171"/>
      <c r="AT5" s="1171"/>
      <c r="AU5" s="1172"/>
      <c r="AV5" s="1202" t="s">
        <v>16</v>
      </c>
      <c r="AW5" s="1203"/>
      <c r="AX5" s="1203"/>
      <c r="AY5" s="1203"/>
      <c r="AZ5" s="1203"/>
      <c r="BA5" s="1203"/>
      <c r="BB5" s="1203"/>
      <c r="BC5" s="1203"/>
      <c r="BD5" s="1203"/>
      <c r="BE5" s="1203"/>
      <c r="BF5" s="1203"/>
      <c r="BG5" s="1203"/>
      <c r="BH5" s="1203"/>
      <c r="BI5" s="1203"/>
      <c r="BJ5" s="1204"/>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row>
    <row r="6" spans="2:251" s="43" customFormat="1" ht="42.75" customHeight="1" thickBot="1" x14ac:dyDescent="0.6">
      <c r="B6" s="1169"/>
      <c r="C6" s="1173"/>
      <c r="D6" s="1174"/>
      <c r="E6" s="1174"/>
      <c r="F6" s="1174"/>
      <c r="G6" s="1174"/>
      <c r="H6" s="1174"/>
      <c r="I6" s="1174"/>
      <c r="J6" s="1174"/>
      <c r="K6" s="1174"/>
      <c r="L6" s="1174"/>
      <c r="M6" s="1174"/>
      <c r="N6" s="1174"/>
      <c r="O6" s="1174"/>
      <c r="P6" s="1174"/>
      <c r="Q6" s="1175"/>
      <c r="R6" s="1179"/>
      <c r="S6" s="1180"/>
      <c r="T6" s="1180"/>
      <c r="U6" s="1180"/>
      <c r="V6" s="1180"/>
      <c r="W6" s="1180"/>
      <c r="X6" s="1180"/>
      <c r="Y6" s="1180"/>
      <c r="Z6" s="1180"/>
      <c r="AA6" s="1180"/>
      <c r="AB6" s="1180"/>
      <c r="AC6" s="1180"/>
      <c r="AD6" s="1180"/>
      <c r="AE6" s="1180"/>
      <c r="AF6" s="1180"/>
      <c r="AG6" s="1180"/>
      <c r="AH6" s="1180"/>
      <c r="AI6" s="1181"/>
      <c r="AJ6" s="1173"/>
      <c r="AK6" s="1174"/>
      <c r="AL6" s="1174"/>
      <c r="AM6" s="1174"/>
      <c r="AN6" s="1174"/>
      <c r="AO6" s="1174"/>
      <c r="AP6" s="1174"/>
      <c r="AQ6" s="1174"/>
      <c r="AR6" s="1174"/>
      <c r="AS6" s="1174"/>
      <c r="AT6" s="1174"/>
      <c r="AU6" s="1175"/>
      <c r="AV6" s="1205"/>
      <c r="AW6" s="1206"/>
      <c r="AX6" s="1206"/>
      <c r="AY6" s="1206"/>
      <c r="AZ6" s="1206"/>
      <c r="BA6" s="1206"/>
      <c r="BB6" s="1206"/>
      <c r="BC6" s="1206"/>
      <c r="BD6" s="1206"/>
      <c r="BE6" s="1206"/>
      <c r="BF6" s="1206"/>
      <c r="BG6" s="1206"/>
      <c r="BH6" s="1206"/>
      <c r="BI6" s="1206"/>
      <c r="BJ6" s="120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row>
    <row r="7" spans="2:251" s="56" customFormat="1" ht="33" customHeight="1" x14ac:dyDescent="0.35">
      <c r="B7" s="979" t="s">
        <v>17</v>
      </c>
      <c r="C7" s="980"/>
      <c r="D7" s="1211" t="s">
        <v>728</v>
      </c>
      <c r="E7" s="1211"/>
      <c r="F7" s="1211"/>
      <c r="G7" s="1211"/>
      <c r="H7" s="1211"/>
      <c r="I7" s="1211"/>
      <c r="J7" s="1211"/>
      <c r="K7" s="1211"/>
      <c r="L7" s="1211"/>
      <c r="M7" s="1211"/>
      <c r="N7" s="1211"/>
      <c r="O7" s="1211"/>
      <c r="P7" s="1211"/>
      <c r="Q7" s="1211"/>
      <c r="R7" s="1211"/>
      <c r="S7" s="1211"/>
      <c r="T7" s="1211"/>
      <c r="U7" s="1211"/>
      <c r="V7" s="1211"/>
      <c r="W7" s="1211"/>
      <c r="X7" s="1211"/>
      <c r="Y7" s="1211"/>
      <c r="Z7" s="1211"/>
      <c r="AA7" s="1212" t="s">
        <v>19</v>
      </c>
      <c r="AB7" s="1212"/>
      <c r="AC7" s="1213" t="s">
        <v>729</v>
      </c>
      <c r="AD7" s="1213"/>
      <c r="AE7" s="1213"/>
      <c r="AF7" s="1213"/>
      <c r="AG7" s="1213"/>
      <c r="AH7" s="1213"/>
      <c r="AI7" s="1213"/>
      <c r="AJ7" s="1213"/>
      <c r="AK7" s="1212" t="s">
        <v>21</v>
      </c>
      <c r="AL7" s="1212"/>
      <c r="AM7" s="949" t="s">
        <v>431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24" customHeight="1" x14ac:dyDescent="0.35">
      <c r="B8" s="988" t="s">
        <v>23</v>
      </c>
      <c r="C8" s="989"/>
      <c r="D8" s="1208" t="s">
        <v>730</v>
      </c>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09"/>
      <c r="AF8" s="1209"/>
      <c r="AG8" s="1209"/>
      <c r="AH8" s="1209"/>
      <c r="AI8" s="1209"/>
      <c r="AJ8" s="1209"/>
      <c r="AK8" s="1209"/>
      <c r="AL8" s="1210"/>
      <c r="AM8" s="668" t="s">
        <v>25</v>
      </c>
      <c r="AN8" s="977"/>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191" customFormat="1" ht="27.75" customHeight="1" x14ac:dyDescent="0.35">
      <c r="B9" s="1156" t="s">
        <v>283</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54.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61.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SUM(T13:T16)</f>
        <v>0.25</v>
      </c>
      <c r="U12" s="929"/>
      <c r="V12" s="929"/>
      <c r="W12" s="929"/>
      <c r="X12" s="159" t="s">
        <v>63</v>
      </c>
      <c r="Y12" s="159" t="s">
        <v>64</v>
      </c>
      <c r="Z12" s="1035"/>
      <c r="AA12" s="929"/>
      <c r="AB12" s="929"/>
      <c r="AC12" s="929"/>
      <c r="AD12" s="929"/>
      <c r="AE12" s="928"/>
      <c r="AF12" s="160" t="s">
        <v>284</v>
      </c>
      <c r="AG12" s="160" t="s">
        <v>66</v>
      </c>
      <c r="AH12" s="161" t="s">
        <v>285</v>
      </c>
      <c r="AI12" s="928"/>
      <c r="AJ12" s="929"/>
      <c r="AK12" s="176" t="s">
        <v>68</v>
      </c>
      <c r="AL12" s="176" t="s">
        <v>69</v>
      </c>
      <c r="AM12" s="176" t="s">
        <v>70</v>
      </c>
      <c r="AN12" s="176" t="s">
        <v>174</v>
      </c>
      <c r="AO12" s="176" t="s">
        <v>286</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95" customHeight="1" x14ac:dyDescent="0.35">
      <c r="B13" s="187">
        <v>1</v>
      </c>
      <c r="C13" s="62" t="s">
        <v>731</v>
      </c>
      <c r="D13" s="50">
        <v>0.25</v>
      </c>
      <c r="E13" s="194">
        <v>1</v>
      </c>
      <c r="F13" s="194">
        <v>1</v>
      </c>
      <c r="G13" s="52">
        <f>IF(ISERROR(F13/E13),"",(F13/E13))</f>
        <v>1</v>
      </c>
      <c r="H13" s="194">
        <v>1</v>
      </c>
      <c r="I13" s="71"/>
      <c r="J13" s="52">
        <f>IF(ISERROR(I13/H13),"",(I13/H13))</f>
        <v>0</v>
      </c>
      <c r="K13" s="194">
        <v>1</v>
      </c>
      <c r="L13" s="71"/>
      <c r="M13" s="52">
        <f>IF(ISERROR(L13/K13),"",(L13/K13))</f>
        <v>0</v>
      </c>
      <c r="N13" s="194">
        <v>1</v>
      </c>
      <c r="O13" s="71"/>
      <c r="P13" s="52">
        <f>IF(ISERROR(O13/N13),"",(O13/N13))</f>
        <v>0</v>
      </c>
      <c r="Q13" s="194">
        <f>E13+H13+K13+N13</f>
        <v>4</v>
      </c>
      <c r="R13" s="26">
        <f>SUM(F13,I13,L13,O13)</f>
        <v>1</v>
      </c>
      <c r="S13" s="18">
        <f>IF(ISERROR(R13/Q13),"",(R13/Q13))</f>
        <v>0.25</v>
      </c>
      <c r="T13" s="196">
        <f>S13*D13</f>
        <v>6.25E-2</v>
      </c>
      <c r="U13" s="305" t="s">
        <v>732</v>
      </c>
      <c r="V13" s="62" t="s">
        <v>733</v>
      </c>
      <c r="W13" s="117" t="s">
        <v>628</v>
      </c>
      <c r="X13" s="117" t="s">
        <v>734</v>
      </c>
      <c r="Y13" s="117" t="s">
        <v>735</v>
      </c>
      <c r="Z13" s="117" t="s">
        <v>181</v>
      </c>
      <c r="AA13" s="59" t="s">
        <v>736</v>
      </c>
      <c r="AB13" s="117" t="s">
        <v>141</v>
      </c>
      <c r="AC13" s="117" t="s">
        <v>178</v>
      </c>
      <c r="AD13" s="117" t="s">
        <v>89</v>
      </c>
      <c r="AE13" s="117" t="s">
        <v>90</v>
      </c>
      <c r="AF13" s="117">
        <v>12</v>
      </c>
      <c r="AG13" s="59">
        <v>2022</v>
      </c>
      <c r="AH13" s="59">
        <v>2022</v>
      </c>
      <c r="AI13" s="117" t="s">
        <v>92</v>
      </c>
      <c r="AJ13" s="63" t="s">
        <v>132</v>
      </c>
      <c r="AK13" s="62" t="s">
        <v>367</v>
      </c>
      <c r="AL13" s="62" t="s">
        <v>737</v>
      </c>
      <c r="AM13" s="62" t="s">
        <v>738</v>
      </c>
      <c r="AN13" s="62" t="s">
        <v>739</v>
      </c>
      <c r="AO13" s="62" t="s">
        <v>558</v>
      </c>
      <c r="AP13" s="62" t="s">
        <v>213</v>
      </c>
      <c r="AQ13" s="58" t="s">
        <v>214</v>
      </c>
      <c r="AR13" s="59" t="s">
        <v>740</v>
      </c>
      <c r="AS13" s="63"/>
      <c r="AT13" s="306" t="s">
        <v>741</v>
      </c>
      <c r="AU13" s="508">
        <v>1</v>
      </c>
      <c r="AV13" s="509">
        <v>1</v>
      </c>
      <c r="AW13" s="510" t="s">
        <v>742</v>
      </c>
      <c r="AX13" s="510" t="s">
        <v>743</v>
      </c>
      <c r="AY13" s="83"/>
      <c r="AZ13" s="664"/>
      <c r="BA13" s="665"/>
      <c r="BB13" s="665"/>
      <c r="BC13" s="81"/>
      <c r="BD13" s="661"/>
      <c r="BE13" s="663"/>
      <c r="BF13" s="663"/>
      <c r="BG13" s="116"/>
      <c r="BH13" s="664"/>
      <c r="BI13" s="666"/>
      <c r="BJ13" s="667"/>
    </row>
    <row r="14" spans="2:251" s="191" customFormat="1" ht="145.5" customHeight="1" x14ac:dyDescent="0.35">
      <c r="B14" s="187">
        <v>2</v>
      </c>
      <c r="C14" s="305" t="s">
        <v>744</v>
      </c>
      <c r="D14" s="50">
        <v>0.25</v>
      </c>
      <c r="E14" s="72">
        <v>1</v>
      </c>
      <c r="F14" s="194">
        <v>1</v>
      </c>
      <c r="G14" s="52">
        <f>IF(ISERROR(F14/E14),"",(F14/E14))</f>
        <v>1</v>
      </c>
      <c r="H14" s="194">
        <v>1</v>
      </c>
      <c r="I14" s="71"/>
      <c r="J14" s="52">
        <f>IF(ISERROR(I14/H14),"",(I14/H14))</f>
        <v>0</v>
      </c>
      <c r="K14" s="194">
        <v>1</v>
      </c>
      <c r="L14" s="71"/>
      <c r="M14" s="52">
        <f>IF(ISERROR(L14/K14),"",(L14/K14))</f>
        <v>0</v>
      </c>
      <c r="N14" s="194">
        <v>1</v>
      </c>
      <c r="O14" s="71"/>
      <c r="P14" s="52">
        <f>IF(ISERROR(O14/N14),"",(O14/N14))</f>
        <v>0</v>
      </c>
      <c r="Q14" s="194">
        <f>E14+H14+K14+N14</f>
        <v>4</v>
      </c>
      <c r="R14" s="26">
        <f>SUM(F14,I14,L14,O14)</f>
        <v>1</v>
      </c>
      <c r="S14" s="18">
        <f>IF(ISERROR(R14/Q14),"",(R14/Q14))</f>
        <v>0.25</v>
      </c>
      <c r="T14" s="196">
        <f>S14*D14</f>
        <v>6.25E-2</v>
      </c>
      <c r="U14" s="62" t="s">
        <v>745</v>
      </c>
      <c r="V14" s="62" t="s">
        <v>746</v>
      </c>
      <c r="W14" s="117" t="s">
        <v>628</v>
      </c>
      <c r="X14" s="63" t="s">
        <v>747</v>
      </c>
      <c r="Y14" s="63" t="s">
        <v>748</v>
      </c>
      <c r="Z14" s="117" t="s">
        <v>181</v>
      </c>
      <c r="AA14" s="59" t="s">
        <v>736</v>
      </c>
      <c r="AB14" s="117" t="s">
        <v>141</v>
      </c>
      <c r="AC14" s="117" t="s">
        <v>178</v>
      </c>
      <c r="AD14" s="117" t="s">
        <v>89</v>
      </c>
      <c r="AE14" s="117" t="s">
        <v>90</v>
      </c>
      <c r="AF14" s="117">
        <v>4</v>
      </c>
      <c r="AG14" s="59">
        <v>2022</v>
      </c>
      <c r="AH14" s="59">
        <v>2022</v>
      </c>
      <c r="AI14" s="117" t="s">
        <v>92</v>
      </c>
      <c r="AJ14" s="63" t="s">
        <v>132</v>
      </c>
      <c r="AK14" s="62" t="s">
        <v>441</v>
      </c>
      <c r="AL14" s="62" t="s">
        <v>749</v>
      </c>
      <c r="AM14" s="62" t="s">
        <v>750</v>
      </c>
      <c r="AN14" s="305" t="s">
        <v>751</v>
      </c>
      <c r="AO14" s="62" t="s">
        <v>752</v>
      </c>
      <c r="AP14" s="62" t="s">
        <v>213</v>
      </c>
      <c r="AQ14" s="58" t="s">
        <v>214</v>
      </c>
      <c r="AR14" s="59" t="s">
        <v>740</v>
      </c>
      <c r="AS14" s="63"/>
      <c r="AT14" s="306" t="s">
        <v>741</v>
      </c>
      <c r="AU14" s="511">
        <v>1</v>
      </c>
      <c r="AV14" s="512">
        <v>3</v>
      </c>
      <c r="AW14" s="513" t="s">
        <v>753</v>
      </c>
      <c r="AX14" s="513" t="s">
        <v>754</v>
      </c>
      <c r="AY14" s="83"/>
      <c r="AZ14" s="83"/>
      <c r="BA14" s="84"/>
      <c r="BB14" s="84"/>
      <c r="BC14" s="85"/>
      <c r="BD14" s="85"/>
      <c r="BE14" s="86"/>
      <c r="BF14" s="86"/>
      <c r="BG14" s="83"/>
      <c r="BH14" s="83"/>
      <c r="BI14" s="87"/>
      <c r="BJ14" s="88"/>
    </row>
    <row r="15" spans="2:251" s="191" customFormat="1" ht="190.5" customHeight="1" x14ac:dyDescent="0.35">
      <c r="B15" s="187">
        <v>3</v>
      </c>
      <c r="C15" s="62" t="s">
        <v>755</v>
      </c>
      <c r="D15" s="50">
        <v>0.25</v>
      </c>
      <c r="E15" s="72">
        <v>1</v>
      </c>
      <c r="F15" s="194">
        <v>1</v>
      </c>
      <c r="G15" s="52">
        <f>IF(ISERROR(F15/E15),"",(F15/E15))</f>
        <v>1</v>
      </c>
      <c r="H15" s="194">
        <v>1</v>
      </c>
      <c r="I15" s="71"/>
      <c r="J15" s="52">
        <f>IF(ISERROR(I15/H15),"",(I15/H15))</f>
        <v>0</v>
      </c>
      <c r="K15" s="194">
        <v>1</v>
      </c>
      <c r="L15" s="71"/>
      <c r="M15" s="52">
        <f>IF(ISERROR(L15/K15),"",(L15/K15))</f>
        <v>0</v>
      </c>
      <c r="N15" s="194">
        <v>1</v>
      </c>
      <c r="O15" s="71"/>
      <c r="P15" s="52">
        <f>IF(ISERROR(O15/N15),"",(O15/N15))</f>
        <v>0</v>
      </c>
      <c r="Q15" s="194">
        <f>E15+H15+K15+N15</f>
        <v>4</v>
      </c>
      <c r="R15" s="26">
        <f>SUM(F15,I15,L15,O15)</f>
        <v>1</v>
      </c>
      <c r="S15" s="18">
        <f>IF(ISERROR(R15/Q15),"",(R15/Q15))</f>
        <v>0.25</v>
      </c>
      <c r="T15" s="196">
        <f>S15*D15</f>
        <v>6.25E-2</v>
      </c>
      <c r="U15" s="62" t="s">
        <v>756</v>
      </c>
      <c r="V15" s="62" t="s">
        <v>757</v>
      </c>
      <c r="W15" s="117" t="s">
        <v>628</v>
      </c>
      <c r="X15" s="63" t="s">
        <v>758</v>
      </c>
      <c r="Y15" s="63" t="s">
        <v>759</v>
      </c>
      <c r="Z15" s="117" t="s">
        <v>181</v>
      </c>
      <c r="AA15" s="59" t="s">
        <v>736</v>
      </c>
      <c r="AB15" s="117" t="s">
        <v>141</v>
      </c>
      <c r="AC15" s="117" t="s">
        <v>178</v>
      </c>
      <c r="AD15" s="117" t="s">
        <v>89</v>
      </c>
      <c r="AE15" s="117" t="s">
        <v>90</v>
      </c>
      <c r="AF15" s="117">
        <v>4</v>
      </c>
      <c r="AG15" s="59">
        <v>2022</v>
      </c>
      <c r="AH15" s="59">
        <v>2022</v>
      </c>
      <c r="AI15" s="117" t="s">
        <v>92</v>
      </c>
      <c r="AJ15" s="117" t="s">
        <v>132</v>
      </c>
      <c r="AK15" s="62" t="s">
        <v>94</v>
      </c>
      <c r="AL15" s="62" t="s">
        <v>749</v>
      </c>
      <c r="AM15" s="62" t="s">
        <v>750</v>
      </c>
      <c r="AN15" s="62" t="s">
        <v>760</v>
      </c>
      <c r="AO15" s="62" t="s">
        <v>761</v>
      </c>
      <c r="AP15" s="62" t="s">
        <v>213</v>
      </c>
      <c r="AQ15" s="58" t="s">
        <v>214</v>
      </c>
      <c r="AR15" s="59" t="s">
        <v>740</v>
      </c>
      <c r="AS15" s="63"/>
      <c r="AT15" s="306" t="s">
        <v>741</v>
      </c>
      <c r="AU15" s="514">
        <v>1</v>
      </c>
      <c r="AV15" s="515">
        <v>1</v>
      </c>
      <c r="AW15" s="513" t="s">
        <v>762</v>
      </c>
      <c r="AX15" s="513" t="s">
        <v>763</v>
      </c>
      <c r="AY15" s="83"/>
      <c r="AZ15" s="83"/>
      <c r="BA15" s="84"/>
      <c r="BB15" s="84"/>
      <c r="BC15" s="85"/>
      <c r="BD15" s="85"/>
      <c r="BE15" s="92"/>
      <c r="BF15" s="86"/>
      <c r="BG15" s="83"/>
      <c r="BH15" s="83"/>
      <c r="BI15" s="87"/>
      <c r="BJ15" s="88"/>
    </row>
    <row r="16" spans="2:251" s="191" customFormat="1" ht="228.75" customHeight="1" x14ac:dyDescent="0.35">
      <c r="B16" s="187">
        <v>4</v>
      </c>
      <c r="C16" s="62" t="s">
        <v>764</v>
      </c>
      <c r="D16" s="50">
        <v>0.25</v>
      </c>
      <c r="E16" s="72">
        <v>3</v>
      </c>
      <c r="F16" s="72">
        <v>3</v>
      </c>
      <c r="G16" s="52">
        <f>IF(ISERROR(F16/E16),"",(F16/E16))</f>
        <v>1</v>
      </c>
      <c r="H16" s="72">
        <v>3</v>
      </c>
      <c r="I16" s="72"/>
      <c r="J16" s="52">
        <f>IF(ISERROR(I16/H16),"",(I16/H16))</f>
        <v>0</v>
      </c>
      <c r="K16" s="72">
        <v>3</v>
      </c>
      <c r="L16" s="72"/>
      <c r="M16" s="52">
        <f>IF(ISERROR(L16/K16),"",(L16/K16))</f>
        <v>0</v>
      </c>
      <c r="N16" s="72">
        <v>3</v>
      </c>
      <c r="O16" s="72"/>
      <c r="P16" s="52">
        <f>IF(ISERROR(O16/N16),"",(O16/N16))</f>
        <v>0</v>
      </c>
      <c r="Q16" s="194">
        <f>E16+H16+K16+N16</f>
        <v>12</v>
      </c>
      <c r="R16" s="26">
        <f>SUM(F16,I16,L16,O16)</f>
        <v>3</v>
      </c>
      <c r="S16" s="18">
        <f>IF(ISERROR(R16/Q16),"",(R16/Q16))</f>
        <v>0.25</v>
      </c>
      <c r="T16" s="196">
        <f>S16*D16</f>
        <v>6.25E-2</v>
      </c>
      <c r="U16" s="62" t="s">
        <v>765</v>
      </c>
      <c r="V16" s="62" t="s">
        <v>766</v>
      </c>
      <c r="W16" s="117" t="s">
        <v>628</v>
      </c>
      <c r="X16" s="63" t="s">
        <v>767</v>
      </c>
      <c r="Y16" s="63" t="s">
        <v>768</v>
      </c>
      <c r="Z16" s="117" t="s">
        <v>181</v>
      </c>
      <c r="AA16" s="59" t="s">
        <v>736</v>
      </c>
      <c r="AB16" s="117" t="s">
        <v>141</v>
      </c>
      <c r="AC16" s="117" t="s">
        <v>178</v>
      </c>
      <c r="AD16" s="117" t="s">
        <v>209</v>
      </c>
      <c r="AE16" s="117" t="s">
        <v>90</v>
      </c>
      <c r="AF16" s="117">
        <v>12</v>
      </c>
      <c r="AG16" s="59">
        <v>2022</v>
      </c>
      <c r="AH16" s="59">
        <v>2022</v>
      </c>
      <c r="AI16" s="117" t="s">
        <v>92</v>
      </c>
      <c r="AJ16" s="117" t="s">
        <v>132</v>
      </c>
      <c r="AK16" s="62" t="s">
        <v>94</v>
      </c>
      <c r="AL16" s="62" t="s">
        <v>769</v>
      </c>
      <c r="AM16" s="62" t="s">
        <v>750</v>
      </c>
      <c r="AN16" s="62" t="s">
        <v>770</v>
      </c>
      <c r="AO16" s="62" t="s">
        <v>761</v>
      </c>
      <c r="AP16" s="62" t="s">
        <v>213</v>
      </c>
      <c r="AQ16" s="58" t="s">
        <v>214</v>
      </c>
      <c r="AR16" s="59" t="s">
        <v>740</v>
      </c>
      <c r="AS16" s="63"/>
      <c r="AT16" s="306" t="s">
        <v>741</v>
      </c>
      <c r="AU16" s="516">
        <v>3</v>
      </c>
      <c r="AV16" s="517">
        <v>3</v>
      </c>
      <c r="AW16" s="513" t="s">
        <v>771</v>
      </c>
      <c r="AX16" s="513" t="s">
        <v>772</v>
      </c>
      <c r="AY16" s="99"/>
      <c r="AZ16" s="99"/>
      <c r="BA16" s="100"/>
      <c r="BB16" s="100"/>
      <c r="BC16" s="101"/>
      <c r="BD16" s="101"/>
      <c r="BE16" s="102"/>
      <c r="BF16" s="103"/>
      <c r="BG16" s="99"/>
      <c r="BH16" s="99"/>
      <c r="BI16" s="104"/>
      <c r="BJ16" s="105"/>
    </row>
    <row r="17" spans="2:63" s="65" customFormat="1" ht="11.65" customHeight="1" x14ac:dyDescent="0.35">
      <c r="B17" s="107"/>
      <c r="C17" s="56"/>
      <c r="D17" s="109"/>
      <c r="E17" s="56"/>
      <c r="F17" s="56"/>
      <c r="G17" s="56"/>
      <c r="H17" s="56"/>
      <c r="I17" s="56"/>
      <c r="J17" s="56"/>
      <c r="K17" s="56"/>
      <c r="L17" s="56"/>
      <c r="M17" s="56"/>
      <c r="N17" s="56"/>
      <c r="O17" s="56"/>
      <c r="P17" s="56"/>
      <c r="Q17" s="56"/>
      <c r="R17" s="56"/>
      <c r="S17" s="56"/>
      <c r="T17" s="56"/>
      <c r="U17" s="56"/>
      <c r="V17" s="56"/>
      <c r="W17" s="56"/>
      <c r="X17" s="56"/>
      <c r="Y17" s="56"/>
      <c r="Z17" s="107"/>
      <c r="AA17" s="64"/>
      <c r="AB17" s="56"/>
      <c r="AC17" s="56"/>
      <c r="AD17" s="56"/>
      <c r="AE17" s="56"/>
      <c r="AF17" s="64"/>
      <c r="AG17" s="64"/>
      <c r="AH17" s="64"/>
      <c r="AI17" s="56"/>
      <c r="AJ17" s="56"/>
      <c r="AK17" s="56"/>
      <c r="AL17" s="64"/>
      <c r="AM17" s="64"/>
      <c r="AN17" s="64"/>
      <c r="AO17" s="64"/>
      <c r="AP17" s="56"/>
      <c r="AQ17" s="56"/>
      <c r="AR17" s="64"/>
      <c r="AS17" s="64"/>
      <c r="AT17" s="64"/>
      <c r="BE17" s="110"/>
      <c r="BK17" s="64"/>
    </row>
    <row r="18" spans="2:63" s="65" customFormat="1" ht="11.65" customHeight="1" x14ac:dyDescent="0.35">
      <c r="B18" s="107"/>
      <c r="C18" s="56"/>
      <c r="D18" s="109"/>
      <c r="E18" s="56"/>
      <c r="F18" s="56"/>
      <c r="G18" s="56"/>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0"/>
      <c r="BK18" s="64"/>
    </row>
    <row r="19" spans="2:63" s="65" customFormat="1" ht="14.15"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K19" s="64"/>
    </row>
    <row r="20" spans="2:63" s="65" customFormat="1" ht="11.65" customHeight="1" x14ac:dyDescent="0.35">
      <c r="B20" s="107"/>
      <c r="C20"/>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K20" s="64"/>
    </row>
    <row r="21" spans="2:63" s="65" customFormat="1" ht="11.6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K23" s="64"/>
    </row>
    <row r="24" spans="2:63" s="65" customFormat="1" ht="11.6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K24" s="64"/>
    </row>
    <row r="25" spans="2:63" s="65" customFormat="1" ht="12.6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K25" s="64"/>
    </row>
    <row r="26" spans="2:63" s="65" customFormat="1" ht="12.6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K26" s="64"/>
    </row>
    <row r="27" spans="2:63" s="65" customFormat="1" ht="11.6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K27" s="64"/>
    </row>
    <row r="28" spans="2:63" s="65" customFormat="1" ht="11.65"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4.15" customHeight="1" x14ac:dyDescent="0.35">
      <c r="C29" s="64"/>
      <c r="D29" s="64"/>
      <c r="E29" s="64"/>
      <c r="F29" s="64"/>
      <c r="G29" s="64"/>
      <c r="H29" s="64"/>
      <c r="I29" s="64"/>
      <c r="J29" s="64"/>
      <c r="K29" s="64"/>
      <c r="L29" s="64"/>
      <c r="M29" s="64"/>
      <c r="N29" s="64"/>
      <c r="O29" s="64"/>
      <c r="P29" s="64"/>
      <c r="Q29" s="64"/>
      <c r="R29" s="64"/>
      <c r="S29" s="64"/>
      <c r="T29" s="64"/>
      <c r="U29" s="64"/>
      <c r="V29" s="64"/>
      <c r="W29" s="64"/>
      <c r="X29" s="64"/>
      <c r="Y29" s="64"/>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65" customHeight="1" x14ac:dyDescent="0.35">
      <c r="C30" s="64"/>
      <c r="D30" s="64"/>
      <c r="E30" s="64"/>
      <c r="F30" s="64"/>
      <c r="G30" s="64"/>
      <c r="H30" s="64"/>
      <c r="I30" s="64"/>
      <c r="J30" s="64"/>
      <c r="K30" s="64"/>
      <c r="L30" s="64"/>
      <c r="M30" s="64"/>
      <c r="N30" s="64"/>
      <c r="O30" s="64"/>
      <c r="P30" s="64"/>
      <c r="Q30" s="64"/>
      <c r="R30" s="64"/>
      <c r="S30" s="64"/>
      <c r="T30" s="64"/>
      <c r="U30" s="64"/>
      <c r="V30" s="64"/>
      <c r="W30" s="64"/>
      <c r="X30" s="64"/>
      <c r="Y30" s="64"/>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1.65" customHeight="1" x14ac:dyDescent="0.35">
      <c r="C31" s="64"/>
      <c r="D31" s="64"/>
      <c r="E31" s="64"/>
      <c r="F31" s="64"/>
      <c r="G31" s="64"/>
      <c r="H31" s="64"/>
      <c r="I31" s="64"/>
      <c r="J31" s="64"/>
      <c r="K31" s="64"/>
      <c r="L31" s="64"/>
      <c r="M31" s="64"/>
      <c r="N31" s="64"/>
      <c r="O31" s="64"/>
      <c r="P31" s="64"/>
      <c r="Q31" s="64"/>
      <c r="R31" s="64"/>
      <c r="S31" s="64"/>
      <c r="T31" s="64"/>
      <c r="U31" s="64"/>
      <c r="V31" s="64"/>
      <c r="W31" s="64"/>
      <c r="X31" s="64"/>
      <c r="Y31" s="64"/>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1.65" customHeight="1" x14ac:dyDescent="0.35">
      <c r="C32" s="64"/>
      <c r="D32" s="64"/>
      <c r="E32" s="64"/>
      <c r="F32" s="64"/>
      <c r="G32" s="64"/>
      <c r="H32" s="64"/>
      <c r="I32" s="64"/>
      <c r="J32" s="64"/>
      <c r="K32" s="64"/>
      <c r="L32" s="64"/>
      <c r="M32" s="64"/>
      <c r="N32" s="64"/>
      <c r="O32" s="64"/>
      <c r="P32" s="64"/>
      <c r="Q32" s="64"/>
      <c r="R32" s="64"/>
      <c r="S32" s="64"/>
      <c r="T32" s="64"/>
      <c r="U32" s="64"/>
      <c r="V32" s="64"/>
      <c r="W32" s="64"/>
      <c r="X32" s="64"/>
      <c r="Y32" s="64"/>
      <c r="Z32" s="107"/>
      <c r="AA32" s="64"/>
      <c r="AB32" s="56"/>
      <c r="AC32" s="56"/>
      <c r="AD32" s="56"/>
      <c r="AE32" s="56"/>
      <c r="AF32" s="64"/>
      <c r="AG32" s="64"/>
      <c r="AH32" s="64"/>
      <c r="AI32" s="56"/>
      <c r="AJ32" s="56"/>
      <c r="AK32" s="56"/>
      <c r="AL32" s="64"/>
      <c r="AM32" s="64"/>
      <c r="AN32" s="64"/>
      <c r="AO32" s="64"/>
      <c r="AP32" s="56"/>
      <c r="AQ32" s="56"/>
      <c r="AR32" s="64"/>
      <c r="AS32" s="64"/>
      <c r="AT32" s="64"/>
      <c r="BK32" s="64"/>
    </row>
  </sheetData>
  <sheetProtection selectLockedCells="1" selectUnlockedCells="1"/>
  <mergeCells count="58">
    <mergeCell ref="AM7:AT7"/>
    <mergeCell ref="AU7:BJ8"/>
    <mergeCell ref="B8:C8"/>
    <mergeCell ref="D8:AL8"/>
    <mergeCell ref="AN8:AT8"/>
    <mergeCell ref="B7:C7"/>
    <mergeCell ref="D7:Z7"/>
    <mergeCell ref="AA7:AB7"/>
    <mergeCell ref="AC7:AJ7"/>
    <mergeCell ref="AK7:AL7"/>
    <mergeCell ref="X11:Y11"/>
    <mergeCell ref="B11:B12"/>
    <mergeCell ref="C11:C12"/>
    <mergeCell ref="D11:D12"/>
    <mergeCell ref="E11:G11"/>
    <mergeCell ref="H11:J11"/>
    <mergeCell ref="K11:M11"/>
    <mergeCell ref="B9:AT9"/>
    <mergeCell ref="AU9:BJ9"/>
    <mergeCell ref="N11:P11"/>
    <mergeCell ref="Q11:S11"/>
    <mergeCell ref="U11:U12"/>
    <mergeCell ref="AI11:AI12"/>
    <mergeCell ref="V11:V12"/>
    <mergeCell ref="B10:D10"/>
    <mergeCell ref="E10:T10"/>
    <mergeCell ref="U10:AT10"/>
    <mergeCell ref="AU10:BJ10"/>
    <mergeCell ref="AF11:AH11"/>
    <mergeCell ref="W11:W12"/>
    <mergeCell ref="AJ11:AJ12"/>
    <mergeCell ref="AK11:AQ11"/>
    <mergeCell ref="AR11:AR12"/>
    <mergeCell ref="AS11:AS12"/>
    <mergeCell ref="Z11:Z12"/>
    <mergeCell ref="AA11:AA12"/>
    <mergeCell ref="AB11:AB12"/>
    <mergeCell ref="AC11:AC12"/>
    <mergeCell ref="AD11:AD12"/>
    <mergeCell ref="AE11:AE12"/>
    <mergeCell ref="AT11:AT12"/>
    <mergeCell ref="AU11:AX11"/>
    <mergeCell ref="AY11:BB11"/>
    <mergeCell ref="BC11:BF11"/>
    <mergeCell ref="BG11:BJ11"/>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6">
    <cfRule type="cellIs" dxfId="580" priority="62" stopIfTrue="1" operator="between">
      <formula>0.7</formula>
      <formula>0.8999</formula>
    </cfRule>
    <cfRule type="colorScale" priority="57">
      <colorScale>
        <cfvo type="min"/>
        <cfvo type="max"/>
        <color theme="0"/>
        <color theme="0"/>
      </colorScale>
    </cfRule>
    <cfRule type="cellIs" dxfId="579" priority="83" stopIfTrue="1" operator="greaterThan">
      <formula>1.05</formula>
    </cfRule>
    <cfRule type="cellIs" dxfId="578" priority="61" stopIfTrue="1" operator="between">
      <formula>0.9</formula>
      <formula>1.05</formula>
    </cfRule>
    <cfRule type="cellIs" dxfId="577" priority="63" stopIfTrue="1" operator="between">
      <formula>0</formula>
      <formula>0.699</formula>
    </cfRule>
    <cfRule type="cellIs" dxfId="576" priority="64" stopIfTrue="1" operator="greaterThan">
      <formula>1.05</formula>
    </cfRule>
    <cfRule type="cellIs" dxfId="575" priority="80" stopIfTrue="1" operator="between">
      <formula>0.9</formula>
      <formula>1.05</formula>
    </cfRule>
    <cfRule type="cellIs" dxfId="574" priority="81" stopIfTrue="1" operator="between">
      <formula>0.7</formula>
      <formula>0.8999</formula>
    </cfRule>
    <cfRule type="cellIs" dxfId="573" priority="82" stopIfTrue="1" operator="between">
      <formula>0</formula>
      <formula>0.699</formula>
    </cfRule>
  </conditionalFormatting>
  <conditionalFormatting sqref="J13:J16">
    <cfRule type="cellIs" dxfId="572" priority="56" stopIfTrue="1" operator="greaterThan">
      <formula>1.05</formula>
    </cfRule>
    <cfRule type="cellIs" dxfId="571" priority="55" stopIfTrue="1" operator="between">
      <formula>0</formula>
      <formula>0.699</formula>
    </cfRule>
    <cfRule type="cellIs" dxfId="570" priority="54" stopIfTrue="1" operator="between">
      <formula>0.7</formula>
      <formula>0.8999</formula>
    </cfRule>
    <cfRule type="cellIs" dxfId="569" priority="53" stopIfTrue="1" operator="between">
      <formula>0.9</formula>
      <formula>1.05</formula>
    </cfRule>
    <cfRule type="cellIs" dxfId="568" priority="52" stopIfTrue="1" operator="greaterThan">
      <formula>1.05</formula>
    </cfRule>
    <cfRule type="cellIs" dxfId="567" priority="50" stopIfTrue="1" operator="between">
      <formula>0.7</formula>
      <formula>0.8999</formula>
    </cfRule>
    <cfRule type="cellIs" dxfId="566" priority="49" stopIfTrue="1" operator="between">
      <formula>0.9</formula>
      <formula>1.05</formula>
    </cfRule>
    <cfRule type="colorScale" priority="48">
      <colorScale>
        <cfvo type="min"/>
        <cfvo type="max"/>
        <color theme="0"/>
        <color theme="0"/>
      </colorScale>
    </cfRule>
    <cfRule type="cellIs" dxfId="565" priority="51" stopIfTrue="1" operator="between">
      <formula>0</formula>
      <formula>0.699</formula>
    </cfRule>
  </conditionalFormatting>
  <conditionalFormatting sqref="M13:M16">
    <cfRule type="cellIs" dxfId="564" priority="47" stopIfTrue="1" operator="greaterThan">
      <formula>1.05</formula>
    </cfRule>
    <cfRule type="cellIs" dxfId="563" priority="46" stopIfTrue="1" operator="between">
      <formula>0</formula>
      <formula>0.699</formula>
    </cfRule>
    <cfRule type="cellIs" dxfId="562" priority="44" stopIfTrue="1" operator="between">
      <formula>0.9</formula>
      <formula>1.05</formula>
    </cfRule>
    <cfRule type="cellIs" dxfId="561" priority="43" stopIfTrue="1" operator="greaterThan">
      <formula>1.05</formula>
    </cfRule>
    <cfRule type="cellIs" dxfId="560" priority="42" stopIfTrue="1" operator="between">
      <formula>0</formula>
      <formula>0.699</formula>
    </cfRule>
    <cfRule type="cellIs" dxfId="559" priority="41" stopIfTrue="1" operator="between">
      <formula>0.7</formula>
      <formula>0.8999</formula>
    </cfRule>
    <cfRule type="cellIs" dxfId="558" priority="40" stopIfTrue="1" operator="between">
      <formula>0.9</formula>
      <formula>1.05</formula>
    </cfRule>
    <cfRule type="colorScale" priority="39">
      <colorScale>
        <cfvo type="min"/>
        <cfvo type="max"/>
        <color theme="0"/>
        <color theme="0"/>
      </colorScale>
    </cfRule>
    <cfRule type="cellIs" dxfId="557" priority="45" stopIfTrue="1" operator="between">
      <formula>0.7</formula>
      <formula>0.8999</formula>
    </cfRule>
  </conditionalFormatting>
  <conditionalFormatting sqref="P13:P16">
    <cfRule type="cellIs" dxfId="556" priority="37" stopIfTrue="1" operator="between">
      <formula>0</formula>
      <formula>0.699</formula>
    </cfRule>
    <cfRule type="cellIs" dxfId="555" priority="31" stopIfTrue="1" operator="between">
      <formula>0.9</formula>
      <formula>1.05</formula>
    </cfRule>
    <cfRule type="cellIs" dxfId="554" priority="38" stopIfTrue="1" operator="greaterThan">
      <formula>1.05</formula>
    </cfRule>
    <cfRule type="colorScale" priority="30">
      <colorScale>
        <cfvo type="min"/>
        <cfvo type="max"/>
        <color theme="0"/>
        <color theme="0"/>
      </colorScale>
    </cfRule>
    <cfRule type="cellIs" dxfId="553" priority="32" stopIfTrue="1" operator="between">
      <formula>0.7</formula>
      <formula>0.8999</formula>
    </cfRule>
    <cfRule type="cellIs" dxfId="552" priority="33" stopIfTrue="1" operator="between">
      <formula>0</formula>
      <formula>0.699</formula>
    </cfRule>
    <cfRule type="cellIs" dxfId="551" priority="34" stopIfTrue="1" operator="greaterThan">
      <formula>1.05</formula>
    </cfRule>
    <cfRule type="cellIs" dxfId="550" priority="35" stopIfTrue="1" operator="between">
      <formula>0.9</formula>
      <formula>1.05</formula>
    </cfRule>
    <cfRule type="cellIs" dxfId="549" priority="36" stopIfTrue="1" operator="between">
      <formula>0.7</formula>
      <formula>0.8999</formula>
    </cfRule>
  </conditionalFormatting>
  <conditionalFormatting sqref="S13">
    <cfRule type="cellIs" dxfId="548" priority="14" stopIfTrue="1" operator="between">
      <formula>0.7</formula>
      <formula>0.8999</formula>
    </cfRule>
    <cfRule type="cellIs" dxfId="547" priority="13" stopIfTrue="1" operator="between">
      <formula>0.9</formula>
      <formula>1.05</formula>
    </cfRule>
    <cfRule type="colorScale" priority="12">
      <colorScale>
        <cfvo type="min"/>
        <cfvo type="max"/>
        <color theme="0"/>
        <color rgb="FFFFEF9C"/>
      </colorScale>
    </cfRule>
    <cfRule type="colorScale" priority="11">
      <colorScale>
        <cfvo type="min"/>
        <cfvo type="max"/>
        <color theme="0"/>
        <color theme="0"/>
      </colorScale>
    </cfRule>
    <cfRule type="cellIs" dxfId="546" priority="15" stopIfTrue="1" operator="between">
      <formula>0</formula>
      <formula>0.699</formula>
    </cfRule>
    <cfRule type="cellIs" dxfId="545" priority="19" stopIfTrue="1" operator="between">
      <formula>0</formula>
      <formula>0.699</formula>
    </cfRule>
    <cfRule type="cellIs" dxfId="544" priority="18" stopIfTrue="1" operator="between">
      <formula>0.7</formula>
      <formula>0.8999</formula>
    </cfRule>
    <cfRule type="cellIs" dxfId="543" priority="17" stopIfTrue="1" operator="between">
      <formula>0.9</formula>
      <formula>1.05</formula>
    </cfRule>
    <cfRule type="cellIs" dxfId="542" priority="16" stopIfTrue="1" operator="greaterThan">
      <formula>1.05</formula>
    </cfRule>
    <cfRule type="cellIs" dxfId="541" priority="20" stopIfTrue="1" operator="greaterThan">
      <formula>1.05</formula>
    </cfRule>
  </conditionalFormatting>
  <conditionalFormatting sqref="S14:S16">
    <cfRule type="cellIs" dxfId="540" priority="10" stopIfTrue="1" operator="greaterThan">
      <formula>1.05</formula>
    </cfRule>
    <cfRule type="cellIs" dxfId="539" priority="9" stopIfTrue="1" operator="between">
      <formula>0</formula>
      <formula>0.699</formula>
    </cfRule>
    <cfRule type="cellIs" dxfId="538" priority="7" stopIfTrue="1" operator="between">
      <formula>0.9</formula>
      <formula>1.05</formula>
    </cfRule>
    <cfRule type="cellIs" dxfId="537" priority="6" stopIfTrue="1" operator="greaterThan">
      <formula>1.05</formula>
    </cfRule>
    <cfRule type="cellIs" dxfId="536" priority="5" stopIfTrue="1" operator="between">
      <formula>0</formula>
      <formula>0.699</formula>
    </cfRule>
    <cfRule type="cellIs" dxfId="535" priority="4" stopIfTrue="1" operator="between">
      <formula>0.7</formula>
      <formula>0.8999</formula>
    </cfRule>
    <cfRule type="cellIs" dxfId="534" priority="3" stopIfTrue="1" operator="between">
      <formula>0.9</formula>
      <formula>1.05</formula>
    </cfRule>
    <cfRule type="colorScale" priority="2">
      <colorScale>
        <cfvo type="min"/>
        <cfvo type="max"/>
        <color theme="0"/>
        <color rgb="FFFFEF9C"/>
      </colorScale>
    </cfRule>
    <cfRule type="colorScale" priority="1">
      <colorScale>
        <cfvo type="min"/>
        <cfvo type="max"/>
        <color theme="0"/>
        <color theme="0"/>
      </colorScale>
    </cfRule>
    <cfRule type="cellIs" dxfId="533" priority="8" stopIfTrue="1" operator="between">
      <formula>0.7</formula>
      <formula>0.8999</formula>
    </cfRule>
  </conditionalFormatting>
  <dataValidations count="10">
    <dataValidation operator="equal" allowBlank="1" showErrorMessage="1" sqref="AK7">
      <formula1>0</formula1>
      <formula2>0</formula2>
    </dataValidation>
    <dataValidation type="list" operator="equal" allowBlank="1" showErrorMessage="1" sqref="AP17:AQ3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7:Z32">
      <formula1>"Eficacia,Eficiencia,Efectividad,"</formula1>
      <formula2>0</formula2>
    </dataValidation>
    <dataValidation type="list" operator="equal" allowBlank="1" showErrorMessage="1" sqref="AK17:AK3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32">
      <formula1>"Alcaldía Local,Central,Sectorial,"</formula1>
      <formula2>0</formula2>
    </dataValidation>
    <dataValidation type="list" operator="equal" allowBlank="1" showErrorMessage="1" sqref="AC13:AC32">
      <formula1>"Coeficiente,Índice o razón,Porcentaje,Tasa,Valor absoluto"</formula1>
      <formula2>0</formula2>
    </dataValidation>
    <dataValidation type="list" operator="equal" allowBlank="1" showErrorMessage="1" sqref="AD13:AD32">
      <formula1>"Diario,Semanal,Mensual,Bimestral ,Trimestral,Semestral ,Anual"</formula1>
      <formula2>0</formula2>
    </dataValidation>
    <dataValidation type="list" operator="equal" allowBlank="1" showErrorMessage="1" sqref="AE13:AE32">
      <formula1>"Alta ,Media ,Baja"</formula1>
      <formula2>0</formula2>
    </dataValidation>
    <dataValidation type="list" operator="equal" allowBlank="1" showErrorMessage="1" sqref="AI13:AI32">
      <formula1>"Gestión"</formula1>
      <formula2>0</formula2>
    </dataValidation>
    <dataValidation type="list" operator="equal" allowBlank="1" showErrorMessage="1" sqref="AJ13:AJ32">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'D:\AAA SDSCJ CPAD\OAP\POA\[4. SIFCO Inversiones 17-01-2022.xlsx]datos'!#REF!</xm:f>
          </x14:formula1>
          <xm:sqref>AO13:AO16 AK13:AK16</xm:sqref>
        </x14:dataValidation>
        <x14:dataValidation type="list" operator="equal" allowBlank="1" showErrorMessage="1">
          <x14:formula1>
            <xm:f>'D:\AAA SDSCJ CPAD\OAP\POA\[4. SIFCO Inversiones 17-01-2022.xlsx]datos'!#REF!</xm:f>
          </x14:formula1>
          <xm:sqref>AP13:AQ16</xm:sqref>
        </x14:dataValidation>
        <x14:dataValidation type="list" allowBlank="1" showInputMessage="1" showErrorMessage="1">
          <x14:formula1>
            <xm:f>'C:\Users\luis.arias\Documents\VIGENCIA 2023\PLAN DE ACCION -POA\SUB. INVERSIONES\[POA SIFCO 2023.xlsx]datos'!#REF!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-POA\SUB. INVERSIONES\[POA SIFCO 2023.xlsx]datos'!#REF!</xm:f>
          </x14:formula1>
          <xm:sqref>D7:Z7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1"/>
  <sheetViews>
    <sheetView showGridLines="0" topLeftCell="A12" zoomScale="70" zoomScaleNormal="70" workbookViewId="0">
      <selection activeCell="N15" sqref="N15"/>
    </sheetView>
  </sheetViews>
  <sheetFormatPr baseColWidth="10" defaultColWidth="20.54296875" defaultRowHeight="12.75" customHeight="1" x14ac:dyDescent="0.35"/>
  <cols>
    <col min="1" max="1" width="4.7265625" customWidth="1"/>
    <col min="2" max="2" width="17.1796875" style="64" customWidth="1"/>
    <col min="3" max="3" width="43.26953125" style="64" customWidth="1"/>
    <col min="4" max="4" width="9.179687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17.81640625" style="64" customWidth="1"/>
    <col min="22" max="22" width="44.1796875" style="64" customWidth="1"/>
    <col min="23" max="23" width="20.54296875" style="64" customWidth="1"/>
    <col min="24" max="24" width="22.54296875" style="64" customWidth="1"/>
    <col min="25" max="25" width="23.54296875" style="64" customWidth="1"/>
    <col min="26" max="36" width="20.54296875" style="65" customWidth="1"/>
    <col min="37" max="37" width="34.7265625" style="65" customWidth="1"/>
    <col min="38" max="38" width="50.54296875" style="65" customWidth="1"/>
    <col min="39" max="39" width="20.54296875" style="65" customWidth="1"/>
    <col min="40" max="40" width="24.453125" style="65" customWidth="1"/>
    <col min="41" max="41" width="49.54296875" style="65" bestFit="1" customWidth="1"/>
    <col min="42" max="42" width="20.54296875" style="65" customWidth="1"/>
    <col min="43" max="43" width="20" style="65" customWidth="1"/>
    <col min="44" max="47" width="20.54296875" style="65" customWidth="1"/>
    <col min="48" max="48" width="13.453125" style="65" customWidth="1"/>
    <col min="49" max="49" width="43.453125" style="65" customWidth="1"/>
    <col min="50" max="50" width="33.7265625" style="64" customWidth="1"/>
    <col min="51" max="53" width="20.54296875" style="64" customWidth="1"/>
    <col min="54" max="54" width="21.81640625" style="64" customWidth="1"/>
    <col min="55" max="55" width="15.7265625" style="64" customWidth="1"/>
    <col min="56" max="56" width="16"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ht="12.75" customHeight="1" thickBot="1" x14ac:dyDescent="0.4"/>
    <row r="2" spans="2:251" s="66" customFormat="1" ht="26.25" customHeight="1" thickBot="1" x14ac:dyDescent="0.6">
      <c r="B2" s="1167"/>
      <c r="C2" s="1170" t="s">
        <v>7</v>
      </c>
      <c r="D2" s="1171"/>
      <c r="E2" s="1171"/>
      <c r="F2" s="1171"/>
      <c r="G2" s="1171"/>
      <c r="H2" s="1171"/>
      <c r="I2" s="1171"/>
      <c r="J2" s="1171"/>
      <c r="K2" s="1171"/>
      <c r="L2" s="1171"/>
      <c r="M2" s="1171"/>
      <c r="N2" s="1171"/>
      <c r="O2" s="1171"/>
      <c r="P2" s="1171"/>
      <c r="Q2" s="1172"/>
      <c r="R2" s="1176" t="s">
        <v>8</v>
      </c>
      <c r="S2" s="1177"/>
      <c r="T2" s="1177"/>
      <c r="U2" s="1177"/>
      <c r="V2" s="1177"/>
      <c r="W2" s="1177"/>
      <c r="X2" s="1177"/>
      <c r="Y2" s="1177"/>
      <c r="Z2" s="1177"/>
      <c r="AA2" s="1177"/>
      <c r="AB2" s="1177"/>
      <c r="AC2" s="1177"/>
      <c r="AD2" s="1177"/>
      <c r="AE2" s="1177"/>
      <c r="AF2" s="1177"/>
      <c r="AG2" s="1177"/>
      <c r="AH2" s="1177"/>
      <c r="AI2" s="1178"/>
      <c r="AJ2" s="1188" t="s">
        <v>9</v>
      </c>
      <c r="AK2" s="1189"/>
      <c r="AL2" s="1189"/>
      <c r="AM2" s="1189"/>
      <c r="AN2" s="1189"/>
      <c r="AO2" s="1189"/>
      <c r="AP2" s="1189"/>
      <c r="AQ2" s="1189"/>
      <c r="AR2" s="1189"/>
      <c r="AS2" s="1189"/>
      <c r="AT2" s="1189"/>
      <c r="AU2" s="1190"/>
      <c r="AV2" s="1193" t="s">
        <v>10</v>
      </c>
      <c r="AW2" s="1194"/>
      <c r="AX2" s="1194"/>
      <c r="AY2" s="1194"/>
      <c r="AZ2" s="1194"/>
      <c r="BA2" s="1194"/>
      <c r="BB2" s="1194"/>
      <c r="BC2" s="1194"/>
      <c r="BD2" s="1194"/>
      <c r="BE2" s="1194"/>
      <c r="BF2" s="1194"/>
      <c r="BG2" s="1194"/>
      <c r="BH2" s="1194"/>
      <c r="BI2" s="1194"/>
      <c r="BJ2" s="1195"/>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row>
    <row r="3" spans="2:251" s="66" customFormat="1" ht="21" customHeight="1" thickBot="1" x14ac:dyDescent="0.6">
      <c r="B3" s="1168"/>
      <c r="C3" s="1182"/>
      <c r="D3" s="1183"/>
      <c r="E3" s="1183"/>
      <c r="F3" s="1183"/>
      <c r="G3" s="1183"/>
      <c r="H3" s="1183"/>
      <c r="I3" s="1183"/>
      <c r="J3" s="1183"/>
      <c r="K3" s="1183"/>
      <c r="L3" s="1183"/>
      <c r="M3" s="1183"/>
      <c r="N3" s="1183"/>
      <c r="O3" s="1183"/>
      <c r="P3" s="1183"/>
      <c r="Q3" s="1184"/>
      <c r="R3" s="1185"/>
      <c r="S3" s="1186"/>
      <c r="T3" s="1186"/>
      <c r="U3" s="1186"/>
      <c r="V3" s="1186"/>
      <c r="W3" s="1186"/>
      <c r="X3" s="1186"/>
      <c r="Y3" s="1186"/>
      <c r="Z3" s="1186"/>
      <c r="AA3" s="1186"/>
      <c r="AB3" s="1186"/>
      <c r="AC3" s="1186"/>
      <c r="AD3" s="1186"/>
      <c r="AE3" s="1186"/>
      <c r="AF3" s="1186"/>
      <c r="AG3" s="1186"/>
      <c r="AH3" s="1186"/>
      <c r="AI3" s="1187"/>
      <c r="AJ3" s="1188" t="s">
        <v>11</v>
      </c>
      <c r="AK3" s="1189"/>
      <c r="AL3" s="1189"/>
      <c r="AM3" s="1189"/>
      <c r="AN3" s="1189"/>
      <c r="AO3" s="1189"/>
      <c r="AP3" s="1189"/>
      <c r="AQ3" s="1189"/>
      <c r="AR3" s="1189"/>
      <c r="AS3" s="1189"/>
      <c r="AT3" s="1189"/>
      <c r="AU3" s="1190"/>
      <c r="AV3" s="1196">
        <v>3</v>
      </c>
      <c r="AW3" s="1197"/>
      <c r="AX3" s="1197"/>
      <c r="AY3" s="1197"/>
      <c r="AZ3" s="1197"/>
      <c r="BA3" s="1197"/>
      <c r="BB3" s="1197"/>
      <c r="BC3" s="1197"/>
      <c r="BD3" s="1197"/>
      <c r="BE3" s="1197"/>
      <c r="BF3" s="1197"/>
      <c r="BG3" s="1197"/>
      <c r="BH3" s="1197"/>
      <c r="BI3" s="1197"/>
      <c r="BJ3" s="1198"/>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row>
    <row r="4" spans="2:251" s="66" customFormat="1" ht="24" customHeight="1" thickBot="1" x14ac:dyDescent="0.6">
      <c r="B4" s="1168"/>
      <c r="C4" s="1173"/>
      <c r="D4" s="1174"/>
      <c r="E4" s="1174"/>
      <c r="F4" s="1174"/>
      <c r="G4" s="1174"/>
      <c r="H4" s="1174"/>
      <c r="I4" s="1174"/>
      <c r="J4" s="1174"/>
      <c r="K4" s="1174"/>
      <c r="L4" s="1174"/>
      <c r="M4" s="1174"/>
      <c r="N4" s="1174"/>
      <c r="O4" s="1174"/>
      <c r="P4" s="1174"/>
      <c r="Q4" s="1175"/>
      <c r="R4" s="1179"/>
      <c r="S4" s="1180"/>
      <c r="T4" s="1180"/>
      <c r="U4" s="1180"/>
      <c r="V4" s="1180"/>
      <c r="W4" s="1180"/>
      <c r="X4" s="1180"/>
      <c r="Y4" s="1180"/>
      <c r="Z4" s="1180"/>
      <c r="AA4" s="1180"/>
      <c r="AB4" s="1180"/>
      <c r="AC4" s="1180"/>
      <c r="AD4" s="1180"/>
      <c r="AE4" s="1180"/>
      <c r="AF4" s="1180"/>
      <c r="AG4" s="1180"/>
      <c r="AH4" s="1180"/>
      <c r="AI4" s="1181"/>
      <c r="AJ4" s="1188" t="s">
        <v>12</v>
      </c>
      <c r="AK4" s="1189"/>
      <c r="AL4" s="1189"/>
      <c r="AM4" s="1189"/>
      <c r="AN4" s="1189"/>
      <c r="AO4" s="1189"/>
      <c r="AP4" s="1189"/>
      <c r="AQ4" s="1189"/>
      <c r="AR4" s="1189"/>
      <c r="AS4" s="1189"/>
      <c r="AT4" s="1189"/>
      <c r="AU4" s="1190"/>
      <c r="AV4" s="1199">
        <v>42741</v>
      </c>
      <c r="AW4" s="1200"/>
      <c r="AX4" s="1200"/>
      <c r="AY4" s="1200"/>
      <c r="AZ4" s="1200"/>
      <c r="BA4" s="1200"/>
      <c r="BB4" s="1200"/>
      <c r="BC4" s="1200"/>
      <c r="BD4" s="1200"/>
      <c r="BE4" s="1200"/>
      <c r="BF4" s="1200"/>
      <c r="BG4" s="1200"/>
      <c r="BH4" s="1200"/>
      <c r="BI4" s="1200"/>
      <c r="BJ4" s="1201"/>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row>
    <row r="5" spans="2:251" s="66" customFormat="1" ht="24" customHeight="1" x14ac:dyDescent="0.55000000000000004">
      <c r="B5" s="1168"/>
      <c r="C5" s="1170" t="s">
        <v>13</v>
      </c>
      <c r="D5" s="1171"/>
      <c r="E5" s="1171"/>
      <c r="F5" s="1171"/>
      <c r="G5" s="1171"/>
      <c r="H5" s="1171"/>
      <c r="I5" s="1171"/>
      <c r="J5" s="1171"/>
      <c r="K5" s="1171"/>
      <c r="L5" s="1171"/>
      <c r="M5" s="1171"/>
      <c r="N5" s="1171"/>
      <c r="O5" s="1171"/>
      <c r="P5" s="1171"/>
      <c r="Q5" s="1172"/>
      <c r="R5" s="1176" t="s">
        <v>14</v>
      </c>
      <c r="S5" s="1177"/>
      <c r="T5" s="1177"/>
      <c r="U5" s="1177"/>
      <c r="V5" s="1177"/>
      <c r="W5" s="1177"/>
      <c r="X5" s="1177"/>
      <c r="Y5" s="1177"/>
      <c r="Z5" s="1177"/>
      <c r="AA5" s="1177"/>
      <c r="AB5" s="1177"/>
      <c r="AC5" s="1177"/>
      <c r="AD5" s="1177"/>
      <c r="AE5" s="1177"/>
      <c r="AF5" s="1177"/>
      <c r="AG5" s="1177"/>
      <c r="AH5" s="1177"/>
      <c r="AI5" s="1178"/>
      <c r="AJ5" s="1170" t="s">
        <v>15</v>
      </c>
      <c r="AK5" s="1171"/>
      <c r="AL5" s="1171"/>
      <c r="AM5" s="1171"/>
      <c r="AN5" s="1171"/>
      <c r="AO5" s="1171"/>
      <c r="AP5" s="1171"/>
      <c r="AQ5" s="1171"/>
      <c r="AR5" s="1171"/>
      <c r="AS5" s="1171"/>
      <c r="AT5" s="1171"/>
      <c r="AU5" s="1172"/>
      <c r="AV5" s="1202" t="s">
        <v>16</v>
      </c>
      <c r="AW5" s="1203"/>
      <c r="AX5" s="1203"/>
      <c r="AY5" s="1203"/>
      <c r="AZ5" s="1203"/>
      <c r="BA5" s="1203"/>
      <c r="BB5" s="1203"/>
      <c r="BC5" s="1203"/>
      <c r="BD5" s="1203"/>
      <c r="BE5" s="1203"/>
      <c r="BF5" s="1203"/>
      <c r="BG5" s="1203"/>
      <c r="BH5" s="1203"/>
      <c r="BI5" s="1203"/>
      <c r="BJ5" s="1204"/>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row>
    <row r="6" spans="2:251" s="66" customFormat="1" ht="17.25" customHeight="1" thickBot="1" x14ac:dyDescent="0.6">
      <c r="B6" s="1169"/>
      <c r="C6" s="1173"/>
      <c r="D6" s="1174"/>
      <c r="E6" s="1174"/>
      <c r="F6" s="1174"/>
      <c r="G6" s="1174"/>
      <c r="H6" s="1174"/>
      <c r="I6" s="1174"/>
      <c r="J6" s="1174"/>
      <c r="K6" s="1174"/>
      <c r="L6" s="1174"/>
      <c r="M6" s="1174"/>
      <c r="N6" s="1174"/>
      <c r="O6" s="1174"/>
      <c r="P6" s="1174"/>
      <c r="Q6" s="1175"/>
      <c r="R6" s="1179"/>
      <c r="S6" s="1180"/>
      <c r="T6" s="1180"/>
      <c r="U6" s="1180"/>
      <c r="V6" s="1180"/>
      <c r="W6" s="1180"/>
      <c r="X6" s="1180"/>
      <c r="Y6" s="1180"/>
      <c r="Z6" s="1180"/>
      <c r="AA6" s="1180"/>
      <c r="AB6" s="1180"/>
      <c r="AC6" s="1180"/>
      <c r="AD6" s="1180"/>
      <c r="AE6" s="1180"/>
      <c r="AF6" s="1180"/>
      <c r="AG6" s="1180"/>
      <c r="AH6" s="1180"/>
      <c r="AI6" s="1181"/>
      <c r="AJ6" s="1173"/>
      <c r="AK6" s="1174"/>
      <c r="AL6" s="1174"/>
      <c r="AM6" s="1174"/>
      <c r="AN6" s="1174"/>
      <c r="AO6" s="1174"/>
      <c r="AP6" s="1174"/>
      <c r="AQ6" s="1174"/>
      <c r="AR6" s="1174"/>
      <c r="AS6" s="1174"/>
      <c r="AT6" s="1174"/>
      <c r="AU6" s="1175"/>
      <c r="AV6" s="1205"/>
      <c r="AW6" s="1206"/>
      <c r="AX6" s="1206"/>
      <c r="AY6" s="1206"/>
      <c r="AZ6" s="1206"/>
      <c r="BA6" s="1206"/>
      <c r="BB6" s="1206"/>
      <c r="BC6" s="1206"/>
      <c r="BD6" s="1206"/>
      <c r="BE6" s="1206"/>
      <c r="BF6" s="1206"/>
      <c r="BG6" s="1206"/>
      <c r="BH6" s="1206"/>
      <c r="BI6" s="1206"/>
      <c r="BJ6" s="120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row>
    <row r="7" spans="2:251" s="191" customFormat="1" ht="50.25" customHeight="1" x14ac:dyDescent="0.35">
      <c r="B7" s="1226" t="s">
        <v>17</v>
      </c>
      <c r="C7" s="1227"/>
      <c r="D7" s="981" t="s">
        <v>728</v>
      </c>
      <c r="E7" s="981"/>
      <c r="F7" s="981"/>
      <c r="G7" s="981"/>
      <c r="H7" s="981"/>
      <c r="I7" s="981"/>
      <c r="J7" s="981"/>
      <c r="K7" s="981"/>
      <c r="L7" s="981"/>
      <c r="M7" s="981"/>
      <c r="N7" s="981"/>
      <c r="O7" s="981"/>
      <c r="P7" s="981"/>
      <c r="Q7" s="981"/>
      <c r="R7" s="981"/>
      <c r="S7" s="981"/>
      <c r="T7" s="981"/>
      <c r="U7" s="981"/>
      <c r="V7" s="981"/>
      <c r="W7" s="981"/>
      <c r="X7" s="981"/>
      <c r="Y7" s="981"/>
      <c r="Z7" s="981"/>
      <c r="AA7" s="1228" t="s">
        <v>19</v>
      </c>
      <c r="AB7" s="1228"/>
      <c r="AC7" s="953" t="s">
        <v>773</v>
      </c>
      <c r="AD7" s="953"/>
      <c r="AE7" s="953"/>
      <c r="AF7" s="953"/>
      <c r="AG7" s="953"/>
      <c r="AH7" s="953"/>
      <c r="AI7" s="953"/>
      <c r="AJ7" s="953"/>
      <c r="AK7" s="1228" t="s">
        <v>21</v>
      </c>
      <c r="AL7" s="1228"/>
      <c r="AM7" s="1223" t="s">
        <v>431</v>
      </c>
      <c r="AN7" s="1223"/>
      <c r="AO7" s="1223"/>
      <c r="AP7" s="1223"/>
      <c r="AQ7" s="1223"/>
      <c r="AR7" s="1223"/>
      <c r="AS7" s="1223"/>
      <c r="AT7" s="1223"/>
      <c r="AU7" s="1224"/>
      <c r="AV7" s="1224"/>
      <c r="AW7" s="1224"/>
      <c r="AX7" s="1224"/>
      <c r="AY7" s="1224"/>
      <c r="AZ7" s="1224"/>
      <c r="BA7" s="1224"/>
      <c r="BB7" s="1224"/>
      <c r="BC7" s="1224"/>
      <c r="BD7" s="1224"/>
      <c r="BE7" s="1224"/>
      <c r="BF7" s="1224"/>
      <c r="BG7" s="1224"/>
      <c r="BH7" s="1224"/>
      <c r="BI7" s="1224"/>
      <c r="BJ7" s="1225"/>
    </row>
    <row r="8" spans="2:251" s="191" customFormat="1" ht="49.15" customHeight="1" x14ac:dyDescent="0.35">
      <c r="B8" s="1216" t="s">
        <v>23</v>
      </c>
      <c r="C8" s="1217"/>
      <c r="D8" s="1218" t="s">
        <v>730</v>
      </c>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220"/>
      <c r="AM8" s="715" t="s">
        <v>25</v>
      </c>
      <c r="AN8" s="1221">
        <v>44915</v>
      </c>
      <c r="AO8" s="1222"/>
      <c r="AP8" s="1222"/>
      <c r="AQ8" s="1222"/>
      <c r="AR8" s="1222"/>
      <c r="AS8" s="1222"/>
      <c r="AT8" s="1222"/>
      <c r="AU8" s="1224"/>
      <c r="AV8" s="1224"/>
      <c r="AW8" s="1224"/>
      <c r="AX8" s="1224"/>
      <c r="AY8" s="1224"/>
      <c r="AZ8" s="1224"/>
      <c r="BA8" s="1224"/>
      <c r="BB8" s="1224"/>
      <c r="BC8" s="1224"/>
      <c r="BD8" s="1224"/>
      <c r="BE8" s="1224"/>
      <c r="BF8" s="1224"/>
      <c r="BG8" s="1224"/>
      <c r="BH8" s="1224"/>
      <c r="BI8" s="1224"/>
      <c r="BJ8" s="1225"/>
    </row>
    <row r="9" spans="2:251" s="191" customFormat="1" ht="27.75" customHeight="1" x14ac:dyDescent="0.35">
      <c r="B9" s="1156" t="s">
        <v>26</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74.2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67.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SUM(T13:T18)</f>
        <v>0.23250000000000004</v>
      </c>
      <c r="U12" s="929"/>
      <c r="V12" s="929"/>
      <c r="W12" s="929"/>
      <c r="X12" s="159" t="s">
        <v>63</v>
      </c>
      <c r="Y12" s="159" t="s">
        <v>64</v>
      </c>
      <c r="Z12" s="1035"/>
      <c r="AA12" s="929"/>
      <c r="AB12" s="929"/>
      <c r="AC12" s="929"/>
      <c r="AD12" s="929"/>
      <c r="AE12" s="929"/>
      <c r="AF12" s="158" t="s">
        <v>65</v>
      </c>
      <c r="AG12" s="158" t="s">
        <v>66</v>
      </c>
      <c r="AH12" s="159" t="s">
        <v>67</v>
      </c>
      <c r="AI12" s="929"/>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77" customHeight="1" x14ac:dyDescent="0.35">
      <c r="B13" s="187">
        <v>1</v>
      </c>
      <c r="C13" s="49" t="s">
        <v>774</v>
      </c>
      <c r="D13" s="50">
        <v>0.4</v>
      </c>
      <c r="E13" s="204">
        <v>0.25</v>
      </c>
      <c r="F13" s="524">
        <v>0.25</v>
      </c>
      <c r="G13" s="52">
        <f t="shared" ref="G13:G18" si="0">IF(ISERROR(F13/E13),"",(F13/E13))</f>
        <v>1</v>
      </c>
      <c r="H13" s="71">
        <v>0.25</v>
      </c>
      <c r="I13" s="71"/>
      <c r="J13" s="52">
        <f t="shared" ref="J13:J18" si="1">IF(ISERROR(I13/H13),"",(I13/H13))</f>
        <v>0</v>
      </c>
      <c r="K13" s="71">
        <v>0.25</v>
      </c>
      <c r="L13" s="71"/>
      <c r="M13" s="52">
        <f t="shared" ref="M13:M18" si="2">IF(ISERROR(L13/K13),"",(L13/K13))</f>
        <v>0</v>
      </c>
      <c r="N13" s="71">
        <v>0.25</v>
      </c>
      <c r="O13" s="71"/>
      <c r="P13" s="52">
        <f t="shared" ref="P13:P18" si="3">IF(ISERROR(O13/N13),"",(O13/N13))</f>
        <v>0</v>
      </c>
      <c r="Q13" s="71">
        <f>SUM(E13,H13,K13,N13)</f>
        <v>1</v>
      </c>
      <c r="R13" s="26">
        <f>SUM(F13,I13,L13,O13)</f>
        <v>0.25</v>
      </c>
      <c r="S13" s="52">
        <f>IF((IF(ISERROR(R13/Q13),0,(R13/Q13)))&gt;1,1,(IF(ISERROR(R13/Q13),0,(R13/Q13))))</f>
        <v>0.25</v>
      </c>
      <c r="T13" s="196">
        <f>S13*D13</f>
        <v>0.1</v>
      </c>
      <c r="U13" s="37" t="s">
        <v>775</v>
      </c>
      <c r="V13" s="37" t="s">
        <v>776</v>
      </c>
      <c r="W13" s="52" t="s">
        <v>777</v>
      </c>
      <c r="X13" s="38" t="s">
        <v>778</v>
      </c>
      <c r="Y13" s="38" t="s">
        <v>779</v>
      </c>
      <c r="Z13" s="73" t="s">
        <v>181</v>
      </c>
      <c r="AA13" s="52" t="s">
        <v>736</v>
      </c>
      <c r="AB13" s="73" t="s">
        <v>141</v>
      </c>
      <c r="AC13" s="73" t="s">
        <v>178</v>
      </c>
      <c r="AD13" s="73" t="s">
        <v>209</v>
      </c>
      <c r="AE13" s="74" t="s">
        <v>90</v>
      </c>
      <c r="AF13" s="73" t="s">
        <v>342</v>
      </c>
      <c r="AG13" s="73" t="s">
        <v>342</v>
      </c>
      <c r="AH13" s="73" t="s">
        <v>342</v>
      </c>
      <c r="AI13" s="74" t="s">
        <v>92</v>
      </c>
      <c r="AJ13" s="73" t="s">
        <v>93</v>
      </c>
      <c r="AK13" s="41" t="s">
        <v>94</v>
      </c>
      <c r="AL13" s="77" t="s">
        <v>780</v>
      </c>
      <c r="AM13" s="75" t="s">
        <v>342</v>
      </c>
      <c r="AN13" s="76" t="s">
        <v>781</v>
      </c>
      <c r="AO13" s="77"/>
      <c r="AP13" s="77"/>
      <c r="AQ13" s="77"/>
      <c r="AR13" s="37"/>
      <c r="AS13" s="37"/>
      <c r="AT13" s="79" t="s">
        <v>782</v>
      </c>
      <c r="AU13" s="136">
        <v>0.25</v>
      </c>
      <c r="AV13" s="521">
        <v>0.25</v>
      </c>
      <c r="AW13" s="82" t="s">
        <v>783</v>
      </c>
      <c r="AX13" s="86" t="s">
        <v>784</v>
      </c>
      <c r="AY13" s="83"/>
      <c r="AZ13" s="83"/>
      <c r="BA13" s="307"/>
      <c r="BB13" s="307"/>
      <c r="BC13" s="81"/>
      <c r="BD13" s="85"/>
      <c r="BE13" s="86"/>
      <c r="BF13" s="86"/>
      <c r="BG13" s="116"/>
      <c r="BH13" s="83"/>
      <c r="BI13" s="308"/>
      <c r="BJ13" s="308"/>
    </row>
    <row r="14" spans="2:251" s="191" customFormat="1" ht="195" x14ac:dyDescent="0.35">
      <c r="B14" s="187">
        <v>2</v>
      </c>
      <c r="C14" s="49" t="s">
        <v>785</v>
      </c>
      <c r="D14" s="50">
        <v>0.15</v>
      </c>
      <c r="E14" s="71">
        <v>0.25</v>
      </c>
      <c r="F14" s="524">
        <v>0.25</v>
      </c>
      <c r="G14" s="52">
        <f t="shared" si="0"/>
        <v>1</v>
      </c>
      <c r="H14" s="71">
        <v>0.25</v>
      </c>
      <c r="I14" s="71"/>
      <c r="J14" s="52">
        <f t="shared" si="1"/>
        <v>0</v>
      </c>
      <c r="K14" s="71">
        <v>0.25</v>
      </c>
      <c r="L14" s="71"/>
      <c r="M14" s="52">
        <f t="shared" si="2"/>
        <v>0</v>
      </c>
      <c r="N14" s="71">
        <v>0.25</v>
      </c>
      <c r="O14" s="71"/>
      <c r="P14" s="52">
        <f t="shared" si="3"/>
        <v>0</v>
      </c>
      <c r="Q14" s="71">
        <f t="shared" ref="Q14:Q18" si="4">SUM(E14,H14,K14,N14)</f>
        <v>1</v>
      </c>
      <c r="R14" s="26">
        <f>SUM(F14,I14,L14,O14)</f>
        <v>0.25</v>
      </c>
      <c r="S14" s="52">
        <f t="shared" ref="S14:S18" si="5">IF((IF(ISERROR(R14/Q14),0,(R14/Q14)))&gt;1,1,(IF(ISERROR(R14/Q14),0,(R14/Q14))))</f>
        <v>0.25</v>
      </c>
      <c r="T14" s="196">
        <f t="shared" ref="T14:T18" si="6">S14*D14</f>
        <v>3.7499999999999999E-2</v>
      </c>
      <c r="U14" s="39" t="s">
        <v>786</v>
      </c>
      <c r="V14" s="49" t="s">
        <v>787</v>
      </c>
      <c r="W14" s="52" t="s">
        <v>788</v>
      </c>
      <c r="X14" s="52" t="s">
        <v>789</v>
      </c>
      <c r="Y14" s="52" t="s">
        <v>790</v>
      </c>
      <c r="Z14" s="73" t="s">
        <v>181</v>
      </c>
      <c r="AA14" s="52" t="s">
        <v>736</v>
      </c>
      <c r="AB14" s="73" t="s">
        <v>141</v>
      </c>
      <c r="AC14" s="73" t="s">
        <v>178</v>
      </c>
      <c r="AD14" s="73" t="s">
        <v>791</v>
      </c>
      <c r="AE14" s="73" t="s">
        <v>210</v>
      </c>
      <c r="AF14" s="73" t="s">
        <v>342</v>
      </c>
      <c r="AG14" s="73" t="s">
        <v>342</v>
      </c>
      <c r="AH14" s="73" t="s">
        <v>342</v>
      </c>
      <c r="AI14" s="73" t="s">
        <v>92</v>
      </c>
      <c r="AJ14" s="73" t="s">
        <v>93</v>
      </c>
      <c r="AK14" s="41" t="s">
        <v>367</v>
      </c>
      <c r="AL14" s="77" t="s">
        <v>792</v>
      </c>
      <c r="AM14" s="75" t="s">
        <v>793</v>
      </c>
      <c r="AN14" s="76"/>
      <c r="AO14" s="77" t="s">
        <v>794</v>
      </c>
      <c r="AP14" s="77"/>
      <c r="AQ14" s="77" t="s">
        <v>214</v>
      </c>
      <c r="AR14" s="37" t="s">
        <v>795</v>
      </c>
      <c r="AS14" s="37"/>
      <c r="AT14" s="79" t="s">
        <v>782</v>
      </c>
      <c r="AU14" s="136">
        <v>0.25</v>
      </c>
      <c r="AV14" s="522">
        <v>0.25</v>
      </c>
      <c r="AW14" s="82" t="s">
        <v>796</v>
      </c>
      <c r="AX14" s="82" t="s">
        <v>797</v>
      </c>
      <c r="AY14" s="83"/>
      <c r="AZ14" s="83"/>
      <c r="BA14" s="84"/>
      <c r="BB14" s="84"/>
      <c r="BC14" s="81"/>
      <c r="BD14" s="85"/>
      <c r="BE14" s="86"/>
      <c r="BF14" s="86"/>
      <c r="BG14" s="116"/>
      <c r="BH14" s="83"/>
      <c r="BI14" s="87"/>
      <c r="BJ14" s="86"/>
    </row>
    <row r="15" spans="2:251" s="191" customFormat="1" ht="155.25" customHeight="1" x14ac:dyDescent="0.35">
      <c r="B15" s="187">
        <v>3</v>
      </c>
      <c r="C15" s="49" t="s">
        <v>798</v>
      </c>
      <c r="D15" s="50">
        <v>0.1</v>
      </c>
      <c r="E15" s="125">
        <v>0</v>
      </c>
      <c r="F15" s="71">
        <v>0</v>
      </c>
      <c r="G15" s="71" t="str">
        <f t="shared" si="0"/>
        <v/>
      </c>
      <c r="H15" s="125">
        <v>0</v>
      </c>
      <c r="I15" s="71"/>
      <c r="J15" s="71" t="str">
        <f t="shared" si="1"/>
        <v/>
      </c>
      <c r="K15" s="125">
        <v>0</v>
      </c>
      <c r="L15" s="71"/>
      <c r="M15" s="71" t="str">
        <f t="shared" si="2"/>
        <v/>
      </c>
      <c r="N15" s="125">
        <v>1</v>
      </c>
      <c r="O15" s="71"/>
      <c r="P15" s="52">
        <f t="shared" si="3"/>
        <v>0</v>
      </c>
      <c r="Q15" s="71">
        <f t="shared" si="4"/>
        <v>1</v>
      </c>
      <c r="R15" s="26">
        <f>SUM(F15,I15,L15,O15)</f>
        <v>0</v>
      </c>
      <c r="S15" s="52">
        <f t="shared" si="5"/>
        <v>0</v>
      </c>
      <c r="T15" s="196">
        <f t="shared" si="6"/>
        <v>0</v>
      </c>
      <c r="U15" s="316" t="s">
        <v>799</v>
      </c>
      <c r="V15" s="192" t="s">
        <v>800</v>
      </c>
      <c r="W15" s="193" t="s">
        <v>801</v>
      </c>
      <c r="X15" s="193" t="s">
        <v>802</v>
      </c>
      <c r="Y15" s="193" t="s">
        <v>342</v>
      </c>
      <c r="Z15" s="74" t="s">
        <v>181</v>
      </c>
      <c r="AA15" s="89" t="s">
        <v>736</v>
      </c>
      <c r="AB15" s="74" t="s">
        <v>141</v>
      </c>
      <c r="AC15" s="74" t="s">
        <v>88</v>
      </c>
      <c r="AD15" s="74" t="s">
        <v>110</v>
      </c>
      <c r="AE15" s="74" t="s">
        <v>90</v>
      </c>
      <c r="AF15" s="74" t="s">
        <v>342</v>
      </c>
      <c r="AG15" s="74" t="s">
        <v>342</v>
      </c>
      <c r="AH15" s="74" t="s">
        <v>342</v>
      </c>
      <c r="AI15" s="74" t="s">
        <v>92</v>
      </c>
      <c r="AJ15" s="74" t="s">
        <v>93</v>
      </c>
      <c r="AK15" s="119" t="s">
        <v>94</v>
      </c>
      <c r="AL15" s="78"/>
      <c r="AM15" s="90" t="s">
        <v>342</v>
      </c>
      <c r="AN15" s="90"/>
      <c r="AO15" s="78" t="s">
        <v>752</v>
      </c>
      <c r="AP15" s="78" t="s">
        <v>445</v>
      </c>
      <c r="AQ15" s="78"/>
      <c r="AR15" s="118"/>
      <c r="AS15" s="37"/>
      <c r="AT15" s="79" t="s">
        <v>782</v>
      </c>
      <c r="AU15" s="136">
        <v>0</v>
      </c>
      <c r="AV15" s="522">
        <v>0</v>
      </c>
      <c r="AW15" s="82" t="s">
        <v>803</v>
      </c>
      <c r="AX15" s="82" t="s">
        <v>804</v>
      </c>
      <c r="AY15" s="83"/>
      <c r="AZ15" s="83"/>
      <c r="BA15" s="84"/>
      <c r="BB15" s="84"/>
      <c r="BC15" s="81"/>
      <c r="BD15" s="85"/>
      <c r="BE15" s="92"/>
      <c r="BF15" s="86"/>
      <c r="BG15" s="116"/>
      <c r="BH15" s="83"/>
      <c r="BI15" s="87"/>
      <c r="BJ15" s="86"/>
    </row>
    <row r="16" spans="2:251" s="191" customFormat="1" ht="105.75" customHeight="1" x14ac:dyDescent="0.3">
      <c r="B16" s="187">
        <v>4</v>
      </c>
      <c r="C16" s="49" t="s">
        <v>805</v>
      </c>
      <c r="D16" s="50">
        <v>0.15</v>
      </c>
      <c r="E16" s="128">
        <v>0.25</v>
      </c>
      <c r="F16" s="524">
        <v>0.25</v>
      </c>
      <c r="G16" s="52">
        <f t="shared" si="0"/>
        <v>1</v>
      </c>
      <c r="H16" s="128">
        <v>0.25</v>
      </c>
      <c r="I16" s="71"/>
      <c r="J16" s="52">
        <f t="shared" si="1"/>
        <v>0</v>
      </c>
      <c r="K16" s="128">
        <v>0.25</v>
      </c>
      <c r="L16" s="71"/>
      <c r="M16" s="52">
        <f t="shared" si="2"/>
        <v>0</v>
      </c>
      <c r="N16" s="128">
        <v>0.25</v>
      </c>
      <c r="O16" s="71"/>
      <c r="P16" s="52">
        <f>IF(ISERROR(O16/N16),"",(O16/N16))</f>
        <v>0</v>
      </c>
      <c r="Q16" s="204">
        <f>E16+H16+K16+N16</f>
        <v>1</v>
      </c>
      <c r="R16" s="26">
        <f>SUM(F16,I16,L16,O16)</f>
        <v>0.25</v>
      </c>
      <c r="S16" s="18">
        <f>IF(ISERROR(R16/Q16),"",(R16/Q16))</f>
        <v>0.25</v>
      </c>
      <c r="T16" s="196">
        <f>S16*D16</f>
        <v>3.7499999999999999E-2</v>
      </c>
      <c r="U16" s="201" t="s">
        <v>806</v>
      </c>
      <c r="V16" s="317" t="s">
        <v>807</v>
      </c>
      <c r="W16" s="318" t="s">
        <v>808</v>
      </c>
      <c r="X16" s="1214"/>
      <c r="Y16" s="1215"/>
      <c r="Z16" s="309" t="s">
        <v>424</v>
      </c>
      <c r="AA16" s="310" t="s">
        <v>809</v>
      </c>
      <c r="AB16" s="309" t="s">
        <v>141</v>
      </c>
      <c r="AC16" s="309" t="s">
        <v>178</v>
      </c>
      <c r="AD16" s="309" t="s">
        <v>209</v>
      </c>
      <c r="AE16" s="309" t="s">
        <v>210</v>
      </c>
      <c r="AF16" s="311" t="s">
        <v>342</v>
      </c>
      <c r="AG16" s="309" t="s">
        <v>342</v>
      </c>
      <c r="AH16" s="309" t="s">
        <v>342</v>
      </c>
      <c r="AI16" s="309" t="s">
        <v>92</v>
      </c>
      <c r="AJ16" s="309" t="s">
        <v>93</v>
      </c>
      <c r="AK16" s="312" t="s">
        <v>94</v>
      </c>
      <c r="AL16" s="313" t="s">
        <v>810</v>
      </c>
      <c r="AM16" s="314"/>
      <c r="AN16" s="96"/>
      <c r="AO16" s="77" t="s">
        <v>752</v>
      </c>
      <c r="AP16" s="223"/>
      <c r="AQ16" s="223"/>
      <c r="AR16" s="97"/>
      <c r="AS16" s="97"/>
      <c r="AT16" s="284" t="s">
        <v>782</v>
      </c>
      <c r="AU16" s="136">
        <v>0.25</v>
      </c>
      <c r="AV16" s="522">
        <v>0.25</v>
      </c>
      <c r="AW16" s="82" t="s">
        <v>811</v>
      </c>
      <c r="AX16" s="82" t="s">
        <v>812</v>
      </c>
      <c r="AY16" s="83"/>
      <c r="AZ16" s="83"/>
      <c r="BA16" s="84"/>
      <c r="BB16" s="84"/>
      <c r="BC16" s="81"/>
      <c r="BD16" s="85"/>
      <c r="BE16" s="92"/>
      <c r="BF16" s="86"/>
      <c r="BG16" s="116"/>
      <c r="BH16" s="83"/>
      <c r="BI16" s="87"/>
      <c r="BJ16" s="86"/>
    </row>
    <row r="17" spans="2:63" s="191" customFormat="1" ht="87" customHeight="1" x14ac:dyDescent="0.35">
      <c r="B17" s="187">
        <v>5</v>
      </c>
      <c r="C17" s="49" t="s">
        <v>813</v>
      </c>
      <c r="D17" s="50">
        <v>0.15</v>
      </c>
      <c r="E17" s="71">
        <v>0.15</v>
      </c>
      <c r="F17" s="524">
        <v>0.3</v>
      </c>
      <c r="G17" s="52">
        <f t="shared" si="0"/>
        <v>2</v>
      </c>
      <c r="H17" s="71">
        <v>0.35</v>
      </c>
      <c r="I17" s="71"/>
      <c r="J17" s="52">
        <f t="shared" si="1"/>
        <v>0</v>
      </c>
      <c r="K17" s="71">
        <v>0.35</v>
      </c>
      <c r="L17" s="71"/>
      <c r="M17" s="52">
        <f t="shared" si="2"/>
        <v>0</v>
      </c>
      <c r="N17" s="71">
        <v>0.15</v>
      </c>
      <c r="O17" s="71"/>
      <c r="P17" s="52">
        <f t="shared" si="3"/>
        <v>0</v>
      </c>
      <c r="Q17" s="71">
        <f t="shared" si="4"/>
        <v>1</v>
      </c>
      <c r="R17" s="26">
        <f>SUM(F17,I17,L17,O17)</f>
        <v>0.3</v>
      </c>
      <c r="S17" s="52">
        <f t="shared" si="5"/>
        <v>0.3</v>
      </c>
      <c r="T17" s="196">
        <f t="shared" si="6"/>
        <v>4.4999999999999998E-2</v>
      </c>
      <c r="U17" s="49" t="s">
        <v>814</v>
      </c>
      <c r="V17" s="49" t="s">
        <v>815</v>
      </c>
      <c r="W17" s="52" t="s">
        <v>816</v>
      </c>
      <c r="X17" s="53" t="s">
        <v>817</v>
      </c>
      <c r="Y17" s="53" t="s">
        <v>818</v>
      </c>
      <c r="Z17" s="73" t="s">
        <v>181</v>
      </c>
      <c r="AA17" s="49" t="s">
        <v>736</v>
      </c>
      <c r="AB17" s="73" t="s">
        <v>141</v>
      </c>
      <c r="AC17" s="73" t="s">
        <v>178</v>
      </c>
      <c r="AD17" s="73" t="s">
        <v>89</v>
      </c>
      <c r="AE17" s="73" t="s">
        <v>90</v>
      </c>
      <c r="AF17" s="131" t="s">
        <v>342</v>
      </c>
      <c r="AG17" s="73" t="s">
        <v>342</v>
      </c>
      <c r="AH17" s="73" t="s">
        <v>342</v>
      </c>
      <c r="AI17" s="73" t="s">
        <v>92</v>
      </c>
      <c r="AJ17" s="73" t="s">
        <v>93</v>
      </c>
      <c r="AK17" s="41" t="s">
        <v>94</v>
      </c>
      <c r="AL17" s="77" t="s">
        <v>810</v>
      </c>
      <c r="AM17" s="76"/>
      <c r="AN17" s="76" t="s">
        <v>819</v>
      </c>
      <c r="AO17" s="77" t="s">
        <v>752</v>
      </c>
      <c r="AP17" s="77" t="s">
        <v>445</v>
      </c>
      <c r="AQ17" s="77"/>
      <c r="AR17" s="37"/>
      <c r="AS17" s="37"/>
      <c r="AT17" s="79" t="s">
        <v>782</v>
      </c>
      <c r="AU17" s="136">
        <v>0.15</v>
      </c>
      <c r="AV17" s="522">
        <v>0.3</v>
      </c>
      <c r="AW17" s="82" t="s">
        <v>820</v>
      </c>
      <c r="AX17" s="82" t="s">
        <v>821</v>
      </c>
      <c r="AY17" s="83"/>
      <c r="AZ17" s="83"/>
      <c r="BA17" s="84"/>
      <c r="BB17" s="84"/>
      <c r="BC17" s="81"/>
      <c r="BD17" s="85"/>
      <c r="BE17" s="92"/>
      <c r="BF17" s="86"/>
      <c r="BG17" s="116"/>
      <c r="BH17" s="83"/>
      <c r="BI17" s="87"/>
      <c r="BJ17" s="86"/>
    </row>
    <row r="18" spans="2:63" s="191" customFormat="1" ht="273" customHeight="1" x14ac:dyDescent="0.35">
      <c r="B18" s="187">
        <v>6</v>
      </c>
      <c r="C18" s="49" t="s">
        <v>822</v>
      </c>
      <c r="D18" s="50">
        <v>0.05</v>
      </c>
      <c r="E18" s="71">
        <v>0.25</v>
      </c>
      <c r="F18" s="525">
        <v>0.25</v>
      </c>
      <c r="G18" s="52">
        <f t="shared" si="0"/>
        <v>1</v>
      </c>
      <c r="H18" s="71">
        <v>0.25</v>
      </c>
      <c r="I18" s="194"/>
      <c r="J18" s="52">
        <f t="shared" si="1"/>
        <v>0</v>
      </c>
      <c r="K18" s="71">
        <v>0.25</v>
      </c>
      <c r="L18" s="194"/>
      <c r="M18" s="52">
        <f t="shared" si="2"/>
        <v>0</v>
      </c>
      <c r="N18" s="71">
        <v>0.25</v>
      </c>
      <c r="O18" s="194"/>
      <c r="P18" s="52">
        <f t="shared" si="3"/>
        <v>0</v>
      </c>
      <c r="Q18" s="71">
        <f t="shared" si="4"/>
        <v>1</v>
      </c>
      <c r="R18" s="26">
        <f>SUM(F18,I18,L18,O18)</f>
        <v>0.25</v>
      </c>
      <c r="S18" s="52">
        <f t="shared" si="5"/>
        <v>0.25</v>
      </c>
      <c r="T18" s="196">
        <f t="shared" si="6"/>
        <v>1.2500000000000001E-2</v>
      </c>
      <c r="U18" s="37" t="s">
        <v>823</v>
      </c>
      <c r="V18" s="40" t="s">
        <v>824</v>
      </c>
      <c r="W18" s="52" t="s">
        <v>825</v>
      </c>
      <c r="X18" s="41" t="s">
        <v>826</v>
      </c>
      <c r="Y18" s="41" t="s">
        <v>827</v>
      </c>
      <c r="Z18" s="73" t="s">
        <v>181</v>
      </c>
      <c r="AA18" s="49" t="s">
        <v>736</v>
      </c>
      <c r="AB18" s="73" t="s">
        <v>141</v>
      </c>
      <c r="AC18" s="73" t="s">
        <v>178</v>
      </c>
      <c r="AD18" s="73" t="s">
        <v>209</v>
      </c>
      <c r="AE18" s="73" t="s">
        <v>90</v>
      </c>
      <c r="AF18" s="294">
        <v>1</v>
      </c>
      <c r="AG18" s="73">
        <v>2020</v>
      </c>
      <c r="AH18" s="73">
        <v>2021</v>
      </c>
      <c r="AI18" s="73" t="s">
        <v>92</v>
      </c>
      <c r="AJ18" s="73" t="s">
        <v>93</v>
      </c>
      <c r="AK18" s="41" t="s">
        <v>94</v>
      </c>
      <c r="AL18" s="77"/>
      <c r="AM18" s="76"/>
      <c r="AN18" s="76"/>
      <c r="AO18" s="77"/>
      <c r="AP18" s="77" t="s">
        <v>356</v>
      </c>
      <c r="AQ18" s="77"/>
      <c r="AR18" s="37"/>
      <c r="AS18" s="37"/>
      <c r="AT18" s="79" t="s">
        <v>782</v>
      </c>
      <c r="AU18" s="136">
        <v>0.25</v>
      </c>
      <c r="AV18" s="522">
        <v>0.25</v>
      </c>
      <c r="AW18" s="523" t="s">
        <v>828</v>
      </c>
      <c r="AX18" s="523" t="s">
        <v>829</v>
      </c>
      <c r="AY18" s="83"/>
      <c r="AZ18" s="75"/>
      <c r="BA18" s="37"/>
      <c r="BB18" s="41"/>
      <c r="BC18" s="81"/>
      <c r="BD18" s="174"/>
      <c r="BE18" s="319"/>
      <c r="BF18" s="320"/>
      <c r="BG18" s="116"/>
      <c r="BH18" s="173"/>
      <c r="BI18" s="295"/>
      <c r="BJ18" s="295"/>
      <c r="BK18" s="186"/>
    </row>
    <row r="19" spans="2:63" s="65" customFormat="1" ht="30" customHeight="1" x14ac:dyDescent="0.35">
      <c r="B19" s="107"/>
      <c r="C19" s="56"/>
      <c r="D19" s="109">
        <f>SUM(D13:D18)</f>
        <v>1</v>
      </c>
      <c r="E19" s="56"/>
      <c r="F19" s="56"/>
      <c r="G19" s="527">
        <f>SUM(G13:G18)/5</f>
        <v>1.2</v>
      </c>
      <c r="H19" s="109"/>
      <c r="I19" s="56"/>
      <c r="J19" s="56"/>
      <c r="K19" s="56"/>
      <c r="L19" s="56"/>
      <c r="M19" s="56"/>
      <c r="N19" s="56"/>
      <c r="O19" s="56"/>
      <c r="P19" s="56"/>
      <c r="Q19" s="56"/>
      <c r="R19" s="56"/>
      <c r="S19" s="56"/>
      <c r="T19" s="109">
        <f>SUM(T13:T18)</f>
        <v>0.23250000000000004</v>
      </c>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F19" s="65">
        <f>12+4+2+6+6+11+4+1+5+2+5+5+8+5</f>
        <v>76</v>
      </c>
      <c r="BK19" s="64"/>
    </row>
    <row r="20" spans="2:63" s="65" customFormat="1" ht="11.65" customHeight="1" x14ac:dyDescent="0.35">
      <c r="B20" s="107"/>
      <c r="C20" s="56"/>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1.65" customHeight="1" x14ac:dyDescent="0.35">
      <c r="B21" s="107"/>
      <c r="C21" s="111"/>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0"/>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2"/>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1.6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1.6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E25" s="110"/>
      <c r="BK25" s="64"/>
    </row>
    <row r="26" spans="2:63" s="65" customFormat="1" ht="11.65" customHeight="1" x14ac:dyDescent="0.35">
      <c r="B26" s="107"/>
      <c r="C26" s="56"/>
      <c r="D26" s="109"/>
      <c r="E26" s="56"/>
      <c r="F26" s="56"/>
      <c r="G26" s="315"/>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E26" s="110"/>
      <c r="BK26" s="64"/>
    </row>
    <row r="27" spans="2:63" s="65" customFormat="1" ht="11.6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E27" s="110"/>
      <c r="BK27" s="64"/>
    </row>
    <row r="28" spans="2:63" s="65" customFormat="1" ht="14.15"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E28" s="110"/>
      <c r="BK28" s="64"/>
    </row>
    <row r="29" spans="2:63" s="65" customFormat="1" ht="11.65" customHeight="1" x14ac:dyDescent="0.35">
      <c r="B29" s="107"/>
      <c r="C29"/>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1.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1.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1.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2.65"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2.6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1.65" customHeight="1" x14ac:dyDescent="0.35">
      <c r="B36" s="107"/>
      <c r="C36" s="56"/>
      <c r="D36" s="109"/>
      <c r="E36" s="56"/>
      <c r="F36" s="56"/>
      <c r="G36" s="56"/>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1.65" customHeight="1" x14ac:dyDescent="0.35">
      <c r="B37" s="107"/>
      <c r="C37" s="56"/>
      <c r="D37" s="109"/>
      <c r="E37" s="56"/>
      <c r="F37" s="56"/>
      <c r="G37" s="56"/>
      <c r="H37" s="56"/>
      <c r="I37" s="56"/>
      <c r="J37" s="56"/>
      <c r="K37" s="56"/>
      <c r="L37" s="56"/>
      <c r="M37" s="56"/>
      <c r="N37" s="56"/>
      <c r="O37" s="56"/>
      <c r="P37" s="56"/>
      <c r="Q37" s="56"/>
      <c r="R37" s="56"/>
      <c r="S37" s="56"/>
      <c r="T37" s="56"/>
      <c r="U37" s="56"/>
      <c r="V37" s="56"/>
      <c r="W37" s="56"/>
      <c r="X37" s="56"/>
      <c r="Y37" s="56"/>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4.15" customHeight="1" x14ac:dyDescent="0.35">
      <c r="C38" s="64"/>
      <c r="D38" s="64"/>
      <c r="E38" s="64"/>
      <c r="F38" s="64"/>
      <c r="G38" s="64"/>
      <c r="H38" s="64"/>
      <c r="I38" s="64"/>
      <c r="J38" s="64"/>
      <c r="K38" s="64"/>
      <c r="L38" s="64"/>
      <c r="M38" s="64"/>
      <c r="N38" s="64"/>
      <c r="O38" s="64"/>
      <c r="P38" s="64"/>
      <c r="Q38" s="64"/>
      <c r="R38" s="64"/>
      <c r="S38" s="64"/>
      <c r="T38" s="64"/>
      <c r="U38" s="64"/>
      <c r="V38" s="64"/>
      <c r="W38" s="64"/>
      <c r="X38" s="64"/>
      <c r="Y38" s="64"/>
      <c r="Z38" s="107"/>
      <c r="AA38" s="64"/>
      <c r="AB38" s="56"/>
      <c r="AC38" s="56"/>
      <c r="AD38" s="56"/>
      <c r="AE38" s="56"/>
      <c r="AF38" s="64"/>
      <c r="AG38" s="64"/>
      <c r="AH38" s="64"/>
      <c r="AI38" s="56"/>
      <c r="AJ38" s="56"/>
      <c r="AK38" s="56"/>
      <c r="AL38" s="64"/>
      <c r="AM38" s="64"/>
      <c r="AN38" s="64"/>
      <c r="AO38" s="64"/>
      <c r="AP38" s="56"/>
      <c r="AQ38" s="56"/>
      <c r="AR38" s="64"/>
      <c r="AS38" s="64"/>
      <c r="AT38" s="64"/>
      <c r="BK38" s="64"/>
    </row>
    <row r="39" spans="2:63" s="65" customFormat="1" ht="11.65" customHeight="1" x14ac:dyDescent="0.35">
      <c r="C39" s="64"/>
      <c r="D39" s="64"/>
      <c r="E39" s="64"/>
      <c r="F39" s="64"/>
      <c r="G39" s="64"/>
      <c r="H39" s="64"/>
      <c r="I39" s="64"/>
      <c r="J39" s="64"/>
      <c r="K39" s="64"/>
      <c r="L39" s="64"/>
      <c r="M39" s="64"/>
      <c r="N39" s="64"/>
      <c r="O39" s="64"/>
      <c r="P39" s="64"/>
      <c r="Q39" s="64"/>
      <c r="R39" s="64"/>
      <c r="S39" s="64"/>
      <c r="T39" s="64"/>
      <c r="U39" s="64"/>
      <c r="V39" s="64"/>
      <c r="W39" s="64"/>
      <c r="X39" s="64"/>
      <c r="Y39" s="64"/>
      <c r="Z39" s="107"/>
      <c r="AA39" s="64"/>
      <c r="AB39" s="56"/>
      <c r="AC39" s="56"/>
      <c r="AD39" s="56"/>
      <c r="AE39" s="56"/>
      <c r="AF39" s="64"/>
      <c r="AG39" s="64"/>
      <c r="AH39" s="64"/>
      <c r="AI39" s="56"/>
      <c r="AJ39" s="56"/>
      <c r="AK39" s="56"/>
      <c r="AL39" s="64"/>
      <c r="AM39" s="64"/>
      <c r="AN39" s="64"/>
      <c r="AO39" s="64"/>
      <c r="AP39" s="56"/>
      <c r="AQ39" s="56"/>
      <c r="AR39" s="64"/>
      <c r="AS39" s="64"/>
      <c r="AT39" s="64"/>
      <c r="BK39" s="64"/>
    </row>
    <row r="40" spans="2:63" s="65" customFormat="1" ht="11.65" customHeight="1" x14ac:dyDescent="0.35">
      <c r="C40" s="64"/>
      <c r="D40" s="64"/>
      <c r="E40" s="64"/>
      <c r="F40" s="64"/>
      <c r="G40" s="64"/>
      <c r="H40" s="64"/>
      <c r="I40" s="64"/>
      <c r="J40" s="64"/>
      <c r="K40" s="64"/>
      <c r="L40" s="64"/>
      <c r="M40" s="64"/>
      <c r="N40" s="64"/>
      <c r="O40" s="64"/>
      <c r="P40" s="64"/>
      <c r="Q40" s="64"/>
      <c r="R40" s="64"/>
      <c r="S40" s="64"/>
      <c r="T40" s="64"/>
      <c r="U40" s="64"/>
      <c r="V40" s="64"/>
      <c r="W40" s="64"/>
      <c r="X40" s="64"/>
      <c r="Y40" s="64"/>
      <c r="Z40" s="107"/>
      <c r="AA40" s="64"/>
      <c r="AB40" s="56"/>
      <c r="AC40" s="56"/>
      <c r="AD40" s="56"/>
      <c r="AE40" s="56"/>
      <c r="AF40" s="64"/>
      <c r="AG40" s="64"/>
      <c r="AH40" s="64"/>
      <c r="AI40" s="56"/>
      <c r="AJ40" s="56"/>
      <c r="AK40" s="56"/>
      <c r="AL40" s="64"/>
      <c r="AM40" s="64"/>
      <c r="AN40" s="64"/>
      <c r="AO40" s="64"/>
      <c r="AP40" s="56"/>
      <c r="AQ40" s="56"/>
      <c r="AR40" s="64"/>
      <c r="AS40" s="64"/>
      <c r="AT40" s="64"/>
      <c r="BK40" s="64"/>
    </row>
    <row r="41" spans="2:63" s="65" customFormat="1" ht="11.65" customHeight="1" x14ac:dyDescent="0.35">
      <c r="C41" s="64"/>
      <c r="D41" s="64"/>
      <c r="E41" s="64"/>
      <c r="F41" s="64"/>
      <c r="G41" s="64"/>
      <c r="H41" s="64"/>
      <c r="I41" s="64"/>
      <c r="J41" s="64"/>
      <c r="K41" s="64"/>
      <c r="L41" s="64"/>
      <c r="M41" s="64"/>
      <c r="N41" s="64"/>
      <c r="O41" s="64"/>
      <c r="P41" s="64"/>
      <c r="Q41" s="64"/>
      <c r="R41" s="64"/>
      <c r="S41" s="64"/>
      <c r="T41" s="64"/>
      <c r="U41" s="64"/>
      <c r="V41" s="64"/>
      <c r="W41" s="64"/>
      <c r="X41" s="64"/>
      <c r="Y41" s="64"/>
      <c r="Z41" s="107"/>
      <c r="AA41" s="64"/>
      <c r="AB41" s="56"/>
      <c r="AC41" s="56"/>
      <c r="AD41" s="56"/>
      <c r="AE41" s="56"/>
      <c r="AF41" s="64"/>
      <c r="AG41" s="64"/>
      <c r="AH41" s="64"/>
      <c r="AI41" s="56"/>
      <c r="AJ41" s="56"/>
      <c r="AK41" s="56"/>
      <c r="AL41" s="64"/>
      <c r="AM41" s="64"/>
      <c r="AN41" s="64"/>
      <c r="AO41" s="64"/>
      <c r="AP41" s="56"/>
      <c r="AQ41" s="56"/>
      <c r="AR41" s="64"/>
      <c r="AS41" s="64"/>
      <c r="AT41" s="64"/>
      <c r="BK41" s="64"/>
    </row>
  </sheetData>
  <sheetProtection selectLockedCells="1" selectUnlockedCells="1"/>
  <mergeCells count="59">
    <mergeCell ref="AM7:AT7"/>
    <mergeCell ref="AU7:BJ8"/>
    <mergeCell ref="B7:C7"/>
    <mergeCell ref="D7:Z7"/>
    <mergeCell ref="AA7:AB7"/>
    <mergeCell ref="AC7:AJ7"/>
    <mergeCell ref="AK7:AL7"/>
    <mergeCell ref="B2:B6"/>
    <mergeCell ref="AV2:BJ2"/>
    <mergeCell ref="AV3:BJ3"/>
    <mergeCell ref="AV4:BJ4"/>
    <mergeCell ref="AV5:BJ6"/>
    <mergeCell ref="C5:Q6"/>
    <mergeCell ref="R5:AI6"/>
    <mergeCell ref="AJ5:AU6"/>
    <mergeCell ref="C2:Q4"/>
    <mergeCell ref="R2:AI4"/>
    <mergeCell ref="AJ2:AU2"/>
    <mergeCell ref="AJ3:AU3"/>
    <mergeCell ref="AJ4:AU4"/>
    <mergeCell ref="AU9:BJ9"/>
    <mergeCell ref="B10:D10"/>
    <mergeCell ref="E10:T10"/>
    <mergeCell ref="U10:AT10"/>
    <mergeCell ref="AU10:BJ10"/>
    <mergeCell ref="K11:M11"/>
    <mergeCell ref="B8:C8"/>
    <mergeCell ref="D8:AL8"/>
    <mergeCell ref="AN8:AT8"/>
    <mergeCell ref="B9:AT9"/>
    <mergeCell ref="B11:B12"/>
    <mergeCell ref="C11:C12"/>
    <mergeCell ref="D11:D12"/>
    <mergeCell ref="E11:G11"/>
    <mergeCell ref="H11:J11"/>
    <mergeCell ref="N11:P11"/>
    <mergeCell ref="Q11:S11"/>
    <mergeCell ref="U11:U12"/>
    <mergeCell ref="V11:V12"/>
    <mergeCell ref="W11:W12"/>
    <mergeCell ref="AR11:AR12"/>
    <mergeCell ref="AS11:AS12"/>
    <mergeCell ref="Z11:Z12"/>
    <mergeCell ref="AA11:AA12"/>
    <mergeCell ref="AB11:AB12"/>
    <mergeCell ref="AC11:AC12"/>
    <mergeCell ref="AD11:AD12"/>
    <mergeCell ref="AE11:AE12"/>
    <mergeCell ref="X16:Y16"/>
    <mergeCell ref="AF11:AH11"/>
    <mergeCell ref="AI11:AI12"/>
    <mergeCell ref="AJ11:AJ12"/>
    <mergeCell ref="AK11:AQ11"/>
    <mergeCell ref="X11:Y11"/>
    <mergeCell ref="AT11:AT12"/>
    <mergeCell ref="AU11:AX11"/>
    <mergeCell ref="AY11:BB11"/>
    <mergeCell ref="BC11:BF11"/>
    <mergeCell ref="BG11:BJ11"/>
  </mergeCells>
  <conditionalFormatting sqref="G13:G14 G16:G18">
    <cfRule type="cellIs" dxfId="532" priority="53" stopIfTrue="1" operator="between">
      <formula>0.7</formula>
      <formula>0.8999</formula>
    </cfRule>
    <cfRule type="colorScale" priority="60">
      <colorScale>
        <cfvo type="min"/>
        <cfvo type="max"/>
        <color theme="0"/>
        <color theme="0" tint="-4.9989318521683403E-2"/>
      </colorScale>
    </cfRule>
    <cfRule type="cellIs" dxfId="531" priority="59" stopIfTrue="1" operator="greaterThan">
      <formula>1.05</formula>
    </cfRule>
    <cfRule type="cellIs" dxfId="530" priority="58" stopIfTrue="1" operator="between">
      <formula>0</formula>
      <formula>0.699</formula>
    </cfRule>
    <cfRule type="cellIs" dxfId="529" priority="57" stopIfTrue="1" operator="between">
      <formula>0.7</formula>
      <formula>0.8999</formula>
    </cfRule>
    <cfRule type="cellIs" dxfId="528" priority="56" stopIfTrue="1" operator="between">
      <formula>0.9</formula>
      <formula>1.05</formula>
    </cfRule>
    <cfRule type="cellIs" dxfId="527" priority="55" stopIfTrue="1" operator="greaterThan">
      <formula>1.05</formula>
    </cfRule>
    <cfRule type="cellIs" dxfId="526" priority="54" stopIfTrue="1" operator="between">
      <formula>0</formula>
      <formula>0.699</formula>
    </cfRule>
    <cfRule type="cellIs" dxfId="525" priority="52" stopIfTrue="1" operator="between">
      <formula>0.9</formula>
      <formula>1.05</formula>
    </cfRule>
    <cfRule type="colorScale" priority="51">
      <colorScale>
        <cfvo type="min"/>
        <cfvo type="max"/>
        <color theme="0"/>
        <color theme="0"/>
      </colorScale>
    </cfRule>
  </conditionalFormatting>
  <conditionalFormatting sqref="J13:J14 J16:J18">
    <cfRule type="cellIs" dxfId="524" priority="49" stopIfTrue="1" operator="greaterThan">
      <formula>1.05</formula>
    </cfRule>
    <cfRule type="cellIs" dxfId="523" priority="48" stopIfTrue="1" operator="between">
      <formula>0</formula>
      <formula>0.699</formula>
    </cfRule>
    <cfRule type="cellIs" dxfId="522" priority="47" stopIfTrue="1" operator="between">
      <formula>0.7</formula>
      <formula>0.8999</formula>
    </cfRule>
    <cfRule type="colorScale" priority="41">
      <colorScale>
        <cfvo type="min"/>
        <cfvo type="max"/>
        <color theme="0"/>
        <color theme="0"/>
      </colorScale>
    </cfRule>
    <cfRule type="cellIs" dxfId="521" priority="45" stopIfTrue="1" operator="greaterThan">
      <formula>1.05</formula>
    </cfRule>
    <cfRule type="cellIs" dxfId="520" priority="44" stopIfTrue="1" operator="between">
      <formula>0</formula>
      <formula>0.699</formula>
    </cfRule>
    <cfRule type="cellIs" dxfId="519" priority="43" stopIfTrue="1" operator="between">
      <formula>0.7</formula>
      <formula>0.8999</formula>
    </cfRule>
    <cfRule type="cellIs" dxfId="518" priority="42" stopIfTrue="1" operator="between">
      <formula>0.9</formula>
      <formula>1.05</formula>
    </cfRule>
    <cfRule type="cellIs" dxfId="517" priority="46" stopIfTrue="1" operator="between">
      <formula>0.9</formula>
      <formula>1.05</formula>
    </cfRule>
    <cfRule type="colorScale" priority="50">
      <colorScale>
        <cfvo type="min"/>
        <cfvo type="max"/>
        <color theme="0"/>
        <color theme="0" tint="-4.9989318521683403E-2"/>
      </colorScale>
    </cfRule>
  </conditionalFormatting>
  <conditionalFormatting sqref="M13:M14 M16:M18">
    <cfRule type="cellIs" dxfId="516" priority="38" stopIfTrue="1" operator="between">
      <formula>0</formula>
      <formula>0.699</formula>
    </cfRule>
    <cfRule type="cellIs" dxfId="515" priority="32" stopIfTrue="1" operator="between">
      <formula>0.9</formula>
      <formula>1.05</formula>
    </cfRule>
    <cfRule type="cellIs" dxfId="514" priority="33" stopIfTrue="1" operator="between">
      <formula>0.7</formula>
      <formula>0.8999</formula>
    </cfRule>
    <cfRule type="cellIs" dxfId="513" priority="34" stopIfTrue="1" operator="between">
      <formula>0</formula>
      <formula>0.699</formula>
    </cfRule>
    <cfRule type="cellIs" dxfId="512" priority="35" stopIfTrue="1" operator="greaterThan">
      <formula>1.05</formula>
    </cfRule>
    <cfRule type="cellIs" dxfId="511" priority="36" stopIfTrue="1" operator="between">
      <formula>0.9</formula>
      <formula>1.05</formula>
    </cfRule>
    <cfRule type="cellIs" dxfId="510" priority="37" stopIfTrue="1" operator="between">
      <formula>0.7</formula>
      <formula>0.8999</formula>
    </cfRule>
    <cfRule type="cellIs" dxfId="509" priority="39" stopIfTrue="1" operator="greaterThan">
      <formula>1.05</formula>
    </cfRule>
    <cfRule type="colorScale" priority="40">
      <colorScale>
        <cfvo type="min"/>
        <cfvo type="max"/>
        <color theme="0"/>
        <color theme="0" tint="-4.9989318521683403E-2"/>
      </colorScale>
    </cfRule>
    <cfRule type="colorScale" priority="31">
      <colorScale>
        <cfvo type="min"/>
        <cfvo type="max"/>
        <color theme="0"/>
        <color theme="0"/>
      </colorScale>
    </cfRule>
  </conditionalFormatting>
  <conditionalFormatting sqref="P13:P18">
    <cfRule type="cellIs" dxfId="508" priority="24" stopIfTrue="1" operator="between">
      <formula>0</formula>
      <formula>0.699</formula>
    </cfRule>
    <cfRule type="colorScale" priority="30">
      <colorScale>
        <cfvo type="min"/>
        <cfvo type="max"/>
        <color theme="0"/>
        <color theme="0" tint="-4.9989318521683403E-2"/>
      </colorScale>
    </cfRule>
    <cfRule type="cellIs" dxfId="507" priority="29" stopIfTrue="1" operator="greaterThan">
      <formula>1.05</formula>
    </cfRule>
    <cfRule type="cellIs" dxfId="506" priority="28" stopIfTrue="1" operator="between">
      <formula>0</formula>
      <formula>0.699</formula>
    </cfRule>
    <cfRule type="cellIs" dxfId="505" priority="27" stopIfTrue="1" operator="between">
      <formula>0.7</formula>
      <formula>0.8999</formula>
    </cfRule>
    <cfRule type="cellIs" dxfId="504" priority="26" stopIfTrue="1" operator="between">
      <formula>0.9</formula>
      <formula>1.05</formula>
    </cfRule>
    <cfRule type="cellIs" dxfId="503" priority="25" stopIfTrue="1" operator="greaterThan">
      <formula>1.05</formula>
    </cfRule>
    <cfRule type="cellIs" dxfId="502" priority="23" stopIfTrue="1" operator="between">
      <formula>0.7</formula>
      <formula>0.8999</formula>
    </cfRule>
    <cfRule type="cellIs" dxfId="501" priority="22" stopIfTrue="1" operator="between">
      <formula>0.9</formula>
      <formula>1.05</formula>
    </cfRule>
    <cfRule type="colorScale" priority="21">
      <colorScale>
        <cfvo type="min"/>
        <cfvo type="max"/>
        <color theme="0"/>
        <color theme="0"/>
      </colorScale>
    </cfRule>
  </conditionalFormatting>
  <conditionalFormatting sqref="S13:S15 S17:S18">
    <cfRule type="cellIs" dxfId="500" priority="15" stopIfTrue="1" operator="greaterThan">
      <formula>1.05</formula>
    </cfRule>
    <cfRule type="colorScale" priority="20">
      <colorScale>
        <cfvo type="min"/>
        <cfvo type="max"/>
        <color theme="0"/>
        <color theme="0" tint="-4.9989318521683403E-2"/>
      </colorScale>
    </cfRule>
    <cfRule type="cellIs" dxfId="499" priority="19" stopIfTrue="1" operator="greaterThan">
      <formula>1.05</formula>
    </cfRule>
    <cfRule type="cellIs" dxfId="498" priority="18" stopIfTrue="1" operator="between">
      <formula>0</formula>
      <formula>0.699</formula>
    </cfRule>
    <cfRule type="cellIs" dxfId="497" priority="17" stopIfTrue="1" operator="between">
      <formula>0.7</formula>
      <formula>0.8999</formula>
    </cfRule>
    <cfRule type="cellIs" dxfId="496" priority="16" stopIfTrue="1" operator="between">
      <formula>0.9</formula>
      <formula>1.05</formula>
    </cfRule>
    <cfRule type="cellIs" dxfId="495" priority="14" stopIfTrue="1" operator="between">
      <formula>0</formula>
      <formula>0.699</formula>
    </cfRule>
    <cfRule type="cellIs" dxfId="494" priority="13" stopIfTrue="1" operator="between">
      <formula>0.7</formula>
      <formula>0.8999</formula>
    </cfRule>
    <cfRule type="cellIs" dxfId="493" priority="12" stopIfTrue="1" operator="between">
      <formula>0.9</formula>
      <formula>1.05</formula>
    </cfRule>
    <cfRule type="colorScale" priority="11">
      <colorScale>
        <cfvo type="min"/>
        <cfvo type="max"/>
        <color theme="0"/>
        <color theme="0"/>
      </colorScale>
    </cfRule>
  </conditionalFormatting>
  <conditionalFormatting sqref="S16">
    <cfRule type="colorScale" priority="2">
      <colorScale>
        <cfvo type="min"/>
        <cfvo type="max"/>
        <color theme="0"/>
        <color rgb="FFFFEF9C"/>
      </colorScale>
    </cfRule>
    <cfRule type="cellIs" dxfId="492" priority="3" stopIfTrue="1" operator="between">
      <formula>0.9</formula>
      <formula>1.05</formula>
    </cfRule>
    <cfRule type="cellIs" dxfId="491" priority="4" stopIfTrue="1" operator="between">
      <formula>0.7</formula>
      <formula>0.8999</formula>
    </cfRule>
    <cfRule type="cellIs" dxfId="490" priority="5" stopIfTrue="1" operator="between">
      <formula>0</formula>
      <formula>0.699</formula>
    </cfRule>
    <cfRule type="cellIs" dxfId="489" priority="6" stopIfTrue="1" operator="greaterThan">
      <formula>1.05</formula>
    </cfRule>
    <cfRule type="cellIs" dxfId="488" priority="7" stopIfTrue="1" operator="between">
      <formula>0.9</formula>
      <formula>1.05</formula>
    </cfRule>
    <cfRule type="cellIs" dxfId="487" priority="9" stopIfTrue="1" operator="between">
      <formula>0</formula>
      <formula>0.699</formula>
    </cfRule>
    <cfRule type="cellIs" dxfId="486" priority="10" stopIfTrue="1" operator="greaterThan">
      <formula>1.05</formula>
    </cfRule>
    <cfRule type="colorScale" priority="1">
      <colorScale>
        <cfvo type="min"/>
        <cfvo type="max"/>
        <color theme="0"/>
        <color theme="0"/>
      </colorScale>
    </cfRule>
    <cfRule type="cellIs" dxfId="485" priority="8" stopIfTrue="1" operator="between">
      <formula>0.7</formula>
      <formula>0.8999</formula>
    </cfRule>
  </conditionalFormatting>
  <dataValidations count="10">
    <dataValidation type="list" operator="equal" allowBlank="1" showErrorMessage="1" sqref="AP19: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9:Z41">
      <formula1>"Eficacia,Eficiencia,Efectividad,"</formula1>
      <formula2>0</formula2>
    </dataValidation>
    <dataValidation operator="equal" allowBlank="1" showErrorMessage="1" sqref="AK7">
      <formula1>0</formula1>
      <formula2>0</formula2>
    </dataValidation>
    <dataValidation type="list" operator="equal" allowBlank="1" showErrorMessage="1" sqref="AK19: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1">
      <formula1>"Alcaldía Local,Central,Sectorial,"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E13:AE41">
      <formula1>"Alta ,Media ,Baja"</formula1>
      <formula2>0</formula2>
    </dataValidation>
    <dataValidation type="list" operator="equal" allowBlank="1" showErrorMessage="1" sqref="AI13:AI41">
      <formula1>"Gestión"</formula1>
      <formula2>0</formula2>
    </dataValidation>
    <dataValidation type="list" operator="equal" allowBlank="1" showErrorMessage="1" sqref="AJ13:AJ41">
      <formula1>",Distrital ,Dsitrital-Rural ,Distrital- Urbano,Entidad ,Localidad,UPZ,Departamental,Regional,Nacional"</formula1>
      <formula2>0</formula2>
    </dataValidation>
  </dataValidations>
  <printOptions horizontalCentered="1" verticalCentered="1"/>
  <pageMargins left="0.25" right="0.25" top="0.75" bottom="0.75" header="0.3" footer="0.3"/>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x14:formula1>
            <xm:f>'C:\Users\jhoan.rodriguez\Documents\Entrega Tania\POA 2023\[F-DS-524 _v3 POA Dir. Bienes V0 2022.xlsx]datos'!#REF!</xm:f>
          </x14:formula1>
          <xm:sqref>AP13:AQ18</xm:sqref>
        </x14:dataValidation>
        <x14:dataValidation type="list" allowBlank="1" showInputMessage="1" showErrorMessage="1">
          <x14:formula1>
            <xm:f>'C:\Users\jhoan.rodriguez\Documents\Entrega Tania\POA 2023\[F-DS-524 _v3 POA Dir. Bienes V0 2022.xlsx]datos'!#REF!</xm:f>
          </x14:formula1>
          <xm:sqref>AO13 AO15:AO18 AK13:AK18</xm:sqref>
        </x14:dataValidation>
        <x14:dataValidation type="list" allowBlank="1" showInputMessage="1" showErrorMessage="1">
          <x14:formula1>
            <xm:f>'C:\Users\luis.arias\Downloads\[F-DS-524_POA Dirección de Bienes 2023 MATRIZ DOFA.xlsx]datos'!#REF!</xm:f>
          </x14:formula1>
          <xm:sqref>AM7:AT7</xm:sqref>
        </x14:dataValidation>
        <x14:dataValidation type="list" errorStyle="information" operator="equal" showInputMessage="1" showErrorMessage="1" prompt="Escoja el Proceso del Menú desplegable">
          <x14:formula1>
            <xm:f>'C:\Users\luis.arias\Downloads\[F-DS-524_POA Dirección de Bienes 2023 MATRIZ DOFA.xlsx]datos'!#REF!</xm:f>
          </x14:formula1>
          <xm:sqref>D7:Z7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IQ41"/>
  <sheetViews>
    <sheetView showGridLines="0" topLeftCell="A9" zoomScale="70" zoomScaleNormal="70" workbookViewId="0">
      <pane xSplit="3" ySplit="4" topLeftCell="D15" activePane="bottomRight" state="frozen"/>
      <selection pane="topRight"/>
      <selection pane="bottomLeft"/>
      <selection pane="bottomRight" activeCell="Q16" sqref="Q16:T16"/>
    </sheetView>
  </sheetViews>
  <sheetFormatPr baseColWidth="10" defaultColWidth="20.54296875" defaultRowHeight="12.75" customHeight="1" x14ac:dyDescent="0.35"/>
  <cols>
    <col min="1" max="1" width="4.7265625" customWidth="1"/>
    <col min="2" max="2" width="10.54296875" style="228" customWidth="1"/>
    <col min="3" max="3" width="43.26953125" style="228" customWidth="1"/>
    <col min="4" max="4" width="9.1796875" style="228" customWidth="1"/>
    <col min="5" max="5" width="8.453125" style="228" customWidth="1"/>
    <col min="6" max="6" width="9.54296875" style="228" customWidth="1"/>
    <col min="7" max="7" width="16.7265625" style="228" customWidth="1"/>
    <col min="8" max="8" width="9.54296875" style="228" customWidth="1"/>
    <col min="9" max="9" width="8" style="228" customWidth="1"/>
    <col min="10" max="10" width="16.54296875" style="228" customWidth="1"/>
    <col min="11" max="11" width="11" style="228" customWidth="1"/>
    <col min="12" max="13" width="12" style="228" customWidth="1"/>
    <col min="14" max="14" width="10.1796875" style="228" customWidth="1"/>
    <col min="15" max="15" width="10.7265625" style="228" customWidth="1"/>
    <col min="16" max="16" width="10.81640625" style="228" customWidth="1"/>
    <col min="17" max="17" width="11" style="228" customWidth="1"/>
    <col min="18" max="18" width="13" style="228" customWidth="1"/>
    <col min="19" max="19" width="11.54296875" style="228" customWidth="1"/>
    <col min="20" max="20" width="11" style="228" customWidth="1"/>
    <col min="21" max="21" width="39.81640625" style="228" customWidth="1"/>
    <col min="22" max="22" width="44.1796875" style="228" customWidth="1"/>
    <col min="23" max="25" width="20.54296875" style="228" customWidth="1"/>
    <col min="26" max="36" width="20.54296875" style="229" customWidth="1"/>
    <col min="37" max="37" width="46.1796875" style="229" customWidth="1"/>
    <col min="38" max="38" width="41.54296875" style="229" customWidth="1"/>
    <col min="39" max="39" width="50.81640625" style="229" customWidth="1"/>
    <col min="40" max="42" width="20.54296875" style="229" customWidth="1"/>
    <col min="43" max="43" width="20" style="229" customWidth="1"/>
    <col min="44" max="48" width="20.54296875" style="229" customWidth="1"/>
    <col min="49" max="49" width="48.1796875" style="229" customWidth="1"/>
    <col min="50" max="50" width="33.7265625" style="228" customWidth="1"/>
    <col min="51" max="54" width="20.54296875" style="228" customWidth="1"/>
    <col min="55" max="55" width="8.7265625" style="228" customWidth="1"/>
    <col min="56" max="56" width="9" style="228" customWidth="1"/>
    <col min="57" max="57" width="39" style="228" customWidth="1"/>
    <col min="58" max="58" width="32.1796875" style="228" customWidth="1"/>
    <col min="59" max="59" width="17" style="228" customWidth="1"/>
    <col min="60" max="60" width="16" style="228" customWidth="1"/>
    <col min="61" max="61" width="51.54296875" style="228" customWidth="1"/>
    <col min="62" max="62" width="36" style="228" customWidth="1"/>
    <col min="63" max="251" width="20.54296875" style="228" customWidth="1"/>
  </cols>
  <sheetData>
    <row r="1" spans="2:62" ht="12.75" customHeight="1" thickBot="1" x14ac:dyDescent="0.4"/>
    <row r="2" spans="2:62" ht="24" customHeight="1" thickBot="1" x14ac:dyDescent="0.4">
      <c r="B2" s="804"/>
      <c r="C2" s="792" t="s">
        <v>7</v>
      </c>
      <c r="D2" s="793"/>
      <c r="E2" s="793"/>
      <c r="F2" s="793"/>
      <c r="G2" s="793"/>
      <c r="H2" s="793"/>
      <c r="I2" s="793"/>
      <c r="J2" s="793"/>
      <c r="K2" s="793"/>
      <c r="L2" s="793"/>
      <c r="M2" s="793"/>
      <c r="N2" s="793"/>
      <c r="O2" s="793"/>
      <c r="P2" s="793"/>
      <c r="Q2" s="794"/>
      <c r="R2" s="798" t="s">
        <v>8</v>
      </c>
      <c r="S2" s="799"/>
      <c r="T2" s="799"/>
      <c r="U2" s="799"/>
      <c r="V2" s="799"/>
      <c r="W2" s="799"/>
      <c r="X2" s="799"/>
      <c r="Y2" s="799"/>
      <c r="Z2" s="799"/>
      <c r="AA2" s="799"/>
      <c r="AB2" s="799"/>
      <c r="AC2" s="799"/>
      <c r="AD2" s="799"/>
      <c r="AE2" s="799"/>
      <c r="AF2" s="799"/>
      <c r="AG2" s="799"/>
      <c r="AH2" s="799"/>
      <c r="AI2" s="800"/>
      <c r="AJ2" s="813" t="s">
        <v>9</v>
      </c>
      <c r="AK2" s="814"/>
      <c r="AL2" s="814"/>
      <c r="AM2" s="814"/>
      <c r="AN2" s="814"/>
      <c r="AO2" s="814"/>
      <c r="AP2" s="814"/>
      <c r="AQ2" s="814"/>
      <c r="AR2" s="814"/>
      <c r="AS2" s="814"/>
      <c r="AT2" s="814"/>
      <c r="AU2" s="815"/>
      <c r="AV2" s="777" t="s">
        <v>10</v>
      </c>
      <c r="AW2" s="778"/>
      <c r="AX2" s="778"/>
      <c r="AY2" s="778"/>
      <c r="AZ2" s="778"/>
      <c r="BA2" s="778"/>
      <c r="BB2" s="778"/>
      <c r="BC2" s="778"/>
      <c r="BD2" s="778"/>
      <c r="BE2" s="778"/>
      <c r="BF2" s="778"/>
      <c r="BG2" s="778"/>
      <c r="BH2" s="778"/>
      <c r="BI2" s="778"/>
      <c r="BJ2" s="779"/>
    </row>
    <row r="3" spans="2:62" ht="22.5" customHeight="1" thickBot="1" x14ac:dyDescent="0.4">
      <c r="B3" s="805"/>
      <c r="C3" s="807"/>
      <c r="D3" s="808"/>
      <c r="E3" s="808"/>
      <c r="F3" s="808"/>
      <c r="G3" s="808"/>
      <c r="H3" s="808"/>
      <c r="I3" s="808"/>
      <c r="J3" s="808"/>
      <c r="K3" s="808"/>
      <c r="L3" s="808"/>
      <c r="M3" s="808"/>
      <c r="N3" s="808"/>
      <c r="O3" s="808"/>
      <c r="P3" s="808"/>
      <c r="Q3" s="809"/>
      <c r="R3" s="810"/>
      <c r="S3" s="811"/>
      <c r="T3" s="811"/>
      <c r="U3" s="811"/>
      <c r="V3" s="811"/>
      <c r="W3" s="811"/>
      <c r="X3" s="811"/>
      <c r="Y3" s="811"/>
      <c r="Z3" s="811"/>
      <c r="AA3" s="811"/>
      <c r="AB3" s="811"/>
      <c r="AC3" s="811"/>
      <c r="AD3" s="811"/>
      <c r="AE3" s="811"/>
      <c r="AF3" s="811"/>
      <c r="AG3" s="811"/>
      <c r="AH3" s="811"/>
      <c r="AI3" s="812"/>
      <c r="AJ3" s="813" t="s">
        <v>11</v>
      </c>
      <c r="AK3" s="814"/>
      <c r="AL3" s="814"/>
      <c r="AM3" s="814"/>
      <c r="AN3" s="814"/>
      <c r="AO3" s="814"/>
      <c r="AP3" s="814"/>
      <c r="AQ3" s="814"/>
      <c r="AR3" s="814"/>
      <c r="AS3" s="814"/>
      <c r="AT3" s="814"/>
      <c r="AU3" s="815"/>
      <c r="AV3" s="780">
        <v>3</v>
      </c>
      <c r="AW3" s="781"/>
      <c r="AX3" s="781"/>
      <c r="AY3" s="781"/>
      <c r="AZ3" s="781"/>
      <c r="BA3" s="781"/>
      <c r="BB3" s="781"/>
      <c r="BC3" s="781"/>
      <c r="BD3" s="781"/>
      <c r="BE3" s="781"/>
      <c r="BF3" s="781"/>
      <c r="BG3" s="781"/>
      <c r="BH3" s="781"/>
      <c r="BI3" s="781"/>
      <c r="BJ3" s="782"/>
    </row>
    <row r="4" spans="2:62" ht="24" customHeight="1" thickBot="1" x14ac:dyDescent="0.4">
      <c r="B4" s="805"/>
      <c r="C4" s="795"/>
      <c r="D4" s="796"/>
      <c r="E4" s="796"/>
      <c r="F4" s="796"/>
      <c r="G4" s="796"/>
      <c r="H4" s="796"/>
      <c r="I4" s="796"/>
      <c r="J4" s="796"/>
      <c r="K4" s="796"/>
      <c r="L4" s="796"/>
      <c r="M4" s="796"/>
      <c r="N4" s="796"/>
      <c r="O4" s="796"/>
      <c r="P4" s="796"/>
      <c r="Q4" s="797"/>
      <c r="R4" s="801"/>
      <c r="S4" s="802"/>
      <c r="T4" s="802"/>
      <c r="U4" s="802"/>
      <c r="V4" s="802"/>
      <c r="W4" s="802"/>
      <c r="X4" s="802"/>
      <c r="Y4" s="802"/>
      <c r="Z4" s="802"/>
      <c r="AA4" s="802"/>
      <c r="AB4" s="802"/>
      <c r="AC4" s="802"/>
      <c r="AD4" s="802"/>
      <c r="AE4" s="802"/>
      <c r="AF4" s="802"/>
      <c r="AG4" s="802"/>
      <c r="AH4" s="802"/>
      <c r="AI4" s="803"/>
      <c r="AJ4" s="813" t="s">
        <v>12</v>
      </c>
      <c r="AK4" s="814"/>
      <c r="AL4" s="814"/>
      <c r="AM4" s="814"/>
      <c r="AN4" s="814"/>
      <c r="AO4" s="814"/>
      <c r="AP4" s="814"/>
      <c r="AQ4" s="814"/>
      <c r="AR4" s="814"/>
      <c r="AS4" s="814"/>
      <c r="AT4" s="814"/>
      <c r="AU4" s="815"/>
      <c r="AV4" s="783">
        <v>42741</v>
      </c>
      <c r="AW4" s="784"/>
      <c r="AX4" s="784"/>
      <c r="AY4" s="784"/>
      <c r="AZ4" s="784"/>
      <c r="BA4" s="784"/>
      <c r="BB4" s="784"/>
      <c r="BC4" s="784"/>
      <c r="BD4" s="784"/>
      <c r="BE4" s="784"/>
      <c r="BF4" s="784"/>
      <c r="BG4" s="784"/>
      <c r="BH4" s="784"/>
      <c r="BI4" s="784"/>
      <c r="BJ4" s="785"/>
    </row>
    <row r="5" spans="2:62" ht="18" customHeight="1" x14ac:dyDescent="0.35">
      <c r="B5" s="805"/>
      <c r="C5" s="792" t="s">
        <v>13</v>
      </c>
      <c r="D5" s="793"/>
      <c r="E5" s="793"/>
      <c r="F5" s="793"/>
      <c r="G5" s="793"/>
      <c r="H5" s="793"/>
      <c r="I5" s="793"/>
      <c r="J5" s="793"/>
      <c r="K5" s="793"/>
      <c r="L5" s="793"/>
      <c r="M5" s="793"/>
      <c r="N5" s="793"/>
      <c r="O5" s="793"/>
      <c r="P5" s="793"/>
      <c r="Q5" s="794"/>
      <c r="R5" s="798" t="s">
        <v>14</v>
      </c>
      <c r="S5" s="799"/>
      <c r="T5" s="799"/>
      <c r="U5" s="799"/>
      <c r="V5" s="799"/>
      <c r="W5" s="799"/>
      <c r="X5" s="799"/>
      <c r="Y5" s="799"/>
      <c r="Z5" s="799"/>
      <c r="AA5" s="799"/>
      <c r="AB5" s="799"/>
      <c r="AC5" s="799"/>
      <c r="AD5" s="799"/>
      <c r="AE5" s="799"/>
      <c r="AF5" s="799"/>
      <c r="AG5" s="799"/>
      <c r="AH5" s="799"/>
      <c r="AI5" s="800"/>
      <c r="AJ5" s="792" t="s">
        <v>15</v>
      </c>
      <c r="AK5" s="793"/>
      <c r="AL5" s="793"/>
      <c r="AM5" s="793"/>
      <c r="AN5" s="793"/>
      <c r="AO5" s="793"/>
      <c r="AP5" s="793"/>
      <c r="AQ5" s="793"/>
      <c r="AR5" s="793"/>
      <c r="AS5" s="793"/>
      <c r="AT5" s="793"/>
      <c r="AU5" s="794"/>
      <c r="AV5" s="786" t="s">
        <v>16</v>
      </c>
      <c r="AW5" s="787"/>
      <c r="AX5" s="787"/>
      <c r="AY5" s="787"/>
      <c r="AZ5" s="787"/>
      <c r="BA5" s="787"/>
      <c r="BB5" s="787"/>
      <c r="BC5" s="787"/>
      <c r="BD5" s="787"/>
      <c r="BE5" s="787"/>
      <c r="BF5" s="787"/>
      <c r="BG5" s="787"/>
      <c r="BH5" s="787"/>
      <c r="BI5" s="787"/>
      <c r="BJ5" s="788"/>
    </row>
    <row r="6" spans="2:62" ht="20.25" customHeight="1" thickBot="1" x14ac:dyDescent="0.4">
      <c r="B6" s="806"/>
      <c r="C6" s="795"/>
      <c r="D6" s="796"/>
      <c r="E6" s="796"/>
      <c r="F6" s="796"/>
      <c r="G6" s="796"/>
      <c r="H6" s="796"/>
      <c r="I6" s="796"/>
      <c r="J6" s="796"/>
      <c r="K6" s="796"/>
      <c r="L6" s="796"/>
      <c r="M6" s="796"/>
      <c r="N6" s="796"/>
      <c r="O6" s="796"/>
      <c r="P6" s="796"/>
      <c r="Q6" s="797"/>
      <c r="R6" s="801"/>
      <c r="S6" s="802"/>
      <c r="T6" s="802"/>
      <c r="U6" s="802"/>
      <c r="V6" s="802"/>
      <c r="W6" s="802"/>
      <c r="X6" s="802"/>
      <c r="Y6" s="802"/>
      <c r="Z6" s="802"/>
      <c r="AA6" s="802"/>
      <c r="AB6" s="802"/>
      <c r="AC6" s="802"/>
      <c r="AD6" s="802"/>
      <c r="AE6" s="802"/>
      <c r="AF6" s="802"/>
      <c r="AG6" s="802"/>
      <c r="AH6" s="802"/>
      <c r="AI6" s="803"/>
      <c r="AJ6" s="795"/>
      <c r="AK6" s="796"/>
      <c r="AL6" s="796"/>
      <c r="AM6" s="796"/>
      <c r="AN6" s="796"/>
      <c r="AO6" s="796"/>
      <c r="AP6" s="796"/>
      <c r="AQ6" s="796"/>
      <c r="AR6" s="796"/>
      <c r="AS6" s="796"/>
      <c r="AT6" s="796"/>
      <c r="AU6" s="797"/>
      <c r="AV6" s="789"/>
      <c r="AW6" s="790"/>
      <c r="AX6" s="790"/>
      <c r="AY6" s="790"/>
      <c r="AZ6" s="790"/>
      <c r="BA6" s="790"/>
      <c r="BB6" s="790"/>
      <c r="BC6" s="790"/>
      <c r="BD6" s="790"/>
      <c r="BE6" s="790"/>
      <c r="BF6" s="790"/>
      <c r="BG6" s="790"/>
      <c r="BH6" s="790"/>
      <c r="BI6" s="790"/>
      <c r="BJ6" s="791"/>
    </row>
    <row r="7" spans="2:62" s="230" customFormat="1" ht="50.25" customHeight="1" x14ac:dyDescent="0.35">
      <c r="B7" s="820" t="s">
        <v>17</v>
      </c>
      <c r="C7" s="821"/>
      <c r="D7" s="1239" t="s">
        <v>830</v>
      </c>
      <c r="E7" s="1239"/>
      <c r="F7" s="1239"/>
      <c r="G7" s="1239"/>
      <c r="H7" s="1239"/>
      <c r="I7" s="1239"/>
      <c r="J7" s="1239"/>
      <c r="K7" s="1239"/>
      <c r="L7" s="1239"/>
      <c r="M7" s="1239"/>
      <c r="N7" s="1239"/>
      <c r="O7" s="1239"/>
      <c r="P7" s="1239"/>
      <c r="Q7" s="1239"/>
      <c r="R7" s="1239"/>
      <c r="S7" s="1239"/>
      <c r="T7" s="1239"/>
      <c r="U7" s="1239"/>
      <c r="V7" s="1239"/>
      <c r="W7" s="1239"/>
      <c r="X7" s="1239"/>
      <c r="Y7" s="1239"/>
      <c r="Z7" s="1239"/>
      <c r="AA7" s="823" t="s">
        <v>19</v>
      </c>
      <c r="AB7" s="823"/>
      <c r="AC7" s="1240" t="s">
        <v>831</v>
      </c>
      <c r="AD7" s="1240"/>
      <c r="AE7" s="1240"/>
      <c r="AF7" s="1240"/>
      <c r="AG7" s="1240"/>
      <c r="AH7" s="1240"/>
      <c r="AI7" s="1240"/>
      <c r="AJ7" s="1240"/>
      <c r="AK7" s="823" t="s">
        <v>21</v>
      </c>
      <c r="AL7" s="823"/>
      <c r="AM7" s="949"/>
      <c r="AN7" s="949"/>
      <c r="AO7" s="949"/>
      <c r="AP7" s="949"/>
      <c r="AQ7" s="949"/>
      <c r="AR7" s="949"/>
      <c r="AS7" s="949"/>
      <c r="AT7" s="949"/>
      <c r="AU7" s="825"/>
      <c r="AV7" s="825"/>
      <c r="AW7" s="825"/>
      <c r="AX7" s="825"/>
      <c r="AY7" s="825"/>
      <c r="AZ7" s="825"/>
      <c r="BA7" s="825"/>
      <c r="BB7" s="825"/>
      <c r="BC7" s="825"/>
      <c r="BD7" s="825"/>
      <c r="BE7" s="825"/>
      <c r="BF7" s="825"/>
      <c r="BG7" s="825"/>
      <c r="BH7" s="825"/>
      <c r="BI7" s="825"/>
      <c r="BJ7" s="826"/>
    </row>
    <row r="8" spans="2:62" s="230" customFormat="1" ht="49.15" customHeight="1" x14ac:dyDescent="0.35">
      <c r="B8" s="1234" t="s">
        <v>23</v>
      </c>
      <c r="C8" s="1235"/>
      <c r="D8" s="1208" t="s">
        <v>730</v>
      </c>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09"/>
      <c r="AF8" s="1209"/>
      <c r="AG8" s="1209"/>
      <c r="AH8" s="1209"/>
      <c r="AI8" s="1209"/>
      <c r="AJ8" s="1209"/>
      <c r="AK8" s="1209"/>
      <c r="AL8" s="1210"/>
      <c r="AM8" s="659" t="s">
        <v>25</v>
      </c>
      <c r="AN8" s="1236"/>
      <c r="AO8" s="1166"/>
      <c r="AP8" s="1166"/>
      <c r="AQ8" s="1166"/>
      <c r="AR8" s="1166"/>
      <c r="AS8" s="1166"/>
      <c r="AT8" s="1166"/>
      <c r="AU8" s="825"/>
      <c r="AV8" s="825"/>
      <c r="AW8" s="825"/>
      <c r="AX8" s="825"/>
      <c r="AY8" s="825"/>
      <c r="AZ8" s="825"/>
      <c r="BA8" s="825"/>
      <c r="BB8" s="825"/>
      <c r="BC8" s="825"/>
      <c r="BD8" s="825"/>
      <c r="BE8" s="825"/>
      <c r="BF8" s="825"/>
      <c r="BG8" s="825"/>
      <c r="BH8" s="825"/>
      <c r="BI8" s="825"/>
      <c r="BJ8" s="826"/>
    </row>
    <row r="9" spans="2:62" s="230" customFormat="1" ht="27.75" customHeight="1" x14ac:dyDescent="0.35">
      <c r="B9" s="839" t="s">
        <v>26</v>
      </c>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2" t="s">
        <v>27</v>
      </c>
      <c r="AV9" s="843"/>
      <c r="AW9" s="843"/>
      <c r="AX9" s="843"/>
      <c r="AY9" s="843"/>
      <c r="AZ9" s="843"/>
      <c r="BA9" s="843"/>
      <c r="BB9" s="843"/>
      <c r="BC9" s="843"/>
      <c r="BD9" s="843"/>
      <c r="BE9" s="843"/>
      <c r="BF9" s="843"/>
      <c r="BG9" s="843"/>
      <c r="BH9" s="843"/>
      <c r="BI9" s="843"/>
      <c r="BJ9" s="844"/>
    </row>
    <row r="10" spans="2:62" s="230" customFormat="1" ht="25.5" customHeight="1" x14ac:dyDescent="0.35">
      <c r="B10" s="841"/>
      <c r="C10" s="829"/>
      <c r="D10" s="829"/>
      <c r="E10" s="829" t="s">
        <v>28</v>
      </c>
      <c r="F10" s="829"/>
      <c r="G10" s="829"/>
      <c r="H10" s="829"/>
      <c r="I10" s="829"/>
      <c r="J10" s="829"/>
      <c r="K10" s="829"/>
      <c r="L10" s="829"/>
      <c r="M10" s="829"/>
      <c r="N10" s="829"/>
      <c r="O10" s="829"/>
      <c r="P10" s="829"/>
      <c r="Q10" s="829"/>
      <c r="R10" s="829"/>
      <c r="S10" s="829"/>
      <c r="T10" s="829"/>
      <c r="U10" s="829" t="s">
        <v>29</v>
      </c>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9"/>
      <c r="AS10" s="829"/>
      <c r="AT10" s="829"/>
      <c r="AU10" s="851"/>
      <c r="AV10" s="851"/>
      <c r="AW10" s="851"/>
      <c r="AX10" s="851"/>
      <c r="AY10" s="851"/>
      <c r="AZ10" s="851"/>
      <c r="BA10" s="851"/>
      <c r="BB10" s="851"/>
      <c r="BC10" s="851"/>
      <c r="BD10" s="851"/>
      <c r="BE10" s="851"/>
      <c r="BF10" s="851"/>
      <c r="BG10" s="851"/>
      <c r="BH10" s="851"/>
      <c r="BI10" s="851"/>
      <c r="BJ10" s="852"/>
    </row>
    <row r="11" spans="2:62" s="177" customFormat="1" ht="53.25" customHeight="1" x14ac:dyDescent="0.35">
      <c r="B11" s="1237" t="s">
        <v>30</v>
      </c>
      <c r="C11" s="1230" t="s">
        <v>31</v>
      </c>
      <c r="D11" s="1230" t="s">
        <v>32</v>
      </c>
      <c r="E11" s="829" t="s">
        <v>33</v>
      </c>
      <c r="F11" s="829"/>
      <c r="G11" s="829"/>
      <c r="H11" s="829" t="s">
        <v>34</v>
      </c>
      <c r="I11" s="829"/>
      <c r="J11" s="829"/>
      <c r="K11" s="829" t="s">
        <v>35</v>
      </c>
      <c r="L11" s="829"/>
      <c r="M11" s="829"/>
      <c r="N11" s="829" t="s">
        <v>36</v>
      </c>
      <c r="O11" s="829"/>
      <c r="P11" s="829"/>
      <c r="Q11" s="829" t="s">
        <v>37</v>
      </c>
      <c r="R11" s="829"/>
      <c r="S11" s="829"/>
      <c r="T11" s="231" t="s">
        <v>38</v>
      </c>
      <c r="U11" s="1230" t="s">
        <v>39</v>
      </c>
      <c r="V11" s="1230" t="s">
        <v>40</v>
      </c>
      <c r="W11" s="1230" t="s">
        <v>41</v>
      </c>
      <c r="X11" s="829" t="s">
        <v>42</v>
      </c>
      <c r="Y11" s="829"/>
      <c r="Z11" s="1232" t="s">
        <v>43</v>
      </c>
      <c r="AA11" s="1230" t="s">
        <v>44</v>
      </c>
      <c r="AB11" s="1230" t="s">
        <v>45</v>
      </c>
      <c r="AC11" s="1230" t="s">
        <v>46</v>
      </c>
      <c r="AD11" s="1230" t="s">
        <v>47</v>
      </c>
      <c r="AE11" s="1230" t="s">
        <v>48</v>
      </c>
      <c r="AF11" s="829" t="s">
        <v>49</v>
      </c>
      <c r="AG11" s="829"/>
      <c r="AH11" s="829"/>
      <c r="AI11" s="1230" t="s">
        <v>50</v>
      </c>
      <c r="AJ11" s="1230" t="s">
        <v>51</v>
      </c>
      <c r="AK11" s="847" t="s">
        <v>52</v>
      </c>
      <c r="AL11" s="848"/>
      <c r="AM11" s="848"/>
      <c r="AN11" s="848"/>
      <c r="AO11" s="848"/>
      <c r="AP11" s="848"/>
      <c r="AQ11" s="849"/>
      <c r="AR11" s="818" t="s">
        <v>53</v>
      </c>
      <c r="AS11" s="1230" t="s">
        <v>54</v>
      </c>
      <c r="AT11" s="1230" t="s">
        <v>55</v>
      </c>
      <c r="AU11" s="850" t="s">
        <v>56</v>
      </c>
      <c r="AV11" s="816" t="s">
        <v>56</v>
      </c>
      <c r="AW11" s="816" t="s">
        <v>56</v>
      </c>
      <c r="AX11" s="816" t="s">
        <v>56</v>
      </c>
      <c r="AY11" s="816" t="s">
        <v>57</v>
      </c>
      <c r="AZ11" s="816" t="s">
        <v>56</v>
      </c>
      <c r="BA11" s="816" t="s">
        <v>56</v>
      </c>
      <c r="BB11" s="816" t="s">
        <v>56</v>
      </c>
      <c r="BC11" s="816" t="s">
        <v>58</v>
      </c>
      <c r="BD11" s="816" t="s">
        <v>58</v>
      </c>
      <c r="BE11" s="816" t="s">
        <v>58</v>
      </c>
      <c r="BF11" s="816" t="s">
        <v>58</v>
      </c>
      <c r="BG11" s="816" t="s">
        <v>59</v>
      </c>
      <c r="BH11" s="816" t="s">
        <v>58</v>
      </c>
      <c r="BI11" s="816" t="s">
        <v>58</v>
      </c>
      <c r="BJ11" s="817" t="s">
        <v>58</v>
      </c>
    </row>
    <row r="12" spans="2:62" s="177" customFormat="1" ht="80.25" customHeight="1" x14ac:dyDescent="0.35">
      <c r="B12" s="1238"/>
      <c r="C12" s="1231"/>
      <c r="D12" s="1231"/>
      <c r="E12" s="232" t="s">
        <v>60</v>
      </c>
      <c r="F12" s="232" t="s">
        <v>61</v>
      </c>
      <c r="G12" s="232" t="s">
        <v>62</v>
      </c>
      <c r="H12" s="232" t="s">
        <v>60</v>
      </c>
      <c r="I12" s="232" t="s">
        <v>61</v>
      </c>
      <c r="J12" s="232" t="s">
        <v>62</v>
      </c>
      <c r="K12" s="232" t="s">
        <v>60</v>
      </c>
      <c r="L12" s="232" t="s">
        <v>61</v>
      </c>
      <c r="M12" s="232" t="s">
        <v>62</v>
      </c>
      <c r="N12" s="232" t="s">
        <v>60</v>
      </c>
      <c r="O12" s="232" t="s">
        <v>61</v>
      </c>
      <c r="P12" s="232" t="s">
        <v>62</v>
      </c>
      <c r="Q12" s="232" t="s">
        <v>60</v>
      </c>
      <c r="R12" s="232" t="s">
        <v>61</v>
      </c>
      <c r="S12" s="232" t="s">
        <v>62</v>
      </c>
      <c r="T12" s="179">
        <f>SUM(T13:T18)</f>
        <v>0.37599999999999995</v>
      </c>
      <c r="U12" s="1231"/>
      <c r="V12" s="1231"/>
      <c r="W12" s="1231"/>
      <c r="X12" s="233" t="s">
        <v>63</v>
      </c>
      <c r="Y12" s="233" t="s">
        <v>64</v>
      </c>
      <c r="Z12" s="1233"/>
      <c r="AA12" s="1231"/>
      <c r="AB12" s="1231"/>
      <c r="AC12" s="1231"/>
      <c r="AD12" s="1231"/>
      <c r="AE12" s="1231"/>
      <c r="AF12" s="232" t="s">
        <v>65</v>
      </c>
      <c r="AG12" s="232" t="s">
        <v>66</v>
      </c>
      <c r="AH12" s="233" t="s">
        <v>67</v>
      </c>
      <c r="AI12" s="1231"/>
      <c r="AJ12" s="1231"/>
      <c r="AK12" s="234" t="s">
        <v>68</v>
      </c>
      <c r="AL12" s="234" t="s">
        <v>69</v>
      </c>
      <c r="AM12" s="234" t="s">
        <v>70</v>
      </c>
      <c r="AN12" s="234" t="s">
        <v>174</v>
      </c>
      <c r="AO12" s="234" t="s">
        <v>71</v>
      </c>
      <c r="AP12" s="234" t="s">
        <v>72</v>
      </c>
      <c r="AQ12" s="234" t="s">
        <v>73</v>
      </c>
      <c r="AR12" s="819"/>
      <c r="AS12" s="1231"/>
      <c r="AT12" s="1231"/>
      <c r="AU12" s="235" t="s">
        <v>74</v>
      </c>
      <c r="AV12" s="236" t="s">
        <v>75</v>
      </c>
      <c r="AW12" s="236" t="s">
        <v>76</v>
      </c>
      <c r="AX12" s="236" t="s">
        <v>77</v>
      </c>
      <c r="AY12" s="236" t="s">
        <v>74</v>
      </c>
      <c r="AZ12" s="236" t="s">
        <v>75</v>
      </c>
      <c r="BA12" s="236" t="s">
        <v>76</v>
      </c>
      <c r="BB12" s="236" t="s">
        <v>77</v>
      </c>
      <c r="BC12" s="236" t="s">
        <v>74</v>
      </c>
      <c r="BD12" s="236" t="s">
        <v>75</v>
      </c>
      <c r="BE12" s="236" t="s">
        <v>76</v>
      </c>
      <c r="BF12" s="236" t="s">
        <v>77</v>
      </c>
      <c r="BG12" s="236" t="s">
        <v>74</v>
      </c>
      <c r="BH12" s="236" t="s">
        <v>75</v>
      </c>
      <c r="BI12" s="236" t="s">
        <v>76</v>
      </c>
      <c r="BJ12" s="237" t="s">
        <v>78</v>
      </c>
    </row>
    <row r="13" spans="2:62" s="230" customFormat="1" ht="156" customHeight="1" x14ac:dyDescent="0.35">
      <c r="B13" s="172">
        <v>1</v>
      </c>
      <c r="C13" s="321" t="s">
        <v>832</v>
      </c>
      <c r="D13" s="24">
        <v>0.18</v>
      </c>
      <c r="E13" s="25">
        <v>135</v>
      </c>
      <c r="F13" s="25">
        <v>135</v>
      </c>
      <c r="G13" s="18">
        <f>IF(ISERROR(F13/E13),"",(F13/E13))</f>
        <v>1</v>
      </c>
      <c r="H13" s="25">
        <v>17</v>
      </c>
      <c r="I13" s="238"/>
      <c r="J13" s="18">
        <f t="shared" ref="J13:J18" si="0">IF(ISERROR(I13/H13),"",(I13/H13))</f>
        <v>0</v>
      </c>
      <c r="K13" s="25">
        <v>17</v>
      </c>
      <c r="L13" s="238"/>
      <c r="M13" s="18">
        <f t="shared" ref="M13:M18" si="1">IF(ISERROR(L13/K13),"",(L13/K13))</f>
        <v>0</v>
      </c>
      <c r="N13" s="25">
        <v>6</v>
      </c>
      <c r="O13" s="238"/>
      <c r="P13" s="18">
        <v>0</v>
      </c>
      <c r="Q13" s="378">
        <f t="shared" ref="Q13:R15" si="2">SUM(E13,H13,K13,N13)</f>
        <v>175</v>
      </c>
      <c r="R13" s="378">
        <f t="shared" si="2"/>
        <v>135</v>
      </c>
      <c r="S13" s="380">
        <f>IF((IF(ISERROR(R13/Q13),0,(R13/Q13)))&gt;1,1,(IF(ISERROR(R13/Q13),0,(R13/Q13))))</f>
        <v>0.77142857142857146</v>
      </c>
      <c r="T13" s="380">
        <f>S13*D13</f>
        <v>0.13885714285714285</v>
      </c>
      <c r="U13" s="321" t="s">
        <v>833</v>
      </c>
      <c r="V13" s="321" t="s">
        <v>834</v>
      </c>
      <c r="W13" s="322" t="s">
        <v>835</v>
      </c>
      <c r="X13" s="1229" t="s">
        <v>836</v>
      </c>
      <c r="Y13" s="1229"/>
      <c r="Z13" s="322" t="s">
        <v>181</v>
      </c>
      <c r="AA13" s="323" t="s">
        <v>837</v>
      </c>
      <c r="AB13" s="322" t="s">
        <v>141</v>
      </c>
      <c r="AC13" s="322" t="s">
        <v>88</v>
      </c>
      <c r="AD13" s="322" t="s">
        <v>89</v>
      </c>
      <c r="AE13" s="322" t="s">
        <v>90</v>
      </c>
      <c r="AF13" s="323"/>
      <c r="AG13" s="323">
        <v>2022</v>
      </c>
      <c r="AH13" s="323">
        <v>2022</v>
      </c>
      <c r="AI13" s="322" t="s">
        <v>92</v>
      </c>
      <c r="AJ13" s="322" t="s">
        <v>93</v>
      </c>
      <c r="AK13" s="321" t="s">
        <v>380</v>
      </c>
      <c r="AL13" s="321" t="s">
        <v>838</v>
      </c>
      <c r="AM13" s="321" t="s">
        <v>839</v>
      </c>
      <c r="AN13" s="171"/>
      <c r="AO13" s="321" t="s">
        <v>840</v>
      </c>
      <c r="AP13" s="171" t="s">
        <v>213</v>
      </c>
      <c r="AQ13" s="171" t="s">
        <v>214</v>
      </c>
      <c r="AR13" s="323" t="s">
        <v>841</v>
      </c>
      <c r="AS13" s="324" t="s">
        <v>842</v>
      </c>
      <c r="AT13" s="323" t="s">
        <v>831</v>
      </c>
      <c r="AU13" s="471">
        <f>E13</f>
        <v>135</v>
      </c>
      <c r="AV13" s="716">
        <v>135</v>
      </c>
      <c r="AW13" s="476" t="s">
        <v>843</v>
      </c>
      <c r="AX13" s="465" t="s">
        <v>844</v>
      </c>
      <c r="AY13" s="242">
        <f>H13</f>
        <v>17</v>
      </c>
      <c r="AZ13" s="717"/>
      <c r="BA13" s="718"/>
      <c r="BB13" s="718"/>
      <c r="BC13" s="243">
        <f>K13</f>
        <v>17</v>
      </c>
      <c r="BD13" s="719"/>
      <c r="BE13" s="720"/>
      <c r="BF13" s="720"/>
      <c r="BG13" s="244">
        <f>N13</f>
        <v>6</v>
      </c>
      <c r="BH13" s="717"/>
      <c r="BI13" s="721"/>
      <c r="BJ13" s="722"/>
    </row>
    <row r="14" spans="2:62" s="230" customFormat="1" ht="124.5" customHeight="1" x14ac:dyDescent="0.35">
      <c r="B14" s="172">
        <v>2</v>
      </c>
      <c r="C14" s="321" t="s">
        <v>845</v>
      </c>
      <c r="D14" s="24">
        <v>0.18</v>
      </c>
      <c r="E14" s="325">
        <v>2</v>
      </c>
      <c r="F14" s="464">
        <v>2</v>
      </c>
      <c r="G14" s="18">
        <f t="shared" ref="G14:G18" si="3">IF(ISERROR(F14/E14),"",(F14/E14))</f>
        <v>1</v>
      </c>
      <c r="H14" s="325">
        <v>2</v>
      </c>
      <c r="I14" s="238"/>
      <c r="J14" s="18">
        <f t="shared" si="0"/>
        <v>0</v>
      </c>
      <c r="K14" s="325">
        <v>2</v>
      </c>
      <c r="L14" s="238"/>
      <c r="M14" s="18">
        <f t="shared" si="1"/>
        <v>0</v>
      </c>
      <c r="N14" s="325">
        <v>2</v>
      </c>
      <c r="O14" s="238"/>
      <c r="P14" s="18">
        <f t="shared" ref="P14:P18" si="4">IF(ISERROR(O14/N14),"",(O14/N14))</f>
        <v>0</v>
      </c>
      <c r="Q14" s="378">
        <f t="shared" si="2"/>
        <v>8</v>
      </c>
      <c r="R14" s="378">
        <f t="shared" si="2"/>
        <v>2</v>
      </c>
      <c r="S14" s="380">
        <f>IF((IF(ISERROR(R14/Q14),0,(R14/Q14)))&gt;1,1,(IF(ISERROR(R14/Q14),0,(R14/Q14))))</f>
        <v>0.25</v>
      </c>
      <c r="T14" s="380">
        <f>S14*D14</f>
        <v>4.4999999999999998E-2</v>
      </c>
      <c r="U14" s="321" t="s">
        <v>846</v>
      </c>
      <c r="V14" s="321" t="s">
        <v>847</v>
      </c>
      <c r="W14" s="322" t="s">
        <v>848</v>
      </c>
      <c r="X14" s="1229" t="s">
        <v>849</v>
      </c>
      <c r="Y14" s="1229"/>
      <c r="Z14" s="322" t="s">
        <v>181</v>
      </c>
      <c r="AA14" s="323" t="s">
        <v>736</v>
      </c>
      <c r="AB14" s="322" t="s">
        <v>141</v>
      </c>
      <c r="AC14" s="322" t="s">
        <v>88</v>
      </c>
      <c r="AD14" s="322" t="s">
        <v>89</v>
      </c>
      <c r="AE14" s="322" t="s">
        <v>90</v>
      </c>
      <c r="AF14" s="323"/>
      <c r="AG14" s="323">
        <v>2022</v>
      </c>
      <c r="AH14" s="323">
        <v>2022</v>
      </c>
      <c r="AI14" s="322" t="s">
        <v>92</v>
      </c>
      <c r="AJ14" s="322" t="s">
        <v>93</v>
      </c>
      <c r="AK14" s="321" t="s">
        <v>380</v>
      </c>
      <c r="AL14" s="321" t="s">
        <v>838</v>
      </c>
      <c r="AM14" s="321" t="s">
        <v>839</v>
      </c>
      <c r="AN14" s="171"/>
      <c r="AO14" s="321" t="s">
        <v>840</v>
      </c>
      <c r="AP14" s="171" t="s">
        <v>213</v>
      </c>
      <c r="AQ14" s="171" t="s">
        <v>214</v>
      </c>
      <c r="AR14" s="323" t="s">
        <v>841</v>
      </c>
      <c r="AS14" s="326" t="s">
        <v>850</v>
      </c>
      <c r="AT14" s="323" t="s">
        <v>831</v>
      </c>
      <c r="AU14" s="472">
        <v>2</v>
      </c>
      <c r="AV14" s="471">
        <v>2</v>
      </c>
      <c r="AW14" s="466" t="s">
        <v>851</v>
      </c>
      <c r="AX14" s="467" t="s">
        <v>852</v>
      </c>
      <c r="AY14" s="242"/>
      <c r="AZ14" s="242"/>
      <c r="BA14" s="251"/>
      <c r="BB14" s="251"/>
      <c r="BC14" s="252"/>
      <c r="BD14" s="252"/>
      <c r="BE14" s="254"/>
      <c r="BF14" s="254"/>
      <c r="BG14" s="242"/>
      <c r="BH14" s="242"/>
      <c r="BI14" s="255"/>
      <c r="BJ14" s="256"/>
    </row>
    <row r="15" spans="2:62" s="230" customFormat="1" ht="145.5" customHeight="1" x14ac:dyDescent="0.35">
      <c r="B15" s="172">
        <v>3</v>
      </c>
      <c r="C15" s="321" t="s">
        <v>853</v>
      </c>
      <c r="D15" s="24">
        <v>0.18</v>
      </c>
      <c r="E15" s="325">
        <v>6</v>
      </c>
      <c r="F15" s="475">
        <v>6</v>
      </c>
      <c r="G15" s="18">
        <f t="shared" si="3"/>
        <v>1</v>
      </c>
      <c r="H15" s="325">
        <v>2</v>
      </c>
      <c r="I15" s="238"/>
      <c r="J15" s="18">
        <f t="shared" si="0"/>
        <v>0</v>
      </c>
      <c r="K15" s="325">
        <v>4</v>
      </c>
      <c r="L15" s="238"/>
      <c r="M15" s="18">
        <f t="shared" si="1"/>
        <v>0</v>
      </c>
      <c r="N15" s="325">
        <v>2</v>
      </c>
      <c r="O15" s="238"/>
      <c r="P15" s="18">
        <f t="shared" si="4"/>
        <v>0</v>
      </c>
      <c r="Q15" s="378">
        <f t="shared" si="2"/>
        <v>14</v>
      </c>
      <c r="R15" s="378">
        <f t="shared" si="2"/>
        <v>6</v>
      </c>
      <c r="S15" s="380">
        <f>IF((IF(ISERROR(R15/Q15),0,(R15/Q15)))&gt;1,1,(IF(ISERROR(R15/Q15),0,(R15/Q15))))</f>
        <v>0.42857142857142855</v>
      </c>
      <c r="T15" s="380">
        <f>S15*D15</f>
        <v>7.7142857142857138E-2</v>
      </c>
      <c r="U15" s="321" t="s">
        <v>854</v>
      </c>
      <c r="V15" s="321" t="s">
        <v>855</v>
      </c>
      <c r="W15" s="322" t="s">
        <v>848</v>
      </c>
      <c r="X15" s="1229" t="s">
        <v>856</v>
      </c>
      <c r="Y15" s="1229"/>
      <c r="Z15" s="322" t="s">
        <v>181</v>
      </c>
      <c r="AA15" s="323" t="s">
        <v>736</v>
      </c>
      <c r="AB15" s="322" t="s">
        <v>141</v>
      </c>
      <c r="AC15" s="322" t="s">
        <v>88</v>
      </c>
      <c r="AD15" s="322" t="s">
        <v>89</v>
      </c>
      <c r="AE15" s="322" t="s">
        <v>90</v>
      </c>
      <c r="AF15" s="323"/>
      <c r="AG15" s="323">
        <v>2022</v>
      </c>
      <c r="AH15" s="323">
        <v>2022</v>
      </c>
      <c r="AI15" s="322" t="s">
        <v>92</v>
      </c>
      <c r="AJ15" s="322" t="s">
        <v>93</v>
      </c>
      <c r="AK15" s="321" t="s">
        <v>380</v>
      </c>
      <c r="AL15" s="321" t="s">
        <v>838</v>
      </c>
      <c r="AM15" s="321" t="s">
        <v>839</v>
      </c>
      <c r="AN15" s="171"/>
      <c r="AO15" s="321" t="s">
        <v>840</v>
      </c>
      <c r="AP15" s="171" t="s">
        <v>213</v>
      </c>
      <c r="AQ15" s="171" t="s">
        <v>214</v>
      </c>
      <c r="AR15" s="323" t="s">
        <v>841</v>
      </c>
      <c r="AS15" s="327" t="s">
        <v>857</v>
      </c>
      <c r="AT15" s="323" t="s">
        <v>831</v>
      </c>
      <c r="AU15" s="472">
        <v>6</v>
      </c>
      <c r="AV15" s="471">
        <v>6</v>
      </c>
      <c r="AW15" s="468" t="s">
        <v>858</v>
      </c>
      <c r="AX15" s="469" t="s">
        <v>852</v>
      </c>
      <c r="AY15" s="242"/>
      <c r="AZ15" s="242"/>
      <c r="BA15" s="251"/>
      <c r="BB15" s="251"/>
      <c r="BC15" s="252"/>
      <c r="BD15" s="252"/>
      <c r="BE15" s="253"/>
      <c r="BF15" s="254"/>
      <c r="BG15" s="242"/>
      <c r="BH15" s="242"/>
      <c r="BI15" s="255"/>
      <c r="BJ15" s="256"/>
    </row>
    <row r="16" spans="2:62" s="230" customFormat="1" ht="120.75" customHeight="1" x14ac:dyDescent="0.35">
      <c r="B16" s="172">
        <v>4</v>
      </c>
      <c r="C16" s="321" t="s">
        <v>859</v>
      </c>
      <c r="D16" s="24">
        <v>0.17</v>
      </c>
      <c r="E16" s="238">
        <v>1</v>
      </c>
      <c r="F16" s="238">
        <v>1</v>
      </c>
      <c r="G16" s="18">
        <f t="shared" si="3"/>
        <v>1</v>
      </c>
      <c r="H16" s="238">
        <v>1</v>
      </c>
      <c r="I16" s="238"/>
      <c r="J16" s="18">
        <f t="shared" si="0"/>
        <v>0</v>
      </c>
      <c r="K16" s="238">
        <v>1</v>
      </c>
      <c r="L16" s="238"/>
      <c r="M16" s="18">
        <f t="shared" si="1"/>
        <v>0</v>
      </c>
      <c r="N16" s="238">
        <v>1</v>
      </c>
      <c r="O16" s="238"/>
      <c r="P16" s="18">
        <f t="shared" si="4"/>
        <v>0</v>
      </c>
      <c r="Q16" s="238">
        <f>MAX(E16,H16,K16,N16)</f>
        <v>1</v>
      </c>
      <c r="R16" s="238">
        <f t="shared" ref="R16:R17" si="5">(SUM(F16,I16,L16,O16))/4</f>
        <v>0.25</v>
      </c>
      <c r="S16" s="18">
        <f t="shared" ref="S16:S17" si="6">IF(ISERROR(R16/Q16),"",(R16/Q16))</f>
        <v>0.25</v>
      </c>
      <c r="T16" s="27">
        <f t="shared" ref="T16:T17" si="7">S16*D16</f>
        <v>4.2500000000000003E-2</v>
      </c>
      <c r="U16" s="321" t="s">
        <v>860</v>
      </c>
      <c r="V16" s="321" t="s">
        <v>824</v>
      </c>
      <c r="W16" s="322" t="s">
        <v>275</v>
      </c>
      <c r="X16" s="1229" t="s">
        <v>860</v>
      </c>
      <c r="Y16" s="1229" t="s">
        <v>827</v>
      </c>
      <c r="Z16" s="322" t="s">
        <v>181</v>
      </c>
      <c r="AA16" s="323" t="s">
        <v>736</v>
      </c>
      <c r="AB16" s="322" t="s">
        <v>141</v>
      </c>
      <c r="AC16" s="322" t="s">
        <v>88</v>
      </c>
      <c r="AD16" s="322" t="s">
        <v>89</v>
      </c>
      <c r="AE16" s="322" t="s">
        <v>90</v>
      </c>
      <c r="AF16" s="328"/>
      <c r="AG16" s="323">
        <v>2022</v>
      </c>
      <c r="AH16" s="323">
        <v>2022</v>
      </c>
      <c r="AI16" s="322" t="s">
        <v>92</v>
      </c>
      <c r="AJ16" s="322" t="s">
        <v>93</v>
      </c>
      <c r="AK16" s="321" t="s">
        <v>94</v>
      </c>
      <c r="AL16" s="321" t="s">
        <v>838</v>
      </c>
      <c r="AM16" s="321" t="s">
        <v>839</v>
      </c>
      <c r="AN16" s="171"/>
      <c r="AO16" s="321" t="s">
        <v>840</v>
      </c>
      <c r="AP16" s="171" t="s">
        <v>213</v>
      </c>
      <c r="AQ16" s="171" t="s">
        <v>214</v>
      </c>
      <c r="AR16" s="323" t="s">
        <v>841</v>
      </c>
      <c r="AS16" s="327" t="s">
        <v>861</v>
      </c>
      <c r="AT16" s="323" t="s">
        <v>831</v>
      </c>
      <c r="AU16" s="473">
        <v>100</v>
      </c>
      <c r="AV16" s="474">
        <v>100</v>
      </c>
      <c r="AW16" s="470" t="s">
        <v>862</v>
      </c>
      <c r="AX16" s="470" t="s">
        <v>863</v>
      </c>
      <c r="AY16" s="263"/>
      <c r="AZ16" s="263"/>
      <c r="BA16" s="264"/>
      <c r="BB16" s="264"/>
      <c r="BC16" s="265"/>
      <c r="BD16" s="265"/>
      <c r="BE16" s="266"/>
      <c r="BF16" s="267"/>
      <c r="BG16" s="263"/>
      <c r="BH16" s="263"/>
      <c r="BI16" s="268"/>
      <c r="BJ16" s="269"/>
    </row>
    <row r="17" spans="2:63" s="230" customFormat="1" ht="123" customHeight="1" x14ac:dyDescent="0.35">
      <c r="B17" s="172">
        <v>5</v>
      </c>
      <c r="C17" s="321" t="s">
        <v>864</v>
      </c>
      <c r="D17" s="24">
        <v>0.18</v>
      </c>
      <c r="E17" s="238">
        <v>1</v>
      </c>
      <c r="F17" s="238">
        <v>1</v>
      </c>
      <c r="G17" s="18">
        <f t="shared" si="3"/>
        <v>1</v>
      </c>
      <c r="H17" s="238">
        <v>1</v>
      </c>
      <c r="I17" s="238"/>
      <c r="J17" s="18">
        <f t="shared" si="0"/>
        <v>0</v>
      </c>
      <c r="K17" s="238">
        <v>1</v>
      </c>
      <c r="L17" s="238"/>
      <c r="M17" s="18">
        <f t="shared" si="1"/>
        <v>0</v>
      </c>
      <c r="N17" s="238">
        <v>1</v>
      </c>
      <c r="O17" s="238"/>
      <c r="P17" s="18">
        <f t="shared" si="4"/>
        <v>0</v>
      </c>
      <c r="Q17" s="238">
        <f>MAX(E17,H17,K17,N17)</f>
        <v>1</v>
      </c>
      <c r="R17" s="238">
        <f t="shared" si="5"/>
        <v>0.25</v>
      </c>
      <c r="S17" s="18">
        <f t="shared" si="6"/>
        <v>0.25</v>
      </c>
      <c r="T17" s="27">
        <f t="shared" si="7"/>
        <v>4.4999999999999998E-2</v>
      </c>
      <c r="U17" s="321" t="s">
        <v>865</v>
      </c>
      <c r="V17" s="321" t="s">
        <v>866</v>
      </c>
      <c r="W17" s="322" t="s">
        <v>275</v>
      </c>
      <c r="X17" s="1229" t="s">
        <v>867</v>
      </c>
      <c r="Y17" s="1229"/>
      <c r="Z17" s="322" t="s">
        <v>181</v>
      </c>
      <c r="AA17" s="323" t="s">
        <v>736</v>
      </c>
      <c r="AB17" s="322" t="s">
        <v>141</v>
      </c>
      <c r="AC17" s="322" t="s">
        <v>88</v>
      </c>
      <c r="AD17" s="322" t="s">
        <v>89</v>
      </c>
      <c r="AE17" s="322" t="s">
        <v>90</v>
      </c>
      <c r="AF17" s="328"/>
      <c r="AG17" s="323">
        <v>2022</v>
      </c>
      <c r="AH17" s="323">
        <v>2022</v>
      </c>
      <c r="AI17" s="322" t="s">
        <v>92</v>
      </c>
      <c r="AJ17" s="322" t="s">
        <v>93</v>
      </c>
      <c r="AK17" s="321" t="s">
        <v>380</v>
      </c>
      <c r="AL17" s="321" t="s">
        <v>838</v>
      </c>
      <c r="AM17" s="321" t="s">
        <v>868</v>
      </c>
      <c r="AN17" s="171"/>
      <c r="AO17" s="321" t="s">
        <v>869</v>
      </c>
      <c r="AP17" s="171" t="s">
        <v>445</v>
      </c>
      <c r="AQ17" s="171" t="s">
        <v>214</v>
      </c>
      <c r="AR17" s="323" t="s">
        <v>841</v>
      </c>
      <c r="AS17" s="329" t="s">
        <v>870</v>
      </c>
      <c r="AT17" s="323" t="s">
        <v>831</v>
      </c>
      <c r="AU17" s="473">
        <v>100</v>
      </c>
      <c r="AV17" s="474">
        <v>100</v>
      </c>
      <c r="AW17" s="466" t="s">
        <v>871</v>
      </c>
      <c r="AX17" s="466" t="s">
        <v>872</v>
      </c>
      <c r="AY17" s="263"/>
      <c r="AZ17" s="263"/>
      <c r="BA17" s="264"/>
      <c r="BB17" s="264"/>
      <c r="BC17" s="265"/>
      <c r="BD17" s="265"/>
      <c r="BE17" s="266"/>
      <c r="BF17" s="267"/>
      <c r="BG17" s="263"/>
      <c r="BH17" s="263"/>
      <c r="BI17" s="268"/>
      <c r="BJ17" s="267"/>
    </row>
    <row r="18" spans="2:63" s="230" customFormat="1" ht="96.75" customHeight="1" x14ac:dyDescent="0.35">
      <c r="B18" s="172">
        <v>6</v>
      </c>
      <c r="C18" s="321" t="s">
        <v>873</v>
      </c>
      <c r="D18" s="24">
        <v>0.11</v>
      </c>
      <c r="E18" s="238">
        <v>1</v>
      </c>
      <c r="F18" s="238">
        <v>1</v>
      </c>
      <c r="G18" s="18">
        <f t="shared" si="3"/>
        <v>1</v>
      </c>
      <c r="H18" s="238">
        <v>1</v>
      </c>
      <c r="I18" s="25"/>
      <c r="J18" s="18">
        <f t="shared" si="0"/>
        <v>0</v>
      </c>
      <c r="K18" s="238">
        <v>1</v>
      </c>
      <c r="L18" s="25"/>
      <c r="M18" s="18">
        <f t="shared" si="1"/>
        <v>0</v>
      </c>
      <c r="N18" s="238">
        <v>1</v>
      </c>
      <c r="O18" s="25"/>
      <c r="P18" s="18">
        <f t="shared" si="4"/>
        <v>0</v>
      </c>
      <c r="Q18" s="238">
        <f>MAX(E18,H18,K18,N18)</f>
        <v>1</v>
      </c>
      <c r="R18" s="238">
        <f>(SUM(F18,I18,L18,O18))/4</f>
        <v>0.25</v>
      </c>
      <c r="S18" s="18">
        <f>IF(ISERROR(R18/Q18),"",(R18/Q18))</f>
        <v>0.25</v>
      </c>
      <c r="T18" s="27">
        <f>S18*D18</f>
        <v>2.75E-2</v>
      </c>
      <c r="U18" s="321" t="s">
        <v>874</v>
      </c>
      <c r="V18" s="321" t="s">
        <v>824</v>
      </c>
      <c r="W18" s="322" t="s">
        <v>275</v>
      </c>
      <c r="X18" s="1229" t="s">
        <v>874</v>
      </c>
      <c r="Y18" s="1229"/>
      <c r="Z18" s="322" t="s">
        <v>181</v>
      </c>
      <c r="AA18" s="323" t="s">
        <v>736</v>
      </c>
      <c r="AB18" s="322" t="s">
        <v>141</v>
      </c>
      <c r="AC18" s="322" t="s">
        <v>88</v>
      </c>
      <c r="AD18" s="322" t="s">
        <v>89</v>
      </c>
      <c r="AE18" s="322" t="s">
        <v>90</v>
      </c>
      <c r="AF18" s="330"/>
      <c r="AG18" s="323">
        <v>2022</v>
      </c>
      <c r="AH18" s="323">
        <v>2022</v>
      </c>
      <c r="AI18" s="322" t="s">
        <v>92</v>
      </c>
      <c r="AJ18" s="322" t="s">
        <v>93</v>
      </c>
      <c r="AK18" s="321" t="s">
        <v>94</v>
      </c>
      <c r="AL18" s="321" t="s">
        <v>838</v>
      </c>
      <c r="AM18" s="321" t="s">
        <v>839</v>
      </c>
      <c r="AN18" s="171"/>
      <c r="AO18" s="321" t="s">
        <v>840</v>
      </c>
      <c r="AP18" s="171" t="s">
        <v>258</v>
      </c>
      <c r="AQ18" s="171" t="s">
        <v>99</v>
      </c>
      <c r="AR18" s="323" t="s">
        <v>841</v>
      </c>
      <c r="AS18" s="324" t="s">
        <v>875</v>
      </c>
      <c r="AT18" s="507" t="s">
        <v>831</v>
      </c>
      <c r="AU18" s="496">
        <v>100</v>
      </c>
      <c r="AV18" s="496">
        <v>100</v>
      </c>
      <c r="AW18" s="497" t="s">
        <v>876</v>
      </c>
      <c r="AX18" s="497" t="s">
        <v>877</v>
      </c>
      <c r="AY18" s="498"/>
      <c r="AZ18" s="499"/>
      <c r="BA18" s="500"/>
      <c r="BB18" s="501"/>
      <c r="BC18" s="502"/>
      <c r="BD18" s="502"/>
      <c r="BE18" s="503"/>
      <c r="BF18" s="504"/>
      <c r="BG18" s="502"/>
      <c r="BH18" s="505"/>
      <c r="BI18" s="506"/>
      <c r="BJ18" s="506"/>
      <c r="BK18" s="271"/>
    </row>
    <row r="19" spans="2:63" s="229" customFormat="1" ht="11.65" customHeight="1" x14ac:dyDescent="0.35">
      <c r="B19" s="272"/>
      <c r="C19" s="230"/>
      <c r="D19" s="273"/>
      <c r="E19" s="230"/>
      <c r="F19" s="230"/>
      <c r="G19" s="230"/>
      <c r="H19" s="230"/>
      <c r="I19" s="230"/>
      <c r="J19" s="230"/>
      <c r="K19" s="230"/>
      <c r="L19" s="230"/>
      <c r="M19" s="230"/>
      <c r="N19" s="230"/>
      <c r="O19" s="230"/>
      <c r="P19" s="230"/>
      <c r="Q19" s="230"/>
      <c r="R19" s="230"/>
      <c r="S19" s="230"/>
      <c r="T19" s="273">
        <f>SUM(T13:T18)</f>
        <v>0.37599999999999995</v>
      </c>
      <c r="U19" s="230"/>
      <c r="V19" s="230"/>
      <c r="W19" s="230"/>
      <c r="X19" s="230"/>
      <c r="Y19" s="230"/>
      <c r="Z19" s="272"/>
      <c r="AA19" s="228"/>
      <c r="AB19" s="230"/>
      <c r="AC19" s="230"/>
      <c r="AD19" s="230"/>
      <c r="AE19" s="230"/>
      <c r="AF19" s="228"/>
      <c r="AG19" s="228"/>
      <c r="AH19" s="228"/>
      <c r="AI19" s="230"/>
      <c r="AJ19" s="230"/>
      <c r="AK19" s="230"/>
      <c r="AL19" s="228"/>
      <c r="AM19" s="228"/>
      <c r="AN19" s="228"/>
      <c r="AO19" s="228"/>
      <c r="AP19" s="230"/>
      <c r="AQ19" s="230"/>
      <c r="AR19" s="228"/>
      <c r="AS19" s="228"/>
      <c r="AT19" s="228"/>
      <c r="BE19" s="274"/>
      <c r="BF19" s="229">
        <f>12+4+2+6+6+11+4+1+5+2+5+5+8+5</f>
        <v>76</v>
      </c>
      <c r="BK19" s="228"/>
    </row>
    <row r="20" spans="2:63" s="229" customFormat="1" ht="11.65" customHeight="1" x14ac:dyDescent="0.35">
      <c r="B20" s="272"/>
      <c r="C20" s="230"/>
      <c r="D20" s="273"/>
      <c r="E20" s="230"/>
      <c r="F20" s="230"/>
      <c r="G20" s="230"/>
      <c r="H20" s="230"/>
      <c r="I20" s="230"/>
      <c r="J20" s="230"/>
      <c r="K20" s="230"/>
      <c r="L20" s="230"/>
      <c r="M20" s="230"/>
      <c r="N20" s="230"/>
      <c r="O20" s="230"/>
      <c r="P20" s="230"/>
      <c r="Q20" s="230"/>
      <c r="R20" s="230"/>
      <c r="S20" s="230"/>
      <c r="T20" s="230"/>
      <c r="U20" s="230"/>
      <c r="V20" s="230"/>
      <c r="W20" s="230"/>
      <c r="X20" s="230"/>
      <c r="Y20" s="230"/>
      <c r="Z20" s="272"/>
      <c r="AA20" s="228"/>
      <c r="AB20" s="230"/>
      <c r="AC20" s="230"/>
      <c r="AD20" s="230"/>
      <c r="AE20" s="230"/>
      <c r="AF20" s="228"/>
      <c r="AG20" s="228"/>
      <c r="AH20" s="228"/>
      <c r="AI20" s="230"/>
      <c r="AJ20" s="230"/>
      <c r="AK20" s="230"/>
      <c r="AL20" s="228"/>
      <c r="AM20" s="228"/>
      <c r="AN20" s="228"/>
      <c r="AO20" s="228"/>
      <c r="AP20" s="230"/>
      <c r="AQ20" s="230"/>
      <c r="AR20" s="228"/>
      <c r="AS20" s="228"/>
      <c r="AT20" s="228"/>
      <c r="BE20" s="274"/>
      <c r="BK20" s="228"/>
    </row>
    <row r="21" spans="2:63" s="229" customFormat="1" ht="11.65" customHeight="1" x14ac:dyDescent="0.35">
      <c r="B21" s="272"/>
      <c r="C21" s="275"/>
      <c r="D21" s="273"/>
      <c r="E21" s="230"/>
      <c r="F21" s="230"/>
      <c r="G21" s="230"/>
      <c r="H21" s="230"/>
      <c r="I21" s="230"/>
      <c r="J21" s="230"/>
      <c r="K21" s="230"/>
      <c r="L21" s="230"/>
      <c r="M21" s="230"/>
      <c r="N21" s="230"/>
      <c r="O21" s="230"/>
      <c r="P21" s="230"/>
      <c r="Q21" s="230"/>
      <c r="R21" s="230"/>
      <c r="S21" s="230"/>
      <c r="T21" s="230"/>
      <c r="U21" s="230"/>
      <c r="V21" s="230"/>
      <c r="W21" s="230"/>
      <c r="X21" s="230"/>
      <c r="Y21" s="230"/>
      <c r="Z21" s="272"/>
      <c r="AA21" s="228"/>
      <c r="AB21" s="230"/>
      <c r="AC21" s="230"/>
      <c r="AD21" s="230"/>
      <c r="AE21" s="230"/>
      <c r="AF21" s="228"/>
      <c r="AG21" s="228"/>
      <c r="AH21" s="228"/>
      <c r="AI21" s="230"/>
      <c r="AJ21" s="230"/>
      <c r="AK21" s="230"/>
      <c r="AL21" s="228"/>
      <c r="AM21" s="228"/>
      <c r="AN21" s="228"/>
      <c r="AO21" s="228"/>
      <c r="AP21" s="230"/>
      <c r="AQ21" s="230"/>
      <c r="AR21" s="228"/>
      <c r="AS21" s="228"/>
      <c r="AT21" s="228"/>
      <c r="BE21" s="274"/>
      <c r="BK21" s="228"/>
    </row>
    <row r="22" spans="2:63" s="229" customFormat="1" ht="11.65" customHeight="1" x14ac:dyDescent="0.35">
      <c r="B22" s="272"/>
      <c r="C22" s="230"/>
      <c r="D22" s="273"/>
      <c r="E22" s="230"/>
      <c r="F22" s="230"/>
      <c r="G22" s="230"/>
      <c r="H22" s="230"/>
      <c r="I22" s="230"/>
      <c r="J22" s="230"/>
      <c r="K22" s="230"/>
      <c r="L22" s="230"/>
      <c r="M22" s="230"/>
      <c r="N22" s="230"/>
      <c r="O22" s="230"/>
      <c r="P22" s="230"/>
      <c r="Q22" s="230"/>
      <c r="R22" s="230"/>
      <c r="S22" s="230"/>
      <c r="T22" s="230"/>
      <c r="U22" s="230"/>
      <c r="V22" s="230"/>
      <c r="W22" s="230"/>
      <c r="X22" s="230"/>
      <c r="Y22" s="230"/>
      <c r="Z22" s="272"/>
      <c r="AA22" s="228"/>
      <c r="AB22" s="230"/>
      <c r="AC22" s="230"/>
      <c r="AD22" s="230"/>
      <c r="AE22" s="230"/>
      <c r="AF22" s="228"/>
      <c r="AG22" s="228"/>
      <c r="AH22" s="228"/>
      <c r="AI22" s="230"/>
      <c r="AJ22" s="230"/>
      <c r="AK22" s="230"/>
      <c r="AL22" s="228"/>
      <c r="AM22" s="228"/>
      <c r="AN22" s="228"/>
      <c r="AO22" s="228"/>
      <c r="AP22" s="230"/>
      <c r="AQ22" s="230"/>
      <c r="AR22" s="228"/>
      <c r="AS22" s="228"/>
      <c r="AT22" s="228"/>
      <c r="BE22" s="276"/>
      <c r="BK22" s="228"/>
    </row>
    <row r="23" spans="2:63" s="229" customFormat="1" ht="11.65" customHeight="1" x14ac:dyDescent="0.35">
      <c r="B23" s="272"/>
      <c r="C23" s="230"/>
      <c r="D23" s="273"/>
      <c r="E23" s="230"/>
      <c r="F23" s="230"/>
      <c r="G23" s="230"/>
      <c r="H23" s="230"/>
      <c r="I23" s="230"/>
      <c r="J23" s="230"/>
      <c r="K23" s="230"/>
      <c r="L23" s="230"/>
      <c r="M23" s="230"/>
      <c r="N23" s="230"/>
      <c r="O23" s="230"/>
      <c r="P23" s="230"/>
      <c r="Q23" s="230"/>
      <c r="R23" s="230"/>
      <c r="S23" s="230"/>
      <c r="T23" s="230"/>
      <c r="U23" s="230"/>
      <c r="V23" s="230"/>
      <c r="W23" s="230"/>
      <c r="X23" s="230"/>
      <c r="Y23" s="230"/>
      <c r="Z23" s="272"/>
      <c r="AA23" s="228"/>
      <c r="AB23" s="230"/>
      <c r="AC23" s="230"/>
      <c r="AD23" s="230"/>
      <c r="AE23" s="230"/>
      <c r="AF23" s="228"/>
      <c r="AG23" s="228"/>
      <c r="AH23" s="228"/>
      <c r="AI23" s="230"/>
      <c r="AJ23" s="230"/>
      <c r="AK23" s="230"/>
      <c r="AL23" s="228"/>
      <c r="AM23" s="228"/>
      <c r="AN23" s="228"/>
      <c r="AO23" s="228"/>
      <c r="AP23" s="230"/>
      <c r="AQ23" s="230"/>
      <c r="AR23" s="228"/>
      <c r="AS23" s="228"/>
      <c r="AT23" s="228"/>
      <c r="BE23" s="274"/>
      <c r="BK23" s="228"/>
    </row>
    <row r="24" spans="2:63" s="229" customFormat="1" ht="11.65" customHeight="1" x14ac:dyDescent="0.35">
      <c r="B24" s="272"/>
      <c r="C24" s="230"/>
      <c r="D24" s="273"/>
      <c r="E24" s="230"/>
      <c r="F24" s="230"/>
      <c r="G24" s="230"/>
      <c r="H24" s="230"/>
      <c r="I24" s="230"/>
      <c r="J24" s="230"/>
      <c r="K24" s="230"/>
      <c r="L24" s="230"/>
      <c r="M24" s="230"/>
      <c r="N24" s="230"/>
      <c r="O24" s="230"/>
      <c r="P24" s="230"/>
      <c r="Q24" s="230"/>
      <c r="R24" s="230"/>
      <c r="S24" s="230"/>
      <c r="T24" s="230"/>
      <c r="U24" s="230"/>
      <c r="V24" s="230"/>
      <c r="W24" s="230"/>
      <c r="X24" s="230"/>
      <c r="Y24" s="230"/>
      <c r="Z24" s="272"/>
      <c r="AA24" s="228"/>
      <c r="AB24" s="230"/>
      <c r="AC24" s="230"/>
      <c r="AD24" s="230"/>
      <c r="AE24" s="230"/>
      <c r="AF24" s="228"/>
      <c r="AG24" s="228"/>
      <c r="AH24" s="228"/>
      <c r="AI24" s="230"/>
      <c r="AJ24" s="230"/>
      <c r="AK24" s="230"/>
      <c r="AL24" s="228"/>
      <c r="AM24" s="228"/>
      <c r="AN24" s="228"/>
      <c r="AO24" s="228"/>
      <c r="AP24" s="230"/>
      <c r="AQ24" s="230"/>
      <c r="AR24" s="228"/>
      <c r="AS24" s="228"/>
      <c r="AT24" s="228"/>
      <c r="BE24" s="274"/>
      <c r="BK24" s="228"/>
    </row>
    <row r="25" spans="2:63" s="229" customFormat="1" ht="11.65" customHeight="1" x14ac:dyDescent="0.35">
      <c r="B25" s="272"/>
      <c r="C25" s="230"/>
      <c r="D25" s="273"/>
      <c r="E25" s="230"/>
      <c r="F25" s="230"/>
      <c r="G25" s="230"/>
      <c r="H25" s="230"/>
      <c r="I25" s="230"/>
      <c r="J25" s="230"/>
      <c r="K25" s="230"/>
      <c r="L25" s="230"/>
      <c r="M25" s="230"/>
      <c r="N25" s="230"/>
      <c r="O25" s="230"/>
      <c r="P25" s="230"/>
      <c r="Q25" s="230"/>
      <c r="R25" s="230"/>
      <c r="S25" s="230"/>
      <c r="T25" s="230"/>
      <c r="U25" s="230"/>
      <c r="V25" s="230"/>
      <c r="W25" s="230"/>
      <c r="X25" s="230"/>
      <c r="Y25" s="230"/>
      <c r="Z25" s="272"/>
      <c r="AA25" s="228"/>
      <c r="AB25" s="230"/>
      <c r="AC25" s="230"/>
      <c r="AD25" s="230"/>
      <c r="AE25" s="230"/>
      <c r="AF25" s="228"/>
      <c r="AG25" s="228"/>
      <c r="AH25" s="228"/>
      <c r="AI25" s="230"/>
      <c r="AJ25" s="230"/>
      <c r="AK25" s="230"/>
      <c r="AL25" s="228"/>
      <c r="AM25" s="228"/>
      <c r="AN25" s="228"/>
      <c r="AO25" s="228"/>
      <c r="AP25" s="230"/>
      <c r="AQ25" s="230"/>
      <c r="AR25" s="228"/>
      <c r="AS25" s="228"/>
      <c r="AT25" s="228"/>
      <c r="BE25" s="274"/>
      <c r="BK25" s="228"/>
    </row>
    <row r="26" spans="2:63" s="229" customFormat="1" ht="11.65" customHeight="1" x14ac:dyDescent="0.35">
      <c r="B26" s="272"/>
      <c r="C26" s="230"/>
      <c r="D26" s="273"/>
      <c r="E26" s="230"/>
      <c r="F26" s="230"/>
      <c r="G26" s="230"/>
      <c r="H26" s="230"/>
      <c r="I26" s="230"/>
      <c r="J26" s="230"/>
      <c r="K26" s="230"/>
      <c r="L26" s="230"/>
      <c r="M26" s="230"/>
      <c r="N26" s="230"/>
      <c r="O26" s="230"/>
      <c r="P26" s="230"/>
      <c r="Q26" s="230"/>
      <c r="R26" s="230"/>
      <c r="S26" s="230"/>
      <c r="T26" s="230"/>
      <c r="U26" s="230"/>
      <c r="V26" s="230"/>
      <c r="W26" s="230"/>
      <c r="X26" s="230"/>
      <c r="Y26" s="230"/>
      <c r="Z26" s="272"/>
      <c r="AA26" s="228"/>
      <c r="AB26" s="230"/>
      <c r="AC26" s="230"/>
      <c r="AD26" s="230"/>
      <c r="AE26" s="230"/>
      <c r="AF26" s="228"/>
      <c r="AG26" s="228"/>
      <c r="AH26" s="228"/>
      <c r="AI26" s="230"/>
      <c r="AJ26" s="230"/>
      <c r="AK26" s="230"/>
      <c r="AL26" s="228"/>
      <c r="AM26" s="228"/>
      <c r="AN26" s="228"/>
      <c r="AO26" s="228"/>
      <c r="AP26" s="230"/>
      <c r="AQ26" s="230"/>
      <c r="AR26" s="228"/>
      <c r="AS26" s="228"/>
      <c r="AT26" s="228"/>
      <c r="BE26" s="274"/>
      <c r="BK26" s="228"/>
    </row>
    <row r="27" spans="2:63" s="229" customFormat="1" ht="11.65" customHeight="1" x14ac:dyDescent="0.35">
      <c r="B27" s="272"/>
      <c r="C27" s="230"/>
      <c r="D27" s="273"/>
      <c r="E27" s="230"/>
      <c r="F27" s="230"/>
      <c r="G27" s="230"/>
      <c r="H27" s="230"/>
      <c r="I27" s="230"/>
      <c r="J27" s="230"/>
      <c r="K27" s="230"/>
      <c r="L27" s="230"/>
      <c r="M27" s="230"/>
      <c r="N27" s="230"/>
      <c r="O27" s="230"/>
      <c r="P27" s="230"/>
      <c r="Q27" s="230"/>
      <c r="R27" s="230"/>
      <c r="S27" s="230"/>
      <c r="T27" s="230"/>
      <c r="U27" s="230"/>
      <c r="V27" s="230"/>
      <c r="W27" s="230"/>
      <c r="X27" s="230"/>
      <c r="Y27" s="230"/>
      <c r="Z27" s="272"/>
      <c r="AA27" s="228"/>
      <c r="AB27" s="230"/>
      <c r="AC27" s="230"/>
      <c r="AD27" s="230"/>
      <c r="AE27" s="230"/>
      <c r="AF27" s="228"/>
      <c r="AG27" s="228"/>
      <c r="AH27" s="228"/>
      <c r="AI27" s="230"/>
      <c r="AJ27" s="230"/>
      <c r="AK27" s="230"/>
      <c r="AL27" s="228"/>
      <c r="AM27" s="228"/>
      <c r="AN27" s="228"/>
      <c r="AO27" s="228"/>
      <c r="AP27" s="230"/>
      <c r="AQ27" s="230"/>
      <c r="AR27" s="228"/>
      <c r="AS27" s="228"/>
      <c r="AT27" s="228"/>
      <c r="BE27" s="274"/>
      <c r="BK27" s="228"/>
    </row>
    <row r="28" spans="2:63" s="229" customFormat="1" ht="14.15" customHeight="1" x14ac:dyDescent="0.35">
      <c r="B28" s="272"/>
      <c r="C28" s="230"/>
      <c r="D28" s="273"/>
      <c r="E28" s="230"/>
      <c r="F28" s="230"/>
      <c r="G28" s="230"/>
      <c r="H28" s="230"/>
      <c r="I28" s="230"/>
      <c r="J28" s="230"/>
      <c r="K28" s="230"/>
      <c r="L28" s="230"/>
      <c r="M28" s="230"/>
      <c r="N28" s="230"/>
      <c r="O28" s="230"/>
      <c r="P28" s="230"/>
      <c r="Q28" s="230"/>
      <c r="R28" s="230"/>
      <c r="S28" s="230"/>
      <c r="T28" s="230"/>
      <c r="U28" s="230"/>
      <c r="V28" s="230"/>
      <c r="W28" s="230"/>
      <c r="X28" s="230"/>
      <c r="Y28" s="230"/>
      <c r="Z28" s="272"/>
      <c r="AA28" s="228"/>
      <c r="AB28" s="230"/>
      <c r="AC28" s="230"/>
      <c r="AD28" s="230"/>
      <c r="AE28" s="230"/>
      <c r="AF28" s="228"/>
      <c r="AG28" s="228"/>
      <c r="AH28" s="228"/>
      <c r="AI28" s="230"/>
      <c r="AJ28" s="230"/>
      <c r="AK28" s="230"/>
      <c r="AL28" s="228"/>
      <c r="AM28" s="228"/>
      <c r="AN28" s="228"/>
      <c r="AO28" s="228"/>
      <c r="AP28" s="230"/>
      <c r="AQ28" s="230"/>
      <c r="AR28" s="228"/>
      <c r="AS28" s="228"/>
      <c r="AT28" s="228"/>
      <c r="BE28" s="274"/>
      <c r="BK28" s="228"/>
    </row>
    <row r="29" spans="2:63" s="229" customFormat="1" ht="11.65" customHeight="1" x14ac:dyDescent="0.35">
      <c r="B29" s="272"/>
      <c r="C29"/>
      <c r="D29" s="273"/>
      <c r="E29" s="230"/>
      <c r="F29" s="230"/>
      <c r="G29" s="230"/>
      <c r="H29" s="230"/>
      <c r="I29" s="230"/>
      <c r="J29" s="230"/>
      <c r="K29" s="230"/>
      <c r="L29" s="230"/>
      <c r="M29" s="230"/>
      <c r="N29" s="230"/>
      <c r="O29" s="230"/>
      <c r="P29" s="230"/>
      <c r="Q29" s="230"/>
      <c r="R29" s="230"/>
      <c r="S29" s="230"/>
      <c r="T29" s="230"/>
      <c r="U29" s="230"/>
      <c r="V29" s="230"/>
      <c r="W29" s="230"/>
      <c r="X29" s="230"/>
      <c r="Y29" s="230"/>
      <c r="Z29" s="272"/>
      <c r="AA29" s="228"/>
      <c r="AB29" s="230"/>
      <c r="AC29" s="230"/>
      <c r="AD29" s="230"/>
      <c r="AE29" s="230"/>
      <c r="AF29" s="228"/>
      <c r="AG29" s="228"/>
      <c r="AH29" s="228"/>
      <c r="AI29" s="230"/>
      <c r="AJ29" s="230"/>
      <c r="AK29" s="230"/>
      <c r="AL29" s="228"/>
      <c r="AM29" s="228"/>
      <c r="AN29" s="228"/>
      <c r="AO29" s="228"/>
      <c r="AP29" s="230"/>
      <c r="AQ29" s="230"/>
      <c r="AR29" s="228"/>
      <c r="AS29" s="228"/>
      <c r="AT29" s="228"/>
      <c r="BK29" s="228"/>
    </row>
    <row r="30" spans="2:63" s="229" customFormat="1" ht="11.65" customHeight="1" x14ac:dyDescent="0.35">
      <c r="B30" s="272"/>
      <c r="C30" s="230"/>
      <c r="D30" s="273"/>
      <c r="E30" s="230"/>
      <c r="F30" s="230"/>
      <c r="G30" s="230"/>
      <c r="H30" s="230"/>
      <c r="I30" s="230"/>
      <c r="J30" s="230"/>
      <c r="K30" s="230"/>
      <c r="L30" s="230"/>
      <c r="M30" s="230"/>
      <c r="N30" s="230"/>
      <c r="O30" s="230"/>
      <c r="P30" s="230"/>
      <c r="Q30" s="230"/>
      <c r="R30" s="230"/>
      <c r="S30" s="230"/>
      <c r="T30" s="230"/>
      <c r="U30" s="230"/>
      <c r="V30" s="230"/>
      <c r="W30" s="230"/>
      <c r="X30" s="230"/>
      <c r="Y30" s="230"/>
      <c r="Z30" s="272"/>
      <c r="AA30" s="228"/>
      <c r="AB30" s="230"/>
      <c r="AC30" s="230"/>
      <c r="AD30" s="230"/>
      <c r="AE30" s="230"/>
      <c r="AF30" s="228"/>
      <c r="AG30" s="228"/>
      <c r="AH30" s="228"/>
      <c r="AI30" s="230"/>
      <c r="AJ30" s="230"/>
      <c r="AK30" s="230"/>
      <c r="AL30" s="228"/>
      <c r="AM30" s="228"/>
      <c r="AN30" s="228"/>
      <c r="AO30" s="228"/>
      <c r="AP30" s="230"/>
      <c r="AQ30" s="230"/>
      <c r="AR30" s="228"/>
      <c r="AS30" s="228"/>
      <c r="AT30" s="228"/>
      <c r="BK30" s="228"/>
    </row>
    <row r="31" spans="2:63" s="229" customFormat="1" ht="11.65" customHeight="1" x14ac:dyDescent="0.35">
      <c r="B31" s="272"/>
      <c r="C31" s="230"/>
      <c r="D31" s="273"/>
      <c r="E31" s="230"/>
      <c r="F31" s="230"/>
      <c r="G31" s="230"/>
      <c r="H31" s="230"/>
      <c r="I31" s="230"/>
      <c r="J31" s="230"/>
      <c r="K31" s="230"/>
      <c r="L31" s="230"/>
      <c r="M31" s="230"/>
      <c r="N31" s="230"/>
      <c r="O31" s="230"/>
      <c r="P31" s="230"/>
      <c r="Q31" s="230"/>
      <c r="R31" s="230"/>
      <c r="S31" s="230"/>
      <c r="T31" s="230"/>
      <c r="U31" s="230"/>
      <c r="V31" s="230"/>
      <c r="W31" s="230"/>
      <c r="X31" s="230"/>
      <c r="Y31" s="230"/>
      <c r="Z31" s="272"/>
      <c r="AA31" s="228"/>
      <c r="AB31" s="230"/>
      <c r="AC31" s="230"/>
      <c r="AD31" s="230"/>
      <c r="AE31" s="230"/>
      <c r="AF31" s="228"/>
      <c r="AG31" s="228"/>
      <c r="AH31" s="228"/>
      <c r="AI31" s="230"/>
      <c r="AJ31" s="230"/>
      <c r="AK31" s="230"/>
      <c r="AL31" s="228"/>
      <c r="AM31" s="228"/>
      <c r="AN31" s="228"/>
      <c r="AO31" s="228"/>
      <c r="AP31" s="230"/>
      <c r="AQ31" s="230"/>
      <c r="AR31" s="228"/>
      <c r="AS31" s="228"/>
      <c r="AT31" s="228"/>
      <c r="BK31" s="228"/>
    </row>
    <row r="32" spans="2:63" s="229" customFormat="1" ht="11.65" customHeight="1" x14ac:dyDescent="0.35">
      <c r="B32" s="272"/>
      <c r="C32" s="230"/>
      <c r="D32" s="273"/>
      <c r="E32" s="230"/>
      <c r="F32" s="230"/>
      <c r="G32" s="230"/>
      <c r="H32" s="230"/>
      <c r="I32" s="230"/>
      <c r="J32" s="230"/>
      <c r="K32" s="230"/>
      <c r="L32" s="230"/>
      <c r="M32" s="230"/>
      <c r="N32" s="230"/>
      <c r="O32" s="230"/>
      <c r="P32" s="230"/>
      <c r="Q32" s="230"/>
      <c r="R32" s="230"/>
      <c r="S32" s="230"/>
      <c r="T32" s="230"/>
      <c r="U32" s="230"/>
      <c r="V32" s="230"/>
      <c r="W32" s="230"/>
      <c r="X32" s="230"/>
      <c r="Y32" s="230"/>
      <c r="Z32" s="272"/>
      <c r="AA32" s="228"/>
      <c r="AB32" s="230"/>
      <c r="AC32" s="230"/>
      <c r="AD32" s="230"/>
      <c r="AE32" s="230"/>
      <c r="AF32" s="228"/>
      <c r="AG32" s="228"/>
      <c r="AH32" s="228"/>
      <c r="AI32" s="230"/>
      <c r="AJ32" s="230"/>
      <c r="AK32" s="230"/>
      <c r="AL32" s="228"/>
      <c r="AM32" s="228"/>
      <c r="AN32" s="228"/>
      <c r="AO32" s="228"/>
      <c r="AP32" s="230"/>
      <c r="AQ32" s="230"/>
      <c r="AR32" s="228"/>
      <c r="AS32" s="228"/>
      <c r="AT32" s="228"/>
      <c r="BK32" s="228"/>
    </row>
    <row r="33" spans="2:63" s="229" customFormat="1" ht="11.65" customHeight="1" x14ac:dyDescent="0.35">
      <c r="B33" s="272"/>
      <c r="C33" s="230"/>
      <c r="D33" s="273"/>
      <c r="E33" s="230"/>
      <c r="F33" s="230"/>
      <c r="G33" s="230"/>
      <c r="H33" s="230"/>
      <c r="I33" s="230"/>
      <c r="J33" s="230"/>
      <c r="K33" s="230"/>
      <c r="L33" s="230"/>
      <c r="M33" s="230"/>
      <c r="N33" s="230"/>
      <c r="O33" s="230"/>
      <c r="P33" s="230"/>
      <c r="Q33" s="230"/>
      <c r="R33" s="230"/>
      <c r="S33" s="230"/>
      <c r="T33" s="230"/>
      <c r="U33" s="230"/>
      <c r="V33" s="230"/>
      <c r="W33" s="230"/>
      <c r="X33" s="230"/>
      <c r="Y33" s="230"/>
      <c r="Z33" s="272"/>
      <c r="AA33" s="228"/>
      <c r="AB33" s="230"/>
      <c r="AC33" s="230"/>
      <c r="AD33" s="230"/>
      <c r="AE33" s="230"/>
      <c r="AF33" s="228"/>
      <c r="AG33" s="228"/>
      <c r="AH33" s="228"/>
      <c r="AI33" s="230"/>
      <c r="AJ33" s="230"/>
      <c r="AK33" s="230"/>
      <c r="AL33" s="228"/>
      <c r="AM33" s="228"/>
      <c r="AN33" s="228"/>
      <c r="AO33" s="228"/>
      <c r="AP33" s="230"/>
      <c r="AQ33" s="230"/>
      <c r="AR33" s="228"/>
      <c r="AS33" s="228"/>
      <c r="AT33" s="228"/>
      <c r="BK33" s="228"/>
    </row>
    <row r="34" spans="2:63" s="229" customFormat="1" ht="12.65" customHeight="1" x14ac:dyDescent="0.35">
      <c r="B34" s="272"/>
      <c r="C34" s="230"/>
      <c r="D34" s="273"/>
      <c r="E34" s="230"/>
      <c r="F34" s="230"/>
      <c r="G34" s="230"/>
      <c r="H34" s="230"/>
      <c r="I34" s="230"/>
      <c r="J34" s="230"/>
      <c r="K34" s="230"/>
      <c r="L34" s="230"/>
      <c r="M34" s="230"/>
      <c r="N34" s="230"/>
      <c r="O34" s="230"/>
      <c r="P34" s="230"/>
      <c r="Q34" s="230"/>
      <c r="R34" s="230"/>
      <c r="S34" s="230"/>
      <c r="T34" s="230"/>
      <c r="U34" s="230"/>
      <c r="V34" s="230"/>
      <c r="W34" s="230"/>
      <c r="X34" s="230"/>
      <c r="Y34" s="230"/>
      <c r="Z34" s="272"/>
      <c r="AA34" s="228"/>
      <c r="AB34" s="230"/>
      <c r="AC34" s="230"/>
      <c r="AD34" s="230"/>
      <c r="AE34" s="230"/>
      <c r="AF34" s="228"/>
      <c r="AG34" s="228"/>
      <c r="AH34" s="228"/>
      <c r="AI34" s="230"/>
      <c r="AJ34" s="230"/>
      <c r="AK34" s="230"/>
      <c r="AL34" s="228"/>
      <c r="AM34" s="228"/>
      <c r="AN34" s="228"/>
      <c r="AO34" s="228"/>
      <c r="AP34" s="230"/>
      <c r="AQ34" s="230"/>
      <c r="AR34" s="228"/>
      <c r="AS34" s="228"/>
      <c r="AT34" s="228"/>
      <c r="BK34" s="228"/>
    </row>
    <row r="35" spans="2:63" s="229" customFormat="1" ht="12.65" customHeight="1" x14ac:dyDescent="0.35">
      <c r="B35" s="272"/>
      <c r="C35" s="230"/>
      <c r="D35" s="273"/>
      <c r="E35" s="230"/>
      <c r="F35" s="230"/>
      <c r="G35" s="230"/>
      <c r="H35" s="230"/>
      <c r="I35" s="230"/>
      <c r="J35" s="230"/>
      <c r="K35" s="230"/>
      <c r="L35" s="230"/>
      <c r="M35" s="230"/>
      <c r="N35" s="230"/>
      <c r="O35" s="230"/>
      <c r="P35" s="230"/>
      <c r="Q35" s="230"/>
      <c r="R35" s="230"/>
      <c r="S35" s="230"/>
      <c r="T35" s="230"/>
      <c r="U35" s="230"/>
      <c r="V35" s="230"/>
      <c r="W35" s="230"/>
      <c r="X35" s="230"/>
      <c r="Y35" s="230"/>
      <c r="Z35" s="272"/>
      <c r="AA35" s="228"/>
      <c r="AB35" s="230"/>
      <c r="AC35" s="230"/>
      <c r="AD35" s="230"/>
      <c r="AE35" s="230"/>
      <c r="AF35" s="228"/>
      <c r="AG35" s="228"/>
      <c r="AH35" s="228"/>
      <c r="AI35" s="230"/>
      <c r="AJ35" s="230"/>
      <c r="AK35" s="230"/>
      <c r="AL35" s="228"/>
      <c r="AM35" s="228"/>
      <c r="AN35" s="228"/>
      <c r="AO35" s="228"/>
      <c r="AP35" s="230"/>
      <c r="AQ35" s="230"/>
      <c r="AR35" s="228"/>
      <c r="AS35" s="228"/>
      <c r="AT35" s="228"/>
      <c r="BK35" s="228"/>
    </row>
    <row r="36" spans="2:63" s="229" customFormat="1" ht="11.65" customHeight="1" x14ac:dyDescent="0.35">
      <c r="B36" s="272"/>
      <c r="C36" s="230"/>
      <c r="D36" s="273"/>
      <c r="E36" s="230"/>
      <c r="F36" s="230"/>
      <c r="G36" s="230"/>
      <c r="H36" s="230"/>
      <c r="I36" s="230"/>
      <c r="J36" s="230"/>
      <c r="K36" s="230"/>
      <c r="L36" s="230"/>
      <c r="M36" s="230"/>
      <c r="N36" s="230"/>
      <c r="O36" s="230"/>
      <c r="P36" s="230"/>
      <c r="Q36" s="230"/>
      <c r="R36" s="230"/>
      <c r="S36" s="230"/>
      <c r="T36" s="230"/>
      <c r="U36" s="230"/>
      <c r="V36" s="230"/>
      <c r="W36" s="230"/>
      <c r="X36" s="230"/>
      <c r="Y36" s="230"/>
      <c r="Z36" s="272"/>
      <c r="AA36" s="228"/>
      <c r="AB36" s="230"/>
      <c r="AC36" s="230"/>
      <c r="AD36" s="230"/>
      <c r="AE36" s="230"/>
      <c r="AF36" s="228"/>
      <c r="AG36" s="228"/>
      <c r="AH36" s="228"/>
      <c r="AI36" s="230"/>
      <c r="AJ36" s="230"/>
      <c r="AK36" s="230"/>
      <c r="AL36" s="228"/>
      <c r="AM36" s="228"/>
      <c r="AN36" s="228"/>
      <c r="AO36" s="228"/>
      <c r="AP36" s="230"/>
      <c r="AQ36" s="230"/>
      <c r="AR36" s="228"/>
      <c r="AS36" s="228"/>
      <c r="AT36" s="228"/>
      <c r="BK36" s="228"/>
    </row>
    <row r="37" spans="2:63" s="229" customFormat="1" ht="11.65" customHeight="1" x14ac:dyDescent="0.35">
      <c r="B37" s="272"/>
      <c r="C37" s="230"/>
      <c r="D37" s="273"/>
      <c r="E37" s="230"/>
      <c r="F37" s="230"/>
      <c r="G37" s="230"/>
      <c r="H37" s="230"/>
      <c r="I37" s="230"/>
      <c r="J37" s="230"/>
      <c r="K37" s="230"/>
      <c r="L37" s="230"/>
      <c r="M37" s="230"/>
      <c r="N37" s="230"/>
      <c r="O37" s="230"/>
      <c r="P37" s="230"/>
      <c r="Q37" s="230"/>
      <c r="R37" s="230"/>
      <c r="S37" s="230"/>
      <c r="T37" s="230"/>
      <c r="U37" s="230"/>
      <c r="V37" s="230"/>
      <c r="W37" s="230"/>
      <c r="X37" s="230"/>
      <c r="Y37" s="230"/>
      <c r="Z37" s="272"/>
      <c r="AA37" s="228"/>
      <c r="AB37" s="230"/>
      <c r="AC37" s="230"/>
      <c r="AD37" s="230"/>
      <c r="AE37" s="230"/>
      <c r="AF37" s="228"/>
      <c r="AG37" s="228"/>
      <c r="AH37" s="228"/>
      <c r="AI37" s="230"/>
      <c r="AJ37" s="230"/>
      <c r="AK37" s="230"/>
      <c r="AL37" s="228"/>
      <c r="AM37" s="228"/>
      <c r="AN37" s="228"/>
      <c r="AO37" s="228"/>
      <c r="AP37" s="230"/>
      <c r="AQ37" s="230"/>
      <c r="AR37" s="228"/>
      <c r="AS37" s="228"/>
      <c r="AT37" s="228"/>
      <c r="BK37" s="228"/>
    </row>
    <row r="38" spans="2:63" s="229" customFormat="1" ht="14.15" customHeight="1" x14ac:dyDescent="0.35">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72"/>
      <c r="AA38" s="228"/>
      <c r="AB38" s="230"/>
      <c r="AC38" s="230"/>
      <c r="AD38" s="230"/>
      <c r="AE38" s="230"/>
      <c r="AF38" s="228"/>
      <c r="AG38" s="228"/>
      <c r="AH38" s="228"/>
      <c r="AI38" s="230"/>
      <c r="AJ38" s="230"/>
      <c r="AK38" s="230"/>
      <c r="AL38" s="228"/>
      <c r="AM38" s="228"/>
      <c r="AN38" s="228"/>
      <c r="AO38" s="228"/>
      <c r="AP38" s="230"/>
      <c r="AQ38" s="230"/>
      <c r="AR38" s="228"/>
      <c r="AS38" s="228"/>
      <c r="AT38" s="228"/>
      <c r="BK38" s="228"/>
    </row>
    <row r="39" spans="2:63" s="229" customFormat="1" ht="11.65" customHeight="1" x14ac:dyDescent="0.35">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72"/>
      <c r="AA39" s="228"/>
      <c r="AB39" s="230"/>
      <c r="AC39" s="230"/>
      <c r="AD39" s="230"/>
      <c r="AE39" s="230"/>
      <c r="AF39" s="228"/>
      <c r="AG39" s="228"/>
      <c r="AH39" s="228"/>
      <c r="AI39" s="230"/>
      <c r="AJ39" s="230"/>
      <c r="AK39" s="230"/>
      <c r="AL39" s="228"/>
      <c r="AM39" s="228"/>
      <c r="AN39" s="228"/>
      <c r="AO39" s="228"/>
      <c r="AP39" s="230"/>
      <c r="AQ39" s="230"/>
      <c r="AR39" s="228"/>
      <c r="AS39" s="228"/>
      <c r="AT39" s="228"/>
      <c r="BK39" s="228"/>
    </row>
    <row r="40" spans="2:63" s="229" customFormat="1" ht="11.65" customHeight="1" x14ac:dyDescent="0.35">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72"/>
      <c r="AA40" s="228"/>
      <c r="AB40" s="230"/>
      <c r="AC40" s="230"/>
      <c r="AD40" s="230"/>
      <c r="AE40" s="230"/>
      <c r="AF40" s="228"/>
      <c r="AG40" s="228"/>
      <c r="AH40" s="228"/>
      <c r="AI40" s="230"/>
      <c r="AJ40" s="230"/>
      <c r="AK40" s="230"/>
      <c r="AL40" s="228"/>
      <c r="AM40" s="228"/>
      <c r="AN40" s="228"/>
      <c r="AO40" s="228"/>
      <c r="AP40" s="230"/>
      <c r="AQ40" s="230"/>
      <c r="AR40" s="228"/>
      <c r="AS40" s="228"/>
      <c r="AT40" s="228"/>
      <c r="BK40" s="228"/>
    </row>
    <row r="41" spans="2:63" s="229" customFormat="1" ht="11.65" customHeight="1" x14ac:dyDescent="0.35">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72"/>
      <c r="AA41" s="228"/>
      <c r="AB41" s="230"/>
      <c r="AC41" s="230"/>
      <c r="AD41" s="230"/>
      <c r="AE41" s="230"/>
      <c r="AF41" s="228"/>
      <c r="AG41" s="228"/>
      <c r="AH41" s="228"/>
      <c r="AI41" s="230"/>
      <c r="AJ41" s="230"/>
      <c r="AK41" s="230"/>
      <c r="AL41" s="228"/>
      <c r="AM41" s="228"/>
      <c r="AN41" s="228"/>
      <c r="AO41" s="228"/>
      <c r="AP41" s="230"/>
      <c r="AQ41" s="230"/>
      <c r="AR41" s="228"/>
      <c r="AS41" s="228"/>
      <c r="AT41" s="228"/>
      <c r="BK41" s="228"/>
    </row>
  </sheetData>
  <sheetProtection selectLockedCells="1" selectUnlockedCells="1"/>
  <mergeCells count="64">
    <mergeCell ref="AM7:AT7"/>
    <mergeCell ref="AU7:BJ8"/>
    <mergeCell ref="B7:C7"/>
    <mergeCell ref="D7:Z7"/>
    <mergeCell ref="AA7:AB7"/>
    <mergeCell ref="AC7:AJ7"/>
    <mergeCell ref="AK7:AL7"/>
    <mergeCell ref="B2:B6"/>
    <mergeCell ref="AV2:BJ2"/>
    <mergeCell ref="AV3:BJ3"/>
    <mergeCell ref="AV4:BJ4"/>
    <mergeCell ref="AV5:BJ6"/>
    <mergeCell ref="C5:Q6"/>
    <mergeCell ref="R5:AI6"/>
    <mergeCell ref="AJ5:AU6"/>
    <mergeCell ref="C2:Q4"/>
    <mergeCell ref="R2:AI4"/>
    <mergeCell ref="AJ2:AU2"/>
    <mergeCell ref="AJ3:AU3"/>
    <mergeCell ref="AJ4:AU4"/>
    <mergeCell ref="AU9:BJ9"/>
    <mergeCell ref="B10:D10"/>
    <mergeCell ref="E10:T10"/>
    <mergeCell ref="U10:AT10"/>
    <mergeCell ref="AU10:BJ10"/>
    <mergeCell ref="K11:M11"/>
    <mergeCell ref="B8:C8"/>
    <mergeCell ref="D8:AL8"/>
    <mergeCell ref="AN8:AT8"/>
    <mergeCell ref="B9:AT9"/>
    <mergeCell ref="B11:B12"/>
    <mergeCell ref="C11:C12"/>
    <mergeCell ref="D11:D12"/>
    <mergeCell ref="E11:G11"/>
    <mergeCell ref="H11:J11"/>
    <mergeCell ref="N11:P11"/>
    <mergeCell ref="Q11:S11"/>
    <mergeCell ref="U11:U12"/>
    <mergeCell ref="V11:V12"/>
    <mergeCell ref="W11:W12"/>
    <mergeCell ref="AR11:AR12"/>
    <mergeCell ref="AS11:AS12"/>
    <mergeCell ref="Z11:Z12"/>
    <mergeCell ref="AA11:AA12"/>
    <mergeCell ref="AB11:AB12"/>
    <mergeCell ref="AC11:AC12"/>
    <mergeCell ref="AD11:AD12"/>
    <mergeCell ref="AE11:AE12"/>
    <mergeCell ref="X13:Y13"/>
    <mergeCell ref="AF11:AH11"/>
    <mergeCell ref="AI11:AI12"/>
    <mergeCell ref="AJ11:AJ12"/>
    <mergeCell ref="AK11:AQ11"/>
    <mergeCell ref="X11:Y11"/>
    <mergeCell ref="AT11:AT12"/>
    <mergeCell ref="AU11:AX11"/>
    <mergeCell ref="AY11:BB11"/>
    <mergeCell ref="BC11:BF11"/>
    <mergeCell ref="BG11:BJ11"/>
    <mergeCell ref="X14:Y14"/>
    <mergeCell ref="X15:Y15"/>
    <mergeCell ref="X16:Y16"/>
    <mergeCell ref="X17:Y17"/>
    <mergeCell ref="X18:Y18"/>
  </mergeCells>
  <conditionalFormatting sqref="G13:G18">
    <cfRule type="cellIs" dxfId="484" priority="100" stopIfTrue="1" operator="between">
      <formula>0.7</formula>
      <formula>0.8999</formula>
    </cfRule>
    <cfRule type="cellIs" dxfId="483" priority="106" stopIfTrue="1" operator="greaterThan">
      <formula>1.05</formula>
    </cfRule>
    <cfRule type="cellIs" dxfId="482" priority="99" stopIfTrue="1" operator="between">
      <formula>0.9</formula>
      <formula>1.05</formula>
    </cfRule>
    <cfRule type="colorScale" priority="98">
      <colorScale>
        <cfvo type="min"/>
        <cfvo type="max"/>
        <color theme="0"/>
        <color rgb="FFFFEF9C"/>
      </colorScale>
    </cfRule>
    <cfRule type="colorScale" priority="97">
      <colorScale>
        <cfvo type="min"/>
        <cfvo type="max"/>
        <color theme="0"/>
        <color theme="0"/>
      </colorScale>
    </cfRule>
    <cfRule type="cellIs" dxfId="481" priority="105" stopIfTrue="1" operator="between">
      <formula>0</formula>
      <formula>0.699</formula>
    </cfRule>
    <cfRule type="cellIs" dxfId="480" priority="104" stopIfTrue="1" operator="between">
      <formula>0.7</formula>
      <formula>0.8999</formula>
    </cfRule>
    <cfRule type="cellIs" dxfId="479" priority="103" stopIfTrue="1" operator="between">
      <formula>0.9</formula>
      <formula>1.05</formula>
    </cfRule>
    <cfRule type="cellIs" dxfId="478" priority="102" stopIfTrue="1" operator="greaterThan">
      <formula>1.05</formula>
    </cfRule>
    <cfRule type="cellIs" dxfId="477" priority="101" stopIfTrue="1" operator="between">
      <formula>0</formula>
      <formula>0.699</formula>
    </cfRule>
  </conditionalFormatting>
  <conditionalFormatting sqref="J13:J16">
    <cfRule type="cellIs" dxfId="476" priority="58" stopIfTrue="1" operator="between">
      <formula>0.7</formula>
      <formula>0.8999</formula>
    </cfRule>
    <cfRule type="cellIs" dxfId="475" priority="57" stopIfTrue="1" operator="between">
      <formula>0.9</formula>
      <formula>1.05</formula>
    </cfRule>
    <cfRule type="colorScale" priority="56">
      <colorScale>
        <cfvo type="min"/>
        <cfvo type="max"/>
        <color theme="0"/>
        <color rgb="FFFFEF9C"/>
      </colorScale>
    </cfRule>
    <cfRule type="colorScale" priority="55">
      <colorScale>
        <cfvo type="min"/>
        <cfvo type="max"/>
        <color theme="0"/>
        <color theme="0"/>
      </colorScale>
    </cfRule>
    <cfRule type="cellIs" dxfId="474" priority="60" stopIfTrue="1" operator="greaterThan">
      <formula>1.05</formula>
    </cfRule>
    <cfRule type="cellIs" dxfId="473" priority="64" stopIfTrue="1" operator="greaterThan">
      <formula>1.05</formula>
    </cfRule>
    <cfRule type="cellIs" dxfId="472" priority="63" stopIfTrue="1" operator="between">
      <formula>0</formula>
      <formula>0.699</formula>
    </cfRule>
    <cfRule type="cellIs" dxfId="471" priority="59" stopIfTrue="1" operator="between">
      <formula>0</formula>
      <formula>0.699</formula>
    </cfRule>
    <cfRule type="cellIs" dxfId="470" priority="62" stopIfTrue="1" operator="between">
      <formula>0.7</formula>
      <formula>0.8999</formula>
    </cfRule>
    <cfRule type="cellIs" dxfId="469" priority="61" stopIfTrue="1" operator="between">
      <formula>0.9</formula>
      <formula>1.05</formula>
    </cfRule>
  </conditionalFormatting>
  <conditionalFormatting sqref="J17">
    <cfRule type="cellIs" dxfId="468" priority="83" stopIfTrue="1" operator="between">
      <formula>0</formula>
      <formula>0.699</formula>
    </cfRule>
    <cfRule type="cellIs" dxfId="467" priority="84" stopIfTrue="1" operator="greaterThan">
      <formula>1.05</formula>
    </cfRule>
    <cfRule type="cellIs" dxfId="466" priority="82" stopIfTrue="1" operator="between">
      <formula>0.7</formula>
      <formula>0.8999</formula>
    </cfRule>
    <cfRule type="cellIs" dxfId="465" priority="81" stopIfTrue="1" operator="between">
      <formula>0.9</formula>
      <formula>1.05</formula>
    </cfRule>
    <cfRule type="cellIs" dxfId="464" priority="80" stopIfTrue="1" operator="greaterThan">
      <formula>1.05</formula>
    </cfRule>
    <cfRule type="cellIs" dxfId="463" priority="79" stopIfTrue="1" operator="between">
      <formula>0</formula>
      <formula>0.699</formula>
    </cfRule>
    <cfRule type="cellIs" dxfId="462" priority="77" stopIfTrue="1" operator="between">
      <formula>0.9</formula>
      <formula>1.05</formula>
    </cfRule>
    <cfRule type="colorScale" priority="76">
      <colorScale>
        <cfvo type="min"/>
        <cfvo type="max"/>
        <color theme="0"/>
        <color rgb="FFFFEF9C"/>
      </colorScale>
    </cfRule>
    <cfRule type="colorScale" priority="75">
      <colorScale>
        <cfvo type="min"/>
        <cfvo type="max"/>
        <color theme="0"/>
        <color theme="0"/>
      </colorScale>
    </cfRule>
    <cfRule type="cellIs" dxfId="461" priority="78" stopIfTrue="1" operator="between">
      <formula>0.7</formula>
      <formula>0.8999</formula>
    </cfRule>
  </conditionalFormatting>
  <conditionalFormatting sqref="J18">
    <cfRule type="cellIs" dxfId="460" priority="72" stopIfTrue="1" operator="between">
      <formula>0.7</formula>
      <formula>0.8999</formula>
    </cfRule>
    <cfRule type="cellIs" dxfId="459" priority="71" stopIfTrue="1" operator="between">
      <formula>0.9</formula>
      <formula>1.05</formula>
    </cfRule>
    <cfRule type="cellIs" dxfId="458" priority="70" stopIfTrue="1" operator="greaterThan">
      <formula>1.05</formula>
    </cfRule>
    <cfRule type="cellIs" dxfId="457" priority="69" stopIfTrue="1" operator="between">
      <formula>0</formula>
      <formula>0.699</formula>
    </cfRule>
    <cfRule type="cellIs" dxfId="456" priority="68" stopIfTrue="1" operator="between">
      <formula>0.7</formula>
      <formula>0.8999</formula>
    </cfRule>
    <cfRule type="cellIs" dxfId="455" priority="67" stopIfTrue="1" operator="between">
      <formula>0.9</formula>
      <formula>1.05</formula>
    </cfRule>
    <cfRule type="colorScale" priority="66">
      <colorScale>
        <cfvo type="min"/>
        <cfvo type="max"/>
        <color theme="0"/>
        <color rgb="FFFFEF9C"/>
      </colorScale>
    </cfRule>
    <cfRule type="colorScale" priority="65">
      <colorScale>
        <cfvo type="min"/>
        <cfvo type="max"/>
        <color theme="0"/>
        <color theme="0"/>
      </colorScale>
    </cfRule>
    <cfRule type="cellIs" dxfId="454" priority="74" stopIfTrue="1" operator="greaterThan">
      <formula>1.05</formula>
    </cfRule>
    <cfRule type="cellIs" dxfId="453" priority="73" stopIfTrue="1" operator="between">
      <formula>0</formula>
      <formula>0.699</formula>
    </cfRule>
  </conditionalFormatting>
  <conditionalFormatting sqref="M13:M18">
    <cfRule type="cellIs" dxfId="452" priority="51" stopIfTrue="1" operator="between">
      <formula>0.9</formula>
      <formula>1.05</formula>
    </cfRule>
    <cfRule type="cellIs" dxfId="451" priority="52" stopIfTrue="1" operator="between">
      <formula>0.7</formula>
      <formula>0.8999</formula>
    </cfRule>
    <cfRule type="cellIs" dxfId="450" priority="53" stopIfTrue="1" operator="between">
      <formula>0</formula>
      <formula>0.699</formula>
    </cfRule>
    <cfRule type="cellIs" dxfId="449" priority="54" stopIfTrue="1" operator="greaterThan">
      <formula>1.05</formula>
    </cfRule>
    <cfRule type="colorScale" priority="45">
      <colorScale>
        <cfvo type="min"/>
        <cfvo type="max"/>
        <color theme="0"/>
        <color theme="0"/>
      </colorScale>
    </cfRule>
    <cfRule type="colorScale" priority="46">
      <colorScale>
        <cfvo type="min"/>
        <cfvo type="max"/>
        <color theme="0"/>
        <color rgb="FFFFEF9C"/>
      </colorScale>
    </cfRule>
    <cfRule type="cellIs" dxfId="448" priority="47" stopIfTrue="1" operator="between">
      <formula>0.9</formula>
      <formula>1.05</formula>
    </cfRule>
    <cfRule type="cellIs" dxfId="447" priority="48" stopIfTrue="1" operator="between">
      <formula>0.7</formula>
      <formula>0.8999</formula>
    </cfRule>
    <cfRule type="cellIs" dxfId="446" priority="49" stopIfTrue="1" operator="between">
      <formula>0</formula>
      <formula>0.699</formula>
    </cfRule>
    <cfRule type="cellIs" dxfId="445" priority="50" stopIfTrue="1" operator="greaterThan">
      <formula>1.05</formula>
    </cfRule>
  </conditionalFormatting>
  <conditionalFormatting sqref="P13">
    <cfRule type="cellIs" dxfId="444" priority="23" stopIfTrue="1" operator="between">
      <formula>0</formula>
      <formula>0.699</formula>
    </cfRule>
    <cfRule type="colorScale" priority="15">
      <colorScale>
        <cfvo type="min"/>
        <cfvo type="max"/>
        <color theme="0"/>
        <color theme="0"/>
      </colorScale>
    </cfRule>
    <cfRule type="colorScale" priority="16">
      <colorScale>
        <cfvo type="min"/>
        <cfvo type="max"/>
        <color theme="0"/>
        <color rgb="FFFFEF9C"/>
      </colorScale>
    </cfRule>
    <cfRule type="cellIs" dxfId="443" priority="17" stopIfTrue="1" operator="between">
      <formula>0.9</formula>
      <formula>1.05</formula>
    </cfRule>
    <cfRule type="cellIs" dxfId="442" priority="18" stopIfTrue="1" operator="between">
      <formula>0.7</formula>
      <formula>0.8999</formula>
    </cfRule>
    <cfRule type="cellIs" dxfId="441" priority="21" stopIfTrue="1" operator="between">
      <formula>0.9</formula>
      <formula>1.05</formula>
    </cfRule>
    <cfRule type="cellIs" dxfId="440" priority="19" stopIfTrue="1" operator="between">
      <formula>0</formula>
      <formula>0.699</formula>
    </cfRule>
    <cfRule type="cellIs" dxfId="439" priority="20" stopIfTrue="1" operator="greaterThan">
      <formula>1.05</formula>
    </cfRule>
    <cfRule type="cellIs" dxfId="438" priority="22" stopIfTrue="1" operator="between">
      <formula>0.7</formula>
      <formula>0.8999</formula>
    </cfRule>
    <cfRule type="cellIs" dxfId="437" priority="24" stopIfTrue="1" operator="greaterThan">
      <formula>1.05</formula>
    </cfRule>
  </conditionalFormatting>
  <conditionalFormatting sqref="P14:P18">
    <cfRule type="cellIs" dxfId="436" priority="44" stopIfTrue="1" operator="greaterThan">
      <formula>1.05</formula>
    </cfRule>
    <cfRule type="cellIs" dxfId="435" priority="43" stopIfTrue="1" operator="between">
      <formula>0</formula>
      <formula>0.699</formula>
    </cfRule>
    <cfRule type="cellIs" dxfId="434" priority="42" stopIfTrue="1" operator="between">
      <formula>0.7</formula>
      <formula>0.8999</formula>
    </cfRule>
    <cfRule type="cellIs" dxfId="433" priority="41" stopIfTrue="1" operator="between">
      <formula>0.9</formula>
      <formula>1.05</formula>
    </cfRule>
    <cfRule type="cellIs" dxfId="432" priority="37" stopIfTrue="1" operator="between">
      <formula>0.9</formula>
      <formula>1.05</formula>
    </cfRule>
    <cfRule type="cellIs" dxfId="431" priority="40" stopIfTrue="1" operator="greaterThan">
      <formula>1.05</formula>
    </cfRule>
    <cfRule type="cellIs" dxfId="430" priority="39" stopIfTrue="1" operator="between">
      <formula>0</formula>
      <formula>0.699</formula>
    </cfRule>
    <cfRule type="cellIs" dxfId="429" priority="38" stopIfTrue="1" operator="between">
      <formula>0.7</formula>
      <formula>0.8999</formula>
    </cfRule>
    <cfRule type="colorScale" priority="36">
      <colorScale>
        <cfvo type="min"/>
        <cfvo type="max"/>
        <color theme="0"/>
        <color rgb="FFFFEF9C"/>
      </colorScale>
    </cfRule>
    <cfRule type="colorScale" priority="35">
      <colorScale>
        <cfvo type="min"/>
        <cfvo type="max"/>
        <color theme="0"/>
        <color theme="0"/>
      </colorScale>
    </cfRule>
  </conditionalFormatting>
  <conditionalFormatting sqref="Q13:S14">
    <cfRule type="colorScale" priority="8">
      <colorScale>
        <cfvo type="min"/>
        <cfvo type="max"/>
        <color theme="0"/>
        <color theme="0"/>
      </colorScale>
    </cfRule>
  </conditionalFormatting>
  <conditionalFormatting sqref="Q15:S15">
    <cfRule type="colorScale" priority="1">
      <colorScale>
        <cfvo type="min"/>
        <cfvo type="max"/>
        <color theme="0"/>
        <color theme="0"/>
      </colorScale>
    </cfRule>
  </conditionalFormatting>
  <conditionalFormatting sqref="S13:S14">
    <cfRule type="cellIs" dxfId="428" priority="10" stopIfTrue="1" operator="between">
      <formula>0.7</formula>
      <formula>0.8999</formula>
    </cfRule>
    <cfRule type="cellIs" dxfId="427" priority="12" stopIfTrue="1" operator="between">
      <formula>0.9</formula>
      <formula>1</formula>
    </cfRule>
    <cfRule type="cellIs" dxfId="426" priority="14" stopIfTrue="1" operator="between">
      <formula>0</formula>
      <formula>0.699</formula>
    </cfRule>
    <cfRule type="cellIs" dxfId="425" priority="13" stopIfTrue="1" operator="between">
      <formula>0.7</formula>
      <formula>0.8999</formula>
    </cfRule>
    <cfRule type="cellIs" dxfId="424" priority="11" stopIfTrue="1" operator="between">
      <formula>0</formula>
      <formula>0.699</formula>
    </cfRule>
    <cfRule type="cellIs" dxfId="423" priority="9" stopIfTrue="1" operator="between">
      <formula>0.9</formula>
      <formula>1</formula>
    </cfRule>
  </conditionalFormatting>
  <conditionalFormatting sqref="S15">
    <cfRule type="cellIs" dxfId="422" priority="4" stopIfTrue="1" operator="between">
      <formula>0</formula>
      <formula>0.699</formula>
    </cfRule>
    <cfRule type="cellIs" dxfId="421" priority="3" stopIfTrue="1" operator="between">
      <formula>0.7</formula>
      <formula>0.8999</formula>
    </cfRule>
    <cfRule type="cellIs" dxfId="420" priority="2" stopIfTrue="1" operator="between">
      <formula>0.9</formula>
      <formula>1</formula>
    </cfRule>
    <cfRule type="cellIs" dxfId="419" priority="7" stopIfTrue="1" operator="between">
      <formula>0</formula>
      <formula>0.699</formula>
    </cfRule>
    <cfRule type="cellIs" dxfId="418" priority="6" stopIfTrue="1" operator="between">
      <formula>0.7</formula>
      <formula>0.8999</formula>
    </cfRule>
    <cfRule type="cellIs" dxfId="417" priority="5" stopIfTrue="1" operator="between">
      <formula>0.9</formula>
      <formula>1</formula>
    </cfRule>
  </conditionalFormatting>
  <conditionalFormatting sqref="S16:S18">
    <cfRule type="cellIs" dxfId="416" priority="29" stopIfTrue="1" operator="between">
      <formula>0</formula>
      <formula>0.699</formula>
    </cfRule>
    <cfRule type="cellIs" dxfId="415" priority="30" stopIfTrue="1" operator="greaterThan">
      <formula>1.05</formula>
    </cfRule>
    <cfRule type="cellIs" dxfId="414" priority="32" stopIfTrue="1" operator="between">
      <formula>0.7</formula>
      <formula>0.8999</formula>
    </cfRule>
    <cfRule type="cellIs" dxfId="413" priority="33" stopIfTrue="1" operator="between">
      <formula>0</formula>
      <formula>0.699</formula>
    </cfRule>
    <cfRule type="cellIs" dxfId="412" priority="34" stopIfTrue="1" operator="greaterThan">
      <formula>1.05</formula>
    </cfRule>
    <cfRule type="cellIs" dxfId="411" priority="27" stopIfTrue="1" operator="between">
      <formula>0.9</formula>
      <formula>1.05</formula>
    </cfRule>
    <cfRule type="colorScale" priority="25">
      <colorScale>
        <cfvo type="min"/>
        <cfvo type="max"/>
        <color theme="0"/>
        <color theme="0"/>
      </colorScale>
    </cfRule>
    <cfRule type="cellIs" dxfId="410" priority="28" stopIfTrue="1" operator="between">
      <formula>0.7</formula>
      <formula>0.8999</formula>
    </cfRule>
    <cfRule type="cellIs" dxfId="409" priority="31" stopIfTrue="1" operator="between">
      <formula>0.9</formula>
      <formula>1.05</formula>
    </cfRule>
    <cfRule type="colorScale" priority="26">
      <colorScale>
        <cfvo type="min"/>
        <cfvo type="max"/>
        <color theme="0"/>
        <color rgb="FFFFEF9C"/>
      </colorScale>
    </cfRule>
  </conditionalFormatting>
  <dataValidations count="10">
    <dataValidation type="list" operator="equal" allowBlank="1" showErrorMessage="1" sqref="AP19: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A14:AA17 AB13:AB41">
      <formula1>"Alcaldía Local,Central,Sectorial,"</formula1>
      <formula2>0</formula2>
    </dataValidation>
    <dataValidation type="list" operator="equal" allowBlank="1" showErrorMessage="1" sqref="Z19:Z41">
      <formula1>"Eficacia,Eficiencia,Efectividad,"</formula1>
      <formula2>0</formula2>
    </dataValidation>
    <dataValidation operator="equal" allowBlank="1" showErrorMessage="1" sqref="AK7">
      <formula1>0</formula1>
      <formula2>0</formula2>
    </dataValidation>
    <dataValidation type="list" operator="equal" allowBlank="1" showErrorMessage="1" sqref="AK19: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E13:AE41">
      <formula1>"Alta ,Media ,Baja"</formula1>
      <formula2>0</formula2>
    </dataValidation>
    <dataValidation type="list" operator="equal" allowBlank="1" showErrorMessage="1" sqref="AI13:AI41">
      <formula1>"Gestión"</formula1>
      <formula2>0</formula2>
    </dataValidation>
    <dataValidation type="list" operator="equal" allowBlank="1" showErrorMessage="1" sqref="AJ13:AJ41">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scale="15" fitToHeight="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'D:\AAA SDSCJ CPAD\OAP\POA\[4.1 DT 17-01-2022.xlsx]datos'!#REF!</xm:f>
          </x14:formula1>
          <xm:sqref>AK13:AK18</xm:sqref>
        </x14:dataValidation>
        <x14:dataValidation type="list" operator="equal" allowBlank="1" showErrorMessage="1">
          <x14:formula1>
            <xm:f>'D:\AAA SDSCJ CPAD\OAP\POA\[4.1 DT 17-01-2022.xlsx]datos'!#REF!</xm:f>
          </x14:formula1>
          <xm:sqref>AP13:AQ18</xm:sqref>
        </x14:dataValidation>
        <x14:dataValidation type="list" allowBlank="1" showInputMessage="1" showErrorMessage="1">
          <x14:formula1>
            <xm:f>'C:\Users\luis.arias\Documents\VIGENCIA 2023\PLAN DE ACCION -POA\DIRECCION TÉCNICA\[MATRIZ DOFA Dirección Técnica 2023.xlsx]datos'!#REF!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-POA\DIRECCION TÉCNICA\[MATRIZ DOFA Dirección Técnica 2023.xlsx]datos'!#REF!</xm:f>
          </x14:formula1>
          <xm:sqref>D7:Z7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Q13"/>
  <sheetViews>
    <sheetView showGridLines="0" topLeftCell="A2" zoomScale="70" zoomScaleNormal="70" workbookViewId="0">
      <selection activeCell="L13" sqref="L13"/>
    </sheetView>
  </sheetViews>
  <sheetFormatPr baseColWidth="10" defaultColWidth="11.453125" defaultRowHeight="14.5" x14ac:dyDescent="0.35"/>
  <cols>
    <col min="11" max="11" width="26.81640625" customWidth="1"/>
    <col min="16" max="16" width="10" customWidth="1"/>
    <col min="17" max="17" width="4.1796875" customWidth="1"/>
  </cols>
  <sheetData>
    <row r="2" spans="3:17" ht="15" thickBot="1" x14ac:dyDescent="0.4"/>
    <row r="3" spans="3:17" x14ac:dyDescent="0.35">
      <c r="C3" s="1"/>
      <c r="D3" s="2"/>
      <c r="E3" s="2"/>
      <c r="F3" s="2"/>
      <c r="G3" s="2"/>
      <c r="H3" s="2"/>
      <c r="I3" s="2"/>
      <c r="J3" s="2"/>
      <c r="K3" s="2"/>
      <c r="L3" s="2"/>
      <c r="M3" s="2"/>
      <c r="N3" s="2"/>
      <c r="O3" s="2"/>
      <c r="P3" s="2"/>
      <c r="Q3" s="3"/>
    </row>
    <row r="4" spans="3:17" x14ac:dyDescent="0.35">
      <c r="C4" s="4"/>
      <c r="Q4" s="5"/>
    </row>
    <row r="5" spans="3:17" x14ac:dyDescent="0.35">
      <c r="C5" s="4"/>
      <c r="Q5" s="5"/>
    </row>
    <row r="6" spans="3:17" ht="79.5" customHeight="1" x14ac:dyDescent="0.35">
      <c r="C6" s="4"/>
      <c r="Q6" s="5"/>
    </row>
    <row r="7" spans="3:17" ht="27.75" customHeight="1" x14ac:dyDescent="0.35">
      <c r="C7" s="769" t="s">
        <v>0</v>
      </c>
      <c r="D7" s="770"/>
      <c r="E7" s="770"/>
      <c r="F7" s="770"/>
      <c r="G7" s="770"/>
      <c r="H7" s="770"/>
      <c r="I7" s="770"/>
      <c r="J7" s="770"/>
      <c r="K7" s="770"/>
      <c r="Q7" s="5"/>
    </row>
    <row r="8" spans="3:17" ht="137.25" customHeight="1" x14ac:dyDescent="0.35">
      <c r="C8" s="771" t="s">
        <v>1</v>
      </c>
      <c r="D8" s="772"/>
      <c r="E8" s="772"/>
      <c r="F8" s="772"/>
      <c r="G8" s="772"/>
      <c r="H8" s="772"/>
      <c r="I8" s="772"/>
      <c r="J8" s="772"/>
      <c r="K8" s="772"/>
      <c r="Q8" s="5"/>
    </row>
    <row r="9" spans="3:17" ht="15" x14ac:dyDescent="0.4">
      <c r="C9" s="10"/>
      <c r="D9" s="9"/>
      <c r="E9" s="9"/>
      <c r="F9" s="9"/>
      <c r="G9" s="9"/>
      <c r="H9" s="9"/>
      <c r="I9" s="9"/>
      <c r="J9" s="9"/>
      <c r="K9" s="9"/>
      <c r="Q9" s="5"/>
    </row>
    <row r="10" spans="3:17" ht="25" x14ac:dyDescent="0.35">
      <c r="C10" s="769" t="s">
        <v>2</v>
      </c>
      <c r="D10" s="770"/>
      <c r="E10" s="770"/>
      <c r="F10" s="770"/>
      <c r="G10" s="770"/>
      <c r="H10" s="770"/>
      <c r="I10" s="770"/>
      <c r="J10" s="770"/>
      <c r="K10" s="770"/>
      <c r="Q10" s="5"/>
    </row>
    <row r="11" spans="3:17" ht="26.25" customHeight="1" x14ac:dyDescent="0.4">
      <c r="C11" s="10"/>
      <c r="D11" s="9"/>
      <c r="E11" s="9"/>
      <c r="F11" s="9"/>
      <c r="G11" s="9"/>
      <c r="H11" s="9"/>
      <c r="I11" s="9"/>
      <c r="J11" s="9"/>
      <c r="K11" s="9"/>
      <c r="Q11" s="5"/>
    </row>
    <row r="12" spans="3:17" ht="96.75" customHeight="1" x14ac:dyDescent="0.35">
      <c r="C12" s="771" t="s">
        <v>3</v>
      </c>
      <c r="D12" s="772"/>
      <c r="E12" s="772"/>
      <c r="F12" s="772"/>
      <c r="G12" s="772"/>
      <c r="H12" s="772"/>
      <c r="I12" s="772"/>
      <c r="J12" s="772"/>
      <c r="K12" s="772"/>
      <c r="Q12" s="5"/>
    </row>
    <row r="13" spans="3:17" ht="49.5" customHeight="1" thickBot="1" x14ac:dyDescent="0.4">
      <c r="C13" s="773"/>
      <c r="D13" s="774"/>
      <c r="E13" s="774"/>
      <c r="F13" s="774"/>
      <c r="G13" s="774"/>
      <c r="H13" s="774"/>
      <c r="I13" s="774"/>
      <c r="J13" s="774"/>
      <c r="K13" s="774"/>
      <c r="L13" s="7"/>
      <c r="M13" s="7"/>
      <c r="N13" s="7"/>
      <c r="O13" s="7"/>
      <c r="P13" s="7"/>
      <c r="Q13" s="8"/>
    </row>
  </sheetData>
  <mergeCells count="5">
    <mergeCell ref="C7:K7"/>
    <mergeCell ref="C8:K8"/>
    <mergeCell ref="C10:K10"/>
    <mergeCell ref="C12:K12"/>
    <mergeCell ref="C13:K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7"/>
  <sheetViews>
    <sheetView showGridLines="0" topLeftCell="B11" zoomScale="70" zoomScaleNormal="70" workbookViewId="0">
      <selection activeCell="G14" sqref="G14"/>
    </sheetView>
  </sheetViews>
  <sheetFormatPr baseColWidth="10" defaultColWidth="20.54296875" defaultRowHeight="12.75" customHeight="1" x14ac:dyDescent="0.3"/>
  <cols>
    <col min="1" max="1" width="7" style="47" customWidth="1"/>
    <col min="2" max="2" width="11.26953125" style="335" customWidth="1"/>
    <col min="3" max="3" width="43.26953125" style="335" customWidth="1"/>
    <col min="4" max="4" width="11.1796875" style="335" customWidth="1"/>
    <col min="5" max="5" width="8.453125" style="335" customWidth="1"/>
    <col min="6" max="6" width="9.54296875" style="335" customWidth="1"/>
    <col min="7" max="7" width="16.7265625" style="335" customWidth="1"/>
    <col min="8" max="8" width="9.54296875" style="335" customWidth="1"/>
    <col min="9" max="9" width="8" style="335" customWidth="1"/>
    <col min="10" max="10" width="16.54296875" style="335" customWidth="1"/>
    <col min="11" max="11" width="11" style="335" customWidth="1"/>
    <col min="12" max="13" width="12" style="335" customWidth="1"/>
    <col min="14" max="14" width="10.1796875" style="335" customWidth="1"/>
    <col min="15" max="15" width="10.7265625" style="335" customWidth="1"/>
    <col min="16" max="16" width="10.81640625" style="335" customWidth="1"/>
    <col min="17" max="17" width="11" style="335" customWidth="1"/>
    <col min="18" max="18" width="13" style="335" customWidth="1"/>
    <col min="19" max="19" width="11.54296875" style="335" customWidth="1"/>
    <col min="20" max="20" width="14.81640625" style="335" customWidth="1"/>
    <col min="21" max="21" width="19.453125" style="335" customWidth="1"/>
    <col min="22" max="22" width="36.81640625" style="335" customWidth="1"/>
    <col min="23" max="24" width="22.54296875" style="335" customWidth="1"/>
    <col min="25" max="25" width="20.54296875" style="335" customWidth="1"/>
    <col min="26" max="36" width="20.54296875" style="336" customWidth="1"/>
    <col min="37" max="37" width="32.26953125" style="336" customWidth="1"/>
    <col min="38" max="38" width="31.54296875" style="336" customWidth="1"/>
    <col min="39" max="39" width="40.453125" style="336" customWidth="1"/>
    <col min="40" max="40" width="20.54296875" style="336" customWidth="1"/>
    <col min="41" max="41" width="34.26953125" style="336" customWidth="1"/>
    <col min="42" max="42" width="29.26953125" style="336" customWidth="1"/>
    <col min="43" max="43" width="28.26953125" style="336" customWidth="1"/>
    <col min="44" max="44" width="25.26953125" style="336" customWidth="1"/>
    <col min="45" max="45" width="20.54296875" style="336" customWidth="1"/>
    <col min="46" max="46" width="23.26953125" style="336" customWidth="1"/>
    <col min="47" max="47" width="20.81640625" style="336" customWidth="1"/>
    <col min="48" max="48" width="20.54296875" style="336" customWidth="1"/>
    <col min="49" max="49" width="43.453125" style="336" customWidth="1"/>
    <col min="50" max="50" width="33.7265625" style="335" customWidth="1"/>
    <col min="51" max="54" width="20.54296875" style="335" customWidth="1"/>
    <col min="55" max="55" width="8.7265625" style="335" customWidth="1"/>
    <col min="56" max="56" width="9" style="335" customWidth="1"/>
    <col min="57" max="57" width="39" style="335" customWidth="1"/>
    <col min="58" max="58" width="32.1796875" style="335" customWidth="1"/>
    <col min="59" max="59" width="17" style="335" customWidth="1"/>
    <col min="60" max="60" width="16" style="335" customWidth="1"/>
    <col min="61" max="61" width="51.54296875" style="335" customWidth="1"/>
    <col min="62" max="62" width="36" style="335" customWidth="1"/>
    <col min="63" max="251" width="20.54296875" style="335" customWidth="1"/>
    <col min="252" max="16384" width="20.54296875" style="47"/>
  </cols>
  <sheetData>
    <row r="1" spans="2:62" ht="12.75" customHeight="1" thickBot="1" x14ac:dyDescent="0.35"/>
    <row r="2" spans="2:62" ht="18" customHeight="1" thickBot="1" x14ac:dyDescent="0.35">
      <c r="B2" s="1241"/>
      <c r="C2" s="1259" t="s">
        <v>7</v>
      </c>
      <c r="D2" s="1260"/>
      <c r="E2" s="1260"/>
      <c r="F2" s="1260"/>
      <c r="G2" s="1260"/>
      <c r="H2" s="1260"/>
      <c r="I2" s="1260"/>
      <c r="J2" s="1260"/>
      <c r="K2" s="1260"/>
      <c r="L2" s="1260"/>
      <c r="M2" s="1260"/>
      <c r="N2" s="1260"/>
      <c r="O2" s="1260"/>
      <c r="P2" s="1260"/>
      <c r="Q2" s="1261"/>
      <c r="R2" s="1268" t="s">
        <v>8</v>
      </c>
      <c r="S2" s="1269"/>
      <c r="T2" s="1269"/>
      <c r="U2" s="1269"/>
      <c r="V2" s="1269"/>
      <c r="W2" s="1269"/>
      <c r="X2" s="1269"/>
      <c r="Y2" s="1269"/>
      <c r="Z2" s="1269"/>
      <c r="AA2" s="1269"/>
      <c r="AB2" s="1269"/>
      <c r="AC2" s="1269"/>
      <c r="AD2" s="1269"/>
      <c r="AE2" s="1269"/>
      <c r="AF2" s="1269"/>
      <c r="AG2" s="1269"/>
      <c r="AH2" s="1269"/>
      <c r="AI2" s="1270"/>
      <c r="AJ2" s="1277" t="s">
        <v>9</v>
      </c>
      <c r="AK2" s="1278"/>
      <c r="AL2" s="1278"/>
      <c r="AM2" s="1278"/>
      <c r="AN2" s="1278"/>
      <c r="AO2" s="1278"/>
      <c r="AP2" s="1278"/>
      <c r="AQ2" s="1278"/>
      <c r="AR2" s="1278"/>
      <c r="AS2" s="1278"/>
      <c r="AT2" s="1278"/>
      <c r="AU2" s="1279"/>
      <c r="AV2" s="1244" t="s">
        <v>10</v>
      </c>
      <c r="AW2" s="1245"/>
      <c r="AX2" s="1245"/>
      <c r="AY2" s="1245"/>
      <c r="AZ2" s="1245"/>
      <c r="BA2" s="1245"/>
      <c r="BB2" s="1245"/>
      <c r="BC2" s="1245"/>
      <c r="BD2" s="1245"/>
      <c r="BE2" s="1245"/>
      <c r="BF2" s="1245"/>
      <c r="BG2" s="1245"/>
      <c r="BH2" s="1245"/>
      <c r="BI2" s="1245"/>
      <c r="BJ2" s="1246"/>
    </row>
    <row r="3" spans="2:62" ht="21" customHeight="1" thickBot="1" x14ac:dyDescent="0.35">
      <c r="B3" s="1242"/>
      <c r="C3" s="1262"/>
      <c r="D3" s="1263"/>
      <c r="E3" s="1263"/>
      <c r="F3" s="1263"/>
      <c r="G3" s="1263"/>
      <c r="H3" s="1263"/>
      <c r="I3" s="1263"/>
      <c r="J3" s="1263"/>
      <c r="K3" s="1263"/>
      <c r="L3" s="1263"/>
      <c r="M3" s="1263"/>
      <c r="N3" s="1263"/>
      <c r="O3" s="1263"/>
      <c r="P3" s="1263"/>
      <c r="Q3" s="1264"/>
      <c r="R3" s="1271"/>
      <c r="S3" s="1272"/>
      <c r="T3" s="1272"/>
      <c r="U3" s="1272"/>
      <c r="V3" s="1272"/>
      <c r="W3" s="1272"/>
      <c r="X3" s="1272"/>
      <c r="Y3" s="1272"/>
      <c r="Z3" s="1272"/>
      <c r="AA3" s="1272"/>
      <c r="AB3" s="1272"/>
      <c r="AC3" s="1272"/>
      <c r="AD3" s="1272"/>
      <c r="AE3" s="1272"/>
      <c r="AF3" s="1272"/>
      <c r="AG3" s="1272"/>
      <c r="AH3" s="1272"/>
      <c r="AI3" s="1273"/>
      <c r="AJ3" s="1277" t="s">
        <v>11</v>
      </c>
      <c r="AK3" s="1278"/>
      <c r="AL3" s="1278"/>
      <c r="AM3" s="1278"/>
      <c r="AN3" s="1278"/>
      <c r="AO3" s="1278"/>
      <c r="AP3" s="1278"/>
      <c r="AQ3" s="1278"/>
      <c r="AR3" s="1278"/>
      <c r="AS3" s="1278"/>
      <c r="AT3" s="1278"/>
      <c r="AU3" s="1279"/>
      <c r="AV3" s="1247">
        <v>3</v>
      </c>
      <c r="AW3" s="1248"/>
      <c r="AX3" s="1248"/>
      <c r="AY3" s="1248"/>
      <c r="AZ3" s="1248"/>
      <c r="BA3" s="1248"/>
      <c r="BB3" s="1248"/>
      <c r="BC3" s="1248"/>
      <c r="BD3" s="1248"/>
      <c r="BE3" s="1248"/>
      <c r="BF3" s="1248"/>
      <c r="BG3" s="1248"/>
      <c r="BH3" s="1248"/>
      <c r="BI3" s="1248"/>
      <c r="BJ3" s="1249"/>
    </row>
    <row r="4" spans="2:62" ht="24" customHeight="1" thickBot="1" x14ac:dyDescent="0.35">
      <c r="B4" s="1242"/>
      <c r="C4" s="1265"/>
      <c r="D4" s="1266"/>
      <c r="E4" s="1266"/>
      <c r="F4" s="1266"/>
      <c r="G4" s="1266"/>
      <c r="H4" s="1266"/>
      <c r="I4" s="1266"/>
      <c r="J4" s="1266"/>
      <c r="K4" s="1266"/>
      <c r="L4" s="1266"/>
      <c r="M4" s="1266"/>
      <c r="N4" s="1266"/>
      <c r="O4" s="1266"/>
      <c r="P4" s="1266"/>
      <c r="Q4" s="1267"/>
      <c r="R4" s="1274"/>
      <c r="S4" s="1275"/>
      <c r="T4" s="1275"/>
      <c r="U4" s="1275"/>
      <c r="V4" s="1275"/>
      <c r="W4" s="1275"/>
      <c r="X4" s="1275"/>
      <c r="Y4" s="1275"/>
      <c r="Z4" s="1275"/>
      <c r="AA4" s="1275"/>
      <c r="AB4" s="1275"/>
      <c r="AC4" s="1275"/>
      <c r="AD4" s="1275"/>
      <c r="AE4" s="1275"/>
      <c r="AF4" s="1275"/>
      <c r="AG4" s="1275"/>
      <c r="AH4" s="1275"/>
      <c r="AI4" s="1276"/>
      <c r="AJ4" s="1277" t="s">
        <v>12</v>
      </c>
      <c r="AK4" s="1278"/>
      <c r="AL4" s="1278"/>
      <c r="AM4" s="1278"/>
      <c r="AN4" s="1278"/>
      <c r="AO4" s="1278"/>
      <c r="AP4" s="1278"/>
      <c r="AQ4" s="1278"/>
      <c r="AR4" s="1278"/>
      <c r="AS4" s="1278"/>
      <c r="AT4" s="1278"/>
      <c r="AU4" s="1279"/>
      <c r="AV4" s="1250">
        <v>42741</v>
      </c>
      <c r="AW4" s="1251"/>
      <c r="AX4" s="1251"/>
      <c r="AY4" s="1251"/>
      <c r="AZ4" s="1251"/>
      <c r="BA4" s="1251"/>
      <c r="BB4" s="1251"/>
      <c r="BC4" s="1251"/>
      <c r="BD4" s="1251"/>
      <c r="BE4" s="1251"/>
      <c r="BF4" s="1251"/>
      <c r="BG4" s="1251"/>
      <c r="BH4" s="1251"/>
      <c r="BI4" s="1251"/>
      <c r="BJ4" s="1252"/>
    </row>
    <row r="5" spans="2:62" ht="22.5" customHeight="1" x14ac:dyDescent="0.3">
      <c r="B5" s="1242"/>
      <c r="C5" s="1259" t="s">
        <v>13</v>
      </c>
      <c r="D5" s="1260"/>
      <c r="E5" s="1260"/>
      <c r="F5" s="1260"/>
      <c r="G5" s="1260"/>
      <c r="H5" s="1260"/>
      <c r="I5" s="1260"/>
      <c r="J5" s="1260"/>
      <c r="K5" s="1260"/>
      <c r="L5" s="1260"/>
      <c r="M5" s="1260"/>
      <c r="N5" s="1260"/>
      <c r="O5" s="1260"/>
      <c r="P5" s="1260"/>
      <c r="Q5" s="1261"/>
      <c r="R5" s="1268" t="s">
        <v>14</v>
      </c>
      <c r="S5" s="1269"/>
      <c r="T5" s="1269"/>
      <c r="U5" s="1269"/>
      <c r="V5" s="1269"/>
      <c r="W5" s="1269"/>
      <c r="X5" s="1269"/>
      <c r="Y5" s="1269"/>
      <c r="Z5" s="1269"/>
      <c r="AA5" s="1269"/>
      <c r="AB5" s="1269"/>
      <c r="AC5" s="1269"/>
      <c r="AD5" s="1269"/>
      <c r="AE5" s="1269"/>
      <c r="AF5" s="1269"/>
      <c r="AG5" s="1269"/>
      <c r="AH5" s="1269"/>
      <c r="AI5" s="1270"/>
      <c r="AJ5" s="1259" t="s">
        <v>15</v>
      </c>
      <c r="AK5" s="1260"/>
      <c r="AL5" s="1260"/>
      <c r="AM5" s="1260"/>
      <c r="AN5" s="1260"/>
      <c r="AO5" s="1260"/>
      <c r="AP5" s="1260"/>
      <c r="AQ5" s="1260"/>
      <c r="AR5" s="1260"/>
      <c r="AS5" s="1260"/>
      <c r="AT5" s="1260"/>
      <c r="AU5" s="1261"/>
      <c r="AV5" s="1253" t="s">
        <v>16</v>
      </c>
      <c r="AW5" s="1254"/>
      <c r="AX5" s="1254"/>
      <c r="AY5" s="1254"/>
      <c r="AZ5" s="1254"/>
      <c r="BA5" s="1254"/>
      <c r="BB5" s="1254"/>
      <c r="BC5" s="1254"/>
      <c r="BD5" s="1254"/>
      <c r="BE5" s="1254"/>
      <c r="BF5" s="1254"/>
      <c r="BG5" s="1254"/>
      <c r="BH5" s="1254"/>
      <c r="BI5" s="1254"/>
      <c r="BJ5" s="1255"/>
    </row>
    <row r="6" spans="2:62" ht="35.25" customHeight="1" thickBot="1" x14ac:dyDescent="0.35">
      <c r="B6" s="1243"/>
      <c r="C6" s="1265"/>
      <c r="D6" s="1266"/>
      <c r="E6" s="1266"/>
      <c r="F6" s="1266"/>
      <c r="G6" s="1266"/>
      <c r="H6" s="1266"/>
      <c r="I6" s="1266"/>
      <c r="J6" s="1266"/>
      <c r="K6" s="1266"/>
      <c r="L6" s="1266"/>
      <c r="M6" s="1266"/>
      <c r="N6" s="1266"/>
      <c r="O6" s="1266"/>
      <c r="P6" s="1266"/>
      <c r="Q6" s="1267"/>
      <c r="R6" s="1274"/>
      <c r="S6" s="1275"/>
      <c r="T6" s="1275"/>
      <c r="U6" s="1275"/>
      <c r="V6" s="1275"/>
      <c r="W6" s="1275"/>
      <c r="X6" s="1275"/>
      <c r="Y6" s="1275"/>
      <c r="Z6" s="1275"/>
      <c r="AA6" s="1275"/>
      <c r="AB6" s="1275"/>
      <c r="AC6" s="1275"/>
      <c r="AD6" s="1275"/>
      <c r="AE6" s="1275"/>
      <c r="AF6" s="1275"/>
      <c r="AG6" s="1275"/>
      <c r="AH6" s="1275"/>
      <c r="AI6" s="1276"/>
      <c r="AJ6" s="1265"/>
      <c r="AK6" s="1266"/>
      <c r="AL6" s="1266"/>
      <c r="AM6" s="1266"/>
      <c r="AN6" s="1266"/>
      <c r="AO6" s="1266"/>
      <c r="AP6" s="1266"/>
      <c r="AQ6" s="1266"/>
      <c r="AR6" s="1266"/>
      <c r="AS6" s="1266"/>
      <c r="AT6" s="1266"/>
      <c r="AU6" s="1267"/>
      <c r="AV6" s="1256"/>
      <c r="AW6" s="1257"/>
      <c r="AX6" s="1257"/>
      <c r="AY6" s="1257"/>
      <c r="AZ6" s="1257"/>
      <c r="BA6" s="1257"/>
      <c r="BB6" s="1257"/>
      <c r="BC6" s="1257"/>
      <c r="BD6" s="1257"/>
      <c r="BE6" s="1257"/>
      <c r="BF6" s="1257"/>
      <c r="BG6" s="1257"/>
      <c r="BH6" s="1257"/>
      <c r="BI6" s="1257"/>
      <c r="BJ6" s="1258"/>
    </row>
    <row r="7" spans="2:62" s="191" customFormat="1" ht="29.25" customHeight="1" x14ac:dyDescent="0.35">
      <c r="B7" s="1226" t="s">
        <v>17</v>
      </c>
      <c r="C7" s="1227"/>
      <c r="D7" s="981"/>
      <c r="E7" s="981"/>
      <c r="F7" s="981"/>
      <c r="G7" s="981"/>
      <c r="H7" s="981"/>
      <c r="I7" s="981"/>
      <c r="J7" s="981"/>
      <c r="K7" s="981"/>
      <c r="L7" s="981"/>
      <c r="M7" s="981"/>
      <c r="N7" s="981"/>
      <c r="O7" s="981"/>
      <c r="P7" s="981"/>
      <c r="Q7" s="981"/>
      <c r="R7" s="981"/>
      <c r="S7" s="981"/>
      <c r="T7" s="981"/>
      <c r="U7" s="981"/>
      <c r="V7" s="981"/>
      <c r="W7" s="981"/>
      <c r="X7" s="981"/>
      <c r="Y7" s="981"/>
      <c r="Z7" s="981"/>
      <c r="AA7" s="1228" t="s">
        <v>19</v>
      </c>
      <c r="AB7" s="1228"/>
      <c r="AC7" s="953"/>
      <c r="AD7" s="953"/>
      <c r="AE7" s="953"/>
      <c r="AF7" s="953"/>
      <c r="AG7" s="953"/>
      <c r="AH7" s="953"/>
      <c r="AI7" s="953"/>
      <c r="AJ7" s="953"/>
      <c r="AK7" s="1228" t="s">
        <v>21</v>
      </c>
      <c r="AL7" s="1228"/>
      <c r="AM7" s="1223"/>
      <c r="AN7" s="1223"/>
      <c r="AO7" s="1223"/>
      <c r="AP7" s="1223"/>
      <c r="AQ7" s="1223"/>
      <c r="AR7" s="1223"/>
      <c r="AS7" s="1223"/>
      <c r="AT7" s="1223"/>
      <c r="AU7" s="1224"/>
      <c r="AV7" s="1224"/>
      <c r="AW7" s="1224"/>
      <c r="AX7" s="1224"/>
      <c r="AY7" s="1224"/>
      <c r="AZ7" s="1224"/>
      <c r="BA7" s="1224"/>
      <c r="BB7" s="1224"/>
      <c r="BC7" s="1224"/>
      <c r="BD7" s="1224"/>
      <c r="BE7" s="1224"/>
      <c r="BF7" s="1224"/>
      <c r="BG7" s="1224"/>
      <c r="BH7" s="1224"/>
      <c r="BI7" s="1224"/>
      <c r="BJ7" s="1225"/>
    </row>
    <row r="8" spans="2:62" s="191" customFormat="1" ht="39" customHeight="1" x14ac:dyDescent="0.35">
      <c r="B8" s="1216" t="s">
        <v>23</v>
      </c>
      <c r="C8" s="1217"/>
      <c r="D8" s="1218"/>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220"/>
      <c r="AM8" s="715" t="s">
        <v>25</v>
      </c>
      <c r="AN8" s="1280"/>
      <c r="AO8" s="1222"/>
      <c r="AP8" s="1222"/>
      <c r="AQ8" s="1222"/>
      <c r="AR8" s="1222"/>
      <c r="AS8" s="1222"/>
      <c r="AT8" s="1222"/>
      <c r="AU8" s="1224"/>
      <c r="AV8" s="1224"/>
      <c r="AW8" s="1224"/>
      <c r="AX8" s="1224"/>
      <c r="AY8" s="1224"/>
      <c r="AZ8" s="1224"/>
      <c r="BA8" s="1224"/>
      <c r="BB8" s="1224"/>
      <c r="BC8" s="1224"/>
      <c r="BD8" s="1224"/>
      <c r="BE8" s="1224"/>
      <c r="BF8" s="1224"/>
      <c r="BG8" s="1224"/>
      <c r="BH8" s="1224"/>
      <c r="BI8" s="1224"/>
      <c r="BJ8" s="1225"/>
    </row>
    <row r="9" spans="2:62" s="191" customFormat="1" ht="27.75" customHeight="1" x14ac:dyDescent="0.35">
      <c r="B9" s="1156" t="s">
        <v>26</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2:62"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62" s="157" customFormat="1" ht="42.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62" s="157" customFormat="1" ht="49.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0.23636363636363639</v>
      </c>
      <c r="U12" s="929"/>
      <c r="V12" s="929"/>
      <c r="W12" s="929"/>
      <c r="X12" s="159" t="s">
        <v>63</v>
      </c>
      <c r="Y12" s="159" t="s">
        <v>64</v>
      </c>
      <c r="Z12" s="1035"/>
      <c r="AA12" s="929"/>
      <c r="AB12" s="929"/>
      <c r="AC12" s="929"/>
      <c r="AD12" s="929"/>
      <c r="AE12" s="929"/>
      <c r="AF12" s="158" t="s">
        <v>65</v>
      </c>
      <c r="AG12" s="158" t="s">
        <v>66</v>
      </c>
      <c r="AH12" s="159" t="s">
        <v>67</v>
      </c>
      <c r="AI12" s="929"/>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62" s="191" customFormat="1" ht="166.5" customHeight="1" x14ac:dyDescent="0.35">
      <c r="B13" s="187">
        <v>1</v>
      </c>
      <c r="C13" s="331" t="s">
        <v>878</v>
      </c>
      <c r="D13" s="50">
        <v>0.2</v>
      </c>
      <c r="E13" s="194">
        <v>1</v>
      </c>
      <c r="F13" s="194">
        <v>1</v>
      </c>
      <c r="G13" s="52">
        <f>IF(ISERROR(F13/E13),"",(F13/E13))</f>
        <v>1</v>
      </c>
      <c r="H13" s="194">
        <v>1</v>
      </c>
      <c r="I13" s="71"/>
      <c r="J13" s="52">
        <v>0</v>
      </c>
      <c r="K13" s="194">
        <v>1</v>
      </c>
      <c r="L13" s="71"/>
      <c r="M13" s="52">
        <v>0</v>
      </c>
      <c r="N13" s="194">
        <v>1</v>
      </c>
      <c r="O13" s="71"/>
      <c r="P13" s="52">
        <v>0</v>
      </c>
      <c r="Q13" s="238">
        <f>MAX(E13,H13,K13,N13)</f>
        <v>1</v>
      </c>
      <c r="R13" s="238">
        <f>(SUM(F13,I13,L13,O13))/4</f>
        <v>0.25</v>
      </c>
      <c r="S13" s="18">
        <f>IF(ISERROR(R13/Q13),"",(R13/Q13))</f>
        <v>0.25</v>
      </c>
      <c r="T13" s="27">
        <f>S13*D13</f>
        <v>0.05</v>
      </c>
      <c r="U13" s="49" t="s">
        <v>879</v>
      </c>
      <c r="V13" s="49" t="s">
        <v>880</v>
      </c>
      <c r="W13" s="52" t="s">
        <v>628</v>
      </c>
      <c r="X13" s="52" t="s">
        <v>881</v>
      </c>
      <c r="Y13" s="52" t="s">
        <v>882</v>
      </c>
      <c r="Z13" s="73" t="s">
        <v>181</v>
      </c>
      <c r="AA13" s="52" t="s">
        <v>736</v>
      </c>
      <c r="AB13" s="73" t="s">
        <v>141</v>
      </c>
      <c r="AC13" s="73" t="s">
        <v>88</v>
      </c>
      <c r="AD13" s="73" t="s">
        <v>89</v>
      </c>
      <c r="AE13" s="73" t="s">
        <v>90</v>
      </c>
      <c r="AF13" s="73" t="s">
        <v>95</v>
      </c>
      <c r="AG13" s="73">
        <v>2023</v>
      </c>
      <c r="AH13" s="73" t="s">
        <v>95</v>
      </c>
      <c r="AI13" s="73" t="s">
        <v>92</v>
      </c>
      <c r="AJ13" s="73" t="s">
        <v>132</v>
      </c>
      <c r="AK13" s="41" t="s">
        <v>94</v>
      </c>
      <c r="AL13" s="77" t="s">
        <v>883</v>
      </c>
      <c r="AM13" s="75" t="s">
        <v>839</v>
      </c>
      <c r="AN13" s="76"/>
      <c r="AO13" s="77" t="s">
        <v>884</v>
      </c>
      <c r="AP13" s="77" t="s">
        <v>213</v>
      </c>
      <c r="AQ13" s="77" t="s">
        <v>214</v>
      </c>
      <c r="AR13" s="37" t="s">
        <v>885</v>
      </c>
      <c r="AS13" s="37"/>
      <c r="AT13" s="79" t="s">
        <v>886</v>
      </c>
      <c r="AU13" s="83">
        <v>1</v>
      </c>
      <c r="AV13" s="85">
        <v>1</v>
      </c>
      <c r="AW13" s="83" t="s">
        <v>887</v>
      </c>
      <c r="AX13" s="86" t="s">
        <v>888</v>
      </c>
      <c r="AY13" s="83"/>
      <c r="AZ13" s="83"/>
      <c r="BA13" s="307"/>
      <c r="BB13" s="307"/>
      <c r="BC13" s="81"/>
      <c r="BD13" s="85"/>
      <c r="BE13" s="86"/>
      <c r="BF13" s="86"/>
      <c r="BG13" s="116"/>
      <c r="BH13" s="83"/>
      <c r="BI13" s="308"/>
      <c r="BJ13" s="308"/>
    </row>
    <row r="14" spans="2:62" s="191" customFormat="1" ht="280.5" customHeight="1" x14ac:dyDescent="0.35">
      <c r="B14" s="187">
        <v>2</v>
      </c>
      <c r="C14" s="331" t="s">
        <v>889</v>
      </c>
      <c r="D14" s="50">
        <v>0.2</v>
      </c>
      <c r="E14" s="194">
        <v>1</v>
      </c>
      <c r="F14" s="194">
        <v>1</v>
      </c>
      <c r="G14" s="52">
        <f>IF(ISERROR(F14/E14),"",(F14/E14))</f>
        <v>1</v>
      </c>
      <c r="H14" s="194">
        <v>1</v>
      </c>
      <c r="I14" s="71"/>
      <c r="J14" s="52">
        <v>0</v>
      </c>
      <c r="K14" s="194">
        <v>1</v>
      </c>
      <c r="L14" s="71"/>
      <c r="M14" s="52">
        <v>0</v>
      </c>
      <c r="N14" s="194">
        <v>1</v>
      </c>
      <c r="O14" s="71"/>
      <c r="P14" s="52">
        <v>0</v>
      </c>
      <c r="Q14" s="238">
        <f>MAX(E14,H14,K14,N14)</f>
        <v>1</v>
      </c>
      <c r="R14" s="238">
        <f>(SUM(F14,I14,L14,O14))/4</f>
        <v>0.25</v>
      </c>
      <c r="S14" s="18">
        <f>IF(ISERROR(R14/Q14),"",(R14/Q14))</f>
        <v>0.25</v>
      </c>
      <c r="T14" s="27">
        <f>S14*D14</f>
        <v>0.05</v>
      </c>
      <c r="U14" s="49" t="s">
        <v>890</v>
      </c>
      <c r="V14" s="49" t="s">
        <v>891</v>
      </c>
      <c r="W14" s="52" t="s">
        <v>628</v>
      </c>
      <c r="X14" s="52" t="s">
        <v>892</v>
      </c>
      <c r="Y14" s="52" t="s">
        <v>893</v>
      </c>
      <c r="Z14" s="73" t="s">
        <v>181</v>
      </c>
      <c r="AA14" s="52" t="s">
        <v>736</v>
      </c>
      <c r="AB14" s="73" t="s">
        <v>141</v>
      </c>
      <c r="AC14" s="73" t="s">
        <v>88</v>
      </c>
      <c r="AD14" s="73" t="s">
        <v>89</v>
      </c>
      <c r="AE14" s="73" t="s">
        <v>90</v>
      </c>
      <c r="AF14" s="76">
        <v>4</v>
      </c>
      <c r="AG14" s="73">
        <v>2023</v>
      </c>
      <c r="AH14" s="73">
        <v>2022</v>
      </c>
      <c r="AI14" s="73" t="s">
        <v>92</v>
      </c>
      <c r="AJ14" s="73" t="s">
        <v>132</v>
      </c>
      <c r="AK14" s="41" t="s">
        <v>94</v>
      </c>
      <c r="AL14" s="77" t="s">
        <v>883</v>
      </c>
      <c r="AM14" s="75" t="s">
        <v>839</v>
      </c>
      <c r="AN14" s="76"/>
      <c r="AO14" s="77" t="s">
        <v>884</v>
      </c>
      <c r="AP14" s="77" t="s">
        <v>213</v>
      </c>
      <c r="AQ14" s="77" t="s">
        <v>213</v>
      </c>
      <c r="AR14" s="37" t="s">
        <v>885</v>
      </c>
      <c r="AS14" s="37"/>
      <c r="AT14" s="79" t="s">
        <v>886</v>
      </c>
      <c r="AU14" s="83">
        <v>1</v>
      </c>
      <c r="AV14" s="81">
        <v>1</v>
      </c>
      <c r="AW14" s="82" t="s">
        <v>894</v>
      </c>
      <c r="AX14" s="82" t="s">
        <v>895</v>
      </c>
      <c r="AY14" s="83"/>
      <c r="AZ14" s="83"/>
      <c r="BA14" s="84"/>
      <c r="BB14" s="84"/>
      <c r="BC14" s="85"/>
      <c r="BD14" s="85"/>
      <c r="BE14" s="86"/>
      <c r="BF14" s="86"/>
      <c r="BG14" s="83"/>
      <c r="BH14" s="83"/>
      <c r="BI14" s="87"/>
      <c r="BJ14" s="86"/>
    </row>
    <row r="15" spans="2:62" s="191" customFormat="1" ht="133.5" customHeight="1" x14ac:dyDescent="0.35">
      <c r="B15" s="187">
        <v>3</v>
      </c>
      <c r="C15" s="331" t="s">
        <v>896</v>
      </c>
      <c r="D15" s="50">
        <v>0.2</v>
      </c>
      <c r="E15" s="194">
        <v>20</v>
      </c>
      <c r="F15" s="194">
        <v>20</v>
      </c>
      <c r="G15" s="52">
        <f>IF(ISERROR(F15/E15),"",(F15/E15))</f>
        <v>1</v>
      </c>
      <c r="H15" s="194">
        <v>20</v>
      </c>
      <c r="I15" s="71"/>
      <c r="J15" s="52">
        <v>0</v>
      </c>
      <c r="K15" s="194">
        <v>20</v>
      </c>
      <c r="L15" s="71"/>
      <c r="M15" s="52">
        <v>0</v>
      </c>
      <c r="N15" s="194">
        <v>20</v>
      </c>
      <c r="O15" s="71"/>
      <c r="P15" s="52">
        <v>0</v>
      </c>
      <c r="Q15" s="378">
        <f t="shared" ref="Q15:R17" si="0">SUM(E15,H15,K15,N15)</f>
        <v>80</v>
      </c>
      <c r="R15" s="378">
        <f t="shared" si="0"/>
        <v>20</v>
      </c>
      <c r="S15" s="380">
        <f>IF((IF(ISERROR(R15/Q15),0,(R15/Q15)))&gt;1,1,(IF(ISERROR(R15/Q15),0,(R15/Q15))))</f>
        <v>0.25</v>
      </c>
      <c r="T15" s="380">
        <f>S15*D15</f>
        <v>0.05</v>
      </c>
      <c r="U15" s="49" t="s">
        <v>897</v>
      </c>
      <c r="V15" s="49" t="s">
        <v>898</v>
      </c>
      <c r="W15" s="52" t="s">
        <v>899</v>
      </c>
      <c r="X15" s="53" t="s">
        <v>900</v>
      </c>
      <c r="Y15" s="53" t="s">
        <v>901</v>
      </c>
      <c r="Z15" s="73" t="s">
        <v>181</v>
      </c>
      <c r="AA15" s="141" t="s">
        <v>736</v>
      </c>
      <c r="AB15" s="73" t="s">
        <v>141</v>
      </c>
      <c r="AC15" s="73" t="s">
        <v>88</v>
      </c>
      <c r="AD15" s="73" t="s">
        <v>209</v>
      </c>
      <c r="AE15" s="73" t="s">
        <v>90</v>
      </c>
      <c r="AF15" s="75">
        <v>55</v>
      </c>
      <c r="AG15" s="73">
        <v>2023</v>
      </c>
      <c r="AH15" s="73">
        <v>2022</v>
      </c>
      <c r="AI15" s="73" t="s">
        <v>92</v>
      </c>
      <c r="AJ15" s="73" t="s">
        <v>132</v>
      </c>
      <c r="AK15" s="41" t="s">
        <v>94</v>
      </c>
      <c r="AL15" s="77" t="s">
        <v>883</v>
      </c>
      <c r="AM15" s="76" t="s">
        <v>839</v>
      </c>
      <c r="AN15" s="76"/>
      <c r="AO15" s="77" t="s">
        <v>884</v>
      </c>
      <c r="AP15" s="77" t="s">
        <v>902</v>
      </c>
      <c r="AQ15" s="77" t="s">
        <v>903</v>
      </c>
      <c r="AR15" s="37" t="s">
        <v>904</v>
      </c>
      <c r="AS15" s="37"/>
      <c r="AT15" s="79" t="s">
        <v>886</v>
      </c>
      <c r="AU15" s="91">
        <v>20</v>
      </c>
      <c r="AV15" s="81">
        <v>20</v>
      </c>
      <c r="AW15" s="82" t="s">
        <v>905</v>
      </c>
      <c r="AX15" s="82" t="s">
        <v>906</v>
      </c>
      <c r="AY15" s="83"/>
      <c r="AZ15" s="83"/>
      <c r="BA15" s="84"/>
      <c r="BB15" s="84"/>
      <c r="BC15" s="85"/>
      <c r="BD15" s="85"/>
      <c r="BE15" s="92"/>
      <c r="BF15" s="86"/>
      <c r="BG15" s="83"/>
      <c r="BH15" s="83"/>
      <c r="BI15" s="87"/>
      <c r="BJ15" s="86"/>
    </row>
    <row r="16" spans="2:62" s="191" customFormat="1" ht="155.25" customHeight="1" x14ac:dyDescent="0.35">
      <c r="B16" s="187">
        <v>4</v>
      </c>
      <c r="C16" s="331" t="s">
        <v>907</v>
      </c>
      <c r="D16" s="50">
        <v>0.2</v>
      </c>
      <c r="E16" s="194">
        <v>2</v>
      </c>
      <c r="F16" s="194">
        <v>2</v>
      </c>
      <c r="G16" s="52">
        <f>IF(ISERROR(F16/E16),"",(F16/E16))</f>
        <v>1</v>
      </c>
      <c r="H16" s="194">
        <v>3</v>
      </c>
      <c r="I16" s="71"/>
      <c r="J16" s="52">
        <v>0</v>
      </c>
      <c r="K16" s="194">
        <v>3</v>
      </c>
      <c r="L16" s="71"/>
      <c r="M16" s="52">
        <v>0</v>
      </c>
      <c r="N16" s="194">
        <v>3</v>
      </c>
      <c r="O16" s="71"/>
      <c r="P16" s="52">
        <v>0</v>
      </c>
      <c r="Q16" s="378">
        <f t="shared" si="0"/>
        <v>11</v>
      </c>
      <c r="R16" s="378">
        <f t="shared" si="0"/>
        <v>2</v>
      </c>
      <c r="S16" s="380">
        <f>IF((IF(ISERROR(R16/Q16),0,(R16/Q16)))&gt;1,1,(IF(ISERROR(R16/Q16),0,(R16/Q16))))</f>
        <v>0.18181818181818182</v>
      </c>
      <c r="T16" s="380">
        <f>S16*D16</f>
        <v>3.6363636363636369E-2</v>
      </c>
      <c r="U16" s="49" t="s">
        <v>908</v>
      </c>
      <c r="V16" s="49" t="s">
        <v>909</v>
      </c>
      <c r="W16" s="52" t="s">
        <v>628</v>
      </c>
      <c r="X16" s="53" t="s">
        <v>892</v>
      </c>
      <c r="Y16" s="53" t="s">
        <v>893</v>
      </c>
      <c r="Z16" s="73" t="s">
        <v>181</v>
      </c>
      <c r="AA16" s="141" t="s">
        <v>736</v>
      </c>
      <c r="AB16" s="73" t="s">
        <v>141</v>
      </c>
      <c r="AC16" s="73" t="s">
        <v>88</v>
      </c>
      <c r="AD16" s="73" t="s">
        <v>209</v>
      </c>
      <c r="AE16" s="73" t="s">
        <v>90</v>
      </c>
      <c r="AF16" s="75">
        <v>11</v>
      </c>
      <c r="AG16" s="73">
        <v>2023</v>
      </c>
      <c r="AH16" s="73">
        <v>2022</v>
      </c>
      <c r="AI16" s="73" t="s">
        <v>92</v>
      </c>
      <c r="AJ16" s="73" t="s">
        <v>132</v>
      </c>
      <c r="AK16" s="41" t="s">
        <v>94</v>
      </c>
      <c r="AL16" s="77" t="s">
        <v>883</v>
      </c>
      <c r="AM16" s="76" t="s">
        <v>839</v>
      </c>
      <c r="AN16" s="76"/>
      <c r="AO16" s="77" t="s">
        <v>884</v>
      </c>
      <c r="AP16" s="77" t="s">
        <v>213</v>
      </c>
      <c r="AQ16" s="77" t="s">
        <v>214</v>
      </c>
      <c r="AR16" s="37" t="s">
        <v>885</v>
      </c>
      <c r="AS16" s="37"/>
      <c r="AT16" s="79" t="s">
        <v>886</v>
      </c>
      <c r="AU16" s="91">
        <v>2</v>
      </c>
      <c r="AV16" s="81">
        <v>2</v>
      </c>
      <c r="AW16" s="82" t="s">
        <v>910</v>
      </c>
      <c r="AX16" s="82" t="s">
        <v>911</v>
      </c>
      <c r="AY16" s="83"/>
      <c r="AZ16" s="83"/>
      <c r="BA16" s="84"/>
      <c r="BB16" s="84"/>
      <c r="BC16" s="85"/>
      <c r="BD16" s="85"/>
      <c r="BE16" s="92"/>
      <c r="BF16" s="86"/>
      <c r="BG16" s="83"/>
      <c r="BH16" s="83"/>
      <c r="BI16" s="87"/>
      <c r="BJ16" s="86"/>
    </row>
    <row r="17" spans="2:63" s="191" customFormat="1" ht="133.5" customHeight="1" x14ac:dyDescent="0.35">
      <c r="B17" s="187">
        <v>5</v>
      </c>
      <c r="C17" s="49" t="s">
        <v>912</v>
      </c>
      <c r="D17" s="50">
        <v>0.2</v>
      </c>
      <c r="E17" s="194">
        <v>1</v>
      </c>
      <c r="F17" s="194">
        <v>1</v>
      </c>
      <c r="G17" s="52">
        <f>IF(ISERROR(F17/E17),"",(F17/E17))</f>
        <v>1</v>
      </c>
      <c r="H17" s="194">
        <v>1</v>
      </c>
      <c r="I17" s="194"/>
      <c r="J17" s="52">
        <v>0</v>
      </c>
      <c r="K17" s="194">
        <v>1</v>
      </c>
      <c r="L17" s="194"/>
      <c r="M17" s="52">
        <v>0</v>
      </c>
      <c r="N17" s="194">
        <v>1</v>
      </c>
      <c r="O17" s="194"/>
      <c r="P17" s="52">
        <v>0</v>
      </c>
      <c r="Q17" s="378">
        <f t="shared" si="0"/>
        <v>4</v>
      </c>
      <c r="R17" s="378">
        <f t="shared" si="0"/>
        <v>1</v>
      </c>
      <c r="S17" s="380">
        <f>IF((IF(ISERROR(R17/Q17),0,(R17/Q17)))&gt;1,1,(IF(ISERROR(R17/Q17),0,(R17/Q17))))</f>
        <v>0.25</v>
      </c>
      <c r="T17" s="380">
        <f>S17*D17</f>
        <v>0.05</v>
      </c>
      <c r="U17" s="49" t="s">
        <v>913</v>
      </c>
      <c r="V17" s="205" t="s">
        <v>914</v>
      </c>
      <c r="W17" s="52" t="s">
        <v>628</v>
      </c>
      <c r="X17" s="41" t="s">
        <v>915</v>
      </c>
      <c r="Y17" s="41" t="s">
        <v>916</v>
      </c>
      <c r="Z17" s="73" t="s">
        <v>181</v>
      </c>
      <c r="AA17" s="141" t="s">
        <v>736</v>
      </c>
      <c r="AB17" s="73" t="s">
        <v>141</v>
      </c>
      <c r="AC17" s="73" t="s">
        <v>88</v>
      </c>
      <c r="AD17" s="73" t="s">
        <v>89</v>
      </c>
      <c r="AE17" s="73" t="s">
        <v>90</v>
      </c>
      <c r="AF17" s="73" t="s">
        <v>95</v>
      </c>
      <c r="AG17" s="73">
        <v>2023</v>
      </c>
      <c r="AH17" s="73" t="s">
        <v>95</v>
      </c>
      <c r="AI17" s="73" t="s">
        <v>92</v>
      </c>
      <c r="AJ17" s="73" t="s">
        <v>132</v>
      </c>
      <c r="AK17" s="41" t="s">
        <v>94</v>
      </c>
      <c r="AL17" s="77" t="s">
        <v>883</v>
      </c>
      <c r="AM17" s="76" t="s">
        <v>839</v>
      </c>
      <c r="AN17" s="76"/>
      <c r="AO17" s="77" t="s">
        <v>884</v>
      </c>
      <c r="AP17" s="77" t="s">
        <v>213</v>
      </c>
      <c r="AQ17" s="77" t="s">
        <v>214</v>
      </c>
      <c r="AR17" s="37" t="s">
        <v>885</v>
      </c>
      <c r="AS17" s="37"/>
      <c r="AT17" s="79" t="s">
        <v>886</v>
      </c>
      <c r="AU17" s="81">
        <v>1</v>
      </c>
      <c r="AV17" s="81">
        <v>1</v>
      </c>
      <c r="AW17" s="82" t="s">
        <v>917</v>
      </c>
      <c r="AX17" s="82" t="s">
        <v>918</v>
      </c>
      <c r="AY17" s="83"/>
      <c r="AZ17" s="83"/>
      <c r="BA17" s="84"/>
      <c r="BB17" s="84"/>
      <c r="BC17" s="85"/>
      <c r="BD17" s="85"/>
      <c r="BE17" s="92"/>
      <c r="BF17" s="86"/>
      <c r="BG17" s="83"/>
      <c r="BH17" s="83"/>
      <c r="BI17" s="87"/>
      <c r="BJ17" s="86"/>
    </row>
    <row r="18" spans="2:63" s="197" customFormat="1" ht="19.5" hidden="1" customHeight="1" x14ac:dyDescent="0.35">
      <c r="B18" s="337"/>
      <c r="C18" s="338"/>
      <c r="D18" s="339"/>
      <c r="E18" s="340"/>
      <c r="F18" s="340"/>
      <c r="G18" s="341"/>
      <c r="H18" s="340"/>
      <c r="I18" s="340"/>
      <c r="J18" s="341"/>
      <c r="K18" s="340"/>
      <c r="L18" s="340"/>
      <c r="M18" s="341"/>
      <c r="N18" s="340"/>
      <c r="O18" s="340"/>
      <c r="P18" s="341"/>
      <c r="Q18" s="340"/>
      <c r="R18" s="340"/>
      <c r="S18" s="342"/>
      <c r="T18" s="342"/>
      <c r="U18" s="338"/>
      <c r="V18" s="343"/>
      <c r="W18" s="341"/>
      <c r="X18" s="341"/>
      <c r="Y18" s="341"/>
      <c r="Z18" s="147"/>
      <c r="AA18" s="147"/>
      <c r="AB18" s="147"/>
      <c r="AC18" s="147"/>
      <c r="AD18" s="147"/>
      <c r="AE18" s="147"/>
      <c r="AF18" s="147"/>
      <c r="AG18" s="147"/>
      <c r="AH18" s="147"/>
      <c r="AI18" s="147"/>
      <c r="AJ18" s="147"/>
      <c r="AK18" s="148"/>
      <c r="AL18" s="149"/>
      <c r="AM18" s="106"/>
      <c r="AN18" s="106"/>
      <c r="AO18" s="149"/>
      <c r="AP18" s="148"/>
      <c r="AQ18" s="148"/>
      <c r="AR18" s="332"/>
      <c r="AS18" s="332"/>
      <c r="AT18" s="150"/>
      <c r="AU18" s="151"/>
      <c r="AV18" s="152"/>
      <c r="AW18" s="153"/>
      <c r="AX18" s="153"/>
      <c r="AY18" s="154"/>
      <c r="AZ18" s="154"/>
      <c r="BA18" s="333"/>
      <c r="BB18" s="146"/>
      <c r="BC18" s="152"/>
      <c r="BD18" s="152"/>
      <c r="BE18" s="344"/>
      <c r="BF18" s="153"/>
      <c r="BG18" s="154"/>
      <c r="BH18" s="154"/>
      <c r="BI18" s="334"/>
      <c r="BJ18" s="334"/>
      <c r="BK18" s="191"/>
    </row>
    <row r="19" spans="2:63" s="197" customFormat="1" ht="19.5" hidden="1" customHeight="1" x14ac:dyDescent="0.35">
      <c r="B19" s="603"/>
      <c r="C19" s="723"/>
      <c r="D19" s="724"/>
      <c r="E19" s="669"/>
      <c r="F19" s="669"/>
      <c r="G19" s="725"/>
      <c r="H19" s="669"/>
      <c r="I19" s="669"/>
      <c r="J19" s="725"/>
      <c r="K19" s="669"/>
      <c r="L19" s="669"/>
      <c r="M19" s="725"/>
      <c r="N19" s="669"/>
      <c r="O19" s="669"/>
      <c r="P19" s="725"/>
      <c r="Q19" s="669"/>
      <c r="R19" s="669"/>
      <c r="S19" s="726"/>
      <c r="T19" s="726"/>
      <c r="U19" s="723"/>
      <c r="V19" s="727"/>
      <c r="W19" s="725"/>
      <c r="X19" s="725"/>
      <c r="Y19" s="725"/>
      <c r="Z19" s="686"/>
      <c r="AA19" s="690"/>
      <c r="AB19" s="690"/>
      <c r="AC19" s="690"/>
      <c r="AD19" s="690"/>
      <c r="AE19" s="690"/>
      <c r="AF19" s="690"/>
      <c r="AG19" s="690"/>
      <c r="AH19" s="690"/>
      <c r="AI19" s="690"/>
      <c r="AJ19" s="686"/>
      <c r="AK19" s="688"/>
      <c r="AL19" s="689"/>
      <c r="AM19" s="690"/>
      <c r="AN19" s="690"/>
      <c r="AO19" s="689"/>
      <c r="AP19" s="689"/>
      <c r="AQ19" s="689"/>
      <c r="AR19" s="688"/>
      <c r="AS19" s="688"/>
      <c r="AT19" s="691"/>
      <c r="AU19" s="692"/>
      <c r="AV19" s="693"/>
      <c r="AW19" s="704"/>
      <c r="AX19" s="694"/>
      <c r="AY19" s="695"/>
      <c r="AZ19" s="695"/>
      <c r="BA19" s="705"/>
      <c r="BB19" s="685"/>
      <c r="BC19" s="693"/>
      <c r="BD19" s="693"/>
      <c r="BE19" s="697"/>
      <c r="BF19" s="694"/>
      <c r="BG19" s="695"/>
      <c r="BH19" s="695"/>
      <c r="BI19" s="728"/>
      <c r="BJ19" s="706"/>
      <c r="BK19" s="191"/>
    </row>
    <row r="20" spans="2:63" s="197" customFormat="1" ht="19.5" hidden="1" customHeight="1" x14ac:dyDescent="0.35">
      <c r="B20" s="603"/>
      <c r="C20" s="723"/>
      <c r="D20" s="724"/>
      <c r="E20" s="669"/>
      <c r="F20" s="669"/>
      <c r="G20" s="725"/>
      <c r="H20" s="669"/>
      <c r="I20" s="669"/>
      <c r="J20" s="725"/>
      <c r="K20" s="669"/>
      <c r="L20" s="669"/>
      <c r="M20" s="725"/>
      <c r="N20" s="669"/>
      <c r="O20" s="669"/>
      <c r="P20" s="725"/>
      <c r="Q20" s="669"/>
      <c r="R20" s="669"/>
      <c r="S20" s="726"/>
      <c r="T20" s="726"/>
      <c r="U20" s="723"/>
      <c r="V20" s="727"/>
      <c r="W20" s="714"/>
      <c r="X20" s="685"/>
      <c r="Y20" s="685"/>
      <c r="Z20" s="686"/>
      <c r="AA20" s="690"/>
      <c r="AB20" s="690"/>
      <c r="AC20" s="690"/>
      <c r="AD20" s="690"/>
      <c r="AE20" s="690"/>
      <c r="AF20" s="690"/>
      <c r="AG20" s="690"/>
      <c r="AH20" s="690"/>
      <c r="AI20" s="690"/>
      <c r="AJ20" s="690"/>
      <c r="AK20" s="688"/>
      <c r="AL20" s="689"/>
      <c r="AM20" s="690"/>
      <c r="AN20" s="690"/>
      <c r="AO20" s="689"/>
      <c r="AP20" s="688"/>
      <c r="AQ20" s="688"/>
      <c r="AR20" s="689"/>
      <c r="AS20" s="689"/>
      <c r="AT20" s="691"/>
      <c r="AU20" s="692"/>
      <c r="AV20" s="693"/>
      <c r="AW20" s="694"/>
      <c r="AX20" s="694"/>
      <c r="AY20" s="695"/>
      <c r="AZ20" s="695"/>
      <c r="BA20" s="687"/>
      <c r="BB20" s="685"/>
      <c r="BC20" s="693"/>
      <c r="BD20" s="693"/>
      <c r="BE20" s="707"/>
      <c r="BF20" s="729"/>
      <c r="BG20" s="695"/>
      <c r="BH20" s="695"/>
      <c r="BI20" s="703"/>
      <c r="BJ20" s="703"/>
      <c r="BK20" s="191"/>
    </row>
    <row r="21" spans="2:63" s="197" customFormat="1" ht="19.5" hidden="1" customHeight="1" x14ac:dyDescent="0.35">
      <c r="B21" s="603"/>
      <c r="C21" s="730"/>
      <c r="D21" s="724"/>
      <c r="E21" s="714"/>
      <c r="F21" s="714"/>
      <c r="G21" s="725"/>
      <c r="H21" s="714"/>
      <c r="I21" s="714"/>
      <c r="J21" s="725"/>
      <c r="K21" s="714"/>
      <c r="L21" s="714"/>
      <c r="M21" s="725"/>
      <c r="N21" s="714"/>
      <c r="O21" s="714"/>
      <c r="P21" s="725"/>
      <c r="Q21" s="714"/>
      <c r="R21" s="714"/>
      <c r="S21" s="726"/>
      <c r="T21" s="726"/>
      <c r="U21" s="723"/>
      <c r="V21" s="727"/>
      <c r="W21" s="714"/>
      <c r="X21" s="731"/>
      <c r="Y21" s="731"/>
      <c r="Z21" s="686"/>
      <c r="AA21" s="690"/>
      <c r="AB21" s="690"/>
      <c r="AC21" s="690"/>
      <c r="AD21" s="690"/>
      <c r="AE21" s="690"/>
      <c r="AF21" s="690"/>
      <c r="AG21" s="690"/>
      <c r="AH21" s="690"/>
      <c r="AI21" s="690"/>
      <c r="AJ21" s="690"/>
      <c r="AK21" s="688"/>
      <c r="AL21" s="689"/>
      <c r="AM21" s="690"/>
      <c r="AN21" s="690"/>
      <c r="AO21" s="689"/>
      <c r="AP21" s="689"/>
      <c r="AQ21" s="689"/>
      <c r="AR21" s="689"/>
      <c r="AS21" s="689"/>
      <c r="AT21" s="691"/>
      <c r="AU21" s="692"/>
      <c r="AV21" s="693"/>
      <c r="AW21" s="697"/>
      <c r="AX21" s="697"/>
      <c r="AY21" s="695"/>
      <c r="AZ21" s="711"/>
      <c r="BA21" s="712"/>
      <c r="BB21" s="687"/>
      <c r="BC21" s="693"/>
      <c r="BD21" s="693"/>
      <c r="BE21" s="707"/>
      <c r="BF21" s="729"/>
      <c r="BG21" s="695"/>
      <c r="BH21" s="695"/>
      <c r="BI21" s="706"/>
      <c r="BJ21" s="706"/>
      <c r="BK21" s="191"/>
    </row>
    <row r="22" spans="2:63" s="197" customFormat="1" ht="19.5" hidden="1" customHeight="1" x14ac:dyDescent="0.35">
      <c r="B22" s="603"/>
      <c r="C22" s="730"/>
      <c r="D22" s="724"/>
      <c r="E22" s="714"/>
      <c r="F22" s="714"/>
      <c r="G22" s="725"/>
      <c r="H22" s="714"/>
      <c r="I22" s="714"/>
      <c r="J22" s="725"/>
      <c r="K22" s="714"/>
      <c r="L22" s="714"/>
      <c r="M22" s="725"/>
      <c r="N22" s="714"/>
      <c r="O22" s="714"/>
      <c r="P22" s="725"/>
      <c r="Q22" s="714"/>
      <c r="R22" s="714"/>
      <c r="S22" s="726"/>
      <c r="T22" s="726"/>
      <c r="U22" s="723"/>
      <c r="V22" s="727"/>
      <c r="W22" s="714"/>
      <c r="X22" s="731"/>
      <c r="Y22" s="731"/>
      <c r="Z22" s="686"/>
      <c r="AA22" s="690"/>
      <c r="AB22" s="690"/>
      <c r="AC22" s="690"/>
      <c r="AD22" s="690"/>
      <c r="AE22" s="690"/>
      <c r="AF22" s="690"/>
      <c r="AG22" s="690"/>
      <c r="AH22" s="690"/>
      <c r="AI22" s="690"/>
      <c r="AJ22" s="690"/>
      <c r="AK22" s="688"/>
      <c r="AL22" s="689"/>
      <c r="AM22" s="690"/>
      <c r="AN22" s="690"/>
      <c r="AO22" s="689"/>
      <c r="AP22" s="689"/>
      <c r="AQ22" s="689"/>
      <c r="AR22" s="689"/>
      <c r="AS22" s="689"/>
      <c r="AT22" s="691"/>
      <c r="AU22" s="692"/>
      <c r="AV22" s="693"/>
      <c r="AW22" s="694"/>
      <c r="AX22" s="694"/>
      <c r="AY22" s="695"/>
      <c r="AZ22" s="695"/>
      <c r="BA22" s="687"/>
      <c r="BB22" s="685"/>
      <c r="BC22" s="693"/>
      <c r="BD22" s="693"/>
      <c r="BE22" s="707"/>
      <c r="BF22" s="694"/>
      <c r="BG22" s="695"/>
      <c r="BH22" s="695"/>
      <c r="BI22" s="706"/>
      <c r="BJ22" s="706"/>
      <c r="BK22" s="191"/>
    </row>
    <row r="23" spans="2:63" s="197" customFormat="1" ht="19.5" hidden="1" customHeight="1" x14ac:dyDescent="0.35">
      <c r="B23" s="603"/>
      <c r="C23" s="705"/>
      <c r="D23" s="724"/>
      <c r="E23" s="714"/>
      <c r="F23" s="714"/>
      <c r="G23" s="725"/>
      <c r="H23" s="714"/>
      <c r="I23" s="714"/>
      <c r="J23" s="725"/>
      <c r="K23" s="714"/>
      <c r="L23" s="714"/>
      <c r="M23" s="725"/>
      <c r="N23" s="714"/>
      <c r="O23" s="714"/>
      <c r="P23" s="725"/>
      <c r="Q23" s="714"/>
      <c r="R23" s="714"/>
      <c r="S23" s="726"/>
      <c r="T23" s="726"/>
      <c r="U23" s="712"/>
      <c r="V23" s="688"/>
      <c r="W23" s="714"/>
      <c r="X23" s="685"/>
      <c r="Y23" s="685"/>
      <c r="Z23" s="686"/>
      <c r="AA23" s="690"/>
      <c r="AB23" s="690"/>
      <c r="AC23" s="690"/>
      <c r="AD23" s="690"/>
      <c r="AE23" s="690"/>
      <c r="AF23" s="690"/>
      <c r="AG23" s="690"/>
      <c r="AH23" s="690"/>
      <c r="AI23" s="690"/>
      <c r="AJ23" s="690"/>
      <c r="AK23" s="688"/>
      <c r="AL23" s="689"/>
      <c r="AM23" s="690"/>
      <c r="AN23" s="690"/>
      <c r="AO23" s="689"/>
      <c r="AP23" s="689"/>
      <c r="AQ23" s="689"/>
      <c r="AR23" s="732"/>
      <c r="AS23" s="732"/>
      <c r="AT23" s="691"/>
      <c r="AU23" s="692"/>
      <c r="AV23" s="693"/>
      <c r="AW23" s="697"/>
      <c r="AX23" s="697"/>
      <c r="AY23" s="695"/>
      <c r="AZ23" s="695"/>
      <c r="BA23" s="685"/>
      <c r="BB23" s="685"/>
      <c r="BC23" s="693"/>
      <c r="BD23" s="693"/>
      <c r="BE23" s="707"/>
      <c r="BF23" s="694"/>
      <c r="BG23" s="695"/>
      <c r="BH23" s="695"/>
      <c r="BI23" s="706"/>
      <c r="BJ23" s="706"/>
      <c r="BK23" s="191"/>
    </row>
    <row r="24" spans="2:63" s="197" customFormat="1" ht="19.5" hidden="1" customHeight="1" thickBot="1" x14ac:dyDescent="0.4">
      <c r="B24" s="604"/>
      <c r="C24" s="590"/>
      <c r="D24" s="605"/>
      <c r="E24" s="606"/>
      <c r="F24" s="606"/>
      <c r="G24" s="607"/>
      <c r="H24" s="606"/>
      <c r="I24" s="606"/>
      <c r="J24" s="607"/>
      <c r="K24" s="606"/>
      <c r="L24" s="606"/>
      <c r="M24" s="607"/>
      <c r="N24" s="606"/>
      <c r="O24" s="606"/>
      <c r="P24" s="607"/>
      <c r="Q24" s="606"/>
      <c r="R24" s="606"/>
      <c r="S24" s="608"/>
      <c r="T24" s="608"/>
      <c r="U24" s="595"/>
      <c r="V24" s="596"/>
      <c r="W24" s="606"/>
      <c r="X24" s="597"/>
      <c r="Y24" s="597"/>
      <c r="Z24" s="598"/>
      <c r="AA24" s="599"/>
      <c r="AB24" s="599"/>
      <c r="AC24" s="599"/>
      <c r="AD24" s="599"/>
      <c r="AE24" s="599"/>
      <c r="AF24" s="599"/>
      <c r="AG24" s="599"/>
      <c r="AH24" s="599"/>
      <c r="AI24" s="599"/>
      <c r="AJ24" s="599"/>
      <c r="AK24" s="596"/>
      <c r="AL24" s="600"/>
      <c r="AM24" s="601"/>
      <c r="AN24" s="599"/>
      <c r="AO24" s="600"/>
      <c r="AP24" s="600"/>
      <c r="AQ24" s="600"/>
      <c r="AR24" s="596"/>
      <c r="AS24" s="596"/>
      <c r="AT24" s="602"/>
      <c r="AU24" s="692"/>
      <c r="AV24" s="693"/>
      <c r="AW24" s="694"/>
      <c r="AX24" s="694"/>
      <c r="AY24" s="695"/>
      <c r="AZ24" s="695"/>
      <c r="BA24" s="685"/>
      <c r="BB24" s="685"/>
      <c r="BC24" s="693"/>
      <c r="BD24" s="693"/>
      <c r="BE24" s="707"/>
      <c r="BF24" s="694"/>
      <c r="BG24" s="695"/>
      <c r="BH24" s="695"/>
      <c r="BI24" s="706"/>
      <c r="BJ24" s="706"/>
      <c r="BK24" s="191"/>
    </row>
    <row r="25" spans="2:63" s="336" customFormat="1" ht="11.65" customHeight="1" x14ac:dyDescent="0.35">
      <c r="B25" s="197"/>
      <c r="C25" s="191"/>
      <c r="D25" s="345">
        <f>SUM(D13:D17)</f>
        <v>1</v>
      </c>
      <c r="E25" s="191"/>
      <c r="F25" s="191"/>
      <c r="G25" s="191"/>
      <c r="H25" s="191"/>
      <c r="I25" s="191"/>
      <c r="J25" s="191"/>
      <c r="K25" s="191"/>
      <c r="L25" s="191"/>
      <c r="M25" s="191"/>
      <c r="N25" s="191"/>
      <c r="O25" s="191"/>
      <c r="P25" s="191"/>
      <c r="Q25" s="191"/>
      <c r="R25" s="191"/>
      <c r="S25" s="191"/>
      <c r="T25" s="345">
        <f>SUM(T13:T17)</f>
        <v>0.23636363636363639</v>
      </c>
      <c r="U25" s="191"/>
      <c r="V25" s="191"/>
      <c r="W25" s="191"/>
      <c r="X25" s="191"/>
      <c r="Y25" s="191"/>
      <c r="Z25" s="197"/>
      <c r="AA25" s="335"/>
      <c r="AB25" s="191"/>
      <c r="AC25" s="191"/>
      <c r="AD25" s="191"/>
      <c r="AE25" s="191"/>
      <c r="AF25" s="335"/>
      <c r="AG25" s="335"/>
      <c r="AH25" s="335"/>
      <c r="AI25" s="191"/>
      <c r="AJ25" s="191"/>
      <c r="AK25" s="191"/>
      <c r="AL25" s="335"/>
      <c r="AM25" s="335"/>
      <c r="AN25" s="335"/>
      <c r="AO25" s="335"/>
      <c r="AP25" s="191"/>
      <c r="AQ25" s="191"/>
      <c r="AR25" s="335"/>
      <c r="AS25" s="335"/>
      <c r="AT25" s="335"/>
      <c r="BE25" s="346"/>
      <c r="BK25" s="335"/>
    </row>
    <row r="26" spans="2:63" s="336" customFormat="1" ht="11.65" customHeight="1" x14ac:dyDescent="0.35">
      <c r="B26" s="197"/>
      <c r="C26" s="191"/>
      <c r="D26" s="345"/>
      <c r="E26" s="191"/>
      <c r="F26" s="191"/>
      <c r="G26" s="191"/>
      <c r="H26" s="191"/>
      <c r="I26" s="191"/>
      <c r="J26" s="191"/>
      <c r="K26" s="191"/>
      <c r="L26" s="191"/>
      <c r="M26" s="191"/>
      <c r="N26" s="191"/>
      <c r="O26" s="191"/>
      <c r="P26" s="191"/>
      <c r="Q26" s="191"/>
      <c r="R26" s="191"/>
      <c r="S26" s="191"/>
      <c r="T26" s="191"/>
      <c r="U26" s="191"/>
      <c r="V26" s="191"/>
      <c r="W26" s="191"/>
      <c r="X26" s="191"/>
      <c r="Y26" s="191"/>
      <c r="Z26" s="197"/>
      <c r="AA26" s="335"/>
      <c r="AB26" s="191"/>
      <c r="AC26" s="191"/>
      <c r="AD26" s="191"/>
      <c r="AE26" s="191"/>
      <c r="AF26" s="335"/>
      <c r="AG26" s="335"/>
      <c r="AH26" s="335"/>
      <c r="AI26" s="191"/>
      <c r="AJ26" s="191"/>
      <c r="AK26" s="191"/>
      <c r="AL26" s="335"/>
      <c r="AM26" s="335"/>
      <c r="AN26" s="335"/>
      <c r="AO26" s="335"/>
      <c r="AP26" s="191"/>
      <c r="AQ26" s="191"/>
      <c r="AR26" s="335"/>
      <c r="AS26" s="335"/>
      <c r="AT26" s="335"/>
      <c r="BE26" s="346"/>
      <c r="BK26" s="335"/>
    </row>
    <row r="27" spans="2:63" s="336" customFormat="1" ht="11.65" customHeight="1" x14ac:dyDescent="0.35">
      <c r="B27" s="197"/>
      <c r="C27" s="347"/>
      <c r="D27" s="345"/>
      <c r="E27" s="191"/>
      <c r="F27" s="191"/>
      <c r="G27" s="191"/>
      <c r="H27" s="191"/>
      <c r="I27" s="191"/>
      <c r="J27" s="191"/>
      <c r="K27" s="191"/>
      <c r="L27" s="191"/>
      <c r="M27" s="191"/>
      <c r="N27" s="191"/>
      <c r="O27" s="191"/>
      <c r="P27" s="191"/>
      <c r="Q27" s="191"/>
      <c r="R27" s="191"/>
      <c r="S27" s="191"/>
      <c r="T27" s="191"/>
      <c r="U27" s="191"/>
      <c r="V27" s="191"/>
      <c r="W27" s="191"/>
      <c r="X27" s="191"/>
      <c r="Y27" s="191"/>
      <c r="Z27" s="197"/>
      <c r="AA27" s="335"/>
      <c r="AB27" s="191"/>
      <c r="AC27" s="191"/>
      <c r="AD27" s="191"/>
      <c r="AE27" s="191"/>
      <c r="AF27" s="335"/>
      <c r="AG27" s="335"/>
      <c r="AH27" s="335"/>
      <c r="AI27" s="191"/>
      <c r="AJ27" s="191"/>
      <c r="AK27" s="191"/>
      <c r="AL27" s="335"/>
      <c r="AM27" s="335"/>
      <c r="AN27" s="335"/>
      <c r="AO27" s="335"/>
      <c r="AP27" s="191"/>
      <c r="AQ27" s="191"/>
      <c r="AR27" s="335"/>
      <c r="AS27" s="335"/>
      <c r="AT27" s="335"/>
      <c r="BE27" s="346"/>
      <c r="BK27" s="335"/>
    </row>
    <row r="28" spans="2:63" s="336" customFormat="1" ht="11.65" customHeight="1" x14ac:dyDescent="0.35">
      <c r="B28" s="197"/>
      <c r="C28" s="191"/>
      <c r="D28" s="345"/>
      <c r="E28" s="191"/>
      <c r="F28" s="191"/>
      <c r="G28" s="191"/>
      <c r="H28" s="191"/>
      <c r="I28" s="191"/>
      <c r="J28" s="191"/>
      <c r="K28" s="191"/>
      <c r="L28" s="191"/>
      <c r="M28" s="191"/>
      <c r="N28" s="191"/>
      <c r="O28" s="191"/>
      <c r="P28" s="191"/>
      <c r="Q28" s="191"/>
      <c r="R28" s="191"/>
      <c r="S28" s="191"/>
      <c r="T28" s="191"/>
      <c r="U28" s="191"/>
      <c r="V28" s="191"/>
      <c r="W28" s="191"/>
      <c r="X28" s="191"/>
      <c r="Y28" s="191"/>
      <c r="Z28" s="197"/>
      <c r="AA28" s="335"/>
      <c r="AB28" s="191"/>
      <c r="AC28" s="191"/>
      <c r="AD28" s="191"/>
      <c r="AE28" s="191"/>
      <c r="AF28" s="335"/>
      <c r="AG28" s="335"/>
      <c r="AH28" s="335"/>
      <c r="AI28" s="191"/>
      <c r="AJ28" s="191"/>
      <c r="AK28" s="191"/>
      <c r="AL28" s="335"/>
      <c r="AM28" s="335"/>
      <c r="AN28" s="335"/>
      <c r="AO28" s="335"/>
      <c r="AP28" s="191"/>
      <c r="AQ28" s="191"/>
      <c r="AR28" s="335"/>
      <c r="AS28" s="335"/>
      <c r="AT28" s="335"/>
      <c r="BE28" s="348"/>
      <c r="BK28" s="335"/>
    </row>
    <row r="29" spans="2:63" s="336" customFormat="1" ht="11.65" customHeight="1" x14ac:dyDescent="0.35">
      <c r="B29" s="197"/>
      <c r="C29" s="191"/>
      <c r="D29" s="345"/>
      <c r="E29" s="191"/>
      <c r="F29" s="191"/>
      <c r="G29" s="191"/>
      <c r="H29" s="191"/>
      <c r="I29" s="191"/>
      <c r="J29" s="191"/>
      <c r="K29" s="191"/>
      <c r="L29" s="191"/>
      <c r="M29" s="191"/>
      <c r="N29" s="191"/>
      <c r="O29" s="191"/>
      <c r="P29" s="191"/>
      <c r="Q29" s="191"/>
      <c r="R29" s="191"/>
      <c r="S29" s="191"/>
      <c r="T29" s="191"/>
      <c r="U29" s="191"/>
      <c r="V29" s="191"/>
      <c r="W29" s="191"/>
      <c r="X29" s="191"/>
      <c r="Y29" s="191"/>
      <c r="Z29" s="197"/>
      <c r="AA29" s="335"/>
      <c r="AB29" s="191"/>
      <c r="AC29" s="191"/>
      <c r="AD29" s="191"/>
      <c r="AE29" s="191"/>
      <c r="AF29" s="335"/>
      <c r="AG29" s="335"/>
      <c r="AH29" s="335"/>
      <c r="AI29" s="191"/>
      <c r="AJ29" s="191"/>
      <c r="AK29" s="191"/>
      <c r="AL29" s="335"/>
      <c r="AM29" s="335"/>
      <c r="AN29" s="335"/>
      <c r="AO29" s="335"/>
      <c r="AP29" s="191"/>
      <c r="AQ29" s="191"/>
      <c r="AR29" s="335"/>
      <c r="AS29" s="335"/>
      <c r="AT29" s="335"/>
      <c r="BE29" s="346"/>
      <c r="BK29" s="335"/>
    </row>
    <row r="30" spans="2:63" s="336" customFormat="1" ht="11.65" customHeight="1" x14ac:dyDescent="0.35">
      <c r="B30" s="197"/>
      <c r="C30" s="191"/>
      <c r="D30" s="345"/>
      <c r="E30" s="191"/>
      <c r="F30" s="191"/>
      <c r="G30" s="191"/>
      <c r="H30" s="191"/>
      <c r="I30" s="191"/>
      <c r="J30" s="191"/>
      <c r="K30" s="191"/>
      <c r="L30" s="191"/>
      <c r="M30" s="191"/>
      <c r="N30" s="191"/>
      <c r="O30" s="191"/>
      <c r="P30" s="191"/>
      <c r="Q30" s="191"/>
      <c r="R30" s="191"/>
      <c r="S30" s="191"/>
      <c r="T30" s="191"/>
      <c r="U30" s="191"/>
      <c r="V30" s="191"/>
      <c r="W30" s="191"/>
      <c r="X30" s="191"/>
      <c r="Y30" s="191"/>
      <c r="Z30" s="197"/>
      <c r="AA30" s="335"/>
      <c r="AB30" s="191"/>
      <c r="AC30" s="191"/>
      <c r="AD30" s="191"/>
      <c r="AE30" s="191"/>
      <c r="AF30" s="335"/>
      <c r="AG30" s="335"/>
      <c r="AH30" s="335"/>
      <c r="AI30" s="191"/>
      <c r="AJ30" s="191"/>
      <c r="AK30" s="191"/>
      <c r="AL30" s="335"/>
      <c r="AM30" s="335"/>
      <c r="AN30" s="335"/>
      <c r="AO30" s="335"/>
      <c r="AP30" s="191"/>
      <c r="AQ30" s="191"/>
      <c r="AR30" s="335"/>
      <c r="AS30" s="335"/>
      <c r="AT30" s="335"/>
      <c r="BE30" s="346"/>
      <c r="BK30" s="335"/>
    </row>
    <row r="31" spans="2:63" s="336" customFormat="1" ht="11.65" customHeight="1" x14ac:dyDescent="0.35">
      <c r="B31" s="197"/>
      <c r="C31" s="191"/>
      <c r="D31" s="345"/>
      <c r="E31" s="191"/>
      <c r="F31" s="191"/>
      <c r="G31" s="191"/>
      <c r="H31" s="191"/>
      <c r="I31" s="191"/>
      <c r="J31" s="191"/>
      <c r="K31" s="191"/>
      <c r="L31" s="191"/>
      <c r="M31" s="191"/>
      <c r="N31" s="191"/>
      <c r="O31" s="191"/>
      <c r="P31" s="191"/>
      <c r="Q31" s="191"/>
      <c r="R31" s="191"/>
      <c r="S31" s="191"/>
      <c r="T31" s="191"/>
      <c r="U31" s="191"/>
      <c r="V31" s="191"/>
      <c r="W31" s="191"/>
      <c r="X31" s="191"/>
      <c r="Y31" s="191"/>
      <c r="Z31" s="197"/>
      <c r="AA31" s="335"/>
      <c r="AB31" s="191"/>
      <c r="AC31" s="191"/>
      <c r="AD31" s="191"/>
      <c r="AE31" s="191"/>
      <c r="AF31" s="335"/>
      <c r="AG31" s="335"/>
      <c r="AH31" s="335"/>
      <c r="AI31" s="191"/>
      <c r="AJ31" s="191"/>
      <c r="AK31" s="191"/>
      <c r="AL31" s="335"/>
      <c r="AM31" s="335"/>
      <c r="AN31" s="335"/>
      <c r="AO31" s="335"/>
      <c r="AP31" s="191"/>
      <c r="AQ31" s="191"/>
      <c r="AR31" s="335"/>
      <c r="AS31" s="335"/>
      <c r="AT31" s="335"/>
      <c r="BE31" s="346"/>
      <c r="BK31" s="335"/>
    </row>
    <row r="32" spans="2:63" s="336" customFormat="1" ht="11.65" customHeight="1" x14ac:dyDescent="0.35">
      <c r="B32" s="197"/>
      <c r="C32" s="191"/>
      <c r="D32" s="345"/>
      <c r="E32" s="191"/>
      <c r="F32" s="191"/>
      <c r="G32" s="191"/>
      <c r="H32" s="191"/>
      <c r="I32" s="191"/>
      <c r="J32" s="191"/>
      <c r="K32" s="191"/>
      <c r="L32" s="191"/>
      <c r="M32" s="191"/>
      <c r="N32" s="191"/>
      <c r="O32" s="191"/>
      <c r="P32" s="191"/>
      <c r="Q32" s="191"/>
      <c r="R32" s="191"/>
      <c r="S32" s="191"/>
      <c r="T32" s="191"/>
      <c r="U32" s="191"/>
      <c r="V32" s="191"/>
      <c r="W32" s="191"/>
      <c r="X32" s="191"/>
      <c r="Y32" s="191"/>
      <c r="Z32" s="197"/>
      <c r="AA32" s="335"/>
      <c r="AB32" s="191"/>
      <c r="AC32" s="191"/>
      <c r="AD32" s="191"/>
      <c r="AE32" s="191"/>
      <c r="AF32" s="335"/>
      <c r="AG32" s="335"/>
      <c r="AH32" s="335"/>
      <c r="AI32" s="191"/>
      <c r="AJ32" s="191"/>
      <c r="AK32" s="191"/>
      <c r="AL32" s="335"/>
      <c r="AM32" s="335"/>
      <c r="AN32" s="335"/>
      <c r="AO32" s="335"/>
      <c r="AP32" s="191"/>
      <c r="AQ32" s="191"/>
      <c r="AR32" s="335"/>
      <c r="AS32" s="335"/>
      <c r="AT32" s="335"/>
      <c r="BE32" s="346"/>
      <c r="BK32" s="335"/>
    </row>
    <row r="33" spans="2:63" s="336" customFormat="1" ht="11.65" customHeight="1" x14ac:dyDescent="0.35">
      <c r="B33" s="197"/>
      <c r="C33" s="191"/>
      <c r="D33" s="345"/>
      <c r="E33" s="191"/>
      <c r="F33" s="191"/>
      <c r="G33" s="191"/>
      <c r="H33" s="191"/>
      <c r="I33" s="191"/>
      <c r="J33" s="191"/>
      <c r="K33" s="191"/>
      <c r="L33" s="191"/>
      <c r="M33" s="191"/>
      <c r="N33" s="191"/>
      <c r="O33" s="191"/>
      <c r="P33" s="191"/>
      <c r="Q33" s="191"/>
      <c r="R33" s="191"/>
      <c r="S33" s="191"/>
      <c r="T33" s="191"/>
      <c r="U33" s="191"/>
      <c r="V33" s="191"/>
      <c r="W33" s="191"/>
      <c r="X33" s="191"/>
      <c r="Y33" s="191"/>
      <c r="Z33" s="197"/>
      <c r="AA33" s="335"/>
      <c r="AB33" s="191"/>
      <c r="AC33" s="191"/>
      <c r="AD33" s="191"/>
      <c r="AE33" s="191"/>
      <c r="AF33" s="335"/>
      <c r="AG33" s="335"/>
      <c r="AH33" s="335"/>
      <c r="AI33" s="191"/>
      <c r="AJ33" s="191"/>
      <c r="AK33" s="191"/>
      <c r="AL33" s="335"/>
      <c r="AM33" s="335"/>
      <c r="AN33" s="335"/>
      <c r="AO33" s="335"/>
      <c r="AP33" s="191"/>
      <c r="AQ33" s="191"/>
      <c r="AR33" s="335"/>
      <c r="AS33" s="335"/>
      <c r="AT33" s="335"/>
      <c r="BE33" s="346"/>
      <c r="BK33" s="335"/>
    </row>
    <row r="34" spans="2:63" s="336" customFormat="1" ht="14.15" customHeight="1" x14ac:dyDescent="0.35">
      <c r="B34" s="197"/>
      <c r="C34" s="191"/>
      <c r="D34" s="345"/>
      <c r="E34" s="191"/>
      <c r="F34" s="191"/>
      <c r="G34" s="191"/>
      <c r="H34" s="191"/>
      <c r="I34" s="191"/>
      <c r="J34" s="191"/>
      <c r="K34" s="191"/>
      <c r="L34" s="191"/>
      <c r="M34" s="191"/>
      <c r="N34" s="191"/>
      <c r="O34" s="191"/>
      <c r="P34" s="191"/>
      <c r="Q34" s="191"/>
      <c r="R34" s="191"/>
      <c r="S34" s="191"/>
      <c r="T34" s="191"/>
      <c r="U34" s="191"/>
      <c r="V34" s="191"/>
      <c r="W34" s="191"/>
      <c r="X34" s="191"/>
      <c r="Y34" s="191"/>
      <c r="Z34" s="197"/>
      <c r="AA34" s="335"/>
      <c r="AB34" s="191"/>
      <c r="AC34" s="191"/>
      <c r="AD34" s="191"/>
      <c r="AE34" s="191"/>
      <c r="AF34" s="335"/>
      <c r="AG34" s="335"/>
      <c r="AH34" s="335"/>
      <c r="AI34" s="191"/>
      <c r="AJ34" s="191"/>
      <c r="AK34" s="191"/>
      <c r="AL34" s="335"/>
      <c r="AM34" s="335"/>
      <c r="AN34" s="335"/>
      <c r="AO34" s="335"/>
      <c r="AP34" s="191"/>
      <c r="AQ34" s="191"/>
      <c r="AR34" s="335"/>
      <c r="AS34" s="335"/>
      <c r="AT34" s="335"/>
      <c r="BE34" s="346"/>
      <c r="BK34" s="335"/>
    </row>
    <row r="35" spans="2:63" s="336" customFormat="1" ht="11.65" customHeight="1" x14ac:dyDescent="0.3">
      <c r="B35" s="197"/>
      <c r="C35" s="47"/>
      <c r="D35" s="345"/>
      <c r="E35" s="191"/>
      <c r="F35" s="191"/>
      <c r="G35" s="191"/>
      <c r="H35" s="191"/>
      <c r="I35" s="191"/>
      <c r="J35" s="191"/>
      <c r="K35" s="191"/>
      <c r="L35" s="191"/>
      <c r="M35" s="191"/>
      <c r="N35" s="191"/>
      <c r="O35" s="191"/>
      <c r="P35" s="191"/>
      <c r="Q35" s="191"/>
      <c r="R35" s="191"/>
      <c r="S35" s="191"/>
      <c r="T35" s="191"/>
      <c r="U35" s="191"/>
      <c r="V35" s="191"/>
      <c r="W35" s="191"/>
      <c r="X35" s="191"/>
      <c r="Y35" s="191"/>
      <c r="Z35" s="197"/>
      <c r="AA35" s="335"/>
      <c r="AB35" s="191"/>
      <c r="AC35" s="191"/>
      <c r="AD35" s="191"/>
      <c r="AE35" s="191"/>
      <c r="AF35" s="335"/>
      <c r="AG35" s="335"/>
      <c r="AH35" s="335"/>
      <c r="AI35" s="191"/>
      <c r="AJ35" s="191"/>
      <c r="AK35" s="191"/>
      <c r="AL35" s="335"/>
      <c r="AM35" s="335"/>
      <c r="AN35" s="335"/>
      <c r="AO35" s="335"/>
      <c r="AP35" s="191"/>
      <c r="AQ35" s="191"/>
      <c r="AR35" s="335"/>
      <c r="AS35" s="335"/>
      <c r="AT35" s="335"/>
      <c r="BK35" s="335"/>
    </row>
    <row r="36" spans="2:63" s="336" customFormat="1" ht="11.65" customHeight="1" x14ac:dyDescent="0.35">
      <c r="B36" s="197"/>
      <c r="C36" s="191"/>
      <c r="D36" s="345"/>
      <c r="E36" s="191"/>
      <c r="F36" s="191"/>
      <c r="G36" s="191"/>
      <c r="H36" s="191"/>
      <c r="I36" s="191"/>
      <c r="J36" s="191"/>
      <c r="K36" s="191"/>
      <c r="L36" s="191"/>
      <c r="M36" s="191"/>
      <c r="N36" s="191"/>
      <c r="O36" s="191"/>
      <c r="P36" s="191"/>
      <c r="Q36" s="191"/>
      <c r="R36" s="191"/>
      <c r="S36" s="191"/>
      <c r="T36" s="191"/>
      <c r="U36" s="191"/>
      <c r="V36" s="191"/>
      <c r="W36" s="191"/>
      <c r="X36" s="191"/>
      <c r="Y36" s="191"/>
      <c r="Z36" s="197"/>
      <c r="AA36" s="335"/>
      <c r="AB36" s="191"/>
      <c r="AC36" s="191"/>
      <c r="AD36" s="191"/>
      <c r="AE36" s="191"/>
      <c r="AF36" s="335"/>
      <c r="AG36" s="335"/>
      <c r="AH36" s="335"/>
      <c r="AI36" s="191"/>
      <c r="AJ36" s="191"/>
      <c r="AK36" s="191"/>
      <c r="AL36" s="335"/>
      <c r="AM36" s="335"/>
      <c r="AN36" s="335"/>
      <c r="AO36" s="335"/>
      <c r="AP36" s="191"/>
      <c r="AQ36" s="191"/>
      <c r="AR36" s="335"/>
      <c r="AS36" s="335"/>
      <c r="AT36" s="335"/>
      <c r="BK36" s="335"/>
    </row>
    <row r="37" spans="2:63" s="336" customFormat="1" ht="11.65" customHeight="1" x14ac:dyDescent="0.35">
      <c r="B37" s="197"/>
      <c r="C37" s="191"/>
      <c r="D37" s="345"/>
      <c r="E37" s="191"/>
      <c r="F37" s="191"/>
      <c r="G37" s="191"/>
      <c r="H37" s="191"/>
      <c r="I37" s="191"/>
      <c r="J37" s="191"/>
      <c r="K37" s="191"/>
      <c r="L37" s="191"/>
      <c r="M37" s="191"/>
      <c r="N37" s="191"/>
      <c r="O37" s="191"/>
      <c r="P37" s="191"/>
      <c r="Q37" s="191"/>
      <c r="R37" s="191"/>
      <c r="S37" s="191"/>
      <c r="T37" s="191"/>
      <c r="U37" s="191"/>
      <c r="V37" s="191"/>
      <c r="W37" s="191"/>
      <c r="X37" s="191"/>
      <c r="Y37" s="191"/>
      <c r="Z37" s="197"/>
      <c r="AA37" s="335"/>
      <c r="AB37" s="191"/>
      <c r="AC37" s="191"/>
      <c r="AD37" s="191"/>
      <c r="AE37" s="191"/>
      <c r="AF37" s="335"/>
      <c r="AG37" s="335"/>
      <c r="AH37" s="335"/>
      <c r="AI37" s="191"/>
      <c r="AJ37" s="191"/>
      <c r="AK37" s="191"/>
      <c r="AL37" s="335"/>
      <c r="AM37" s="335"/>
      <c r="AN37" s="335"/>
      <c r="AO37" s="335"/>
      <c r="AP37" s="191"/>
      <c r="AQ37" s="191"/>
      <c r="AR37" s="335"/>
      <c r="AS37" s="335"/>
      <c r="AT37" s="335"/>
      <c r="BK37" s="335"/>
    </row>
    <row r="38" spans="2:63" s="336" customFormat="1" ht="11.65" customHeight="1" x14ac:dyDescent="0.35">
      <c r="B38" s="197"/>
      <c r="C38" s="191"/>
      <c r="D38" s="345"/>
      <c r="E38" s="191"/>
      <c r="F38" s="191"/>
      <c r="G38" s="191"/>
      <c r="H38" s="191"/>
      <c r="I38" s="191"/>
      <c r="J38" s="191"/>
      <c r="K38" s="191"/>
      <c r="L38" s="191"/>
      <c r="M38" s="191"/>
      <c r="N38" s="191"/>
      <c r="O38" s="191"/>
      <c r="P38" s="191"/>
      <c r="Q38" s="191"/>
      <c r="R38" s="191"/>
      <c r="S38" s="191"/>
      <c r="T38" s="191"/>
      <c r="U38" s="191"/>
      <c r="V38" s="191"/>
      <c r="W38" s="191"/>
      <c r="X38" s="191"/>
      <c r="Y38" s="191"/>
      <c r="Z38" s="197"/>
      <c r="AA38" s="335"/>
      <c r="AB38" s="191"/>
      <c r="AC38" s="191"/>
      <c r="AD38" s="191"/>
      <c r="AE38" s="191"/>
      <c r="AF38" s="335"/>
      <c r="AG38" s="335"/>
      <c r="AH38" s="335"/>
      <c r="AI38" s="191"/>
      <c r="AJ38" s="191"/>
      <c r="AK38" s="191"/>
      <c r="AL38" s="335"/>
      <c r="AM38" s="335"/>
      <c r="AN38" s="335"/>
      <c r="AO38" s="335"/>
      <c r="AP38" s="191"/>
      <c r="AQ38" s="191"/>
      <c r="AR38" s="335"/>
      <c r="AS38" s="335"/>
      <c r="AT38" s="335"/>
      <c r="BK38" s="335"/>
    </row>
    <row r="39" spans="2:63" s="336" customFormat="1" ht="11.65" customHeight="1" x14ac:dyDescent="0.35">
      <c r="B39" s="197"/>
      <c r="C39" s="191"/>
      <c r="D39" s="345"/>
      <c r="E39" s="191"/>
      <c r="F39" s="191"/>
      <c r="G39" s="191"/>
      <c r="H39" s="191"/>
      <c r="I39" s="191"/>
      <c r="J39" s="191"/>
      <c r="K39" s="191"/>
      <c r="L39" s="191"/>
      <c r="M39" s="191"/>
      <c r="N39" s="191"/>
      <c r="O39" s="191"/>
      <c r="P39" s="191"/>
      <c r="Q39" s="191"/>
      <c r="R39" s="191"/>
      <c r="S39" s="191"/>
      <c r="T39" s="191"/>
      <c r="U39" s="191"/>
      <c r="V39" s="191"/>
      <c r="W39" s="191"/>
      <c r="X39" s="191"/>
      <c r="Y39" s="191"/>
      <c r="Z39" s="197"/>
      <c r="AA39" s="335"/>
      <c r="AB39" s="191"/>
      <c r="AC39" s="191"/>
      <c r="AD39" s="191"/>
      <c r="AE39" s="191"/>
      <c r="AF39" s="335"/>
      <c r="AG39" s="335"/>
      <c r="AH39" s="335"/>
      <c r="AI39" s="191"/>
      <c r="AJ39" s="191"/>
      <c r="AK39" s="191"/>
      <c r="AL39" s="335"/>
      <c r="AM39" s="335"/>
      <c r="AN39" s="335"/>
      <c r="AO39" s="335"/>
      <c r="AP39" s="191"/>
      <c r="AQ39" s="191"/>
      <c r="AR39" s="335"/>
      <c r="AS39" s="335"/>
      <c r="AT39" s="335"/>
      <c r="BK39" s="335"/>
    </row>
    <row r="40" spans="2:63" s="336" customFormat="1" ht="12.65" customHeight="1" x14ac:dyDescent="0.35">
      <c r="B40" s="197"/>
      <c r="C40" s="191"/>
      <c r="D40" s="345"/>
      <c r="E40" s="191"/>
      <c r="F40" s="191"/>
      <c r="G40" s="191"/>
      <c r="H40" s="191"/>
      <c r="I40" s="191"/>
      <c r="J40" s="191"/>
      <c r="K40" s="191"/>
      <c r="L40" s="191"/>
      <c r="M40" s="191"/>
      <c r="N40" s="191"/>
      <c r="O40" s="191"/>
      <c r="P40" s="191"/>
      <c r="Q40" s="191"/>
      <c r="R40" s="191"/>
      <c r="S40" s="191"/>
      <c r="T40" s="191"/>
      <c r="U40" s="191"/>
      <c r="V40" s="191"/>
      <c r="W40" s="191"/>
      <c r="X40" s="191"/>
      <c r="Y40" s="191"/>
      <c r="Z40" s="197"/>
      <c r="AA40" s="335"/>
      <c r="AB40" s="191"/>
      <c r="AC40" s="191"/>
      <c r="AD40" s="191"/>
      <c r="AE40" s="191"/>
      <c r="AF40" s="335"/>
      <c r="AG40" s="335"/>
      <c r="AH40" s="335"/>
      <c r="AI40" s="191"/>
      <c r="AJ40" s="191"/>
      <c r="AK40" s="191"/>
      <c r="AL40" s="335"/>
      <c r="AM40" s="335"/>
      <c r="AN40" s="335"/>
      <c r="AO40" s="335"/>
      <c r="AP40" s="191"/>
      <c r="AQ40" s="191"/>
      <c r="AR40" s="335"/>
      <c r="AS40" s="335"/>
      <c r="AT40" s="335"/>
      <c r="BK40" s="335"/>
    </row>
    <row r="41" spans="2:63" s="336" customFormat="1" ht="12.65" customHeight="1" x14ac:dyDescent="0.35">
      <c r="B41" s="197"/>
      <c r="C41" s="191"/>
      <c r="D41" s="345"/>
      <c r="E41" s="191"/>
      <c r="F41" s="191"/>
      <c r="G41" s="191"/>
      <c r="H41" s="191"/>
      <c r="I41" s="191"/>
      <c r="J41" s="191"/>
      <c r="K41" s="191"/>
      <c r="L41" s="191"/>
      <c r="M41" s="191"/>
      <c r="N41" s="191"/>
      <c r="O41" s="191"/>
      <c r="P41" s="191"/>
      <c r="Q41" s="191"/>
      <c r="R41" s="191"/>
      <c r="S41" s="191"/>
      <c r="T41" s="191"/>
      <c r="U41" s="191"/>
      <c r="V41" s="191"/>
      <c r="W41" s="191"/>
      <c r="X41" s="191"/>
      <c r="Y41" s="191"/>
      <c r="Z41" s="197"/>
      <c r="AA41" s="335"/>
      <c r="AB41" s="191"/>
      <c r="AC41" s="191"/>
      <c r="AD41" s="191"/>
      <c r="AE41" s="191"/>
      <c r="AF41" s="335"/>
      <c r="AG41" s="335"/>
      <c r="AH41" s="335"/>
      <c r="AI41" s="191"/>
      <c r="AJ41" s="191"/>
      <c r="AK41" s="191"/>
      <c r="AL41" s="335"/>
      <c r="AM41" s="335"/>
      <c r="AN41" s="335"/>
      <c r="AO41" s="335"/>
      <c r="AP41" s="191"/>
      <c r="AQ41" s="191"/>
      <c r="AR41" s="335"/>
      <c r="AS41" s="335"/>
      <c r="AT41" s="335"/>
      <c r="BK41" s="335"/>
    </row>
    <row r="42" spans="2:63" s="336" customFormat="1" ht="11.65" customHeight="1" x14ac:dyDescent="0.35">
      <c r="B42" s="197"/>
      <c r="C42" s="191"/>
      <c r="D42" s="345"/>
      <c r="E42" s="191"/>
      <c r="F42" s="191"/>
      <c r="G42" s="191"/>
      <c r="H42" s="191"/>
      <c r="I42" s="191"/>
      <c r="J42" s="191"/>
      <c r="K42" s="191"/>
      <c r="L42" s="191"/>
      <c r="M42" s="191"/>
      <c r="N42" s="191"/>
      <c r="O42" s="191"/>
      <c r="P42" s="191"/>
      <c r="Q42" s="191"/>
      <c r="R42" s="191"/>
      <c r="S42" s="191"/>
      <c r="T42" s="191"/>
      <c r="U42" s="191"/>
      <c r="V42" s="191"/>
      <c r="W42" s="191"/>
      <c r="X42" s="191"/>
      <c r="Y42" s="191"/>
      <c r="Z42" s="197"/>
      <c r="AA42" s="335"/>
      <c r="AB42" s="191"/>
      <c r="AC42" s="191"/>
      <c r="AD42" s="191"/>
      <c r="AE42" s="191"/>
      <c r="AF42" s="335"/>
      <c r="AG42" s="335"/>
      <c r="AH42" s="335"/>
      <c r="AI42" s="191"/>
      <c r="AJ42" s="191"/>
      <c r="AK42" s="191"/>
      <c r="AL42" s="335"/>
      <c r="AM42" s="335"/>
      <c r="AN42" s="335"/>
      <c r="AO42" s="335"/>
      <c r="AP42" s="191"/>
      <c r="AQ42" s="191"/>
      <c r="AR42" s="335"/>
      <c r="AS42" s="335"/>
      <c r="AT42" s="335"/>
      <c r="BK42" s="335"/>
    </row>
    <row r="43" spans="2:63" s="336" customFormat="1" ht="11.65" customHeight="1" x14ac:dyDescent="0.35">
      <c r="B43" s="197"/>
      <c r="C43" s="191"/>
      <c r="D43" s="345"/>
      <c r="E43" s="191"/>
      <c r="F43" s="191"/>
      <c r="G43" s="191"/>
      <c r="H43" s="191"/>
      <c r="I43" s="191"/>
      <c r="J43" s="191"/>
      <c r="K43" s="191"/>
      <c r="L43" s="191"/>
      <c r="M43" s="191"/>
      <c r="N43" s="191"/>
      <c r="O43" s="191"/>
      <c r="P43" s="191"/>
      <c r="Q43" s="191"/>
      <c r="R43" s="191"/>
      <c r="S43" s="191"/>
      <c r="T43" s="191"/>
      <c r="U43" s="191"/>
      <c r="V43" s="191"/>
      <c r="W43" s="191"/>
      <c r="X43" s="191"/>
      <c r="Y43" s="191"/>
      <c r="Z43" s="197"/>
      <c r="AA43" s="335"/>
      <c r="AB43" s="191"/>
      <c r="AC43" s="191"/>
      <c r="AD43" s="191"/>
      <c r="AE43" s="191"/>
      <c r="AF43" s="335"/>
      <c r="AG43" s="335"/>
      <c r="AH43" s="335"/>
      <c r="AI43" s="191"/>
      <c r="AJ43" s="191"/>
      <c r="AK43" s="191"/>
      <c r="AL43" s="335"/>
      <c r="AM43" s="335"/>
      <c r="AN43" s="335"/>
      <c r="AO43" s="335"/>
      <c r="AP43" s="191"/>
      <c r="AQ43" s="191"/>
      <c r="AR43" s="335"/>
      <c r="AS43" s="335"/>
      <c r="AT43" s="335"/>
      <c r="BK43" s="335"/>
    </row>
    <row r="44" spans="2:63" s="336" customFormat="1" ht="14.15" customHeight="1" x14ac:dyDescent="0.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197"/>
      <c r="AA44" s="335"/>
      <c r="AB44" s="191"/>
      <c r="AC44" s="191"/>
      <c r="AD44" s="191"/>
      <c r="AE44" s="191"/>
      <c r="AF44" s="335"/>
      <c r="AG44" s="335"/>
      <c r="AH44" s="335"/>
      <c r="AI44" s="191"/>
      <c r="AJ44" s="191"/>
      <c r="AK44" s="191"/>
      <c r="AL44" s="335"/>
      <c r="AM44" s="335"/>
      <c r="AN44" s="335"/>
      <c r="AO44" s="335"/>
      <c r="AP44" s="191"/>
      <c r="AQ44" s="191"/>
      <c r="AR44" s="335"/>
      <c r="AS44" s="335"/>
      <c r="AT44" s="335"/>
      <c r="BK44" s="335"/>
    </row>
    <row r="45" spans="2:63" s="336" customFormat="1" ht="11.65" customHeight="1" x14ac:dyDescent="0.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197"/>
      <c r="AA45" s="335"/>
      <c r="AB45" s="191"/>
      <c r="AC45" s="191"/>
      <c r="AD45" s="191"/>
      <c r="AE45" s="191"/>
      <c r="AF45" s="335"/>
      <c r="AG45" s="335"/>
      <c r="AH45" s="335"/>
      <c r="AI45" s="191"/>
      <c r="AJ45" s="191"/>
      <c r="AK45" s="191"/>
      <c r="AL45" s="335"/>
      <c r="AM45" s="335"/>
      <c r="AN45" s="335"/>
      <c r="AO45" s="335"/>
      <c r="AP45" s="191"/>
      <c r="AQ45" s="191"/>
      <c r="AR45" s="335"/>
      <c r="AS45" s="335"/>
      <c r="AT45" s="335"/>
      <c r="BK45" s="335"/>
    </row>
    <row r="46" spans="2:63" s="336" customFormat="1" ht="11.65" customHeight="1" x14ac:dyDescent="0.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197"/>
      <c r="AA46" s="335"/>
      <c r="AB46" s="191"/>
      <c r="AC46" s="191"/>
      <c r="AD46" s="191"/>
      <c r="AE46" s="191"/>
      <c r="AF46" s="335"/>
      <c r="AG46" s="335"/>
      <c r="AH46" s="335"/>
      <c r="AI46" s="191"/>
      <c r="AJ46" s="191"/>
      <c r="AK46" s="191"/>
      <c r="AL46" s="335"/>
      <c r="AM46" s="335"/>
      <c r="AN46" s="335"/>
      <c r="AO46" s="335"/>
      <c r="AP46" s="191"/>
      <c r="AQ46" s="191"/>
      <c r="AR46" s="335"/>
      <c r="AS46" s="335"/>
      <c r="AT46" s="335"/>
      <c r="BK46" s="335"/>
    </row>
    <row r="47" spans="2:63" s="336" customFormat="1" ht="11.65" customHeight="1" x14ac:dyDescent="0.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197"/>
      <c r="AA47" s="335"/>
      <c r="AB47" s="191"/>
      <c r="AC47" s="191"/>
      <c r="AD47" s="191"/>
      <c r="AE47" s="191"/>
      <c r="AF47" s="335"/>
      <c r="AG47" s="335"/>
      <c r="AH47" s="335"/>
      <c r="AI47" s="191"/>
      <c r="AJ47" s="191"/>
      <c r="AK47" s="191"/>
      <c r="AL47" s="335"/>
      <c r="AM47" s="335"/>
      <c r="AN47" s="335"/>
      <c r="AO47" s="335"/>
      <c r="AP47" s="191"/>
      <c r="AQ47" s="191"/>
      <c r="AR47" s="335"/>
      <c r="AS47" s="335"/>
      <c r="AT47" s="335"/>
      <c r="BK47" s="335"/>
    </row>
  </sheetData>
  <sheetProtection selectLockedCells="1" selectUnlockedCells="1"/>
  <mergeCells count="58">
    <mergeCell ref="AM7:AT7"/>
    <mergeCell ref="AU7:BJ8"/>
    <mergeCell ref="B8:C8"/>
    <mergeCell ref="D8:AL8"/>
    <mergeCell ref="AN8:AT8"/>
    <mergeCell ref="B7:C7"/>
    <mergeCell ref="D7:Z7"/>
    <mergeCell ref="AA7:AB7"/>
    <mergeCell ref="AC7:AJ7"/>
    <mergeCell ref="AK7:AL7"/>
    <mergeCell ref="X11:Y11"/>
    <mergeCell ref="B11:B12"/>
    <mergeCell ref="C11:C12"/>
    <mergeCell ref="D11:D12"/>
    <mergeCell ref="E11:G11"/>
    <mergeCell ref="H11:J11"/>
    <mergeCell ref="K11:M11"/>
    <mergeCell ref="B9:AT9"/>
    <mergeCell ref="AU9:BJ9"/>
    <mergeCell ref="N11:P11"/>
    <mergeCell ref="Q11:S11"/>
    <mergeCell ref="U11:U12"/>
    <mergeCell ref="AI11:AI12"/>
    <mergeCell ref="V11:V12"/>
    <mergeCell ref="B10:D10"/>
    <mergeCell ref="E10:T10"/>
    <mergeCell ref="U10:AT10"/>
    <mergeCell ref="AU10:BJ10"/>
    <mergeCell ref="AF11:AH11"/>
    <mergeCell ref="W11:W12"/>
    <mergeCell ref="AJ11:AJ12"/>
    <mergeCell ref="AK11:AQ11"/>
    <mergeCell ref="AR11:AR12"/>
    <mergeCell ref="AS11:AS12"/>
    <mergeCell ref="Z11:Z12"/>
    <mergeCell ref="AA11:AA12"/>
    <mergeCell ref="AB11:AB12"/>
    <mergeCell ref="AC11:AC12"/>
    <mergeCell ref="AD11:AD12"/>
    <mergeCell ref="AE11:AE12"/>
    <mergeCell ref="AT11:AT12"/>
    <mergeCell ref="AU11:AX11"/>
    <mergeCell ref="AY11:BB11"/>
    <mergeCell ref="BC11:BF11"/>
    <mergeCell ref="BG11:BJ11"/>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7">
    <cfRule type="colorScale" priority="60">
      <colorScale>
        <cfvo type="min"/>
        <cfvo type="max"/>
        <color theme="0"/>
        <color theme="0" tint="-4.9989318521683403E-2"/>
      </colorScale>
    </cfRule>
  </conditionalFormatting>
  <conditionalFormatting sqref="G13:G24 J13:J24 M13:M24 P13:P24">
    <cfRule type="cellIs" dxfId="408" priority="64" stopIfTrue="1" operator="between">
      <formula>0.9</formula>
      <formula>1.05</formula>
    </cfRule>
    <cfRule type="cellIs" dxfId="407" priority="67" stopIfTrue="1" operator="greaterThan">
      <formula>1.05</formula>
    </cfRule>
    <cfRule type="cellIs" dxfId="406" priority="66" stopIfTrue="1" operator="between">
      <formula>0</formula>
      <formula>0.699</formula>
    </cfRule>
    <cfRule type="cellIs" dxfId="405" priority="65" stopIfTrue="1" operator="between">
      <formula>0.7</formula>
      <formula>0.8999</formula>
    </cfRule>
  </conditionalFormatting>
  <conditionalFormatting sqref="G23:G24">
    <cfRule type="cellIs" dxfId="404" priority="112" stopIfTrue="1" operator="greaterThan">
      <formula>1.05</formula>
    </cfRule>
    <cfRule type="cellIs" dxfId="403" priority="111" stopIfTrue="1" operator="between">
      <formula>0</formula>
      <formula>0.699</formula>
    </cfRule>
    <cfRule type="cellIs" dxfId="402" priority="110" stopIfTrue="1" operator="between">
      <formula>0.7</formula>
      <formula>0.8999</formula>
    </cfRule>
    <cfRule type="cellIs" dxfId="401" priority="109" stopIfTrue="1" operator="between">
      <formula>0.9</formula>
      <formula>1.05</formula>
    </cfRule>
  </conditionalFormatting>
  <conditionalFormatting sqref="J13:J17">
    <cfRule type="colorScale" priority="59">
      <colorScale>
        <cfvo type="min"/>
        <cfvo type="max"/>
        <color theme="0"/>
        <color theme="0" tint="-4.9989318521683403E-2"/>
      </colorScale>
    </cfRule>
  </conditionalFormatting>
  <conditionalFormatting sqref="J23:J24">
    <cfRule type="cellIs" dxfId="400" priority="115" stopIfTrue="1" operator="between">
      <formula>0</formula>
      <formula>0.699</formula>
    </cfRule>
    <cfRule type="cellIs" dxfId="399" priority="114" stopIfTrue="1" operator="between">
      <formula>0.7</formula>
      <formula>0.8999</formula>
    </cfRule>
    <cfRule type="cellIs" dxfId="398" priority="113" stopIfTrue="1" operator="between">
      <formula>0.9</formula>
      <formula>1.05</formula>
    </cfRule>
    <cfRule type="cellIs" dxfId="397" priority="116" stopIfTrue="1" operator="greaterThan">
      <formula>1.05</formula>
    </cfRule>
  </conditionalFormatting>
  <conditionalFormatting sqref="M13:M17">
    <cfRule type="colorScale" priority="58">
      <colorScale>
        <cfvo type="min"/>
        <cfvo type="max"/>
        <color theme="0"/>
        <color theme="0" tint="-4.9989318521683403E-2"/>
      </colorScale>
    </cfRule>
  </conditionalFormatting>
  <conditionalFormatting sqref="M23:M24">
    <cfRule type="cellIs" dxfId="396" priority="120" stopIfTrue="1" operator="greaterThan">
      <formula>1.05</formula>
    </cfRule>
    <cfRule type="cellIs" dxfId="395" priority="119" stopIfTrue="1" operator="between">
      <formula>0</formula>
      <formula>0.699</formula>
    </cfRule>
    <cfRule type="cellIs" dxfId="394" priority="118" stopIfTrue="1" operator="between">
      <formula>0.7</formula>
      <formula>0.8999</formula>
    </cfRule>
    <cfRule type="cellIs" dxfId="393" priority="117" stopIfTrue="1" operator="between">
      <formula>0.9</formula>
      <formula>1.05</formula>
    </cfRule>
  </conditionalFormatting>
  <conditionalFormatting sqref="P13:P17">
    <cfRule type="colorScale" priority="57">
      <colorScale>
        <cfvo type="min"/>
        <cfvo type="max"/>
        <color theme="0"/>
        <color theme="0" tint="-4.9989318521683403E-2"/>
      </colorScale>
    </cfRule>
  </conditionalFormatting>
  <conditionalFormatting sqref="P23:P24">
    <cfRule type="cellIs" dxfId="392" priority="123" stopIfTrue="1" operator="between">
      <formula>0</formula>
      <formula>0.699</formula>
    </cfRule>
    <cfRule type="cellIs" dxfId="391" priority="122" stopIfTrue="1" operator="between">
      <formula>0.7</formula>
      <formula>0.8999</formula>
    </cfRule>
    <cfRule type="cellIs" dxfId="390" priority="124" stopIfTrue="1" operator="greaterThan">
      <formula>1.05</formula>
    </cfRule>
    <cfRule type="cellIs" dxfId="389" priority="121" stopIfTrue="1" operator="between">
      <formula>0.9</formula>
      <formula>1.05</formula>
    </cfRule>
  </conditionalFormatting>
  <conditionalFormatting sqref="Q15:S15">
    <cfRule type="colorScale" priority="8">
      <colorScale>
        <cfvo type="min"/>
        <cfvo type="max"/>
        <color theme="0"/>
        <color theme="0"/>
      </colorScale>
    </cfRule>
  </conditionalFormatting>
  <conditionalFormatting sqref="Q16:S16">
    <cfRule type="colorScale" priority="15">
      <colorScale>
        <cfvo type="min"/>
        <cfvo type="max"/>
        <color theme="0"/>
        <color theme="0"/>
      </colorScale>
    </cfRule>
  </conditionalFormatting>
  <conditionalFormatting sqref="Q17:S17">
    <cfRule type="colorScale" priority="1">
      <colorScale>
        <cfvo type="min"/>
        <cfvo type="max"/>
        <color theme="0"/>
        <color theme="0"/>
      </colorScale>
    </cfRule>
  </conditionalFormatting>
  <conditionalFormatting sqref="S13">
    <cfRule type="cellIs" dxfId="388" priority="48" stopIfTrue="1" operator="between">
      <formula>0.9</formula>
      <formula>1.05</formula>
    </cfRule>
    <cfRule type="cellIs" dxfId="387" priority="49" stopIfTrue="1" operator="between">
      <formula>0.7</formula>
      <formula>0.8999</formula>
    </cfRule>
    <cfRule type="cellIs" dxfId="386" priority="50" stopIfTrue="1" operator="between">
      <formula>0</formula>
      <formula>0.699</formula>
    </cfRule>
    <cfRule type="cellIs" dxfId="385" priority="51" stopIfTrue="1" operator="greaterThan">
      <formula>1.05</formula>
    </cfRule>
    <cfRule type="colorScale" priority="42">
      <colorScale>
        <cfvo type="min"/>
        <cfvo type="max"/>
        <color theme="0"/>
        <color theme="0"/>
      </colorScale>
    </cfRule>
    <cfRule type="colorScale" priority="43">
      <colorScale>
        <cfvo type="min"/>
        <cfvo type="max"/>
        <color theme="0"/>
        <color rgb="FFFFEF9C"/>
      </colorScale>
    </cfRule>
    <cfRule type="cellIs" dxfId="384" priority="44" stopIfTrue="1" operator="between">
      <formula>0.9</formula>
      <formula>1.05</formula>
    </cfRule>
    <cfRule type="cellIs" dxfId="383" priority="45" stopIfTrue="1" operator="between">
      <formula>0.7</formula>
      <formula>0.8999</formula>
    </cfRule>
    <cfRule type="cellIs" dxfId="382" priority="46" stopIfTrue="1" operator="between">
      <formula>0</formula>
      <formula>0.699</formula>
    </cfRule>
    <cfRule type="cellIs" dxfId="381" priority="47" stopIfTrue="1" operator="greaterThan">
      <formula>1.05</formula>
    </cfRule>
  </conditionalFormatting>
  <conditionalFormatting sqref="S14">
    <cfRule type="cellIs" dxfId="380" priority="41" stopIfTrue="1" operator="greaterThan">
      <formula>1.05</formula>
    </cfRule>
    <cfRule type="cellIs" dxfId="379" priority="37" stopIfTrue="1" operator="greaterThan">
      <formula>1.05</formula>
    </cfRule>
    <cfRule type="cellIs" dxfId="378" priority="40" stopIfTrue="1" operator="between">
      <formula>0</formula>
      <formula>0.699</formula>
    </cfRule>
    <cfRule type="cellIs" dxfId="377" priority="39" stopIfTrue="1" operator="between">
      <formula>0.7</formula>
      <formula>0.8999</formula>
    </cfRule>
    <cfRule type="cellIs" dxfId="376" priority="38" stopIfTrue="1" operator="between">
      <formula>0.9</formula>
      <formula>1.05</formula>
    </cfRule>
    <cfRule type="cellIs" dxfId="375" priority="36" stopIfTrue="1" operator="between">
      <formula>0</formula>
      <formula>0.699</formula>
    </cfRule>
    <cfRule type="cellIs" dxfId="374" priority="35" stopIfTrue="1" operator="between">
      <formula>0.7</formula>
      <formula>0.8999</formula>
    </cfRule>
    <cfRule type="cellIs" dxfId="373" priority="34" stopIfTrue="1" operator="between">
      <formula>0.9</formula>
      <formula>1.05</formula>
    </cfRule>
    <cfRule type="colorScale" priority="33">
      <colorScale>
        <cfvo type="min"/>
        <cfvo type="max"/>
        <color theme="0"/>
        <color rgb="FFFFEF9C"/>
      </colorScale>
    </cfRule>
    <cfRule type="colorScale" priority="32">
      <colorScale>
        <cfvo type="min"/>
        <cfvo type="max"/>
        <color theme="0"/>
        <color theme="0"/>
      </colorScale>
    </cfRule>
  </conditionalFormatting>
  <conditionalFormatting sqref="S15">
    <cfRule type="cellIs" dxfId="372" priority="9" stopIfTrue="1" operator="between">
      <formula>0.9</formula>
      <formula>1</formula>
    </cfRule>
    <cfRule type="cellIs" dxfId="371" priority="14" stopIfTrue="1" operator="between">
      <formula>0</formula>
      <formula>0.699</formula>
    </cfRule>
    <cfRule type="cellIs" dxfId="370" priority="13" stopIfTrue="1" operator="between">
      <formula>0.7</formula>
      <formula>0.8999</formula>
    </cfRule>
    <cfRule type="cellIs" dxfId="369" priority="12" stopIfTrue="1" operator="between">
      <formula>0.9</formula>
      <formula>1</formula>
    </cfRule>
    <cfRule type="cellIs" dxfId="368" priority="11" stopIfTrue="1" operator="between">
      <formula>0</formula>
      <formula>0.699</formula>
    </cfRule>
    <cfRule type="cellIs" dxfId="367" priority="10" stopIfTrue="1" operator="between">
      <formula>0.7</formula>
      <formula>0.8999</formula>
    </cfRule>
  </conditionalFormatting>
  <conditionalFormatting sqref="S16">
    <cfRule type="cellIs" dxfId="366" priority="21" stopIfTrue="1" operator="between">
      <formula>0</formula>
      <formula>0.699</formula>
    </cfRule>
    <cfRule type="cellIs" dxfId="365" priority="20" stopIfTrue="1" operator="between">
      <formula>0.7</formula>
      <formula>0.8999</formula>
    </cfRule>
    <cfRule type="cellIs" dxfId="364" priority="19" stopIfTrue="1" operator="between">
      <formula>0.9</formula>
      <formula>1</formula>
    </cfRule>
    <cfRule type="cellIs" dxfId="363" priority="18" stopIfTrue="1" operator="between">
      <formula>0</formula>
      <formula>0.699</formula>
    </cfRule>
    <cfRule type="cellIs" dxfId="362" priority="17" stopIfTrue="1" operator="between">
      <formula>0.7</formula>
      <formula>0.8999</formula>
    </cfRule>
    <cfRule type="cellIs" dxfId="361" priority="16" stopIfTrue="1" operator="between">
      <formula>0.9</formula>
      <formula>1</formula>
    </cfRule>
  </conditionalFormatting>
  <conditionalFormatting sqref="S17">
    <cfRule type="cellIs" dxfId="360" priority="2" stopIfTrue="1" operator="between">
      <formula>0.9</formula>
      <formula>1</formula>
    </cfRule>
    <cfRule type="cellIs" dxfId="359" priority="3" stopIfTrue="1" operator="between">
      <formula>0.7</formula>
      <formula>0.8999</formula>
    </cfRule>
    <cfRule type="cellIs" dxfId="358" priority="4" stopIfTrue="1" operator="between">
      <formula>0</formula>
      <formula>0.699</formula>
    </cfRule>
  </conditionalFormatting>
  <conditionalFormatting sqref="S17:S24">
    <cfRule type="cellIs" dxfId="357" priority="5" stopIfTrue="1" operator="between">
      <formula>0.9</formula>
      <formula>1</formula>
    </cfRule>
    <cfRule type="cellIs" dxfId="356" priority="7" stopIfTrue="1" operator="between">
      <formula>0</formula>
      <formula>0.699</formula>
    </cfRule>
    <cfRule type="cellIs" dxfId="355" priority="6" stopIfTrue="1" operator="between">
      <formula>0.7</formula>
      <formula>0.8999</formula>
    </cfRule>
  </conditionalFormatting>
  <conditionalFormatting sqref="S23:S24">
    <cfRule type="cellIs" dxfId="354" priority="106" stopIfTrue="1" operator="between">
      <formula>0.9</formula>
      <formula>1</formula>
    </cfRule>
    <cfRule type="cellIs" dxfId="353" priority="107" stopIfTrue="1" operator="between">
      <formula>0.7</formula>
      <formula>0.8999</formula>
    </cfRule>
    <cfRule type="cellIs" dxfId="352" priority="108" stopIfTrue="1" operator="between">
      <formula>0</formula>
      <formula>0.699</formula>
    </cfRule>
  </conditionalFormatting>
  <dataValidations count="11">
    <dataValidation type="list" operator="equal" allowBlank="1" showErrorMessage="1" sqref="AP25:AQ4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13:AB47">
      <formula1>"Alcaldía Local,Central,Sectorial,"</formula1>
      <formula2>0</formula2>
    </dataValidation>
    <dataValidation type="list" operator="equal" allowBlank="1" showErrorMessage="1" sqref="AC13:AC47">
      <formula1>"Coeficiente,Índice o razón,Porcentaje,Tasa,Valor absoluto"</formula1>
      <formula2>0</formula2>
    </dataValidation>
    <dataValidation type="list" operator="equal" allowBlank="1" showErrorMessage="1" sqref="AD13:AD47">
      <formula1>"Diario,Semanal,Mensual,Bimestral ,Trimestral,Semestral ,Anual"</formula1>
      <formula2>0</formula2>
    </dataValidation>
    <dataValidation type="list" operator="equal" allowBlank="1" showErrorMessage="1" sqref="AE13:AE47">
      <formula1>"Alta ,Media ,Baja"</formula1>
      <formula2>0</formula2>
    </dataValidation>
    <dataValidation type="list" operator="equal" allowBlank="1" showErrorMessage="1" sqref="AI13:AI47">
      <formula1>"Gestión"</formula1>
      <formula2>0</formula2>
    </dataValidation>
    <dataValidation type="list" operator="equal" allowBlank="1" showErrorMessage="1" sqref="AJ13:AJ47">
      <formula1>",Distrital ,Dsitrital-Rural ,Distrital- Urbano,Entidad ,Localidad,UPZ,Departamental,Regional,Nacional"</formula1>
      <formula2>0</formula2>
    </dataValidation>
    <dataValidation type="list" operator="equal" allowBlank="1" showErrorMessage="1" sqref="Z25:Z47">
      <formula1>"Eficacia,Eficiencia,Efectividad,"</formula1>
      <formula2>0</formula2>
    </dataValidation>
    <dataValidation operator="equal" allowBlank="1" showErrorMessage="1" sqref="AK7">
      <formula1>0</formula1>
      <formula2>0</formula2>
    </dataValidation>
    <dataValidation type="list" operator="equal" allowBlank="1" showErrorMessage="1" sqref="AK25:AK47">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18:AS18">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-POA\DIRECCION FORTALECIMIENTO\[DOF MATRIZ DOFA.xlsx]datos'!#REF!</xm:f>
          </x14:formula1>
          <xm:sqref>AO13:AO24 AM7:AT7 AK13:AK24</xm:sqref>
        </x14:dataValidation>
        <x14:dataValidation type="list" operator="equal" allowBlank="1" showErrorMessage="1">
          <x14:formula1>
            <xm:f>'C:\Users\luis.arias\Documents\VIGENCIA 2023\PLAN DE ACCION -POA\DIRECCION FORTALECIMIENTO\[DOF MATRIZ DOFA.xlsx]datos'!#REF!</xm:f>
          </x14:formula1>
          <xm:sqref>AP13:AQ24</xm:sqref>
        </x14:dataValidation>
        <x14:dataValidation type="list" errorStyle="information" operator="equal" showInputMessage="1" showErrorMessage="1" prompt="Escoja el Proceso del Menú desplegable">
          <x14:formula1>
            <xm:f>'C:\Users\luis.arias\Documents\VIGENCIA 2023\PLAN DE ACCION -POA\DIRECCION FORTALECIMIENTO\[DOF MATRIZ DOFA.xlsx]datos'!#REF!</xm:f>
          </x14:formula1>
          <xm:sqref>D7:Z7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18"/>
  <sheetViews>
    <sheetView showGridLines="0" topLeftCell="A15" zoomScale="70" zoomScaleNormal="70" workbookViewId="0">
      <selection activeCell="H16" sqref="H16"/>
    </sheetView>
  </sheetViews>
  <sheetFormatPr baseColWidth="10" defaultColWidth="20.54296875" defaultRowHeight="24" customHeight="1" x14ac:dyDescent="0.3"/>
  <cols>
    <col min="1" max="1" width="4.7265625" style="47" customWidth="1"/>
    <col min="2" max="2" width="13" style="47" customWidth="1"/>
    <col min="3" max="3" width="54.26953125" style="47" customWidth="1"/>
    <col min="4" max="4" width="9.1796875" style="47" customWidth="1"/>
    <col min="5" max="6" width="8.26953125" style="47" customWidth="1"/>
    <col min="7" max="7" width="9.26953125" style="47" customWidth="1"/>
    <col min="8" max="9" width="9.1796875" style="47" customWidth="1"/>
    <col min="10" max="12" width="8.26953125" style="47" customWidth="1"/>
    <col min="13" max="13" width="9.26953125" style="47" customWidth="1"/>
    <col min="14" max="14" width="8.26953125" style="47" customWidth="1"/>
    <col min="15" max="15" width="9.54296875" style="47" customWidth="1"/>
    <col min="16" max="16" width="9.7265625" style="47" customWidth="1"/>
    <col min="17" max="17" width="9.54296875" style="47" customWidth="1"/>
    <col min="18" max="18" width="10.26953125" style="47" customWidth="1"/>
    <col min="19" max="19" width="11.54296875" style="47" customWidth="1"/>
    <col min="20" max="20" width="12.26953125" style="47" customWidth="1"/>
    <col min="21" max="21" width="22.7265625" style="47" customWidth="1"/>
    <col min="22" max="22" width="31.26953125" style="47" customWidth="1"/>
    <col min="23" max="23" width="24" style="47" customWidth="1"/>
    <col min="24" max="24" width="25.81640625" style="47" customWidth="1"/>
    <col min="25" max="25" width="24.7265625" style="47" customWidth="1"/>
    <col min="26" max="36" width="20.54296875" style="47" customWidth="1"/>
    <col min="37" max="37" width="26.7265625" style="47" customWidth="1"/>
    <col min="38" max="40" width="20.54296875" style="47" customWidth="1"/>
    <col min="41" max="41" width="32.7265625" style="47" customWidth="1"/>
    <col min="42" max="42" width="20.54296875" style="47" customWidth="1"/>
    <col min="43" max="43" width="20" style="47" customWidth="1"/>
    <col min="44" max="46" width="20.54296875" style="47" customWidth="1"/>
    <col min="47" max="48" width="8.7265625" style="47" customWidth="1"/>
    <col min="49" max="49" width="78.26953125" style="47" customWidth="1"/>
    <col min="50" max="50" width="58.81640625" style="47" customWidth="1"/>
    <col min="51" max="52" width="8.7265625" style="47" customWidth="1"/>
    <col min="53" max="53" width="56.7265625" style="47" customWidth="1"/>
    <col min="54" max="54" width="33.7265625" style="47" customWidth="1"/>
    <col min="55" max="55" width="8.7265625" style="47" customWidth="1"/>
    <col min="56" max="56" width="9" style="47" customWidth="1"/>
    <col min="57" max="57" width="56.54296875" style="47" customWidth="1"/>
    <col min="58" max="58" width="33.54296875" style="47" customWidth="1"/>
    <col min="59" max="60" width="8.54296875" style="47" customWidth="1"/>
    <col min="61" max="61" width="56.54296875" style="47" customWidth="1"/>
    <col min="62" max="62" width="33.81640625" style="47" customWidth="1"/>
    <col min="63" max="251" width="20.54296875" style="47" customWidth="1"/>
    <col min="252" max="16384" width="20.54296875" style="47"/>
  </cols>
  <sheetData>
    <row r="1" spans="1:62" ht="24" customHeight="1" thickBot="1" x14ac:dyDescent="0.35">
      <c r="B1" s="335"/>
      <c r="C1" s="335"/>
      <c r="D1" s="335"/>
      <c r="E1" s="335"/>
      <c r="F1" s="335"/>
      <c r="G1" s="335"/>
      <c r="H1" s="335"/>
      <c r="I1" s="335"/>
      <c r="J1" s="335"/>
      <c r="K1" s="335"/>
      <c r="L1" s="335"/>
      <c r="M1" s="335"/>
      <c r="N1" s="335"/>
      <c r="O1" s="335"/>
      <c r="P1" s="335"/>
      <c r="Q1" s="335"/>
      <c r="R1" s="335"/>
      <c r="S1" s="335"/>
      <c r="T1" s="335"/>
      <c r="U1" s="335"/>
      <c r="V1" s="335"/>
      <c r="W1" s="335"/>
      <c r="X1" s="335"/>
      <c r="Y1" s="335"/>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5"/>
      <c r="AY1" s="335"/>
      <c r="AZ1" s="335"/>
      <c r="BA1" s="335"/>
      <c r="BB1" s="335"/>
      <c r="BC1" s="335"/>
      <c r="BD1" s="335"/>
      <c r="BE1" s="335"/>
      <c r="BF1" s="335"/>
      <c r="BG1" s="335"/>
      <c r="BH1" s="335"/>
      <c r="BI1" s="335"/>
      <c r="BJ1" s="335"/>
    </row>
    <row r="2" spans="1:62" ht="24" customHeight="1" thickBot="1" x14ac:dyDescent="0.35">
      <c r="B2" s="1241"/>
      <c r="C2" s="1259" t="s">
        <v>7</v>
      </c>
      <c r="D2" s="1260"/>
      <c r="E2" s="1260"/>
      <c r="F2" s="1260"/>
      <c r="G2" s="1260"/>
      <c r="H2" s="1260"/>
      <c r="I2" s="1260"/>
      <c r="J2" s="1260"/>
      <c r="K2" s="1260"/>
      <c r="L2" s="1260"/>
      <c r="M2" s="1260"/>
      <c r="N2" s="1260"/>
      <c r="O2" s="1260"/>
      <c r="P2" s="1260"/>
      <c r="Q2" s="1261"/>
      <c r="R2" s="1268" t="s">
        <v>8</v>
      </c>
      <c r="S2" s="1269"/>
      <c r="T2" s="1269"/>
      <c r="U2" s="1269"/>
      <c r="V2" s="1269"/>
      <c r="W2" s="1269"/>
      <c r="X2" s="1269"/>
      <c r="Y2" s="1269"/>
      <c r="Z2" s="1269"/>
      <c r="AA2" s="1269"/>
      <c r="AB2" s="1269"/>
      <c r="AC2" s="1269"/>
      <c r="AD2" s="1269"/>
      <c r="AE2" s="1269"/>
      <c r="AF2" s="1269"/>
      <c r="AG2" s="1269"/>
      <c r="AH2" s="1269"/>
      <c r="AI2" s="1270"/>
      <c r="AJ2" s="1277" t="s">
        <v>9</v>
      </c>
      <c r="AK2" s="1278"/>
      <c r="AL2" s="1278"/>
      <c r="AM2" s="1278"/>
      <c r="AN2" s="1278"/>
      <c r="AO2" s="1278"/>
      <c r="AP2" s="1278"/>
      <c r="AQ2" s="1278"/>
      <c r="AR2" s="1278"/>
      <c r="AS2" s="1278"/>
      <c r="AT2" s="1278"/>
      <c r="AU2" s="1279"/>
      <c r="AV2" s="1244" t="s">
        <v>10</v>
      </c>
      <c r="AW2" s="1245"/>
      <c r="AX2" s="1245"/>
      <c r="AY2" s="1245"/>
      <c r="AZ2" s="1245"/>
      <c r="BA2" s="1245"/>
      <c r="BB2" s="1245"/>
      <c r="BC2" s="1245"/>
      <c r="BD2" s="1245"/>
      <c r="BE2" s="1245"/>
      <c r="BF2" s="1245"/>
      <c r="BG2" s="1245"/>
      <c r="BH2" s="1245"/>
      <c r="BI2" s="1245"/>
      <c r="BJ2" s="1246"/>
    </row>
    <row r="3" spans="1:62" ht="24" customHeight="1" thickBot="1" x14ac:dyDescent="0.35">
      <c r="B3" s="1242"/>
      <c r="C3" s="1262"/>
      <c r="D3" s="1263"/>
      <c r="E3" s="1263"/>
      <c r="F3" s="1263"/>
      <c r="G3" s="1263"/>
      <c r="H3" s="1263"/>
      <c r="I3" s="1263"/>
      <c r="J3" s="1263"/>
      <c r="K3" s="1263"/>
      <c r="L3" s="1263"/>
      <c r="M3" s="1263"/>
      <c r="N3" s="1263"/>
      <c r="O3" s="1263"/>
      <c r="P3" s="1263"/>
      <c r="Q3" s="1264"/>
      <c r="R3" s="1271"/>
      <c r="S3" s="1272"/>
      <c r="T3" s="1272"/>
      <c r="U3" s="1272"/>
      <c r="V3" s="1272"/>
      <c r="W3" s="1272"/>
      <c r="X3" s="1272"/>
      <c r="Y3" s="1272"/>
      <c r="Z3" s="1272"/>
      <c r="AA3" s="1272"/>
      <c r="AB3" s="1272"/>
      <c r="AC3" s="1272"/>
      <c r="AD3" s="1272"/>
      <c r="AE3" s="1272"/>
      <c r="AF3" s="1272"/>
      <c r="AG3" s="1272"/>
      <c r="AH3" s="1272"/>
      <c r="AI3" s="1273"/>
      <c r="AJ3" s="1277" t="s">
        <v>11</v>
      </c>
      <c r="AK3" s="1278"/>
      <c r="AL3" s="1278"/>
      <c r="AM3" s="1278"/>
      <c r="AN3" s="1278"/>
      <c r="AO3" s="1278"/>
      <c r="AP3" s="1278"/>
      <c r="AQ3" s="1278"/>
      <c r="AR3" s="1278"/>
      <c r="AS3" s="1278"/>
      <c r="AT3" s="1278"/>
      <c r="AU3" s="1279"/>
      <c r="AV3" s="1247">
        <v>3</v>
      </c>
      <c r="AW3" s="1248"/>
      <c r="AX3" s="1248"/>
      <c r="AY3" s="1248"/>
      <c r="AZ3" s="1248"/>
      <c r="BA3" s="1248"/>
      <c r="BB3" s="1248"/>
      <c r="BC3" s="1248"/>
      <c r="BD3" s="1248"/>
      <c r="BE3" s="1248"/>
      <c r="BF3" s="1248"/>
      <c r="BG3" s="1248"/>
      <c r="BH3" s="1248"/>
      <c r="BI3" s="1248"/>
      <c r="BJ3" s="1249"/>
    </row>
    <row r="4" spans="1:62" ht="24" customHeight="1" thickBot="1" x14ac:dyDescent="0.35">
      <c r="B4" s="1242"/>
      <c r="C4" s="1265"/>
      <c r="D4" s="1266"/>
      <c r="E4" s="1266"/>
      <c r="F4" s="1266"/>
      <c r="G4" s="1266"/>
      <c r="H4" s="1266"/>
      <c r="I4" s="1266"/>
      <c r="J4" s="1266"/>
      <c r="K4" s="1266"/>
      <c r="L4" s="1266"/>
      <c r="M4" s="1266"/>
      <c r="N4" s="1266"/>
      <c r="O4" s="1266"/>
      <c r="P4" s="1266"/>
      <c r="Q4" s="1267"/>
      <c r="R4" s="1274"/>
      <c r="S4" s="1275"/>
      <c r="T4" s="1275"/>
      <c r="U4" s="1275"/>
      <c r="V4" s="1275"/>
      <c r="W4" s="1275"/>
      <c r="X4" s="1275"/>
      <c r="Y4" s="1275"/>
      <c r="Z4" s="1275"/>
      <c r="AA4" s="1275"/>
      <c r="AB4" s="1275"/>
      <c r="AC4" s="1275"/>
      <c r="AD4" s="1275"/>
      <c r="AE4" s="1275"/>
      <c r="AF4" s="1275"/>
      <c r="AG4" s="1275"/>
      <c r="AH4" s="1275"/>
      <c r="AI4" s="1276"/>
      <c r="AJ4" s="1277" t="s">
        <v>12</v>
      </c>
      <c r="AK4" s="1278"/>
      <c r="AL4" s="1278"/>
      <c r="AM4" s="1278"/>
      <c r="AN4" s="1278"/>
      <c r="AO4" s="1278"/>
      <c r="AP4" s="1278"/>
      <c r="AQ4" s="1278"/>
      <c r="AR4" s="1278"/>
      <c r="AS4" s="1278"/>
      <c r="AT4" s="1278"/>
      <c r="AU4" s="1279"/>
      <c r="AV4" s="1250">
        <v>42741</v>
      </c>
      <c r="AW4" s="1251"/>
      <c r="AX4" s="1251"/>
      <c r="AY4" s="1251"/>
      <c r="AZ4" s="1251"/>
      <c r="BA4" s="1251"/>
      <c r="BB4" s="1251"/>
      <c r="BC4" s="1251"/>
      <c r="BD4" s="1251"/>
      <c r="BE4" s="1251"/>
      <c r="BF4" s="1251"/>
      <c r="BG4" s="1251"/>
      <c r="BH4" s="1251"/>
      <c r="BI4" s="1251"/>
      <c r="BJ4" s="1252"/>
    </row>
    <row r="5" spans="1:62" ht="24" customHeight="1" x14ac:dyDescent="0.3">
      <c r="B5" s="1242"/>
      <c r="C5" s="1259" t="s">
        <v>13</v>
      </c>
      <c r="D5" s="1260"/>
      <c r="E5" s="1260"/>
      <c r="F5" s="1260"/>
      <c r="G5" s="1260"/>
      <c r="H5" s="1260"/>
      <c r="I5" s="1260"/>
      <c r="J5" s="1260"/>
      <c r="K5" s="1260"/>
      <c r="L5" s="1260"/>
      <c r="M5" s="1260"/>
      <c r="N5" s="1260"/>
      <c r="O5" s="1260"/>
      <c r="P5" s="1260"/>
      <c r="Q5" s="1261"/>
      <c r="R5" s="1268" t="s">
        <v>14</v>
      </c>
      <c r="S5" s="1269"/>
      <c r="T5" s="1269"/>
      <c r="U5" s="1269"/>
      <c r="V5" s="1269"/>
      <c r="W5" s="1269"/>
      <c r="X5" s="1269"/>
      <c r="Y5" s="1269"/>
      <c r="Z5" s="1269"/>
      <c r="AA5" s="1269"/>
      <c r="AB5" s="1269"/>
      <c r="AC5" s="1269"/>
      <c r="AD5" s="1269"/>
      <c r="AE5" s="1269"/>
      <c r="AF5" s="1269"/>
      <c r="AG5" s="1269"/>
      <c r="AH5" s="1269"/>
      <c r="AI5" s="1270"/>
      <c r="AJ5" s="1259" t="s">
        <v>15</v>
      </c>
      <c r="AK5" s="1260"/>
      <c r="AL5" s="1260"/>
      <c r="AM5" s="1260"/>
      <c r="AN5" s="1260"/>
      <c r="AO5" s="1260"/>
      <c r="AP5" s="1260"/>
      <c r="AQ5" s="1260"/>
      <c r="AR5" s="1260"/>
      <c r="AS5" s="1260"/>
      <c r="AT5" s="1260"/>
      <c r="AU5" s="1261"/>
      <c r="AV5" s="1253" t="s">
        <v>16</v>
      </c>
      <c r="AW5" s="1254"/>
      <c r="AX5" s="1254"/>
      <c r="AY5" s="1254"/>
      <c r="AZ5" s="1254"/>
      <c r="BA5" s="1254"/>
      <c r="BB5" s="1254"/>
      <c r="BC5" s="1254"/>
      <c r="BD5" s="1254"/>
      <c r="BE5" s="1254"/>
      <c r="BF5" s="1254"/>
      <c r="BG5" s="1254"/>
      <c r="BH5" s="1254"/>
      <c r="BI5" s="1254"/>
      <c r="BJ5" s="1255"/>
    </row>
    <row r="6" spans="1:62" ht="17.25" customHeight="1" thickBot="1" x14ac:dyDescent="0.35">
      <c r="B6" s="1243"/>
      <c r="C6" s="1265"/>
      <c r="D6" s="1266"/>
      <c r="E6" s="1266"/>
      <c r="F6" s="1266"/>
      <c r="G6" s="1266"/>
      <c r="H6" s="1266"/>
      <c r="I6" s="1266"/>
      <c r="J6" s="1266"/>
      <c r="K6" s="1266"/>
      <c r="L6" s="1266"/>
      <c r="M6" s="1266"/>
      <c r="N6" s="1266"/>
      <c r="O6" s="1266"/>
      <c r="P6" s="1266"/>
      <c r="Q6" s="1267"/>
      <c r="R6" s="1274"/>
      <c r="S6" s="1275"/>
      <c r="T6" s="1275"/>
      <c r="U6" s="1275"/>
      <c r="V6" s="1275"/>
      <c r="W6" s="1275"/>
      <c r="X6" s="1275"/>
      <c r="Y6" s="1275"/>
      <c r="Z6" s="1275"/>
      <c r="AA6" s="1275"/>
      <c r="AB6" s="1275"/>
      <c r="AC6" s="1275"/>
      <c r="AD6" s="1275"/>
      <c r="AE6" s="1275"/>
      <c r="AF6" s="1275"/>
      <c r="AG6" s="1275"/>
      <c r="AH6" s="1275"/>
      <c r="AI6" s="1276"/>
      <c r="AJ6" s="1265"/>
      <c r="AK6" s="1266"/>
      <c r="AL6" s="1266"/>
      <c r="AM6" s="1266"/>
      <c r="AN6" s="1266"/>
      <c r="AO6" s="1266"/>
      <c r="AP6" s="1266"/>
      <c r="AQ6" s="1266"/>
      <c r="AR6" s="1266"/>
      <c r="AS6" s="1266"/>
      <c r="AT6" s="1266"/>
      <c r="AU6" s="1267"/>
      <c r="AV6" s="1256"/>
      <c r="AW6" s="1257"/>
      <c r="AX6" s="1257"/>
      <c r="AY6" s="1257"/>
      <c r="AZ6" s="1257"/>
      <c r="BA6" s="1257"/>
      <c r="BB6" s="1257"/>
      <c r="BC6" s="1257"/>
      <c r="BD6" s="1257"/>
      <c r="BE6" s="1257"/>
      <c r="BF6" s="1257"/>
      <c r="BG6" s="1257"/>
      <c r="BH6" s="1257"/>
      <c r="BI6" s="1257"/>
      <c r="BJ6" s="1258"/>
    </row>
    <row r="7" spans="1:62" ht="24" customHeight="1" x14ac:dyDescent="0.3">
      <c r="A7" s="191"/>
      <c r="B7" s="1226" t="s">
        <v>17</v>
      </c>
      <c r="C7" s="1227"/>
      <c r="D7" s="981" t="s">
        <v>919</v>
      </c>
      <c r="E7" s="981"/>
      <c r="F7" s="981"/>
      <c r="G7" s="981"/>
      <c r="H7" s="981"/>
      <c r="I7" s="981"/>
      <c r="J7" s="981"/>
      <c r="K7" s="981"/>
      <c r="L7" s="981"/>
      <c r="M7" s="981"/>
      <c r="N7" s="981"/>
      <c r="O7" s="981"/>
      <c r="P7" s="981"/>
      <c r="Q7" s="981"/>
      <c r="R7" s="981"/>
      <c r="S7" s="981"/>
      <c r="T7" s="981"/>
      <c r="U7" s="981"/>
      <c r="V7" s="981"/>
      <c r="W7" s="981"/>
      <c r="X7" s="981"/>
      <c r="Y7" s="981"/>
      <c r="Z7" s="981"/>
      <c r="AA7" s="1228" t="s">
        <v>19</v>
      </c>
      <c r="AB7" s="1228"/>
      <c r="AC7" s="953" t="s">
        <v>920</v>
      </c>
      <c r="AD7" s="953"/>
      <c r="AE7" s="953"/>
      <c r="AF7" s="953"/>
      <c r="AG7" s="953"/>
      <c r="AH7" s="953"/>
      <c r="AI7" s="953"/>
      <c r="AJ7" s="953"/>
      <c r="AK7" s="1228" t="s">
        <v>21</v>
      </c>
      <c r="AL7" s="1228"/>
      <c r="AM7" s="1223" t="s">
        <v>921</v>
      </c>
      <c r="AN7" s="1223"/>
      <c r="AO7" s="1223"/>
      <c r="AP7" s="1223"/>
      <c r="AQ7" s="1223"/>
      <c r="AR7" s="1223"/>
      <c r="AS7" s="1223"/>
      <c r="AT7" s="1223"/>
      <c r="AU7" s="1224"/>
      <c r="AV7" s="1224"/>
      <c r="AW7" s="1224"/>
      <c r="AX7" s="1224"/>
      <c r="AY7" s="1224"/>
      <c r="AZ7" s="1224"/>
      <c r="BA7" s="1224"/>
      <c r="BB7" s="1224"/>
      <c r="BC7" s="1224"/>
      <c r="BD7" s="1224"/>
      <c r="BE7" s="1224"/>
      <c r="BF7" s="1224"/>
      <c r="BG7" s="1224"/>
      <c r="BH7" s="1224"/>
      <c r="BI7" s="1224"/>
      <c r="BJ7" s="1225"/>
    </row>
    <row r="8" spans="1:62" ht="31.5" customHeight="1" x14ac:dyDescent="0.3">
      <c r="A8" s="191"/>
      <c r="B8" s="1216" t="s">
        <v>23</v>
      </c>
      <c r="C8" s="1217"/>
      <c r="D8" s="1218" t="s">
        <v>922</v>
      </c>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220"/>
      <c r="AM8" s="715" t="s">
        <v>25</v>
      </c>
      <c r="AN8" s="1221">
        <v>44914</v>
      </c>
      <c r="AO8" s="1222"/>
      <c r="AP8" s="1222"/>
      <c r="AQ8" s="1222"/>
      <c r="AR8" s="1222"/>
      <c r="AS8" s="1222"/>
      <c r="AT8" s="1222"/>
      <c r="AU8" s="1224"/>
      <c r="AV8" s="1224"/>
      <c r="AW8" s="1224"/>
      <c r="AX8" s="1224"/>
      <c r="AY8" s="1224"/>
      <c r="AZ8" s="1224"/>
      <c r="BA8" s="1224"/>
      <c r="BB8" s="1224"/>
      <c r="BC8" s="1224"/>
      <c r="BD8" s="1224"/>
      <c r="BE8" s="1224"/>
      <c r="BF8" s="1224"/>
      <c r="BG8" s="1224"/>
      <c r="BH8" s="1224"/>
      <c r="BI8" s="1224"/>
      <c r="BJ8" s="1225"/>
    </row>
    <row r="9" spans="1:62" ht="36" customHeight="1" x14ac:dyDescent="0.3">
      <c r="A9" s="191"/>
      <c r="B9" s="1156" t="s">
        <v>26</v>
      </c>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7"/>
      <c r="AU9" s="1158" t="s">
        <v>27</v>
      </c>
      <c r="AV9" s="1159"/>
      <c r="AW9" s="1159"/>
      <c r="AX9" s="1159"/>
      <c r="AY9" s="1159"/>
      <c r="AZ9" s="1159"/>
      <c r="BA9" s="1159"/>
      <c r="BB9" s="1159"/>
      <c r="BC9" s="1159"/>
      <c r="BD9" s="1159"/>
      <c r="BE9" s="1159"/>
      <c r="BF9" s="1159"/>
      <c r="BG9" s="1159"/>
      <c r="BH9" s="1159"/>
      <c r="BI9" s="1159"/>
      <c r="BJ9" s="1160"/>
    </row>
    <row r="10" spans="1:62" ht="28.5" customHeight="1" x14ac:dyDescent="0.3">
      <c r="A10" s="191"/>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1:62" ht="40.5" customHeight="1" x14ac:dyDescent="0.3">
      <c r="A11" s="157"/>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930"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1:62" ht="81" customHeight="1" x14ac:dyDescent="0.3">
      <c r="A12" s="157"/>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0.15000000000000002</v>
      </c>
      <c r="U12" s="929"/>
      <c r="V12" s="929"/>
      <c r="W12" s="929"/>
      <c r="X12" s="158" t="s">
        <v>63</v>
      </c>
      <c r="Y12" s="158" t="s">
        <v>64</v>
      </c>
      <c r="Z12" s="931"/>
      <c r="AA12" s="929"/>
      <c r="AB12" s="929"/>
      <c r="AC12" s="929"/>
      <c r="AD12" s="929"/>
      <c r="AE12" s="929"/>
      <c r="AF12" s="158" t="s">
        <v>65</v>
      </c>
      <c r="AG12" s="158" t="s">
        <v>66</v>
      </c>
      <c r="AH12" s="158" t="s">
        <v>67</v>
      </c>
      <c r="AI12" s="929"/>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1:62" ht="117" customHeight="1" x14ac:dyDescent="0.3">
      <c r="A13" s="191"/>
      <c r="B13" s="375">
        <v>1</v>
      </c>
      <c r="C13" s="376" t="s">
        <v>923</v>
      </c>
      <c r="D13" s="377">
        <v>0.2</v>
      </c>
      <c r="E13" s="378">
        <v>3</v>
      </c>
      <c r="F13" s="378">
        <v>3</v>
      </c>
      <c r="G13" s="379">
        <f>IF(ISERROR(F13/E13),"",(F13/E13))</f>
        <v>1</v>
      </c>
      <c r="H13" s="378">
        <v>3</v>
      </c>
      <c r="I13" s="378"/>
      <c r="J13" s="379">
        <f>IF(ISERROR(I13/H13),"",(I13/H13))</f>
        <v>0</v>
      </c>
      <c r="K13" s="378">
        <v>3</v>
      </c>
      <c r="L13" s="378"/>
      <c r="M13" s="379">
        <f>IF(ISERROR(L13/K13),"",(L13/K13))</f>
        <v>0</v>
      </c>
      <c r="N13" s="378">
        <v>3</v>
      </c>
      <c r="O13" s="378"/>
      <c r="P13" s="379">
        <f>IF(ISERROR(O13/N13),"",(O13/N13))</f>
        <v>0</v>
      </c>
      <c r="Q13" s="378">
        <f>SUM(E13,H13,K13,N13)</f>
        <v>12</v>
      </c>
      <c r="R13" s="378">
        <f>SUM(F13,I13,L13,O13)</f>
        <v>3</v>
      </c>
      <c r="S13" s="380">
        <f>IF((IF(ISERROR(R13/Q13),0,(R13/Q13)))&gt;1,1,(IF(ISERROR(R13/Q13),0,(R13/Q13))))</f>
        <v>0.25</v>
      </c>
      <c r="T13" s="380">
        <f>S13*D13</f>
        <v>0.05</v>
      </c>
      <c r="U13" s="381" t="s">
        <v>924</v>
      </c>
      <c r="V13" s="381" t="s">
        <v>925</v>
      </c>
      <c r="W13" s="379" t="s">
        <v>926</v>
      </c>
      <c r="X13" s="379" t="s">
        <v>927</v>
      </c>
      <c r="Y13" s="379" t="s">
        <v>928</v>
      </c>
      <c r="Z13" s="379" t="s">
        <v>424</v>
      </c>
      <c r="AA13" s="379"/>
      <c r="AB13" s="349"/>
      <c r="AC13" s="349"/>
      <c r="AD13" s="349"/>
      <c r="AE13" s="349"/>
      <c r="AF13" s="382"/>
      <c r="AG13" s="382"/>
      <c r="AH13" s="382"/>
      <c r="AI13" s="349"/>
      <c r="AJ13" s="349"/>
      <c r="AK13" s="350"/>
      <c r="AL13" s="351"/>
      <c r="AM13" s="352"/>
      <c r="AN13" s="353"/>
      <c r="AO13" s="351" t="s">
        <v>97</v>
      </c>
      <c r="AP13" s="351"/>
      <c r="AQ13" s="351"/>
      <c r="AR13" s="354"/>
      <c r="AS13" s="354"/>
      <c r="AT13" s="355"/>
      <c r="AU13" s="83">
        <f t="shared" ref="AU13:AV17" si="0">E13</f>
        <v>3</v>
      </c>
      <c r="AV13" s="83">
        <f t="shared" si="0"/>
        <v>3</v>
      </c>
      <c r="AW13" s="477" t="s">
        <v>929</v>
      </c>
      <c r="AX13" s="478" t="s">
        <v>930</v>
      </c>
      <c r="AY13" s="356"/>
      <c r="AZ13" s="356"/>
      <c r="BA13" s="358"/>
      <c r="BB13" s="358"/>
      <c r="BC13" s="356"/>
      <c r="BD13" s="356"/>
      <c r="BE13" s="357"/>
      <c r="BF13" s="357"/>
      <c r="BG13" s="356"/>
      <c r="BH13" s="356"/>
      <c r="BI13" s="359"/>
      <c r="BJ13" s="360"/>
    </row>
    <row r="14" spans="1:62" ht="117" customHeight="1" x14ac:dyDescent="0.3">
      <c r="A14" s="191"/>
      <c r="B14" s="383">
        <v>2</v>
      </c>
      <c r="C14" s="49" t="s">
        <v>931</v>
      </c>
      <c r="D14" s="50">
        <v>0.2</v>
      </c>
      <c r="E14" s="194">
        <v>1</v>
      </c>
      <c r="F14" s="194">
        <v>1</v>
      </c>
      <c r="G14" s="52">
        <f>IF(ISERROR(F14/E14),"",(F14/E14))</f>
        <v>1</v>
      </c>
      <c r="H14" s="194">
        <v>1</v>
      </c>
      <c r="I14" s="194"/>
      <c r="J14" s="52">
        <f>IF(ISERROR(I14/H14),"",(I14/H14))</f>
        <v>0</v>
      </c>
      <c r="K14" s="194">
        <v>1</v>
      </c>
      <c r="L14" s="194"/>
      <c r="M14" s="52">
        <f>IF(ISERROR(L14/K14),"",(L14/K14))</f>
        <v>0</v>
      </c>
      <c r="N14" s="194">
        <v>1</v>
      </c>
      <c r="O14" s="194"/>
      <c r="P14" s="52">
        <f>IF(ISERROR(O14/N14),"",(O14/N14))</f>
        <v>0</v>
      </c>
      <c r="Q14" s="194">
        <f t="shared" ref="Q14:R17" si="1">SUM(E14,H14,K14,N14)</f>
        <v>4</v>
      </c>
      <c r="R14" s="194">
        <f t="shared" si="1"/>
        <v>1</v>
      </c>
      <c r="S14" s="196">
        <f>IF((IF(ISERROR(R14/Q14),0,(R14/Q14)))&gt;1,1,(IF(ISERROR(R14/Q14),0,(R14/Q14))))</f>
        <v>0.25</v>
      </c>
      <c r="T14" s="196">
        <f>S14*D14</f>
        <v>0.05</v>
      </c>
      <c r="U14" s="53" t="s">
        <v>932</v>
      </c>
      <c r="V14" s="53" t="s">
        <v>933</v>
      </c>
      <c r="W14" s="52" t="s">
        <v>934</v>
      </c>
      <c r="X14" s="52" t="s">
        <v>935</v>
      </c>
      <c r="Y14" s="52" t="s">
        <v>936</v>
      </c>
      <c r="Z14" s="52" t="s">
        <v>424</v>
      </c>
      <c r="AA14" s="52"/>
      <c r="AB14" s="73"/>
      <c r="AC14" s="73"/>
      <c r="AD14" s="73"/>
      <c r="AE14" s="73"/>
      <c r="AF14" s="73"/>
      <c r="AG14" s="73"/>
      <c r="AH14" s="73"/>
      <c r="AI14" s="73"/>
      <c r="AJ14" s="73"/>
      <c r="AK14" s="41"/>
      <c r="AL14" s="77"/>
      <c r="AM14" s="75"/>
      <c r="AN14" s="76"/>
      <c r="AO14" s="77" t="s">
        <v>97</v>
      </c>
      <c r="AP14" s="77"/>
      <c r="AQ14" s="77"/>
      <c r="AR14" s="37"/>
      <c r="AS14" s="37"/>
      <c r="AT14" s="79"/>
      <c r="AU14" s="83">
        <f t="shared" si="0"/>
        <v>1</v>
      </c>
      <c r="AV14" s="83">
        <f t="shared" si="0"/>
        <v>1</v>
      </c>
      <c r="AW14" s="479" t="s">
        <v>937</v>
      </c>
      <c r="AX14" s="480" t="s">
        <v>938</v>
      </c>
      <c r="AY14" s="83"/>
      <c r="AZ14" s="83"/>
      <c r="BA14" s="84"/>
      <c r="BB14" s="84"/>
      <c r="BC14" s="83"/>
      <c r="BD14" s="83"/>
      <c r="BE14" s="86"/>
      <c r="BF14" s="86"/>
      <c r="BG14" s="83"/>
      <c r="BH14" s="83"/>
      <c r="BI14" s="87"/>
      <c r="BJ14" s="361"/>
    </row>
    <row r="15" spans="1:62" ht="117" customHeight="1" x14ac:dyDescent="0.3">
      <c r="A15" s="191"/>
      <c r="B15" s="383">
        <v>3</v>
      </c>
      <c r="C15" s="49" t="s">
        <v>939</v>
      </c>
      <c r="D15" s="50">
        <v>0.2</v>
      </c>
      <c r="E15" s="71">
        <v>0.25</v>
      </c>
      <c r="F15" s="71">
        <v>0.25</v>
      </c>
      <c r="G15" s="190">
        <f>IF(ISERROR(F15/E15),"",(F15/E15))</f>
        <v>1</v>
      </c>
      <c r="H15" s="71">
        <v>0.25</v>
      </c>
      <c r="I15" s="71"/>
      <c r="J15" s="52">
        <f>IF(ISERROR(I15/H15),"",(I15/H15))</f>
        <v>0</v>
      </c>
      <c r="K15" s="71">
        <v>0.25</v>
      </c>
      <c r="L15" s="71"/>
      <c r="M15" s="52">
        <f>IF(ISERROR(L15/K15),"",(L15/K15))</f>
        <v>0</v>
      </c>
      <c r="N15" s="71">
        <v>0.25</v>
      </c>
      <c r="O15" s="71"/>
      <c r="P15" s="52">
        <f>IF(ISERROR(O15/N15),"",(O15/N15))</f>
        <v>0</v>
      </c>
      <c r="Q15" s="71">
        <f t="shared" si="1"/>
        <v>1</v>
      </c>
      <c r="R15" s="285">
        <f t="shared" si="1"/>
        <v>0.25</v>
      </c>
      <c r="S15" s="196">
        <f>IF((IF(ISERROR(R15/Q15),0,(R15/Q15)))&gt;1,1,(IF(ISERROR(R15/Q15),0,(R15/Q15))))</f>
        <v>0.25</v>
      </c>
      <c r="T15" s="196">
        <f>S15*D15</f>
        <v>0.05</v>
      </c>
      <c r="U15" s="49" t="s">
        <v>940</v>
      </c>
      <c r="V15" s="49" t="s">
        <v>941</v>
      </c>
      <c r="W15" s="52" t="s">
        <v>942</v>
      </c>
      <c r="X15" s="52" t="s">
        <v>207</v>
      </c>
      <c r="Y15" s="52" t="s">
        <v>208</v>
      </c>
      <c r="Z15" s="52" t="s">
        <v>424</v>
      </c>
      <c r="AA15" s="141"/>
      <c r="AB15" s="73"/>
      <c r="AC15" s="73"/>
      <c r="AD15" s="73"/>
      <c r="AE15" s="73"/>
      <c r="AF15" s="73"/>
      <c r="AG15" s="73"/>
      <c r="AH15" s="73"/>
      <c r="AI15" s="73"/>
      <c r="AJ15" s="73"/>
      <c r="AK15" s="41"/>
      <c r="AL15" s="77"/>
      <c r="AM15" s="76"/>
      <c r="AN15" s="76"/>
      <c r="AO15" s="77"/>
      <c r="AP15" s="77" t="s">
        <v>559</v>
      </c>
      <c r="AQ15" s="77"/>
      <c r="AR15" s="37"/>
      <c r="AS15" s="37"/>
      <c r="AT15" s="79"/>
      <c r="AU15" s="136">
        <f t="shared" si="0"/>
        <v>0.25</v>
      </c>
      <c r="AV15" s="136">
        <f t="shared" si="0"/>
        <v>0.25</v>
      </c>
      <c r="AW15" s="479" t="s">
        <v>943</v>
      </c>
      <c r="AX15" s="480" t="s">
        <v>944</v>
      </c>
      <c r="AY15" s="362"/>
      <c r="AZ15" s="362"/>
      <c r="BA15" s="84"/>
      <c r="BB15" s="84"/>
      <c r="BC15" s="362"/>
      <c r="BD15" s="362"/>
      <c r="BE15" s="92"/>
      <c r="BF15" s="86"/>
      <c r="BG15" s="362"/>
      <c r="BH15" s="362"/>
      <c r="BI15" s="87"/>
      <c r="BJ15" s="361"/>
    </row>
    <row r="16" spans="1:62" ht="117" customHeight="1" x14ac:dyDescent="0.3">
      <c r="A16" s="191"/>
      <c r="B16" s="383">
        <v>4</v>
      </c>
      <c r="C16" s="49" t="s">
        <v>945</v>
      </c>
      <c r="D16" s="50">
        <v>0.2</v>
      </c>
      <c r="E16" s="194">
        <v>0</v>
      </c>
      <c r="F16" s="194">
        <v>0</v>
      </c>
      <c r="H16" s="194">
        <v>1</v>
      </c>
      <c r="I16" s="194"/>
      <c r="J16" s="52">
        <f>IF(ISERROR(I16/H16),"",(I16/H16))</f>
        <v>0</v>
      </c>
      <c r="K16" s="194">
        <v>2</v>
      </c>
      <c r="L16" s="194"/>
      <c r="M16" s="52">
        <f>IF(ISERROR(L16/K16),"",(L16/K16))</f>
        <v>0</v>
      </c>
      <c r="N16" s="194">
        <v>1</v>
      </c>
      <c r="O16" s="194"/>
      <c r="P16" s="52">
        <f>IF(ISERROR(O16/N16),"",(O16/N16))</f>
        <v>0</v>
      </c>
      <c r="Q16" s="194">
        <f t="shared" si="1"/>
        <v>4</v>
      </c>
      <c r="R16" s="194">
        <f t="shared" si="1"/>
        <v>0</v>
      </c>
      <c r="S16" s="196">
        <f>IF((IF(ISERROR(R16/Q16),0,(R16/Q16)))&gt;1,1,(IF(ISERROR(R16/Q16),0,(R16/Q16))))</f>
        <v>0</v>
      </c>
      <c r="T16" s="196">
        <f>S16*D16</f>
        <v>0</v>
      </c>
      <c r="U16" s="53" t="s">
        <v>946</v>
      </c>
      <c r="V16" s="49" t="s">
        <v>947</v>
      </c>
      <c r="W16" s="52" t="s">
        <v>948</v>
      </c>
      <c r="X16" s="53" t="s">
        <v>949</v>
      </c>
      <c r="Y16" s="53" t="s">
        <v>950</v>
      </c>
      <c r="Z16" s="52" t="s">
        <v>424</v>
      </c>
      <c r="AA16" s="141"/>
      <c r="AB16" s="73"/>
      <c r="AC16" s="73"/>
      <c r="AD16" s="73"/>
      <c r="AE16" s="73"/>
      <c r="AF16" s="131"/>
      <c r="AG16" s="73"/>
      <c r="AH16" s="73"/>
      <c r="AI16" s="73"/>
      <c r="AJ16" s="73"/>
      <c r="AK16" s="41"/>
      <c r="AL16" s="77"/>
      <c r="AM16" s="76"/>
      <c r="AN16" s="76"/>
      <c r="AO16" s="77"/>
      <c r="AP16" s="77" t="s">
        <v>559</v>
      </c>
      <c r="AQ16" s="77"/>
      <c r="AR16" s="37"/>
      <c r="AS16" s="37"/>
      <c r="AT16" s="79"/>
      <c r="AU16" s="83">
        <f t="shared" si="0"/>
        <v>0</v>
      </c>
      <c r="AV16" s="83">
        <f t="shared" si="0"/>
        <v>0</v>
      </c>
      <c r="AW16" s="481" t="s">
        <v>951</v>
      </c>
      <c r="AX16" s="482" t="s">
        <v>342</v>
      </c>
      <c r="AY16" s="83"/>
      <c r="AZ16" s="83"/>
      <c r="BA16" s="84"/>
      <c r="BB16" s="84"/>
      <c r="BC16" s="83"/>
      <c r="BD16" s="83"/>
      <c r="BE16" s="92"/>
      <c r="BF16" s="86"/>
      <c r="BG16" s="83"/>
      <c r="BH16" s="83"/>
      <c r="BI16" s="87"/>
      <c r="BJ16" s="361"/>
    </row>
    <row r="17" spans="1:62" ht="117" customHeight="1" x14ac:dyDescent="0.3">
      <c r="A17" s="191"/>
      <c r="B17" s="384">
        <v>5</v>
      </c>
      <c r="C17" s="385" t="s">
        <v>952</v>
      </c>
      <c r="D17" s="386">
        <v>0.2</v>
      </c>
      <c r="E17" s="387">
        <v>0</v>
      </c>
      <c r="F17" s="387">
        <v>0</v>
      </c>
      <c r="G17" s="388">
        <v>0</v>
      </c>
      <c r="H17" s="387">
        <v>1</v>
      </c>
      <c r="I17" s="387"/>
      <c r="J17" s="388">
        <f>IF(ISERROR(I17/H17),"",(I17/H17))</f>
        <v>0</v>
      </c>
      <c r="K17" s="387">
        <v>1</v>
      </c>
      <c r="L17" s="387"/>
      <c r="M17" s="388">
        <f>IF(ISERROR(L17/K17),"",(L17/K17))</f>
        <v>0</v>
      </c>
      <c r="N17" s="387">
        <v>1</v>
      </c>
      <c r="O17" s="387"/>
      <c r="P17" s="388">
        <f>IF(ISERROR(O17/N17),"",(O17/N17))</f>
        <v>0</v>
      </c>
      <c r="Q17" s="387">
        <f t="shared" si="1"/>
        <v>3</v>
      </c>
      <c r="R17" s="387">
        <f t="shared" si="1"/>
        <v>0</v>
      </c>
      <c r="S17" s="389">
        <f>IF((IF(ISERROR(R17/Q17),0,(R17/Q17)))&gt;1,1,(IF(ISERROR(R17/Q17),0,(R17/Q17))))</f>
        <v>0</v>
      </c>
      <c r="T17" s="389">
        <f>S17*D17</f>
        <v>0</v>
      </c>
      <c r="U17" s="390" t="s">
        <v>953</v>
      </c>
      <c r="V17" s="385" t="s">
        <v>954</v>
      </c>
      <c r="W17" s="388" t="s">
        <v>955</v>
      </c>
      <c r="X17" s="390" t="s">
        <v>956</v>
      </c>
      <c r="Y17" s="390" t="s">
        <v>957</v>
      </c>
      <c r="Z17" s="388" t="s">
        <v>181</v>
      </c>
      <c r="AA17" s="385"/>
      <c r="AB17" s="363"/>
      <c r="AC17" s="363"/>
      <c r="AD17" s="363"/>
      <c r="AE17" s="363"/>
      <c r="AF17" s="364"/>
      <c r="AG17" s="363"/>
      <c r="AH17" s="363"/>
      <c r="AI17" s="363"/>
      <c r="AJ17" s="363"/>
      <c r="AK17" s="365"/>
      <c r="AL17" s="366"/>
      <c r="AM17" s="367"/>
      <c r="AN17" s="367"/>
      <c r="AO17" s="366"/>
      <c r="AP17" s="366" t="s">
        <v>559</v>
      </c>
      <c r="AQ17" s="366"/>
      <c r="AR17" s="368"/>
      <c r="AS17" s="368"/>
      <c r="AT17" s="391"/>
      <c r="AU17" s="83">
        <f t="shared" si="0"/>
        <v>0</v>
      </c>
      <c r="AV17" s="83">
        <f t="shared" si="0"/>
        <v>0</v>
      </c>
      <c r="AW17" s="481" t="s">
        <v>951</v>
      </c>
      <c r="AX17" s="482" t="s">
        <v>342</v>
      </c>
      <c r="AY17" s="369"/>
      <c r="AZ17" s="369"/>
      <c r="BA17" s="370"/>
      <c r="BB17" s="370"/>
      <c r="BC17" s="369"/>
      <c r="BD17" s="369"/>
      <c r="BE17" s="371"/>
      <c r="BF17" s="372"/>
      <c r="BG17" s="369"/>
      <c r="BH17" s="369"/>
      <c r="BI17" s="373"/>
      <c r="BJ17" s="374"/>
    </row>
    <row r="18" spans="1:62" ht="24" customHeight="1" x14ac:dyDescent="0.3">
      <c r="D18" s="392"/>
      <c r="T18" s="520">
        <f>SUM(T13:T17)</f>
        <v>0.15000000000000002</v>
      </c>
    </row>
  </sheetData>
  <sheetProtection selectLockedCells="1" selectUnlockedCells="1"/>
  <mergeCells count="58">
    <mergeCell ref="N11:P11"/>
    <mergeCell ref="Q11:S11"/>
    <mergeCell ref="U11:U12"/>
    <mergeCell ref="V11:V12"/>
    <mergeCell ref="W11:W12"/>
    <mergeCell ref="X11:Y11"/>
    <mergeCell ref="Z11:Z12"/>
    <mergeCell ref="AA11:AA12"/>
    <mergeCell ref="AB11:AB12"/>
    <mergeCell ref="AC11:AC12"/>
    <mergeCell ref="AD11:AD12"/>
    <mergeCell ref="AE11:AE12"/>
    <mergeCell ref="AF11:AH11"/>
    <mergeCell ref="AI11:AI12"/>
    <mergeCell ref="AJ11:AJ12"/>
    <mergeCell ref="AK11:AQ11"/>
    <mergeCell ref="AR11:AR12"/>
    <mergeCell ref="AS11:AS12"/>
    <mergeCell ref="AT11:AT12"/>
    <mergeCell ref="AU11:AX11"/>
    <mergeCell ref="AY11:BB11"/>
    <mergeCell ref="BC11:BF11"/>
    <mergeCell ref="BG11:BJ11"/>
    <mergeCell ref="B2:B6"/>
    <mergeCell ref="C2:Q4"/>
    <mergeCell ref="R2:AI4"/>
    <mergeCell ref="AV2:BJ2"/>
    <mergeCell ref="AV3:BJ3"/>
    <mergeCell ref="AJ4:AU4"/>
    <mergeCell ref="AV4:BJ4"/>
    <mergeCell ref="C5:Q6"/>
    <mergeCell ref="R5:AI6"/>
    <mergeCell ref="AJ5:AU6"/>
    <mergeCell ref="AV5:BJ6"/>
    <mergeCell ref="D7:Z7"/>
    <mergeCell ref="AA7:AB7"/>
    <mergeCell ref="AK7:AL7"/>
    <mergeCell ref="AM7:AT7"/>
    <mergeCell ref="AU7:BJ8"/>
    <mergeCell ref="B8:C8"/>
    <mergeCell ref="D8:AL8"/>
    <mergeCell ref="AN8:AT8"/>
    <mergeCell ref="K11:M11"/>
    <mergeCell ref="AJ2:AU2"/>
    <mergeCell ref="AJ3:AU3"/>
    <mergeCell ref="B7:C7"/>
    <mergeCell ref="AU9:BJ9"/>
    <mergeCell ref="B11:B12"/>
    <mergeCell ref="C11:C12"/>
    <mergeCell ref="D11:D12"/>
    <mergeCell ref="E11:G11"/>
    <mergeCell ref="H11:J11"/>
    <mergeCell ref="B9:AT9"/>
    <mergeCell ref="B10:D10"/>
    <mergeCell ref="E10:T10"/>
    <mergeCell ref="U10:AT10"/>
    <mergeCell ref="AU10:BJ10"/>
    <mergeCell ref="AC7:AJ7"/>
  </mergeCells>
  <conditionalFormatting sqref="G13:G15">
    <cfRule type="cellIs" dxfId="351" priority="78" stopIfTrue="1" operator="between">
      <formula>0</formula>
      <formula>0.699</formula>
    </cfRule>
    <cfRule type="cellIs" dxfId="350" priority="77" stopIfTrue="1" operator="between">
      <formula>0.7</formula>
      <formula>0.8999</formula>
    </cfRule>
    <cfRule type="cellIs" dxfId="349" priority="76" stopIfTrue="1" operator="between">
      <formula>0.9</formula>
      <formula>1.05</formula>
    </cfRule>
    <cfRule type="cellIs" dxfId="348" priority="57" stopIfTrue="1" operator="between">
      <formula>0.9</formula>
      <formula>1.05</formula>
    </cfRule>
    <cfRule type="cellIs" dxfId="347" priority="58" stopIfTrue="1" operator="between">
      <formula>0.7</formula>
      <formula>0.8999</formula>
    </cfRule>
    <cfRule type="cellIs" dxfId="346" priority="59" stopIfTrue="1" operator="between">
      <formula>0</formula>
      <formula>0.699</formula>
    </cfRule>
    <cfRule type="cellIs" dxfId="345" priority="60" stopIfTrue="1" operator="greaterThan">
      <formula>1.05</formula>
    </cfRule>
    <cfRule type="cellIs" dxfId="344" priority="79" stopIfTrue="1" operator="greaterThan">
      <formula>1.05</formula>
    </cfRule>
  </conditionalFormatting>
  <conditionalFormatting sqref="G17">
    <cfRule type="colorScale" priority="1">
      <colorScale>
        <cfvo type="min"/>
        <cfvo type="max"/>
        <color theme="0"/>
        <color theme="0"/>
      </colorScale>
    </cfRule>
    <cfRule type="cellIs" dxfId="343" priority="2" stopIfTrue="1" operator="between">
      <formula>0.9</formula>
      <formula>1.05</formula>
    </cfRule>
    <cfRule type="cellIs" dxfId="342" priority="3" stopIfTrue="1" operator="between">
      <formula>0.7</formula>
      <formula>0.8999</formula>
    </cfRule>
    <cfRule type="cellIs" dxfId="341" priority="4" stopIfTrue="1" operator="between">
      <formula>0</formula>
      <formula>0.699</formula>
    </cfRule>
    <cfRule type="cellIs" dxfId="340" priority="5" stopIfTrue="1" operator="greaterThan">
      <formula>1.05</formula>
    </cfRule>
    <cfRule type="cellIs" dxfId="339" priority="6" stopIfTrue="1" operator="between">
      <formula>0.9</formula>
      <formula>1.05</formula>
    </cfRule>
    <cfRule type="cellIs" dxfId="338" priority="7" stopIfTrue="1" operator="between">
      <formula>0.7</formula>
      <formula>0.8999</formula>
    </cfRule>
    <cfRule type="cellIs" dxfId="337" priority="8" stopIfTrue="1" operator="between">
      <formula>0</formula>
      <formula>0.699</formula>
    </cfRule>
    <cfRule type="cellIs" dxfId="336" priority="9" stopIfTrue="1" operator="greaterThan">
      <formula>1.05</formula>
    </cfRule>
  </conditionalFormatting>
  <conditionalFormatting sqref="G13:S15 H16:S17">
    <cfRule type="colorScale" priority="53">
      <colorScale>
        <cfvo type="min"/>
        <cfvo type="max"/>
        <color theme="0"/>
        <color theme="0"/>
      </colorScale>
    </cfRule>
  </conditionalFormatting>
  <conditionalFormatting sqref="J13:J17">
    <cfRule type="cellIs" dxfId="335" priority="61" stopIfTrue="1" operator="between">
      <formula>0.9</formula>
      <formula>1.05</formula>
    </cfRule>
    <cfRule type="cellIs" dxfId="334" priority="62" stopIfTrue="1" operator="between">
      <formula>0.7</formula>
      <formula>0.8999</formula>
    </cfRule>
    <cfRule type="cellIs" dxfId="333" priority="63" stopIfTrue="1" operator="between">
      <formula>0</formula>
      <formula>0.699</formula>
    </cfRule>
    <cfRule type="cellIs" dxfId="332" priority="64" stopIfTrue="1" operator="greaterThan">
      <formula>1.05</formula>
    </cfRule>
    <cfRule type="cellIs" dxfId="331" priority="80" stopIfTrue="1" operator="between">
      <formula>0.9</formula>
      <formula>1.05</formula>
    </cfRule>
    <cfRule type="cellIs" dxfId="330" priority="81" stopIfTrue="1" operator="between">
      <formula>0.7</formula>
      <formula>0.8999</formula>
    </cfRule>
    <cfRule type="cellIs" dxfId="329" priority="82" stopIfTrue="1" operator="between">
      <formula>0</formula>
      <formula>0.699</formula>
    </cfRule>
    <cfRule type="cellIs" dxfId="328" priority="83" stopIfTrue="1" operator="greaterThan">
      <formula>1.05</formula>
    </cfRule>
  </conditionalFormatting>
  <conditionalFormatting sqref="M13:M17">
    <cfRule type="cellIs" dxfId="327" priority="66" stopIfTrue="1" operator="between">
      <formula>0.7</formula>
      <formula>0.8999</formula>
    </cfRule>
    <cfRule type="cellIs" dxfId="326" priority="67" stopIfTrue="1" operator="between">
      <formula>0</formula>
      <formula>0.699</formula>
    </cfRule>
    <cfRule type="cellIs" dxfId="325" priority="68" stopIfTrue="1" operator="greaterThan">
      <formula>1.05</formula>
    </cfRule>
    <cfRule type="cellIs" dxfId="324" priority="65" stopIfTrue="1" operator="between">
      <formula>0.9</formula>
      <formula>1.05</formula>
    </cfRule>
    <cfRule type="cellIs" dxfId="323" priority="84" stopIfTrue="1" operator="between">
      <formula>0.9</formula>
      <formula>1.05</formula>
    </cfRule>
    <cfRule type="cellIs" dxfId="322" priority="85" stopIfTrue="1" operator="between">
      <formula>0.7</formula>
      <formula>0.8999</formula>
    </cfRule>
    <cfRule type="cellIs" dxfId="321" priority="86" stopIfTrue="1" operator="between">
      <formula>0</formula>
      <formula>0.699</formula>
    </cfRule>
    <cfRule type="cellIs" dxfId="320" priority="87" stopIfTrue="1" operator="greaterThan">
      <formula>1.05</formula>
    </cfRule>
  </conditionalFormatting>
  <conditionalFormatting sqref="P13:P17">
    <cfRule type="cellIs" dxfId="319" priority="69" stopIfTrue="1" operator="between">
      <formula>0.9</formula>
      <formula>1.05</formula>
    </cfRule>
    <cfRule type="cellIs" dxfId="318" priority="70" stopIfTrue="1" operator="between">
      <formula>0.7</formula>
      <formula>0.8999</formula>
    </cfRule>
    <cfRule type="cellIs" dxfId="317" priority="71" stopIfTrue="1" operator="between">
      <formula>0</formula>
      <formula>0.699</formula>
    </cfRule>
    <cfRule type="cellIs" dxfId="316" priority="72" stopIfTrue="1" operator="greaterThan">
      <formula>1.05</formula>
    </cfRule>
    <cfRule type="cellIs" dxfId="315" priority="88" stopIfTrue="1" operator="between">
      <formula>0.9</formula>
      <formula>1.05</formula>
    </cfRule>
    <cfRule type="cellIs" dxfId="314" priority="89" stopIfTrue="1" operator="between">
      <formula>0.7</formula>
      <formula>0.8999</formula>
    </cfRule>
    <cfRule type="cellIs" dxfId="313" priority="90" stopIfTrue="1" operator="between">
      <formula>0</formula>
      <formula>0.699</formula>
    </cfRule>
    <cfRule type="cellIs" dxfId="312" priority="91" stopIfTrue="1" operator="greaterThan">
      <formula>1.05</formula>
    </cfRule>
  </conditionalFormatting>
  <conditionalFormatting sqref="S13:S17">
    <cfRule type="cellIs" dxfId="311" priority="54" stopIfTrue="1" operator="between">
      <formula>0.9</formula>
      <formula>1</formula>
    </cfRule>
    <cfRule type="cellIs" dxfId="310" priority="73" stopIfTrue="1" operator="between">
      <formula>0.9</formula>
      <formula>1</formula>
    </cfRule>
    <cfRule type="cellIs" dxfId="309" priority="74" stopIfTrue="1" operator="between">
      <formula>0.7</formula>
      <formula>0.8999</formula>
    </cfRule>
    <cfRule type="cellIs" dxfId="308" priority="75" stopIfTrue="1" operator="between">
      <formula>0</formula>
      <formula>0.699</formula>
    </cfRule>
    <cfRule type="cellIs" dxfId="307" priority="56" stopIfTrue="1" operator="between">
      <formula>0</formula>
      <formula>0.699</formula>
    </cfRule>
    <cfRule type="cellIs" dxfId="306" priority="55" stopIfTrue="1" operator="between">
      <formula>0.7</formula>
      <formula>0.8999</formula>
    </cfRule>
  </conditionalFormatting>
  <dataValidations count="7">
    <dataValidation type="list" operator="equal" allowBlank="1" showErrorMessage="1" sqref="AB13:AB17">
      <formula1>"Alcaldía Local,Central,Sectorial,"</formula1>
      <formula2>0</formula2>
    </dataValidation>
    <dataValidation type="list" operator="equal" allowBlank="1" showErrorMessage="1" sqref="AC13:AC17">
      <formula1>"Coeficiente,Índice o razón,Porcentaje,Tasa,Valor absoluto"</formula1>
      <formula2>0</formula2>
    </dataValidation>
    <dataValidation type="list" operator="equal" allowBlank="1" showErrorMessage="1" sqref="AD13:AD17">
      <formula1>"Diario,Semanal,Mensual,Bimestral ,Trimestral,Semestral ,Anual"</formula1>
      <formula2>0</formula2>
    </dataValidation>
    <dataValidation type="list" operator="equal" allowBlank="1" showErrorMessage="1" sqref="AE13:AE17">
      <formula1>"Alta ,Media ,Baja"</formula1>
      <formula2>0</formula2>
    </dataValidation>
    <dataValidation type="list" operator="equal" allowBlank="1" showErrorMessage="1" sqref="AI13:AI17">
      <formula1>"Gestión"</formula1>
      <formula2>0</formula2>
    </dataValidation>
    <dataValidation type="list" operator="equal" allowBlank="1" showErrorMessage="1" sqref="AJ13:AJ17">
      <formula1>",Distrital ,Dsitrital-Rural ,Distrital- Urbano,Entidad ,Localidad,UPZ,Departamental,Regional,Nacional"</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-POA\SUB. GESTION INSTITUCIONAL\[POA - 2023 - SGI.xlsx]datos'!#REF!</xm:f>
          </x14:formula1>
          <xm:sqref>AM7:AT7 AK13:AK17 AO13:AO17</xm:sqref>
        </x14:dataValidation>
        <x14:dataValidation type="list" operator="equal" allowBlank="1" showErrorMessage="1">
          <x14:formula1>
            <xm:f>'C:\Users\luis.arias\Documents\VIGENCIA 2023\PLAN DE ACCION -POA\SUB. GESTION INSTITUCIONAL\[POA - 2023 - SGI.xlsx]datos'!#REF!</xm:f>
          </x14:formula1>
          <xm:sqref>AP13:AQ17</xm:sqref>
        </x14:dataValidation>
        <x14:dataValidation type="list" errorStyle="information" operator="equal" showInputMessage="1" showErrorMessage="1" prompt="Escoja el Proceso del Menú desplegable">
          <x14:formula1>
            <xm:f>'C:\Users\luis.arias\Documents\VIGENCIA 2023\PLAN DE ACCION -POA\SUB. GESTION INSTITUCIONAL\[POA - 2023 - SGI.xlsx]datos'!#REF!</xm:f>
          </x14:formula1>
          <xm:sqref>D7:Z7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7"/>
  <sheetViews>
    <sheetView showGridLines="0" topLeftCell="C9" zoomScale="70" zoomScaleNormal="70" workbookViewId="0">
      <selection activeCell="T13" sqref="T13"/>
    </sheetView>
  </sheetViews>
  <sheetFormatPr baseColWidth="10" defaultColWidth="20.54296875" defaultRowHeight="12.75" customHeight="1" x14ac:dyDescent="0.35"/>
  <cols>
    <col min="1" max="1" width="4.7265625" customWidth="1"/>
    <col min="2" max="2" width="11.453125" style="64" customWidth="1"/>
    <col min="3" max="3" width="53.26953125" style="64" customWidth="1"/>
    <col min="4" max="4" width="9.179687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17.81640625" style="64" customWidth="1"/>
    <col min="22" max="22" width="26.81640625" style="64" customWidth="1"/>
    <col min="23" max="23" width="26.26953125" style="64" customWidth="1"/>
    <col min="24" max="25" width="20.54296875" style="64" customWidth="1"/>
    <col min="26" max="36" width="20.54296875" style="65" customWidth="1"/>
    <col min="37" max="37" width="26.7265625" style="65" customWidth="1"/>
    <col min="38" max="42" width="20.54296875" style="65" customWidth="1"/>
    <col min="43" max="43" width="31.453125" style="65" customWidth="1"/>
    <col min="44" max="44" width="59.7265625" style="65" customWidth="1"/>
    <col min="45" max="48" width="20.54296875" style="65" customWidth="1"/>
    <col min="49" max="49" width="43.453125" style="65" customWidth="1"/>
    <col min="50" max="50" width="33.7265625" style="64" customWidth="1"/>
    <col min="51" max="55" width="20.54296875" style="64" customWidth="1"/>
    <col min="56" max="56" width="9"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ht="12.75" customHeight="1" thickBot="1" x14ac:dyDescent="0.4"/>
    <row r="2" spans="2:251" s="121" customFormat="1" ht="15" customHeight="1" thickBot="1" x14ac:dyDescent="0.55000000000000004">
      <c r="B2" s="992"/>
      <c r="C2" s="943" t="s">
        <v>7</v>
      </c>
      <c r="D2" s="944"/>
      <c r="E2" s="944"/>
      <c r="F2" s="944"/>
      <c r="G2" s="944"/>
      <c r="H2" s="944"/>
      <c r="I2" s="944"/>
      <c r="J2" s="944"/>
      <c r="K2" s="944"/>
      <c r="L2" s="944"/>
      <c r="M2" s="944"/>
      <c r="N2" s="944"/>
      <c r="O2" s="944"/>
      <c r="P2" s="944"/>
      <c r="Q2" s="945"/>
      <c r="R2" s="937" t="s">
        <v>8</v>
      </c>
      <c r="S2" s="938"/>
      <c r="T2" s="938"/>
      <c r="U2" s="938"/>
      <c r="V2" s="938"/>
      <c r="W2" s="938"/>
      <c r="X2" s="938"/>
      <c r="Y2" s="938"/>
      <c r="Z2" s="938"/>
      <c r="AA2" s="938"/>
      <c r="AB2" s="938"/>
      <c r="AC2" s="938"/>
      <c r="AD2" s="938"/>
      <c r="AE2" s="938"/>
      <c r="AF2" s="938"/>
      <c r="AG2" s="938"/>
      <c r="AH2" s="938"/>
      <c r="AI2" s="939"/>
      <c r="AJ2" s="971" t="s">
        <v>9</v>
      </c>
      <c r="AK2" s="972"/>
      <c r="AL2" s="972"/>
      <c r="AM2" s="972"/>
      <c r="AN2" s="972"/>
      <c r="AO2" s="972"/>
      <c r="AP2" s="972"/>
      <c r="AQ2" s="972"/>
      <c r="AR2" s="972"/>
      <c r="AS2" s="972"/>
      <c r="AT2" s="972"/>
      <c r="AU2" s="973"/>
      <c r="AV2" s="956" t="s">
        <v>10</v>
      </c>
      <c r="AW2" s="957"/>
      <c r="AX2" s="957"/>
      <c r="AY2" s="957"/>
      <c r="AZ2" s="957"/>
      <c r="BA2" s="957"/>
      <c r="BB2" s="957"/>
      <c r="BC2" s="957"/>
      <c r="BD2" s="957"/>
      <c r="BE2" s="957"/>
      <c r="BF2" s="957"/>
      <c r="BG2" s="957"/>
      <c r="BH2" s="957"/>
      <c r="BI2" s="957"/>
      <c r="BJ2" s="958"/>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2:251" s="121" customFormat="1" ht="18.75" customHeight="1" thickBot="1" x14ac:dyDescent="0.55000000000000004">
      <c r="B3" s="993"/>
      <c r="C3" s="982"/>
      <c r="D3" s="983"/>
      <c r="E3" s="983"/>
      <c r="F3" s="983"/>
      <c r="G3" s="983"/>
      <c r="H3" s="983"/>
      <c r="I3" s="983"/>
      <c r="J3" s="983"/>
      <c r="K3" s="983"/>
      <c r="L3" s="983"/>
      <c r="M3" s="983"/>
      <c r="N3" s="983"/>
      <c r="O3" s="983"/>
      <c r="P3" s="983"/>
      <c r="Q3" s="984"/>
      <c r="R3" s="985"/>
      <c r="S3" s="986"/>
      <c r="T3" s="986"/>
      <c r="U3" s="986"/>
      <c r="V3" s="986"/>
      <c r="W3" s="986"/>
      <c r="X3" s="986"/>
      <c r="Y3" s="986"/>
      <c r="Z3" s="986"/>
      <c r="AA3" s="986"/>
      <c r="AB3" s="986"/>
      <c r="AC3" s="986"/>
      <c r="AD3" s="986"/>
      <c r="AE3" s="986"/>
      <c r="AF3" s="986"/>
      <c r="AG3" s="986"/>
      <c r="AH3" s="986"/>
      <c r="AI3" s="987"/>
      <c r="AJ3" s="971" t="s">
        <v>11</v>
      </c>
      <c r="AK3" s="972"/>
      <c r="AL3" s="972"/>
      <c r="AM3" s="972"/>
      <c r="AN3" s="972"/>
      <c r="AO3" s="972"/>
      <c r="AP3" s="972"/>
      <c r="AQ3" s="972"/>
      <c r="AR3" s="972"/>
      <c r="AS3" s="972"/>
      <c r="AT3" s="972"/>
      <c r="AU3" s="973"/>
      <c r="AV3" s="959">
        <v>3</v>
      </c>
      <c r="AW3" s="960"/>
      <c r="AX3" s="960"/>
      <c r="AY3" s="960"/>
      <c r="AZ3" s="960"/>
      <c r="BA3" s="960"/>
      <c r="BB3" s="960"/>
      <c r="BC3" s="960"/>
      <c r="BD3" s="960"/>
      <c r="BE3" s="960"/>
      <c r="BF3" s="960"/>
      <c r="BG3" s="960"/>
      <c r="BH3" s="960"/>
      <c r="BI3" s="960"/>
      <c r="BJ3" s="96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2:251" s="121" customFormat="1" ht="18" customHeight="1" thickBot="1" x14ac:dyDescent="0.55000000000000004">
      <c r="B4" s="993"/>
      <c r="C4" s="946"/>
      <c r="D4" s="947"/>
      <c r="E4" s="947"/>
      <c r="F4" s="947"/>
      <c r="G4" s="947"/>
      <c r="H4" s="947"/>
      <c r="I4" s="947"/>
      <c r="J4" s="947"/>
      <c r="K4" s="947"/>
      <c r="L4" s="947"/>
      <c r="M4" s="947"/>
      <c r="N4" s="947"/>
      <c r="O4" s="947"/>
      <c r="P4" s="947"/>
      <c r="Q4" s="948"/>
      <c r="R4" s="940"/>
      <c r="S4" s="941"/>
      <c r="T4" s="941"/>
      <c r="U4" s="941"/>
      <c r="V4" s="941"/>
      <c r="W4" s="941"/>
      <c r="X4" s="941"/>
      <c r="Y4" s="941"/>
      <c r="Z4" s="941"/>
      <c r="AA4" s="941"/>
      <c r="AB4" s="941"/>
      <c r="AC4" s="941"/>
      <c r="AD4" s="941"/>
      <c r="AE4" s="941"/>
      <c r="AF4" s="941"/>
      <c r="AG4" s="941"/>
      <c r="AH4" s="941"/>
      <c r="AI4" s="942"/>
      <c r="AJ4" s="971" t="s">
        <v>12</v>
      </c>
      <c r="AK4" s="972"/>
      <c r="AL4" s="972"/>
      <c r="AM4" s="972"/>
      <c r="AN4" s="972"/>
      <c r="AO4" s="972"/>
      <c r="AP4" s="972"/>
      <c r="AQ4" s="972"/>
      <c r="AR4" s="972"/>
      <c r="AS4" s="972"/>
      <c r="AT4" s="972"/>
      <c r="AU4" s="973"/>
      <c r="AV4" s="962">
        <v>42741</v>
      </c>
      <c r="AW4" s="963"/>
      <c r="AX4" s="963"/>
      <c r="AY4" s="963"/>
      <c r="AZ4" s="963"/>
      <c r="BA4" s="963"/>
      <c r="BB4" s="963"/>
      <c r="BC4" s="963"/>
      <c r="BD4" s="963"/>
      <c r="BE4" s="963"/>
      <c r="BF4" s="963"/>
      <c r="BG4" s="963"/>
      <c r="BH4" s="963"/>
      <c r="BI4" s="963"/>
      <c r="BJ4" s="964"/>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2:251" s="121" customFormat="1" ht="18.75" customHeight="1" x14ac:dyDescent="0.5">
      <c r="B5" s="993"/>
      <c r="C5" s="943" t="s">
        <v>13</v>
      </c>
      <c r="D5" s="944"/>
      <c r="E5" s="944"/>
      <c r="F5" s="944"/>
      <c r="G5" s="944"/>
      <c r="H5" s="944"/>
      <c r="I5" s="944"/>
      <c r="J5" s="944"/>
      <c r="K5" s="944"/>
      <c r="L5" s="944"/>
      <c r="M5" s="944"/>
      <c r="N5" s="944"/>
      <c r="O5" s="944"/>
      <c r="P5" s="944"/>
      <c r="Q5" s="945"/>
      <c r="R5" s="937" t="s">
        <v>14</v>
      </c>
      <c r="S5" s="938"/>
      <c r="T5" s="938"/>
      <c r="U5" s="938"/>
      <c r="V5" s="938"/>
      <c r="W5" s="938"/>
      <c r="X5" s="938"/>
      <c r="Y5" s="938"/>
      <c r="Z5" s="938"/>
      <c r="AA5" s="938"/>
      <c r="AB5" s="938"/>
      <c r="AC5" s="938"/>
      <c r="AD5" s="938"/>
      <c r="AE5" s="938"/>
      <c r="AF5" s="938"/>
      <c r="AG5" s="938"/>
      <c r="AH5" s="938"/>
      <c r="AI5" s="939"/>
      <c r="AJ5" s="943" t="s">
        <v>15</v>
      </c>
      <c r="AK5" s="944"/>
      <c r="AL5" s="944"/>
      <c r="AM5" s="944"/>
      <c r="AN5" s="944"/>
      <c r="AO5" s="944"/>
      <c r="AP5" s="944"/>
      <c r="AQ5" s="944"/>
      <c r="AR5" s="944"/>
      <c r="AS5" s="944"/>
      <c r="AT5" s="944"/>
      <c r="AU5" s="945"/>
      <c r="AV5" s="965" t="s">
        <v>16</v>
      </c>
      <c r="AW5" s="966"/>
      <c r="AX5" s="966"/>
      <c r="AY5" s="966"/>
      <c r="AZ5" s="966"/>
      <c r="BA5" s="966"/>
      <c r="BB5" s="966"/>
      <c r="BC5" s="966"/>
      <c r="BD5" s="966"/>
      <c r="BE5" s="966"/>
      <c r="BF5" s="966"/>
      <c r="BG5" s="966"/>
      <c r="BH5" s="966"/>
      <c r="BI5" s="966"/>
      <c r="BJ5" s="967"/>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2:251" s="121" customFormat="1" ht="22.5" customHeight="1" thickBot="1" x14ac:dyDescent="0.55000000000000004">
      <c r="B6" s="994"/>
      <c r="C6" s="946"/>
      <c r="D6" s="947"/>
      <c r="E6" s="947"/>
      <c r="F6" s="947"/>
      <c r="G6" s="947"/>
      <c r="H6" s="947"/>
      <c r="I6" s="947"/>
      <c r="J6" s="947"/>
      <c r="K6" s="947"/>
      <c r="L6" s="947"/>
      <c r="M6" s="947"/>
      <c r="N6" s="947"/>
      <c r="O6" s="947"/>
      <c r="P6" s="947"/>
      <c r="Q6" s="948"/>
      <c r="R6" s="940"/>
      <c r="S6" s="941"/>
      <c r="T6" s="941"/>
      <c r="U6" s="941"/>
      <c r="V6" s="941"/>
      <c r="W6" s="941"/>
      <c r="X6" s="941"/>
      <c r="Y6" s="941"/>
      <c r="Z6" s="941"/>
      <c r="AA6" s="941"/>
      <c r="AB6" s="941"/>
      <c r="AC6" s="941"/>
      <c r="AD6" s="941"/>
      <c r="AE6" s="941"/>
      <c r="AF6" s="941"/>
      <c r="AG6" s="941"/>
      <c r="AH6" s="941"/>
      <c r="AI6" s="942"/>
      <c r="AJ6" s="946"/>
      <c r="AK6" s="947"/>
      <c r="AL6" s="947"/>
      <c r="AM6" s="947"/>
      <c r="AN6" s="947"/>
      <c r="AO6" s="947"/>
      <c r="AP6" s="947"/>
      <c r="AQ6" s="947"/>
      <c r="AR6" s="947"/>
      <c r="AS6" s="947"/>
      <c r="AT6" s="947"/>
      <c r="AU6" s="948"/>
      <c r="AV6" s="968"/>
      <c r="AW6" s="969"/>
      <c r="AX6" s="969"/>
      <c r="AY6" s="969"/>
      <c r="AZ6" s="969"/>
      <c r="BA6" s="969"/>
      <c r="BB6" s="969"/>
      <c r="BC6" s="969"/>
      <c r="BD6" s="969"/>
      <c r="BE6" s="969"/>
      <c r="BF6" s="969"/>
      <c r="BG6" s="969"/>
      <c r="BH6" s="969"/>
      <c r="BI6" s="969"/>
      <c r="BJ6" s="97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2:251" s="56" customFormat="1" ht="39.75" customHeight="1" x14ac:dyDescent="0.35">
      <c r="B7" s="979" t="s">
        <v>17</v>
      </c>
      <c r="C7" s="980"/>
      <c r="D7" s="981" t="s">
        <v>958</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c r="AD7" s="953"/>
      <c r="AE7" s="953"/>
      <c r="AF7" s="953"/>
      <c r="AG7" s="953"/>
      <c r="AH7" s="953"/>
      <c r="AI7" s="953"/>
      <c r="AJ7" s="953"/>
      <c r="AK7" s="952" t="s">
        <v>21</v>
      </c>
      <c r="AL7" s="952"/>
      <c r="AM7" s="949" t="s">
        <v>921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35.25" customHeight="1" x14ac:dyDescent="0.35">
      <c r="B8" s="988" t="s">
        <v>23</v>
      </c>
      <c r="C8" s="989"/>
      <c r="D8" s="974" t="s">
        <v>959</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1074">
        <v>44580</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74.2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1075" t="s">
        <v>52</v>
      </c>
      <c r="AL11" s="1076"/>
      <c r="AM11" s="1076"/>
      <c r="AN11" s="1076"/>
      <c r="AO11" s="1076"/>
      <c r="AP11" s="1076"/>
      <c r="AQ11" s="1077"/>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53.2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SUM(T13:T14)</f>
        <v>0.19</v>
      </c>
      <c r="U12" s="929"/>
      <c r="V12" s="929"/>
      <c r="W12" s="929"/>
      <c r="X12" s="159" t="s">
        <v>63</v>
      </c>
      <c r="Y12" s="159" t="s">
        <v>64</v>
      </c>
      <c r="Z12" s="1035"/>
      <c r="AA12" s="929"/>
      <c r="AB12" s="929"/>
      <c r="AC12" s="929"/>
      <c r="AD12" s="929"/>
      <c r="AE12" s="929"/>
      <c r="AF12" s="158" t="s">
        <v>65</v>
      </c>
      <c r="AG12" s="158" t="s">
        <v>960</v>
      </c>
      <c r="AH12" s="159" t="s">
        <v>67</v>
      </c>
      <c r="AI12" s="929"/>
      <c r="AJ12" s="929"/>
      <c r="AK12" s="162" t="s">
        <v>68</v>
      </c>
      <c r="AL12" s="162" t="s">
        <v>69</v>
      </c>
      <c r="AM12" s="162" t="s">
        <v>70</v>
      </c>
      <c r="AN12" s="162" t="s">
        <v>174</v>
      </c>
      <c r="AO12" s="162" t="s">
        <v>71</v>
      </c>
      <c r="AP12" s="162" t="s">
        <v>72</v>
      </c>
      <c r="AQ12" s="162"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43.25" customHeight="1" x14ac:dyDescent="0.35">
      <c r="B13" s="187">
        <v>1</v>
      </c>
      <c r="C13" s="396" t="s">
        <v>961</v>
      </c>
      <c r="D13" s="50">
        <v>0.84</v>
      </c>
      <c r="E13" s="285">
        <v>0.19</v>
      </c>
      <c r="F13" s="71">
        <v>0.19</v>
      </c>
      <c r="G13" s="52">
        <f>IF(ISERROR(F13/E13),"",(F13/E13))</f>
        <v>1</v>
      </c>
      <c r="H13" s="71">
        <v>0.27</v>
      </c>
      <c r="I13" s="71"/>
      <c r="J13" s="52">
        <f>IF(ISERROR(I13/H13),"",(I13/H13))</f>
        <v>0</v>
      </c>
      <c r="K13" s="71">
        <v>0.27</v>
      </c>
      <c r="L13" s="71"/>
      <c r="M13" s="52">
        <f>IF(ISERROR(L13/K13),"",(L13/K13))</f>
        <v>0</v>
      </c>
      <c r="N13" s="71">
        <v>0.27</v>
      </c>
      <c r="O13" s="71"/>
      <c r="P13" s="52">
        <f>IF(ISERROR(O13/N13),"",(O13/N13))</f>
        <v>0</v>
      </c>
      <c r="Q13" s="71">
        <f>SUM(E13,H13,K13,N13)</f>
        <v>1</v>
      </c>
      <c r="R13" s="189">
        <f>SUM(F13,I13,L13,O13)</f>
        <v>0.19</v>
      </c>
      <c r="S13" s="196">
        <f>IF((IF(ISERROR(R13/Q13),0,(R13/Q13)))&gt;1,1,(IF(ISERROR(R13/Q13),0,(R13/Q13))))</f>
        <v>0.19</v>
      </c>
      <c r="T13" s="196">
        <f>S13*D13</f>
        <v>0.15959999999999999</v>
      </c>
      <c r="U13" s="49" t="s">
        <v>962</v>
      </c>
      <c r="V13" s="49" t="s">
        <v>963</v>
      </c>
      <c r="W13" s="48" t="s">
        <v>964</v>
      </c>
      <c r="X13" s="53" t="s">
        <v>965</v>
      </c>
      <c r="Y13" s="51" t="s">
        <v>966</v>
      </c>
      <c r="Z13" s="134" t="s">
        <v>181</v>
      </c>
      <c r="AA13" s="397" t="s">
        <v>967</v>
      </c>
      <c r="AB13" s="134" t="s">
        <v>141</v>
      </c>
      <c r="AC13" s="134" t="s">
        <v>178</v>
      </c>
      <c r="AD13" s="134" t="s">
        <v>89</v>
      </c>
      <c r="AE13" s="134" t="s">
        <v>90</v>
      </c>
      <c r="AF13" s="398">
        <v>1</v>
      </c>
      <c r="AG13" s="76">
        <v>2019</v>
      </c>
      <c r="AH13" s="76">
        <v>2022</v>
      </c>
      <c r="AI13" s="76" t="s">
        <v>92</v>
      </c>
      <c r="AJ13" s="134" t="s">
        <v>132</v>
      </c>
      <c r="AK13" s="53" t="s">
        <v>968</v>
      </c>
      <c r="AL13" s="399"/>
      <c r="AM13" s="75"/>
      <c r="AN13" s="48"/>
      <c r="AO13" s="399"/>
      <c r="AP13" s="48" t="s">
        <v>968</v>
      </c>
      <c r="AQ13" s="393" t="s">
        <v>969</v>
      </c>
      <c r="AR13" s="134" t="s">
        <v>970</v>
      </c>
      <c r="AS13" s="37"/>
      <c r="AT13" s="48" t="s">
        <v>971</v>
      </c>
      <c r="AU13" s="136">
        <v>0.19</v>
      </c>
      <c r="AV13" s="136">
        <v>0.19</v>
      </c>
      <c r="AW13" s="733" t="s">
        <v>972</v>
      </c>
      <c r="AX13" s="663" t="s">
        <v>973</v>
      </c>
      <c r="AY13" s="83"/>
      <c r="AZ13" s="664"/>
      <c r="BA13" s="665"/>
      <c r="BB13" s="665"/>
      <c r="BC13" s="81"/>
      <c r="BD13" s="661"/>
      <c r="BE13" s="663"/>
      <c r="BF13" s="663"/>
      <c r="BG13" s="394"/>
      <c r="BH13" s="664"/>
      <c r="BI13" s="666"/>
      <c r="BJ13" s="667"/>
    </row>
    <row r="14" spans="2:251" s="191" customFormat="1" ht="94.5" customHeight="1" x14ac:dyDescent="0.35">
      <c r="B14" s="187">
        <v>2</v>
      </c>
      <c r="C14" s="396" t="s">
        <v>974</v>
      </c>
      <c r="D14" s="50">
        <v>0.16</v>
      </c>
      <c r="E14" s="71">
        <v>0.19</v>
      </c>
      <c r="F14" s="71">
        <v>0.19</v>
      </c>
      <c r="G14" s="52">
        <f>IF(ISERROR(F14/E14),"",(F14/E14))</f>
        <v>1</v>
      </c>
      <c r="H14" s="71">
        <v>0.27</v>
      </c>
      <c r="I14" s="71"/>
      <c r="J14" s="52">
        <f>IF(ISERROR(I14/H14),"",(I14/H14))</f>
        <v>0</v>
      </c>
      <c r="K14" s="71">
        <v>0.27</v>
      </c>
      <c r="L14" s="71"/>
      <c r="M14" s="52">
        <f>IF(ISERROR(L14/K14),"",(L14/K14))</f>
        <v>0</v>
      </c>
      <c r="N14" s="71">
        <v>0.27</v>
      </c>
      <c r="O14" s="71"/>
      <c r="P14" s="52">
        <f>IF(ISERROR(O14/N14),"",(O14/N14))</f>
        <v>0</v>
      </c>
      <c r="Q14" s="71">
        <f>SUM(E14,H14,K14,N14)</f>
        <v>1</v>
      </c>
      <c r="R14" s="71">
        <f>SUM(F14,I14,L14,O14)</f>
        <v>0.19</v>
      </c>
      <c r="S14" s="196">
        <f>IF((IF(ISERROR(R14/Q14),0,(R14/Q14)))&gt;1,1,(IF(ISERROR(R14/Q14),0,(R14/Q14))))</f>
        <v>0.19</v>
      </c>
      <c r="T14" s="196">
        <f>S14*D14</f>
        <v>3.04E-2</v>
      </c>
      <c r="U14" s="49" t="s">
        <v>962</v>
      </c>
      <c r="V14" s="49" t="s">
        <v>963</v>
      </c>
      <c r="W14" s="48" t="s">
        <v>975</v>
      </c>
      <c r="X14" s="53" t="s">
        <v>965</v>
      </c>
      <c r="Y14" s="53" t="s">
        <v>966</v>
      </c>
      <c r="Z14" s="134" t="s">
        <v>181</v>
      </c>
      <c r="AA14" s="397" t="s">
        <v>967</v>
      </c>
      <c r="AB14" s="134" t="s">
        <v>141</v>
      </c>
      <c r="AC14" s="134" t="s">
        <v>178</v>
      </c>
      <c r="AD14" s="134" t="s">
        <v>89</v>
      </c>
      <c r="AE14" s="134" t="s">
        <v>90</v>
      </c>
      <c r="AF14" s="398">
        <v>1</v>
      </c>
      <c r="AG14" s="73">
        <v>2019</v>
      </c>
      <c r="AH14" s="73">
        <v>2022</v>
      </c>
      <c r="AI14" s="76" t="s">
        <v>92</v>
      </c>
      <c r="AJ14" s="134" t="s">
        <v>132</v>
      </c>
      <c r="AK14" s="205"/>
      <c r="AL14" s="399"/>
      <c r="AM14" s="75"/>
      <c r="AN14" s="48"/>
      <c r="AO14" s="399"/>
      <c r="AP14" s="48" t="s">
        <v>968</v>
      </c>
      <c r="AQ14" s="77" t="s">
        <v>99</v>
      </c>
      <c r="AR14" s="134" t="s">
        <v>976</v>
      </c>
      <c r="AS14" s="37"/>
      <c r="AT14" s="79" t="s">
        <v>977</v>
      </c>
      <c r="AU14" s="136">
        <v>0.19</v>
      </c>
      <c r="AV14" s="136">
        <v>0.19</v>
      </c>
      <c r="AW14" s="82" t="s">
        <v>978</v>
      </c>
      <c r="AX14" s="82" t="s">
        <v>973</v>
      </c>
      <c r="AY14" s="83"/>
      <c r="AZ14" s="83"/>
      <c r="BA14" s="84"/>
      <c r="BB14" s="84"/>
      <c r="BC14" s="81"/>
      <c r="BD14" s="85"/>
      <c r="BE14" s="86"/>
      <c r="BF14" s="86"/>
      <c r="BG14" s="394"/>
      <c r="BH14" s="83"/>
      <c r="BI14" s="87"/>
      <c r="BJ14" s="88"/>
    </row>
    <row r="15" spans="2:251" s="65" customFormat="1" ht="11.65" customHeight="1" x14ac:dyDescent="0.35">
      <c r="B15" s="107"/>
      <c r="C15" s="56"/>
      <c r="D15" s="395"/>
      <c r="E15" s="56"/>
      <c r="F15" s="56"/>
      <c r="G15" s="56"/>
      <c r="H15" s="56"/>
      <c r="I15" s="56"/>
      <c r="J15" s="56"/>
      <c r="K15" s="56"/>
      <c r="L15" s="56"/>
      <c r="M15" s="56"/>
      <c r="N15" s="56"/>
      <c r="O15" s="56"/>
      <c r="P15" s="56"/>
      <c r="Q15" s="56"/>
      <c r="R15" s="56"/>
      <c r="S15" s="56"/>
      <c r="T15" s="56"/>
      <c r="U15" s="56"/>
      <c r="V15" s="56"/>
      <c r="W15" s="56"/>
      <c r="X15" s="56"/>
      <c r="Y15" s="56"/>
      <c r="Z15" s="107"/>
      <c r="AA15" s="64"/>
      <c r="AB15" s="56"/>
      <c r="AC15" s="56"/>
      <c r="AD15" s="56"/>
      <c r="AE15" s="56"/>
      <c r="AF15" s="64"/>
      <c r="AG15" s="64"/>
      <c r="AH15" s="64"/>
      <c r="AI15" s="56"/>
      <c r="AJ15" s="56"/>
      <c r="AK15" s="56"/>
      <c r="AL15" s="64"/>
      <c r="AM15" s="64"/>
      <c r="AN15" s="64"/>
      <c r="AO15" s="64"/>
      <c r="AP15" s="56"/>
      <c r="AQ15" s="56"/>
      <c r="AR15" s="64"/>
      <c r="AS15" s="64"/>
      <c r="AT15" s="64"/>
      <c r="AY15" s="83"/>
      <c r="BE15" s="110"/>
      <c r="BK15" s="64"/>
    </row>
    <row r="16" spans="2:251" s="65" customFormat="1" ht="11.65" customHeight="1" x14ac:dyDescent="0.35">
      <c r="B16" s="107"/>
      <c r="C16" s="56"/>
      <c r="D16" s="109"/>
      <c r="E16" s="56"/>
      <c r="F16" s="56"/>
      <c r="G16" s="56"/>
      <c r="H16" s="56"/>
      <c r="I16" s="56"/>
      <c r="J16" s="56"/>
      <c r="K16" s="56"/>
      <c r="L16" s="56"/>
      <c r="M16" s="56"/>
      <c r="N16" s="56"/>
      <c r="O16" s="56"/>
      <c r="P16" s="56"/>
      <c r="Q16" s="56"/>
      <c r="R16" s="56"/>
      <c r="S16" s="56"/>
      <c r="T16" s="56"/>
      <c r="U16" s="56"/>
      <c r="V16" s="56"/>
      <c r="W16" s="56"/>
      <c r="X16" s="56"/>
      <c r="Y16" s="56"/>
      <c r="Z16" s="107"/>
      <c r="AA16" s="64"/>
      <c r="AB16" s="56"/>
      <c r="AC16" s="56"/>
      <c r="AD16" s="56"/>
      <c r="AE16" s="56"/>
      <c r="AF16" s="64"/>
      <c r="AG16" s="64"/>
      <c r="AH16" s="64"/>
      <c r="AI16" s="56"/>
      <c r="AJ16" s="56"/>
      <c r="AK16" s="56"/>
      <c r="AL16" s="64"/>
      <c r="AM16" s="64"/>
      <c r="AN16" s="64"/>
      <c r="AO16" s="64"/>
      <c r="AP16" s="56"/>
      <c r="AQ16" s="56"/>
      <c r="AR16" s="64"/>
      <c r="AS16" s="64"/>
      <c r="AT16" s="64"/>
      <c r="BE16" s="110"/>
      <c r="BK16" s="64"/>
    </row>
    <row r="17" spans="2:63" s="65" customFormat="1" ht="11.65" customHeight="1" x14ac:dyDescent="0.35">
      <c r="B17" s="107"/>
      <c r="C17" s="111"/>
      <c r="D17" s="109"/>
      <c r="E17" s="56"/>
      <c r="F17" s="56"/>
      <c r="G17" s="56"/>
      <c r="H17" s="56"/>
      <c r="I17" s="56"/>
      <c r="J17" s="56"/>
      <c r="K17" s="56"/>
      <c r="L17" s="56"/>
      <c r="M17" s="56"/>
      <c r="N17" s="56"/>
      <c r="O17" s="56"/>
      <c r="P17" s="56"/>
      <c r="Q17" s="56"/>
      <c r="R17" s="56"/>
      <c r="S17" s="56"/>
      <c r="T17" s="56"/>
      <c r="U17" s="56"/>
      <c r="V17" s="56"/>
      <c r="W17" s="56"/>
      <c r="X17" s="56"/>
      <c r="Y17" s="56"/>
      <c r="Z17" s="107"/>
      <c r="AA17" s="64"/>
      <c r="AB17" s="56"/>
      <c r="AC17" s="56"/>
      <c r="AD17" s="56"/>
      <c r="AE17" s="56"/>
      <c r="AF17" s="64"/>
      <c r="AG17" s="64"/>
      <c r="AH17" s="64"/>
      <c r="AI17" s="56"/>
      <c r="AJ17" s="56"/>
      <c r="AK17" s="56"/>
      <c r="AL17" s="64"/>
      <c r="AM17" s="64"/>
      <c r="AN17" s="64"/>
      <c r="AO17" s="64"/>
      <c r="AP17" s="56"/>
      <c r="AQ17" s="56"/>
      <c r="AR17" s="64"/>
      <c r="AS17" s="64"/>
      <c r="AT17" s="64"/>
      <c r="BE17" s="110"/>
      <c r="BK17" s="64"/>
    </row>
    <row r="18" spans="2:63" s="65" customFormat="1" ht="11.65" customHeight="1" x14ac:dyDescent="0.35">
      <c r="B18" s="107"/>
      <c r="C18" s="56"/>
      <c r="D18" s="109"/>
      <c r="E18" s="56"/>
      <c r="F18" s="56"/>
      <c r="G18" s="56"/>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2"/>
      <c r="BK18" s="64"/>
    </row>
    <row r="19" spans="2:63" s="65" customFormat="1" ht="11.65"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K19" s="64"/>
    </row>
    <row r="20" spans="2:63" s="65" customFormat="1" ht="11.65" customHeight="1" x14ac:dyDescent="0.35">
      <c r="B20" s="107"/>
      <c r="C20" s="56"/>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1.6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0"/>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0"/>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4.1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1.65" customHeight="1" x14ac:dyDescent="0.35">
      <c r="B25" s="107"/>
      <c r="C25"/>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K25" s="64"/>
    </row>
    <row r="26" spans="2:63" s="65" customFormat="1" ht="11.6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K26" s="64"/>
    </row>
    <row r="27" spans="2:63" s="65" customFormat="1" ht="11.6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K27" s="64"/>
    </row>
    <row r="28" spans="2:63" s="65" customFormat="1" ht="11.65"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1.6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2.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2.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1.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1.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4.15" customHeight="1" x14ac:dyDescent="0.35">
      <c r="C34" s="64"/>
      <c r="D34" s="64"/>
      <c r="E34" s="64"/>
      <c r="F34" s="64"/>
      <c r="G34" s="64"/>
      <c r="H34" s="64"/>
      <c r="I34" s="64"/>
      <c r="J34" s="64"/>
      <c r="K34" s="64"/>
      <c r="L34" s="64"/>
      <c r="M34" s="64"/>
      <c r="N34" s="64"/>
      <c r="O34" s="64"/>
      <c r="P34" s="64"/>
      <c r="Q34" s="64"/>
      <c r="R34" s="64"/>
      <c r="S34" s="64"/>
      <c r="T34" s="64"/>
      <c r="U34" s="64"/>
      <c r="V34" s="64"/>
      <c r="W34" s="64"/>
      <c r="X34" s="64"/>
      <c r="Y34" s="64"/>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1.65" customHeight="1" x14ac:dyDescent="0.35">
      <c r="C35" s="64"/>
      <c r="D35" s="64"/>
      <c r="E35" s="64"/>
      <c r="F35" s="64"/>
      <c r="G35" s="64"/>
      <c r="H35" s="64"/>
      <c r="I35" s="64"/>
      <c r="J35" s="64"/>
      <c r="K35" s="64"/>
      <c r="L35" s="64"/>
      <c r="M35" s="64"/>
      <c r="N35" s="64"/>
      <c r="O35" s="64"/>
      <c r="P35" s="64"/>
      <c r="Q35" s="64"/>
      <c r="R35" s="64"/>
      <c r="S35" s="64"/>
      <c r="T35" s="64"/>
      <c r="U35" s="64"/>
      <c r="V35" s="64"/>
      <c r="W35" s="64"/>
      <c r="X35" s="64"/>
      <c r="Y35" s="64"/>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1.65" customHeight="1" x14ac:dyDescent="0.35">
      <c r="C36" s="64"/>
      <c r="D36" s="64"/>
      <c r="E36" s="64"/>
      <c r="F36" s="64"/>
      <c r="G36" s="64"/>
      <c r="H36" s="64"/>
      <c r="I36" s="64"/>
      <c r="J36" s="64"/>
      <c r="K36" s="64"/>
      <c r="L36" s="64"/>
      <c r="M36" s="64"/>
      <c r="N36" s="64"/>
      <c r="O36" s="64"/>
      <c r="P36" s="64"/>
      <c r="Q36" s="64"/>
      <c r="R36" s="64"/>
      <c r="S36" s="64"/>
      <c r="T36" s="64"/>
      <c r="U36" s="64"/>
      <c r="V36" s="64"/>
      <c r="W36" s="64"/>
      <c r="X36" s="64"/>
      <c r="Y36" s="64"/>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1.65"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sheetData>
  <sheetProtection selectLockedCells="1" selectUnlockedCells="1"/>
  <mergeCells count="58">
    <mergeCell ref="AM7:AT7"/>
    <mergeCell ref="AU7:BJ8"/>
    <mergeCell ref="B8:C8"/>
    <mergeCell ref="D8:AL8"/>
    <mergeCell ref="AN8:AT8"/>
    <mergeCell ref="B7:C7"/>
    <mergeCell ref="D7:Z7"/>
    <mergeCell ref="AA7:AB7"/>
    <mergeCell ref="AC7:AJ7"/>
    <mergeCell ref="AK7:AL7"/>
    <mergeCell ref="AU10:BJ10"/>
    <mergeCell ref="B11:B12"/>
    <mergeCell ref="C11:C12"/>
    <mergeCell ref="D11:D12"/>
    <mergeCell ref="E11:G11"/>
    <mergeCell ref="H11:J11"/>
    <mergeCell ref="K11:M11"/>
    <mergeCell ref="X11:Y11"/>
    <mergeCell ref="Z11:Z12"/>
    <mergeCell ref="AA11:AA12"/>
    <mergeCell ref="AB11:AB12"/>
    <mergeCell ref="AC11:AC12"/>
    <mergeCell ref="AD11:AD12"/>
    <mergeCell ref="AE11:AE12"/>
    <mergeCell ref="AF11:AH11"/>
    <mergeCell ref="AI11:AI12"/>
    <mergeCell ref="B9:AT9"/>
    <mergeCell ref="AU9:BJ9"/>
    <mergeCell ref="N11:P11"/>
    <mergeCell ref="Q11:S11"/>
    <mergeCell ref="U11:U12"/>
    <mergeCell ref="V11:V12"/>
    <mergeCell ref="W11:W12"/>
    <mergeCell ref="AT11:AT12"/>
    <mergeCell ref="AU11:AX11"/>
    <mergeCell ref="AY11:BB11"/>
    <mergeCell ref="BG11:BJ11"/>
    <mergeCell ref="BC11:BF11"/>
    <mergeCell ref="B10:D10"/>
    <mergeCell ref="E10:T10"/>
    <mergeCell ref="U10:AT10"/>
    <mergeCell ref="AS11:AS12"/>
    <mergeCell ref="AJ11:AJ12"/>
    <mergeCell ref="AK11:AQ11"/>
    <mergeCell ref="AR11:AR12"/>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4">
    <cfRule type="cellIs" dxfId="305" priority="26" stopIfTrue="1" operator="between">
      <formula>0</formula>
      <formula>0.699</formula>
    </cfRule>
    <cfRule type="cellIs" dxfId="304" priority="25" stopIfTrue="1" operator="between">
      <formula>0.7</formula>
      <formula>0.8999</formula>
    </cfRule>
    <cfRule type="cellIs" dxfId="303" priority="24" stopIfTrue="1" operator="between">
      <formula>0.9</formula>
      <formula>1.05</formula>
    </cfRule>
    <cfRule type="cellIs" dxfId="302" priority="5" stopIfTrue="1" operator="between">
      <formula>0.9</formula>
      <formula>1.05</formula>
    </cfRule>
    <cfRule type="cellIs" dxfId="301" priority="6" stopIfTrue="1" operator="between">
      <formula>0.7</formula>
      <formula>0.8999</formula>
    </cfRule>
    <cfRule type="cellIs" dxfId="300" priority="7" stopIfTrue="1" operator="between">
      <formula>0</formula>
      <formula>0.699</formula>
    </cfRule>
    <cfRule type="cellIs" dxfId="299" priority="8" stopIfTrue="1" operator="greaterThan">
      <formula>1.05</formula>
    </cfRule>
    <cfRule type="cellIs" dxfId="298" priority="27" stopIfTrue="1" operator="greaterThan">
      <formula>1.05</formula>
    </cfRule>
  </conditionalFormatting>
  <conditionalFormatting sqref="G13:S14">
    <cfRule type="colorScale" priority="1">
      <colorScale>
        <cfvo type="min"/>
        <cfvo type="max"/>
        <color theme="0"/>
        <color theme="0"/>
      </colorScale>
    </cfRule>
  </conditionalFormatting>
  <conditionalFormatting sqref="J13:J14">
    <cfRule type="cellIs" dxfId="297" priority="9" stopIfTrue="1" operator="between">
      <formula>0.9</formula>
      <formula>1.05</formula>
    </cfRule>
    <cfRule type="cellIs" dxfId="296" priority="10" stopIfTrue="1" operator="between">
      <formula>0.7</formula>
      <formula>0.8999</formula>
    </cfRule>
    <cfRule type="cellIs" dxfId="295" priority="11" stopIfTrue="1" operator="between">
      <formula>0</formula>
      <formula>0.699</formula>
    </cfRule>
    <cfRule type="cellIs" dxfId="294" priority="12" stopIfTrue="1" operator="greaterThan">
      <formula>1.05</formula>
    </cfRule>
    <cfRule type="cellIs" dxfId="293" priority="28" stopIfTrue="1" operator="between">
      <formula>0.9</formula>
      <formula>1.05</formula>
    </cfRule>
    <cfRule type="cellIs" dxfId="292" priority="29" stopIfTrue="1" operator="between">
      <formula>0.7</formula>
      <formula>0.8999</formula>
    </cfRule>
    <cfRule type="cellIs" dxfId="291" priority="30" stopIfTrue="1" operator="between">
      <formula>0</formula>
      <formula>0.699</formula>
    </cfRule>
    <cfRule type="cellIs" dxfId="290" priority="31" stopIfTrue="1" operator="greaterThan">
      <formula>1.05</formula>
    </cfRule>
  </conditionalFormatting>
  <conditionalFormatting sqref="M13:M14">
    <cfRule type="cellIs" dxfId="289" priority="13" stopIfTrue="1" operator="between">
      <formula>0.9</formula>
      <formula>1.05</formula>
    </cfRule>
    <cfRule type="cellIs" dxfId="288" priority="14" stopIfTrue="1" operator="between">
      <formula>0.7</formula>
      <formula>0.8999</formula>
    </cfRule>
    <cfRule type="cellIs" dxfId="287" priority="15" stopIfTrue="1" operator="between">
      <formula>0</formula>
      <formula>0.699</formula>
    </cfRule>
    <cfRule type="cellIs" dxfId="286" priority="16" stopIfTrue="1" operator="greaterThan">
      <formula>1.05</formula>
    </cfRule>
    <cfRule type="cellIs" dxfId="285" priority="32" stopIfTrue="1" operator="between">
      <formula>0.9</formula>
      <formula>1.05</formula>
    </cfRule>
    <cfRule type="cellIs" dxfId="284" priority="33" stopIfTrue="1" operator="between">
      <formula>0.7</formula>
      <formula>0.8999</formula>
    </cfRule>
    <cfRule type="cellIs" dxfId="283" priority="34" stopIfTrue="1" operator="between">
      <formula>0</formula>
      <formula>0.699</formula>
    </cfRule>
    <cfRule type="cellIs" dxfId="282" priority="35" stopIfTrue="1" operator="greaterThan">
      <formula>1.05</formula>
    </cfRule>
  </conditionalFormatting>
  <conditionalFormatting sqref="P13:P14">
    <cfRule type="cellIs" dxfId="281" priority="18" stopIfTrue="1" operator="between">
      <formula>0.7</formula>
      <formula>0.8999</formula>
    </cfRule>
    <cfRule type="cellIs" dxfId="280" priority="19" stopIfTrue="1" operator="between">
      <formula>0</formula>
      <formula>0.699</formula>
    </cfRule>
    <cfRule type="cellIs" dxfId="279" priority="20" stopIfTrue="1" operator="greaterThan">
      <formula>1.05</formula>
    </cfRule>
    <cfRule type="cellIs" dxfId="278" priority="17" stopIfTrue="1" operator="between">
      <formula>0.9</formula>
      <formula>1.05</formula>
    </cfRule>
    <cfRule type="cellIs" dxfId="277" priority="36" stopIfTrue="1" operator="between">
      <formula>0.9</formula>
      <formula>1.05</formula>
    </cfRule>
    <cfRule type="cellIs" dxfId="276" priority="37" stopIfTrue="1" operator="between">
      <formula>0.7</formula>
      <formula>0.8999</formula>
    </cfRule>
    <cfRule type="cellIs" dxfId="275" priority="38" stopIfTrue="1" operator="between">
      <formula>0</formula>
      <formula>0.699</formula>
    </cfRule>
    <cfRule type="cellIs" dxfId="274" priority="39" stopIfTrue="1" operator="greaterThan">
      <formula>1.05</formula>
    </cfRule>
  </conditionalFormatting>
  <conditionalFormatting sqref="S13:S14">
    <cfRule type="cellIs" dxfId="273" priority="22" stopIfTrue="1" operator="between">
      <formula>0.7</formula>
      <formula>0.8999</formula>
    </cfRule>
    <cfRule type="cellIs" dxfId="272" priority="23" stopIfTrue="1" operator="between">
      <formula>0</formula>
      <formula>0.699</formula>
    </cfRule>
    <cfRule type="cellIs" dxfId="271" priority="4" stopIfTrue="1" operator="between">
      <formula>0</formula>
      <formula>0.699</formula>
    </cfRule>
    <cfRule type="cellIs" dxfId="270" priority="3" stopIfTrue="1" operator="between">
      <formula>0.7</formula>
      <formula>0.8999</formula>
    </cfRule>
    <cfRule type="cellIs" dxfId="269" priority="2" stopIfTrue="1" operator="between">
      <formula>0.9</formula>
      <formula>1</formula>
    </cfRule>
    <cfRule type="cellIs" dxfId="268" priority="21" stopIfTrue="1" operator="between">
      <formula>0.9</formula>
      <formula>1</formula>
    </cfRule>
  </conditionalFormatting>
  <dataValidations count="11">
    <dataValidation operator="equal" allowBlank="1" showErrorMessage="1" sqref="AQ13"/>
    <dataValidation operator="equal" allowBlank="1" showErrorMessage="1" sqref="AK7">
      <formula1>0</formula1>
      <formula2>0</formula2>
    </dataValidation>
    <dataValidation type="list" operator="equal" allowBlank="1" showErrorMessage="1" sqref="AB13:AB37">
      <formula1>"Alcaldía Local,Central,Sectorial,"</formula1>
      <formula2>0</formula2>
    </dataValidation>
    <dataValidation type="list" operator="equal" allowBlank="1" showErrorMessage="1" sqref="AC13:AC37">
      <formula1>"Coeficiente,Índice o razón,Porcentaje,Tasa,Valor absoluto"</formula1>
      <formula2>0</formula2>
    </dataValidation>
    <dataValidation type="list" operator="equal" allowBlank="1" showErrorMessage="1" sqref="AD13:AD37">
      <formula1>"Diario,Semanal,Mensual,Bimestral ,Trimestral,Semestral ,Anual"</formula1>
      <formula2>0</formula2>
    </dataValidation>
    <dataValidation type="list" operator="equal" allowBlank="1" showErrorMessage="1" sqref="AE13:AE37">
      <formula1>"Alta ,Media ,Baja"</formula1>
      <formula2>0</formula2>
    </dataValidation>
    <dataValidation type="list" operator="equal" allowBlank="1" showErrorMessage="1" sqref="AI13:AI37">
      <formula1>"Gestión"</formula1>
      <formula2>0</formula2>
    </dataValidation>
    <dataValidation type="list" operator="equal" allowBlank="1" showErrorMessage="1" sqref="AJ13:AJ37">
      <formula1>",Distrital ,Dsitrital-Rural ,Distrital- Urbano,Entidad ,Localidad,UPZ,Departamental,Regional,Nacional"</formula1>
      <formula2>0</formula2>
    </dataValidation>
    <dataValidation type="list" operator="equal" allowBlank="1" showErrorMessage="1" sqref="AP15:AQ3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5:Z37">
      <formula1>"Eficacia,Eficiencia,Efectividad,"</formula1>
      <formula2>0</formula2>
    </dataValidation>
    <dataValidation type="list" operator="equal" allowBlank="1" showErrorMessage="1" sqref="AK15:AK37">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-POA\DIRECCION GESTION HUMANA\[Matriz POA DGH - 2023.xlsx]datos'!#REF!</xm:f>
          </x14:formula1>
          <xm:sqref>AM7:AT7</xm:sqref>
        </x14:dataValidation>
        <x14:dataValidation type="list" operator="equal" allowBlank="1" showErrorMessage="1">
          <x14:formula1>
            <xm:f>'C:\Users\luis.arias\Documents\VIGENCIA 2023\PLAN DE ACCION -POA\DIRECCION GESTION HUMANA\[Matriz POA DGH - 2023.xlsx]datos'!#REF!</xm:f>
          </x14:formula1>
          <xm:sqref>AQ14</xm:sqref>
        </x14:dataValidation>
        <x14:dataValidation type="list" errorStyle="information" operator="equal" showInputMessage="1" showErrorMessage="1" prompt="Escoja el Proceso del Menú desplegable">
          <x14:formula1>
            <xm:f>'C:\Users\luis.arias\Documents\VIGENCIA 2023\PLAN DE ACCION -POA\DIRECCION GESTION HUMANA\[Matriz POA DGH - 2023.xlsx]datos'!#REF!</xm:f>
          </x14:formula1>
          <xm:sqref>D7:Z7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topLeftCell="I16" zoomScale="63" zoomScaleNormal="63" workbookViewId="0">
      <selection activeCell="G17" sqref="G17"/>
    </sheetView>
  </sheetViews>
  <sheetFormatPr baseColWidth="10" defaultColWidth="20.54296875" defaultRowHeight="12.75" customHeight="1" x14ac:dyDescent="0.35"/>
  <cols>
    <col min="1" max="1" width="4.7265625" customWidth="1"/>
    <col min="2" max="2" width="11" style="16" customWidth="1"/>
    <col min="3" max="3" width="43.26953125" style="16" customWidth="1"/>
    <col min="4" max="4" width="9.1796875" style="16" customWidth="1"/>
    <col min="5" max="5" width="8.453125" style="16" customWidth="1"/>
    <col min="6" max="6" width="9.54296875" style="16" customWidth="1"/>
    <col min="7" max="7" width="13.26953125" style="16" customWidth="1"/>
    <col min="8" max="8" width="9.54296875" style="16" customWidth="1"/>
    <col min="9" max="9" width="9" style="16" customWidth="1"/>
    <col min="10" max="10" width="11.81640625" style="16" customWidth="1"/>
    <col min="11" max="11" width="11" style="16" customWidth="1"/>
    <col min="12" max="13" width="12" style="16" customWidth="1"/>
    <col min="14" max="14" width="10.1796875" style="16" customWidth="1"/>
    <col min="15" max="15" width="10.7265625" style="16" customWidth="1"/>
    <col min="16" max="16" width="10.81640625" style="16" customWidth="1"/>
    <col min="17" max="17" width="11" style="16" customWidth="1"/>
    <col min="18" max="18" width="13" style="16" customWidth="1"/>
    <col min="19" max="19" width="11.54296875" style="16" customWidth="1"/>
    <col min="20" max="20" width="12.54296875" style="16" customWidth="1"/>
    <col min="21" max="21" width="22.26953125" style="16" customWidth="1"/>
    <col min="22" max="22" width="32" style="16" customWidth="1"/>
    <col min="23" max="23" width="33.54296875" style="16" customWidth="1"/>
    <col min="24" max="25" width="20.54296875" style="16" customWidth="1"/>
    <col min="26" max="36" width="20.54296875" style="17" customWidth="1"/>
    <col min="37" max="37" width="26.7265625" style="17" customWidth="1"/>
    <col min="38" max="42" width="20.54296875" style="17" customWidth="1"/>
    <col min="43" max="43" width="20" style="17" customWidth="1"/>
    <col min="44" max="44" width="35.453125" style="17" customWidth="1"/>
    <col min="45" max="45" width="20.54296875" style="17" customWidth="1"/>
    <col min="46" max="46" width="23.81640625" style="17" customWidth="1"/>
    <col min="47" max="48" width="20.54296875" style="17" customWidth="1"/>
    <col min="49" max="49" width="43.453125" style="17" customWidth="1"/>
    <col min="50" max="50" width="33.7265625" style="16" customWidth="1"/>
    <col min="51" max="54" width="20.54296875" style="16" customWidth="1"/>
    <col min="55" max="55" width="8.7265625" style="16" customWidth="1"/>
    <col min="56" max="56" width="9" style="16" customWidth="1"/>
    <col min="57" max="57" width="39" style="16" customWidth="1"/>
    <col min="58" max="58" width="32.1796875" style="16" customWidth="1"/>
    <col min="59" max="59" width="17" style="16" customWidth="1"/>
    <col min="60" max="60" width="16" style="16" customWidth="1"/>
    <col min="61" max="61" width="51.54296875" style="16" customWidth="1"/>
    <col min="62" max="62" width="36" style="16" customWidth="1"/>
    <col min="63" max="251" width="20.54296875" style="16" customWidth="1"/>
  </cols>
  <sheetData>
    <row r="1" spans="2:251" ht="12.75" customHeight="1" thickBot="1" x14ac:dyDescent="0.4"/>
    <row r="2" spans="2:251" ht="30.75" customHeight="1" thickBot="1" x14ac:dyDescent="0.4">
      <c r="B2" s="1281"/>
      <c r="C2" s="1299" t="s">
        <v>7</v>
      </c>
      <c r="D2" s="1300"/>
      <c r="E2" s="1300"/>
      <c r="F2" s="1300"/>
      <c r="G2" s="1300"/>
      <c r="H2" s="1300"/>
      <c r="I2" s="1300"/>
      <c r="J2" s="1300"/>
      <c r="K2" s="1300"/>
      <c r="L2" s="1300"/>
      <c r="M2" s="1300"/>
      <c r="N2" s="1300"/>
      <c r="O2" s="1300"/>
      <c r="P2" s="1300"/>
      <c r="Q2" s="1301"/>
      <c r="R2" s="1308" t="s">
        <v>8</v>
      </c>
      <c r="S2" s="1309"/>
      <c r="T2" s="1309"/>
      <c r="U2" s="1309"/>
      <c r="V2" s="1309"/>
      <c r="W2" s="1309"/>
      <c r="X2" s="1309"/>
      <c r="Y2" s="1309"/>
      <c r="Z2" s="1309"/>
      <c r="AA2" s="1309"/>
      <c r="AB2" s="1309"/>
      <c r="AC2" s="1309"/>
      <c r="AD2" s="1309"/>
      <c r="AE2" s="1309"/>
      <c r="AF2" s="1309"/>
      <c r="AG2" s="1309"/>
      <c r="AH2" s="1309"/>
      <c r="AI2" s="1310"/>
      <c r="AJ2" s="1320" t="s">
        <v>9</v>
      </c>
      <c r="AK2" s="1321"/>
      <c r="AL2" s="1321"/>
      <c r="AM2" s="1321"/>
      <c r="AN2" s="1321"/>
      <c r="AO2" s="1321"/>
      <c r="AP2" s="1321"/>
      <c r="AQ2" s="1321"/>
      <c r="AR2" s="1321"/>
      <c r="AS2" s="1321"/>
      <c r="AT2" s="1321"/>
      <c r="AU2" s="1322"/>
      <c r="AV2" s="1284" t="s">
        <v>10</v>
      </c>
      <c r="AW2" s="1285"/>
      <c r="AX2" s="1285"/>
      <c r="AY2" s="1285"/>
      <c r="AZ2" s="1285"/>
      <c r="BA2" s="1285"/>
      <c r="BB2" s="1285"/>
      <c r="BC2" s="1285"/>
      <c r="BD2" s="1285"/>
      <c r="BE2" s="1285"/>
      <c r="BF2" s="1285"/>
      <c r="BG2" s="1285"/>
      <c r="BH2" s="1285"/>
      <c r="BI2" s="1285"/>
      <c r="BJ2" s="1286"/>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row>
    <row r="3" spans="2:251" ht="16.5" customHeight="1" thickBot="1" x14ac:dyDescent="0.4">
      <c r="B3" s="1282"/>
      <c r="C3" s="1302"/>
      <c r="D3" s="1303"/>
      <c r="E3" s="1303"/>
      <c r="F3" s="1303"/>
      <c r="G3" s="1303"/>
      <c r="H3" s="1303"/>
      <c r="I3" s="1303"/>
      <c r="J3" s="1303"/>
      <c r="K3" s="1303"/>
      <c r="L3" s="1303"/>
      <c r="M3" s="1303"/>
      <c r="N3" s="1303"/>
      <c r="O3" s="1303"/>
      <c r="P3" s="1303"/>
      <c r="Q3" s="1304"/>
      <c r="R3" s="1311"/>
      <c r="S3" s="1312"/>
      <c r="T3" s="1312"/>
      <c r="U3" s="1312"/>
      <c r="V3" s="1312"/>
      <c r="W3" s="1312"/>
      <c r="X3" s="1312"/>
      <c r="Y3" s="1312"/>
      <c r="Z3" s="1312"/>
      <c r="AA3" s="1312"/>
      <c r="AB3" s="1312"/>
      <c r="AC3" s="1312"/>
      <c r="AD3" s="1312"/>
      <c r="AE3" s="1312"/>
      <c r="AF3" s="1312"/>
      <c r="AG3" s="1312"/>
      <c r="AH3" s="1312"/>
      <c r="AI3" s="1313"/>
      <c r="AJ3" s="1320" t="s">
        <v>11</v>
      </c>
      <c r="AK3" s="1321"/>
      <c r="AL3" s="1321"/>
      <c r="AM3" s="1321"/>
      <c r="AN3" s="1321"/>
      <c r="AO3" s="1321"/>
      <c r="AP3" s="1321"/>
      <c r="AQ3" s="1321"/>
      <c r="AR3" s="1321"/>
      <c r="AS3" s="1321"/>
      <c r="AT3" s="1321"/>
      <c r="AU3" s="1322"/>
      <c r="AV3" s="1287">
        <v>3</v>
      </c>
      <c r="AW3" s="1288"/>
      <c r="AX3" s="1288"/>
      <c r="AY3" s="1288"/>
      <c r="AZ3" s="1288"/>
      <c r="BA3" s="1288"/>
      <c r="BB3" s="1288"/>
      <c r="BC3" s="1288"/>
      <c r="BD3" s="1288"/>
      <c r="BE3" s="1288"/>
      <c r="BF3" s="1288"/>
      <c r="BG3" s="1288"/>
      <c r="BH3" s="1288"/>
      <c r="BI3" s="1288"/>
      <c r="BJ3" s="1289"/>
      <c r="BK3" s="410"/>
      <c r="BL3" s="410"/>
      <c r="BM3" s="410"/>
      <c r="BN3" s="410"/>
      <c r="BO3" s="410"/>
      <c r="BP3" s="410"/>
      <c r="BQ3" s="410"/>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c r="EM3" s="410"/>
      <c r="EN3" s="410"/>
      <c r="EO3" s="410"/>
      <c r="EP3" s="410"/>
      <c r="EQ3" s="410"/>
      <c r="ER3" s="410"/>
      <c r="ES3" s="410"/>
      <c r="ET3" s="410"/>
      <c r="EU3" s="410"/>
      <c r="EV3" s="410"/>
      <c r="EW3" s="410"/>
      <c r="EX3" s="410"/>
      <c r="EY3" s="410"/>
      <c r="EZ3" s="410"/>
      <c r="FA3" s="410"/>
      <c r="FB3" s="410"/>
      <c r="FC3" s="410"/>
      <c r="FD3" s="410"/>
      <c r="FE3" s="410"/>
      <c r="FF3" s="410"/>
      <c r="FG3" s="410"/>
      <c r="FH3" s="410"/>
      <c r="FI3" s="410"/>
      <c r="FJ3" s="410"/>
      <c r="FK3" s="410"/>
      <c r="FL3" s="410"/>
      <c r="FM3" s="410"/>
      <c r="FN3" s="410"/>
      <c r="FO3" s="410"/>
      <c r="FP3" s="410"/>
      <c r="FQ3" s="410"/>
      <c r="FR3" s="410"/>
      <c r="FS3" s="410"/>
      <c r="FT3" s="410"/>
      <c r="FU3" s="410"/>
      <c r="FV3" s="410"/>
      <c r="FW3" s="410"/>
      <c r="FX3" s="410"/>
      <c r="FY3" s="410"/>
      <c r="FZ3" s="410"/>
      <c r="GA3" s="410"/>
      <c r="GB3" s="410"/>
      <c r="GC3" s="410"/>
      <c r="GD3" s="410"/>
      <c r="GE3" s="410"/>
      <c r="GF3" s="410"/>
      <c r="GG3" s="410"/>
      <c r="GH3" s="410"/>
      <c r="GI3" s="410"/>
      <c r="GJ3" s="410"/>
      <c r="GK3" s="410"/>
      <c r="GL3" s="410"/>
      <c r="GM3" s="410"/>
      <c r="GN3" s="410"/>
      <c r="GO3" s="410"/>
      <c r="GP3" s="410"/>
      <c r="GQ3" s="410"/>
      <c r="GR3" s="410"/>
      <c r="GS3" s="410"/>
      <c r="GT3" s="410"/>
      <c r="GU3" s="410"/>
      <c r="GV3" s="410"/>
      <c r="GW3" s="410"/>
      <c r="GX3" s="410"/>
      <c r="GY3" s="410"/>
      <c r="GZ3" s="410"/>
      <c r="HA3" s="410"/>
      <c r="HB3" s="410"/>
      <c r="HC3" s="410"/>
      <c r="HD3" s="410"/>
      <c r="HE3" s="410"/>
      <c r="HF3" s="410"/>
      <c r="HG3" s="410"/>
      <c r="HH3" s="410"/>
      <c r="HI3" s="410"/>
      <c r="HJ3" s="410"/>
      <c r="HK3" s="410"/>
      <c r="HL3" s="410"/>
      <c r="HM3" s="410"/>
      <c r="HN3" s="410"/>
      <c r="HO3" s="410"/>
      <c r="HP3" s="410"/>
      <c r="HQ3" s="410"/>
      <c r="HR3" s="410"/>
      <c r="HS3" s="410"/>
      <c r="HT3" s="410"/>
      <c r="HU3" s="410"/>
      <c r="HV3" s="410"/>
      <c r="HW3" s="410"/>
      <c r="HX3" s="410"/>
      <c r="HY3" s="410"/>
      <c r="HZ3" s="410"/>
      <c r="IA3" s="410"/>
      <c r="IB3" s="410"/>
      <c r="IC3" s="410"/>
      <c r="ID3" s="410"/>
      <c r="IE3" s="410"/>
      <c r="IF3" s="410"/>
      <c r="IG3" s="410"/>
      <c r="IH3" s="410"/>
      <c r="II3" s="410"/>
      <c r="IJ3" s="410"/>
      <c r="IK3" s="410"/>
      <c r="IL3" s="410"/>
      <c r="IM3" s="410"/>
      <c r="IN3" s="410"/>
      <c r="IO3" s="410"/>
      <c r="IP3" s="410"/>
      <c r="IQ3" s="410"/>
    </row>
    <row r="4" spans="2:251" ht="13.5" customHeight="1" thickBot="1" x14ac:dyDescent="0.4">
      <c r="B4" s="1282"/>
      <c r="C4" s="1305"/>
      <c r="D4" s="1306"/>
      <c r="E4" s="1306"/>
      <c r="F4" s="1306"/>
      <c r="G4" s="1306"/>
      <c r="H4" s="1306"/>
      <c r="I4" s="1306"/>
      <c r="J4" s="1306"/>
      <c r="K4" s="1306"/>
      <c r="L4" s="1306"/>
      <c r="M4" s="1306"/>
      <c r="N4" s="1306"/>
      <c r="O4" s="1306"/>
      <c r="P4" s="1306"/>
      <c r="Q4" s="1307"/>
      <c r="R4" s="1314"/>
      <c r="S4" s="1315"/>
      <c r="T4" s="1315"/>
      <c r="U4" s="1315"/>
      <c r="V4" s="1315"/>
      <c r="W4" s="1315"/>
      <c r="X4" s="1315"/>
      <c r="Y4" s="1315"/>
      <c r="Z4" s="1315"/>
      <c r="AA4" s="1315"/>
      <c r="AB4" s="1315"/>
      <c r="AC4" s="1315"/>
      <c r="AD4" s="1315"/>
      <c r="AE4" s="1315"/>
      <c r="AF4" s="1315"/>
      <c r="AG4" s="1315"/>
      <c r="AH4" s="1315"/>
      <c r="AI4" s="1316"/>
      <c r="AJ4" s="1320" t="s">
        <v>12</v>
      </c>
      <c r="AK4" s="1321"/>
      <c r="AL4" s="1321"/>
      <c r="AM4" s="1321"/>
      <c r="AN4" s="1321"/>
      <c r="AO4" s="1321"/>
      <c r="AP4" s="1321"/>
      <c r="AQ4" s="1321"/>
      <c r="AR4" s="1321"/>
      <c r="AS4" s="1321"/>
      <c r="AT4" s="1321"/>
      <c r="AU4" s="1322"/>
      <c r="AV4" s="1290">
        <v>42741</v>
      </c>
      <c r="AW4" s="1291"/>
      <c r="AX4" s="1291"/>
      <c r="AY4" s="1291"/>
      <c r="AZ4" s="1291"/>
      <c r="BA4" s="1291"/>
      <c r="BB4" s="1291"/>
      <c r="BC4" s="1291"/>
      <c r="BD4" s="1291"/>
      <c r="BE4" s="1291"/>
      <c r="BF4" s="1291"/>
      <c r="BG4" s="1291"/>
      <c r="BH4" s="1291"/>
      <c r="BI4" s="1291"/>
      <c r="BJ4" s="1292"/>
      <c r="BK4" s="410"/>
      <c r="BL4" s="410"/>
      <c r="BM4" s="410"/>
      <c r="BN4" s="410"/>
      <c r="BO4" s="410"/>
      <c r="BP4" s="410"/>
      <c r="BQ4" s="410"/>
      <c r="BR4" s="410"/>
      <c r="BS4" s="410"/>
      <c r="BT4" s="410"/>
      <c r="BU4" s="410"/>
      <c r="BV4" s="410"/>
      <c r="BW4" s="410"/>
      <c r="BX4" s="410"/>
      <c r="BY4" s="410"/>
      <c r="BZ4" s="410"/>
      <c r="CA4" s="410"/>
      <c r="CB4" s="410"/>
      <c r="CC4" s="410"/>
      <c r="CD4" s="410"/>
      <c r="CE4" s="410"/>
      <c r="CF4" s="410"/>
      <c r="CG4" s="410"/>
      <c r="CH4" s="410"/>
      <c r="CI4" s="410"/>
      <c r="CJ4" s="410"/>
      <c r="CK4" s="410"/>
      <c r="CL4" s="410"/>
      <c r="CM4" s="410"/>
      <c r="CN4" s="410"/>
      <c r="CO4" s="410"/>
      <c r="CP4" s="410"/>
      <c r="CQ4" s="410"/>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0"/>
      <c r="DQ4" s="410"/>
      <c r="DR4" s="410"/>
      <c r="DS4" s="410"/>
      <c r="DT4" s="410"/>
      <c r="DU4" s="410"/>
      <c r="DV4" s="410"/>
      <c r="DW4" s="410"/>
      <c r="DX4" s="410"/>
      <c r="DY4" s="410"/>
      <c r="DZ4" s="410"/>
      <c r="EA4" s="410"/>
      <c r="EB4" s="410"/>
      <c r="EC4" s="410"/>
      <c r="ED4" s="410"/>
      <c r="EE4" s="410"/>
      <c r="EF4" s="410"/>
      <c r="EG4" s="410"/>
      <c r="EH4" s="410"/>
      <c r="EI4" s="410"/>
      <c r="EJ4" s="410"/>
      <c r="EK4" s="410"/>
      <c r="EL4" s="410"/>
      <c r="EM4" s="410"/>
      <c r="EN4" s="410"/>
      <c r="EO4" s="410"/>
      <c r="EP4" s="410"/>
      <c r="EQ4" s="410"/>
      <c r="ER4" s="410"/>
      <c r="ES4" s="410"/>
      <c r="ET4" s="410"/>
      <c r="EU4" s="410"/>
      <c r="EV4" s="410"/>
      <c r="EW4" s="410"/>
      <c r="EX4" s="410"/>
      <c r="EY4" s="410"/>
      <c r="EZ4" s="410"/>
      <c r="FA4" s="410"/>
      <c r="FB4" s="410"/>
      <c r="FC4" s="410"/>
      <c r="FD4" s="410"/>
      <c r="FE4" s="410"/>
      <c r="FF4" s="410"/>
      <c r="FG4" s="410"/>
      <c r="FH4" s="410"/>
      <c r="FI4" s="410"/>
      <c r="FJ4" s="410"/>
      <c r="FK4" s="410"/>
      <c r="FL4" s="410"/>
      <c r="FM4" s="410"/>
      <c r="FN4" s="410"/>
      <c r="FO4" s="410"/>
      <c r="FP4" s="410"/>
      <c r="FQ4" s="410"/>
      <c r="FR4" s="410"/>
      <c r="FS4" s="410"/>
      <c r="FT4" s="410"/>
      <c r="FU4" s="410"/>
      <c r="FV4" s="410"/>
      <c r="FW4" s="410"/>
      <c r="FX4" s="410"/>
      <c r="FY4" s="410"/>
      <c r="FZ4" s="410"/>
      <c r="GA4" s="410"/>
      <c r="GB4" s="410"/>
      <c r="GC4" s="410"/>
      <c r="GD4" s="410"/>
      <c r="GE4" s="410"/>
      <c r="GF4" s="410"/>
      <c r="GG4" s="410"/>
      <c r="GH4" s="410"/>
      <c r="GI4" s="410"/>
      <c r="GJ4" s="410"/>
      <c r="GK4" s="410"/>
      <c r="GL4" s="410"/>
      <c r="GM4" s="410"/>
      <c r="GN4" s="410"/>
      <c r="GO4" s="410"/>
      <c r="GP4" s="410"/>
      <c r="GQ4" s="410"/>
      <c r="GR4" s="410"/>
      <c r="GS4" s="410"/>
      <c r="GT4" s="410"/>
      <c r="GU4" s="410"/>
      <c r="GV4" s="410"/>
      <c r="GW4" s="410"/>
      <c r="GX4" s="410"/>
      <c r="GY4" s="410"/>
      <c r="GZ4" s="410"/>
      <c r="HA4" s="410"/>
      <c r="HB4" s="410"/>
      <c r="HC4" s="410"/>
      <c r="HD4" s="410"/>
      <c r="HE4" s="410"/>
      <c r="HF4" s="410"/>
      <c r="HG4" s="410"/>
      <c r="HH4" s="410"/>
      <c r="HI4" s="410"/>
      <c r="HJ4" s="410"/>
      <c r="HK4" s="410"/>
      <c r="HL4" s="410"/>
      <c r="HM4" s="410"/>
      <c r="HN4" s="410"/>
      <c r="HO4" s="410"/>
      <c r="HP4" s="410"/>
      <c r="HQ4" s="410"/>
      <c r="HR4" s="410"/>
      <c r="HS4" s="410"/>
      <c r="HT4" s="410"/>
      <c r="HU4" s="410"/>
      <c r="HV4" s="410"/>
      <c r="HW4" s="410"/>
      <c r="HX4" s="410"/>
      <c r="HY4" s="410"/>
      <c r="HZ4" s="410"/>
      <c r="IA4" s="410"/>
      <c r="IB4" s="410"/>
      <c r="IC4" s="410"/>
      <c r="ID4" s="410"/>
      <c r="IE4" s="410"/>
      <c r="IF4" s="410"/>
      <c r="IG4" s="410"/>
      <c r="IH4" s="410"/>
      <c r="II4" s="410"/>
      <c r="IJ4" s="410"/>
      <c r="IK4" s="410"/>
      <c r="IL4" s="410"/>
      <c r="IM4" s="410"/>
      <c r="IN4" s="410"/>
      <c r="IO4" s="410"/>
      <c r="IP4" s="410"/>
      <c r="IQ4" s="410"/>
    </row>
    <row r="5" spans="2:251" ht="30.75" customHeight="1" x14ac:dyDescent="0.35">
      <c r="B5" s="1282"/>
      <c r="C5" s="1299" t="s">
        <v>13</v>
      </c>
      <c r="D5" s="1300"/>
      <c r="E5" s="1300"/>
      <c r="F5" s="1300"/>
      <c r="G5" s="1300"/>
      <c r="H5" s="1300"/>
      <c r="I5" s="1300"/>
      <c r="J5" s="1300"/>
      <c r="K5" s="1300"/>
      <c r="L5" s="1300"/>
      <c r="M5" s="1300"/>
      <c r="N5" s="1300"/>
      <c r="O5" s="1300"/>
      <c r="P5" s="1300"/>
      <c r="Q5" s="1301"/>
      <c r="R5" s="1308" t="s">
        <v>14</v>
      </c>
      <c r="S5" s="1309"/>
      <c r="T5" s="1309"/>
      <c r="U5" s="1309"/>
      <c r="V5" s="1309"/>
      <c r="W5" s="1309"/>
      <c r="X5" s="1309"/>
      <c r="Y5" s="1309"/>
      <c r="Z5" s="1309"/>
      <c r="AA5" s="1309"/>
      <c r="AB5" s="1309"/>
      <c r="AC5" s="1309"/>
      <c r="AD5" s="1309"/>
      <c r="AE5" s="1309"/>
      <c r="AF5" s="1309"/>
      <c r="AG5" s="1309"/>
      <c r="AH5" s="1309"/>
      <c r="AI5" s="1310"/>
      <c r="AJ5" s="1299" t="s">
        <v>15</v>
      </c>
      <c r="AK5" s="1300"/>
      <c r="AL5" s="1300"/>
      <c r="AM5" s="1300"/>
      <c r="AN5" s="1300"/>
      <c r="AO5" s="1300"/>
      <c r="AP5" s="1300"/>
      <c r="AQ5" s="1300"/>
      <c r="AR5" s="1300"/>
      <c r="AS5" s="1300"/>
      <c r="AT5" s="1300"/>
      <c r="AU5" s="1301"/>
      <c r="AV5" s="1293" t="s">
        <v>16</v>
      </c>
      <c r="AW5" s="1294"/>
      <c r="AX5" s="1294"/>
      <c r="AY5" s="1294"/>
      <c r="AZ5" s="1294"/>
      <c r="BA5" s="1294"/>
      <c r="BB5" s="1294"/>
      <c r="BC5" s="1294"/>
      <c r="BD5" s="1294"/>
      <c r="BE5" s="1294"/>
      <c r="BF5" s="1294"/>
      <c r="BG5" s="1294"/>
      <c r="BH5" s="1294"/>
      <c r="BI5" s="1294"/>
      <c r="BJ5" s="1295"/>
      <c r="BK5" s="410"/>
      <c r="BL5" s="410"/>
      <c r="BM5" s="410"/>
      <c r="BN5" s="410"/>
      <c r="BO5" s="410"/>
      <c r="BP5" s="410"/>
      <c r="BQ5" s="410"/>
      <c r="BR5" s="410"/>
      <c r="BS5" s="410"/>
      <c r="BT5" s="410"/>
      <c r="BU5" s="410"/>
      <c r="BV5" s="410"/>
      <c r="BW5" s="410"/>
      <c r="BX5" s="410"/>
      <c r="BY5" s="410"/>
      <c r="BZ5" s="410"/>
      <c r="CA5" s="410"/>
      <c r="CB5" s="410"/>
      <c r="CC5" s="410"/>
      <c r="CD5" s="410"/>
      <c r="CE5" s="410"/>
      <c r="CF5" s="410"/>
      <c r="CG5" s="410"/>
      <c r="CH5" s="410"/>
      <c r="CI5" s="410"/>
      <c r="CJ5" s="410"/>
      <c r="CK5" s="410"/>
      <c r="CL5" s="410"/>
      <c r="CM5" s="410"/>
      <c r="CN5" s="410"/>
      <c r="CO5" s="410"/>
      <c r="CP5" s="410"/>
      <c r="CQ5" s="410"/>
      <c r="CR5" s="410"/>
      <c r="CS5" s="410"/>
      <c r="CT5" s="410"/>
      <c r="CU5" s="410"/>
      <c r="CV5" s="410"/>
      <c r="CW5" s="410"/>
      <c r="CX5" s="410"/>
      <c r="CY5" s="410"/>
      <c r="CZ5" s="410"/>
      <c r="DA5" s="410"/>
      <c r="DB5" s="410"/>
      <c r="DC5" s="410"/>
      <c r="DD5" s="410"/>
      <c r="DE5" s="410"/>
      <c r="DF5" s="410"/>
      <c r="DG5" s="410"/>
      <c r="DH5" s="410"/>
      <c r="DI5" s="410"/>
      <c r="DJ5" s="410"/>
      <c r="DK5" s="410"/>
      <c r="DL5" s="410"/>
      <c r="DM5" s="410"/>
      <c r="DN5" s="410"/>
      <c r="DO5" s="410"/>
      <c r="DP5" s="410"/>
      <c r="DQ5" s="410"/>
      <c r="DR5" s="410"/>
      <c r="DS5" s="410"/>
      <c r="DT5" s="410"/>
      <c r="DU5" s="410"/>
      <c r="DV5" s="410"/>
      <c r="DW5" s="410"/>
      <c r="DX5" s="410"/>
      <c r="DY5" s="410"/>
      <c r="DZ5" s="410"/>
      <c r="EA5" s="410"/>
      <c r="EB5" s="410"/>
      <c r="EC5" s="410"/>
      <c r="ED5" s="410"/>
      <c r="EE5" s="410"/>
      <c r="EF5" s="410"/>
      <c r="EG5" s="410"/>
      <c r="EH5" s="410"/>
      <c r="EI5" s="410"/>
      <c r="EJ5" s="410"/>
      <c r="EK5" s="410"/>
      <c r="EL5" s="410"/>
      <c r="EM5" s="410"/>
      <c r="EN5" s="410"/>
      <c r="EO5" s="410"/>
      <c r="EP5" s="410"/>
      <c r="EQ5" s="410"/>
      <c r="ER5" s="410"/>
      <c r="ES5" s="410"/>
      <c r="ET5" s="410"/>
      <c r="EU5" s="410"/>
      <c r="EV5" s="410"/>
      <c r="EW5" s="410"/>
      <c r="EX5" s="410"/>
      <c r="EY5" s="410"/>
      <c r="EZ5" s="410"/>
      <c r="FA5" s="410"/>
      <c r="FB5" s="410"/>
      <c r="FC5" s="410"/>
      <c r="FD5" s="410"/>
      <c r="FE5" s="410"/>
      <c r="FF5" s="410"/>
      <c r="FG5" s="410"/>
      <c r="FH5" s="410"/>
      <c r="FI5" s="410"/>
      <c r="FJ5" s="410"/>
      <c r="FK5" s="410"/>
      <c r="FL5" s="410"/>
      <c r="FM5" s="410"/>
      <c r="FN5" s="410"/>
      <c r="FO5" s="410"/>
      <c r="FP5" s="410"/>
      <c r="FQ5" s="410"/>
      <c r="FR5" s="410"/>
      <c r="FS5" s="410"/>
      <c r="FT5" s="410"/>
      <c r="FU5" s="410"/>
      <c r="FV5" s="410"/>
      <c r="FW5" s="410"/>
      <c r="FX5" s="410"/>
      <c r="FY5" s="410"/>
      <c r="FZ5" s="410"/>
      <c r="GA5" s="410"/>
      <c r="GB5" s="410"/>
      <c r="GC5" s="410"/>
      <c r="GD5" s="410"/>
      <c r="GE5" s="410"/>
      <c r="GF5" s="410"/>
      <c r="GG5" s="410"/>
      <c r="GH5" s="410"/>
      <c r="GI5" s="410"/>
      <c r="GJ5" s="410"/>
      <c r="GK5" s="410"/>
      <c r="GL5" s="410"/>
      <c r="GM5" s="410"/>
      <c r="GN5" s="410"/>
      <c r="GO5" s="410"/>
      <c r="GP5" s="410"/>
      <c r="GQ5" s="410"/>
      <c r="GR5" s="410"/>
      <c r="GS5" s="410"/>
      <c r="GT5" s="410"/>
      <c r="GU5" s="410"/>
      <c r="GV5" s="410"/>
      <c r="GW5" s="410"/>
      <c r="GX5" s="410"/>
      <c r="GY5" s="410"/>
      <c r="GZ5" s="410"/>
      <c r="HA5" s="410"/>
      <c r="HB5" s="410"/>
      <c r="HC5" s="410"/>
      <c r="HD5" s="410"/>
      <c r="HE5" s="410"/>
      <c r="HF5" s="410"/>
      <c r="HG5" s="410"/>
      <c r="HH5" s="410"/>
      <c r="HI5" s="410"/>
      <c r="HJ5" s="410"/>
      <c r="HK5" s="410"/>
      <c r="HL5" s="410"/>
      <c r="HM5" s="410"/>
      <c r="HN5" s="410"/>
      <c r="HO5" s="410"/>
      <c r="HP5" s="410"/>
      <c r="HQ5" s="410"/>
      <c r="HR5" s="410"/>
      <c r="HS5" s="410"/>
      <c r="HT5" s="410"/>
      <c r="HU5" s="410"/>
      <c r="HV5" s="410"/>
      <c r="HW5" s="410"/>
      <c r="HX5" s="410"/>
      <c r="HY5" s="410"/>
      <c r="HZ5" s="410"/>
      <c r="IA5" s="410"/>
      <c r="IB5" s="410"/>
      <c r="IC5" s="410"/>
      <c r="ID5" s="410"/>
      <c r="IE5" s="410"/>
      <c r="IF5" s="410"/>
      <c r="IG5" s="410"/>
      <c r="IH5" s="410"/>
      <c r="II5" s="410"/>
      <c r="IJ5" s="410"/>
      <c r="IK5" s="410"/>
      <c r="IL5" s="410"/>
      <c r="IM5" s="410"/>
      <c r="IN5" s="410"/>
      <c r="IO5" s="410"/>
      <c r="IP5" s="410"/>
      <c r="IQ5" s="410"/>
    </row>
    <row r="6" spans="2:251" ht="27.75" customHeight="1" thickBot="1" x14ac:dyDescent="0.4">
      <c r="B6" s="1283"/>
      <c r="C6" s="1305"/>
      <c r="D6" s="1306"/>
      <c r="E6" s="1306"/>
      <c r="F6" s="1306"/>
      <c r="G6" s="1306"/>
      <c r="H6" s="1306"/>
      <c r="I6" s="1306"/>
      <c r="J6" s="1306"/>
      <c r="K6" s="1306"/>
      <c r="L6" s="1306"/>
      <c r="M6" s="1306"/>
      <c r="N6" s="1306"/>
      <c r="O6" s="1306"/>
      <c r="P6" s="1306"/>
      <c r="Q6" s="1307"/>
      <c r="R6" s="1314"/>
      <c r="S6" s="1315"/>
      <c r="T6" s="1315"/>
      <c r="U6" s="1315"/>
      <c r="V6" s="1315"/>
      <c r="W6" s="1315"/>
      <c r="X6" s="1315"/>
      <c r="Y6" s="1315"/>
      <c r="Z6" s="1315"/>
      <c r="AA6" s="1315"/>
      <c r="AB6" s="1315"/>
      <c r="AC6" s="1315"/>
      <c r="AD6" s="1315"/>
      <c r="AE6" s="1315"/>
      <c r="AF6" s="1315"/>
      <c r="AG6" s="1315"/>
      <c r="AH6" s="1315"/>
      <c r="AI6" s="1316"/>
      <c r="AJ6" s="1305"/>
      <c r="AK6" s="1306"/>
      <c r="AL6" s="1306"/>
      <c r="AM6" s="1306"/>
      <c r="AN6" s="1306"/>
      <c r="AO6" s="1306"/>
      <c r="AP6" s="1306"/>
      <c r="AQ6" s="1306"/>
      <c r="AR6" s="1306"/>
      <c r="AS6" s="1306"/>
      <c r="AT6" s="1306"/>
      <c r="AU6" s="1307"/>
      <c r="AV6" s="1296"/>
      <c r="AW6" s="1297"/>
      <c r="AX6" s="1297"/>
      <c r="AY6" s="1297"/>
      <c r="AZ6" s="1297"/>
      <c r="BA6" s="1297"/>
      <c r="BB6" s="1297"/>
      <c r="BC6" s="1297"/>
      <c r="BD6" s="1297"/>
      <c r="BE6" s="1297"/>
      <c r="BF6" s="1297"/>
      <c r="BG6" s="1297"/>
      <c r="BH6" s="1297"/>
      <c r="BI6" s="1297"/>
      <c r="BJ6" s="1298"/>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c r="CM6" s="410"/>
      <c r="CN6" s="410"/>
      <c r="CO6" s="410"/>
      <c r="CP6" s="410"/>
      <c r="CQ6" s="410"/>
      <c r="CR6" s="410"/>
      <c r="CS6" s="410"/>
      <c r="CT6" s="410"/>
      <c r="CU6" s="410"/>
      <c r="CV6" s="410"/>
      <c r="CW6" s="410"/>
      <c r="CX6" s="410"/>
      <c r="CY6" s="410"/>
      <c r="CZ6" s="410"/>
      <c r="DA6" s="410"/>
      <c r="DB6" s="410"/>
      <c r="DC6" s="410"/>
      <c r="DD6" s="410"/>
      <c r="DE6" s="410"/>
      <c r="DF6" s="410"/>
      <c r="DG6" s="410"/>
      <c r="DH6" s="410"/>
      <c r="DI6" s="410"/>
      <c r="DJ6" s="410"/>
      <c r="DK6" s="410"/>
      <c r="DL6" s="410"/>
      <c r="DM6" s="410"/>
      <c r="DN6" s="410"/>
      <c r="DO6" s="410"/>
      <c r="DP6" s="410"/>
      <c r="DQ6" s="410"/>
      <c r="DR6" s="410"/>
      <c r="DS6" s="410"/>
      <c r="DT6" s="410"/>
      <c r="DU6" s="410"/>
      <c r="DV6" s="410"/>
      <c r="DW6" s="410"/>
      <c r="DX6" s="410"/>
      <c r="DY6" s="410"/>
      <c r="DZ6" s="410"/>
      <c r="EA6" s="410"/>
      <c r="EB6" s="410"/>
      <c r="EC6" s="410"/>
      <c r="ED6" s="410"/>
      <c r="EE6" s="410"/>
      <c r="EF6" s="410"/>
      <c r="EG6" s="410"/>
      <c r="EH6" s="410"/>
      <c r="EI6" s="410"/>
      <c r="EJ6" s="410"/>
      <c r="EK6" s="410"/>
      <c r="EL6" s="410"/>
      <c r="EM6" s="410"/>
      <c r="EN6" s="410"/>
      <c r="EO6" s="410"/>
      <c r="EP6" s="410"/>
      <c r="EQ6" s="410"/>
      <c r="ER6" s="410"/>
      <c r="ES6" s="410"/>
      <c r="ET6" s="410"/>
      <c r="EU6" s="410"/>
      <c r="EV6" s="410"/>
      <c r="EW6" s="410"/>
      <c r="EX6" s="410"/>
      <c r="EY6" s="410"/>
      <c r="EZ6" s="410"/>
      <c r="FA6" s="410"/>
      <c r="FB6" s="410"/>
      <c r="FC6" s="410"/>
      <c r="FD6" s="410"/>
      <c r="FE6" s="410"/>
      <c r="FF6" s="410"/>
      <c r="FG6" s="410"/>
      <c r="FH6" s="410"/>
      <c r="FI6" s="410"/>
      <c r="FJ6" s="410"/>
      <c r="FK6" s="410"/>
      <c r="FL6" s="410"/>
      <c r="FM6" s="410"/>
      <c r="FN6" s="410"/>
      <c r="FO6" s="410"/>
      <c r="FP6" s="410"/>
      <c r="FQ6" s="410"/>
      <c r="FR6" s="410"/>
      <c r="FS6" s="410"/>
      <c r="FT6" s="410"/>
      <c r="FU6" s="410"/>
      <c r="FV6" s="410"/>
      <c r="FW6" s="410"/>
      <c r="FX6" s="410"/>
      <c r="FY6" s="410"/>
      <c r="FZ6" s="410"/>
      <c r="GA6" s="410"/>
      <c r="GB6" s="410"/>
      <c r="GC6" s="410"/>
      <c r="GD6" s="410"/>
      <c r="GE6" s="410"/>
      <c r="GF6" s="410"/>
      <c r="GG6" s="410"/>
      <c r="GH6" s="410"/>
      <c r="GI6" s="410"/>
      <c r="GJ6" s="410"/>
      <c r="GK6" s="410"/>
      <c r="GL6" s="410"/>
      <c r="GM6" s="410"/>
      <c r="GN6" s="410"/>
      <c r="GO6" s="410"/>
      <c r="GP6" s="410"/>
      <c r="GQ6" s="410"/>
      <c r="GR6" s="410"/>
      <c r="GS6" s="410"/>
      <c r="GT6" s="410"/>
      <c r="GU6" s="410"/>
      <c r="GV6" s="410"/>
      <c r="GW6" s="410"/>
      <c r="GX6" s="410"/>
      <c r="GY6" s="410"/>
      <c r="GZ6" s="410"/>
      <c r="HA6" s="410"/>
      <c r="HB6" s="410"/>
      <c r="HC6" s="410"/>
      <c r="HD6" s="410"/>
      <c r="HE6" s="410"/>
      <c r="HF6" s="410"/>
      <c r="HG6" s="410"/>
      <c r="HH6" s="410"/>
      <c r="HI6" s="410"/>
      <c r="HJ6" s="410"/>
      <c r="HK6" s="410"/>
      <c r="HL6" s="410"/>
      <c r="HM6" s="410"/>
      <c r="HN6" s="410"/>
      <c r="HO6" s="410"/>
      <c r="HP6" s="410"/>
      <c r="HQ6" s="410"/>
      <c r="HR6" s="410"/>
      <c r="HS6" s="410"/>
      <c r="HT6" s="410"/>
      <c r="HU6" s="410"/>
      <c r="HV6" s="410"/>
      <c r="HW6" s="410"/>
      <c r="HX6" s="410"/>
      <c r="HY6" s="410"/>
      <c r="HZ6" s="410"/>
      <c r="IA6" s="410"/>
      <c r="IB6" s="410"/>
      <c r="IC6" s="410"/>
      <c r="ID6" s="410"/>
      <c r="IE6" s="410"/>
      <c r="IF6" s="410"/>
      <c r="IG6" s="410"/>
      <c r="IH6" s="410"/>
      <c r="II6" s="410"/>
      <c r="IJ6" s="410"/>
      <c r="IK6" s="410"/>
      <c r="IL6" s="410"/>
      <c r="IM6" s="410"/>
      <c r="IN6" s="410"/>
      <c r="IO6" s="410"/>
      <c r="IP6" s="410"/>
      <c r="IQ6" s="410"/>
    </row>
    <row r="7" spans="2:251" s="15" customFormat="1" ht="50.25" customHeight="1" x14ac:dyDescent="0.35">
      <c r="B7" s="1093" t="s">
        <v>17</v>
      </c>
      <c r="C7" s="1094"/>
      <c r="D7" s="1095" t="s">
        <v>979</v>
      </c>
      <c r="E7" s="1095"/>
      <c r="F7" s="1095"/>
      <c r="G7" s="1095"/>
      <c r="H7" s="1095"/>
      <c r="I7" s="1095"/>
      <c r="J7" s="1095"/>
      <c r="K7" s="1095"/>
      <c r="L7" s="1095"/>
      <c r="M7" s="1095"/>
      <c r="N7" s="1095"/>
      <c r="O7" s="1095"/>
      <c r="P7" s="1095"/>
      <c r="Q7" s="1095"/>
      <c r="R7" s="1095"/>
      <c r="S7" s="1095"/>
      <c r="T7" s="1095"/>
      <c r="U7" s="1095"/>
      <c r="V7" s="1095"/>
      <c r="W7" s="1095"/>
      <c r="X7" s="1095"/>
      <c r="Y7" s="1095"/>
      <c r="Z7" s="1095"/>
      <c r="AA7" s="1096" t="s">
        <v>19</v>
      </c>
      <c r="AB7" s="1096"/>
      <c r="AC7" s="1097" t="s">
        <v>980</v>
      </c>
      <c r="AD7" s="1097"/>
      <c r="AE7" s="1097"/>
      <c r="AF7" s="1097"/>
      <c r="AG7" s="1097"/>
      <c r="AH7" s="1097"/>
      <c r="AI7" s="1097"/>
      <c r="AJ7" s="1097"/>
      <c r="AK7" s="1096" t="s">
        <v>21</v>
      </c>
      <c r="AL7" s="1096"/>
      <c r="AM7" s="949" t="s">
        <v>921</v>
      </c>
      <c r="AN7" s="949"/>
      <c r="AO7" s="949"/>
      <c r="AP7" s="949"/>
      <c r="AQ7" s="949"/>
      <c r="AR7" s="949"/>
      <c r="AS7" s="949"/>
      <c r="AT7" s="949"/>
      <c r="AU7" s="1087"/>
      <c r="AV7" s="1087"/>
      <c r="AW7" s="1087"/>
      <c r="AX7" s="1087"/>
      <c r="AY7" s="1087"/>
      <c r="AZ7" s="1087"/>
      <c r="BA7" s="1087"/>
      <c r="BB7" s="1087"/>
      <c r="BC7" s="1087"/>
      <c r="BD7" s="1087"/>
      <c r="BE7" s="1087"/>
      <c r="BF7" s="1087"/>
      <c r="BG7" s="1087"/>
      <c r="BH7" s="1087"/>
      <c r="BI7" s="1087"/>
      <c r="BJ7" s="1088"/>
    </row>
    <row r="8" spans="2:251" s="15" customFormat="1" ht="49.15" customHeight="1" thickBot="1" x14ac:dyDescent="0.4">
      <c r="B8" s="1326" t="s">
        <v>23</v>
      </c>
      <c r="C8" s="1327"/>
      <c r="D8" s="1328"/>
      <c r="E8" s="1329"/>
      <c r="F8" s="1329"/>
      <c r="G8" s="1329"/>
      <c r="H8" s="1329"/>
      <c r="I8" s="1329"/>
      <c r="J8" s="1329"/>
      <c r="K8" s="1329"/>
      <c r="L8" s="1329"/>
      <c r="M8" s="1329"/>
      <c r="N8" s="1329"/>
      <c r="O8" s="1329"/>
      <c r="P8" s="1329"/>
      <c r="Q8" s="1329"/>
      <c r="R8" s="1329"/>
      <c r="S8" s="1329"/>
      <c r="T8" s="1329"/>
      <c r="U8" s="1329"/>
      <c r="V8" s="1329"/>
      <c r="W8" s="1329"/>
      <c r="X8" s="1329"/>
      <c r="Y8" s="1329"/>
      <c r="Z8" s="1329"/>
      <c r="AA8" s="1329"/>
      <c r="AB8" s="1329"/>
      <c r="AC8" s="1329"/>
      <c r="AD8" s="1329"/>
      <c r="AE8" s="1329"/>
      <c r="AF8" s="1329"/>
      <c r="AG8" s="1329"/>
      <c r="AH8" s="1329"/>
      <c r="AI8" s="1329"/>
      <c r="AJ8" s="1329"/>
      <c r="AK8" s="1329"/>
      <c r="AL8" s="1330"/>
      <c r="AM8" s="609" t="s">
        <v>25</v>
      </c>
      <c r="AN8" s="1331"/>
      <c r="AO8" s="1332"/>
      <c r="AP8" s="1332"/>
      <c r="AQ8" s="1332"/>
      <c r="AR8" s="1332"/>
      <c r="AS8" s="1332"/>
      <c r="AT8" s="1332"/>
      <c r="AU8" s="1087"/>
      <c r="AV8" s="1087"/>
      <c r="AW8" s="1087"/>
      <c r="AX8" s="1087"/>
      <c r="AY8" s="1087"/>
      <c r="AZ8" s="1087"/>
      <c r="BA8" s="1087"/>
      <c r="BB8" s="1087"/>
      <c r="BC8" s="1087"/>
      <c r="BD8" s="1087"/>
      <c r="BE8" s="1087"/>
      <c r="BF8" s="1087"/>
      <c r="BG8" s="1087"/>
      <c r="BH8" s="1087"/>
      <c r="BI8" s="1087"/>
      <c r="BJ8" s="1088"/>
    </row>
    <row r="9" spans="2:251" s="15" customFormat="1" ht="27.75" customHeight="1" x14ac:dyDescent="0.35">
      <c r="B9" s="1323" t="s">
        <v>26</v>
      </c>
      <c r="C9" s="1324"/>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1325"/>
      <c r="AU9" s="1080" t="s">
        <v>27</v>
      </c>
      <c r="AV9" s="1081"/>
      <c r="AW9" s="1081"/>
      <c r="AX9" s="1081"/>
      <c r="AY9" s="1081"/>
      <c r="AZ9" s="1081"/>
      <c r="BA9" s="1081"/>
      <c r="BB9" s="1081"/>
      <c r="BC9" s="1081"/>
      <c r="BD9" s="1081"/>
      <c r="BE9" s="1081"/>
      <c r="BF9" s="1081"/>
      <c r="BG9" s="1081"/>
      <c r="BH9" s="1081"/>
      <c r="BI9" s="1081"/>
      <c r="BJ9" s="1082"/>
    </row>
    <row r="10" spans="2:251" s="15" customFormat="1" ht="25.5" customHeight="1" x14ac:dyDescent="0.35">
      <c r="B10" s="1083"/>
      <c r="C10" s="1084"/>
      <c r="D10" s="1084"/>
      <c r="E10" s="1084" t="s">
        <v>28</v>
      </c>
      <c r="F10" s="1084"/>
      <c r="G10" s="1084"/>
      <c r="H10" s="1084"/>
      <c r="I10" s="1084"/>
      <c r="J10" s="1084"/>
      <c r="K10" s="1084"/>
      <c r="L10" s="1084"/>
      <c r="M10" s="1084"/>
      <c r="N10" s="1084"/>
      <c r="O10" s="1084"/>
      <c r="P10" s="1084"/>
      <c r="Q10" s="1084"/>
      <c r="R10" s="1084"/>
      <c r="S10" s="1084"/>
      <c r="T10" s="1084"/>
      <c r="U10" s="1084" t="s">
        <v>29</v>
      </c>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319"/>
      <c r="AU10" s="1085"/>
      <c r="AV10" s="1085"/>
      <c r="AW10" s="1085"/>
      <c r="AX10" s="1085"/>
      <c r="AY10" s="1085"/>
      <c r="AZ10" s="1085"/>
      <c r="BA10" s="1085"/>
      <c r="BB10" s="1085"/>
      <c r="BC10" s="1085"/>
      <c r="BD10" s="1085"/>
      <c r="BE10" s="1085"/>
      <c r="BF10" s="1085"/>
      <c r="BG10" s="1085"/>
      <c r="BH10" s="1085"/>
      <c r="BI10" s="1085"/>
      <c r="BJ10" s="1086"/>
    </row>
    <row r="11" spans="2:251" s="157" customFormat="1" ht="36.7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1317"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55.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0.23499999999999999</v>
      </c>
      <c r="U12" s="929"/>
      <c r="V12" s="929"/>
      <c r="W12" s="929"/>
      <c r="X12" s="159" t="s">
        <v>63</v>
      </c>
      <c r="Y12" s="159" t="s">
        <v>64</v>
      </c>
      <c r="Z12" s="1035"/>
      <c r="AA12" s="929"/>
      <c r="AB12" s="929"/>
      <c r="AC12" s="929"/>
      <c r="AD12" s="929"/>
      <c r="AE12" s="928"/>
      <c r="AF12" s="160" t="s">
        <v>65</v>
      </c>
      <c r="AG12" s="160" t="s">
        <v>66</v>
      </c>
      <c r="AH12" s="161" t="s">
        <v>67</v>
      </c>
      <c r="AI12" s="928"/>
      <c r="AJ12" s="929"/>
      <c r="AK12" s="176" t="s">
        <v>68</v>
      </c>
      <c r="AL12" s="176" t="s">
        <v>69</v>
      </c>
      <c r="AM12" s="176" t="s">
        <v>70</v>
      </c>
      <c r="AN12" s="176" t="s">
        <v>174</v>
      </c>
      <c r="AO12" s="176" t="s">
        <v>71</v>
      </c>
      <c r="AP12" s="176" t="s">
        <v>72</v>
      </c>
      <c r="AQ12" s="176" t="s">
        <v>73</v>
      </c>
      <c r="AR12" s="955"/>
      <c r="AS12" s="929"/>
      <c r="AT12" s="1318"/>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41.75" customHeight="1" x14ac:dyDescent="0.3">
      <c r="B13" s="610">
        <v>1</v>
      </c>
      <c r="C13" s="402" t="s">
        <v>981</v>
      </c>
      <c r="D13" s="403">
        <v>0.3</v>
      </c>
      <c r="E13" s="403">
        <v>0.25</v>
      </c>
      <c r="F13" s="403">
        <v>0.25</v>
      </c>
      <c r="G13" s="18">
        <f t="shared" ref="G13:G17" si="0">IF(ISERROR(F13/E13),"",(F13/E13))</f>
        <v>1</v>
      </c>
      <c r="H13" s="60">
        <v>0.25</v>
      </c>
      <c r="I13" s="404"/>
      <c r="J13" s="195"/>
      <c r="K13" s="60">
        <v>0.25</v>
      </c>
      <c r="L13" s="60"/>
      <c r="M13" s="195"/>
      <c r="N13" s="60">
        <v>0.25</v>
      </c>
      <c r="O13" s="405" t="s">
        <v>169</v>
      </c>
      <c r="P13" s="195"/>
      <c r="Q13" s="71">
        <f t="shared" ref="Q13:R17" si="1">SUM(E13,H13,K13,N13)</f>
        <v>1</v>
      </c>
      <c r="R13" s="71">
        <f t="shared" si="1"/>
        <v>0.25</v>
      </c>
      <c r="S13" s="52">
        <f>IF((IF(ISERROR(R13/Q13),0,(R13/Q13)))&gt;1,1,(IF(ISERROR(R13/Q13),0,(R13/Q13))))</f>
        <v>0.25</v>
      </c>
      <c r="T13" s="196">
        <f>S13*D13</f>
        <v>7.4999999999999997E-2</v>
      </c>
      <c r="U13" s="402" t="s">
        <v>982</v>
      </c>
      <c r="V13" s="402" t="s">
        <v>983</v>
      </c>
      <c r="W13" s="402" t="s">
        <v>984</v>
      </c>
      <c r="X13" s="402" t="s">
        <v>985</v>
      </c>
      <c r="Y13" s="402" t="s">
        <v>986</v>
      </c>
      <c r="Z13" s="402" t="s">
        <v>181</v>
      </c>
      <c r="AA13" s="402" t="s">
        <v>182</v>
      </c>
      <c r="AB13" s="402" t="s">
        <v>141</v>
      </c>
      <c r="AC13" s="402" t="s">
        <v>987</v>
      </c>
      <c r="AD13" s="402" t="s">
        <v>341</v>
      </c>
      <c r="AE13" s="402" t="s">
        <v>210</v>
      </c>
      <c r="AF13" s="406" t="s">
        <v>342</v>
      </c>
      <c r="AG13" s="406">
        <v>2023</v>
      </c>
      <c r="AH13" s="406" t="s">
        <v>342</v>
      </c>
      <c r="AI13" s="407" t="s">
        <v>92</v>
      </c>
      <c r="AJ13" s="407" t="s">
        <v>132</v>
      </c>
      <c r="AK13" s="407" t="s">
        <v>988</v>
      </c>
      <c r="AL13" s="407" t="s">
        <v>169</v>
      </c>
      <c r="AM13" s="407" t="s">
        <v>169</v>
      </c>
      <c r="AN13" s="407" t="s">
        <v>169</v>
      </c>
      <c r="AO13" s="407" t="s">
        <v>169</v>
      </c>
      <c r="AP13" s="407" t="s">
        <v>169</v>
      </c>
      <c r="AQ13" s="407" t="s">
        <v>169</v>
      </c>
      <c r="AR13" s="402" t="s">
        <v>989</v>
      </c>
      <c r="AS13" s="407" t="s">
        <v>169</v>
      </c>
      <c r="AT13" s="408" t="s">
        <v>990</v>
      </c>
      <c r="AU13" s="409">
        <v>0.25</v>
      </c>
      <c r="AV13" s="402">
        <v>25</v>
      </c>
      <c r="AW13" s="407" t="s">
        <v>991</v>
      </c>
      <c r="AX13" s="407" t="s">
        <v>992</v>
      </c>
      <c r="AY13" s="400"/>
      <c r="AZ13" s="400"/>
      <c r="BA13" s="407"/>
      <c r="BB13" s="407"/>
      <c r="BC13" s="400"/>
      <c r="BD13" s="400"/>
      <c r="BE13" s="407"/>
      <c r="BF13" s="407"/>
      <c r="BG13" s="401"/>
      <c r="BH13" s="401"/>
      <c r="BI13" s="407"/>
      <c r="BJ13" s="408"/>
    </row>
    <row r="14" spans="2:251" s="191" customFormat="1" ht="222" customHeight="1" x14ac:dyDescent="0.3">
      <c r="B14" s="610">
        <v>2</v>
      </c>
      <c r="C14" s="402" t="s">
        <v>993</v>
      </c>
      <c r="D14" s="403">
        <v>0.1</v>
      </c>
      <c r="E14" s="403">
        <v>0.1</v>
      </c>
      <c r="F14" s="403">
        <v>0.1</v>
      </c>
      <c r="G14" s="18">
        <f t="shared" si="0"/>
        <v>1</v>
      </c>
      <c r="H14" s="60">
        <v>0.1</v>
      </c>
      <c r="I14" s="404"/>
      <c r="J14" s="195"/>
      <c r="K14" s="60">
        <v>0.1</v>
      </c>
      <c r="L14" s="60"/>
      <c r="M14" s="195"/>
      <c r="N14" s="60">
        <v>0.7</v>
      </c>
      <c r="O14" s="405"/>
      <c r="P14" s="195"/>
      <c r="Q14" s="71">
        <f t="shared" si="1"/>
        <v>1</v>
      </c>
      <c r="R14" s="71">
        <f t="shared" si="1"/>
        <v>0.1</v>
      </c>
      <c r="S14" s="52">
        <f>IF((IF(ISERROR(R14/Q14),0,(R14/Q14)))&gt;1,1,(IF(ISERROR(R14/Q14),0,(R14/Q14))))</f>
        <v>0.1</v>
      </c>
      <c r="T14" s="196">
        <f>S14*D14</f>
        <v>1.0000000000000002E-2</v>
      </c>
      <c r="U14" s="402" t="s">
        <v>994</v>
      </c>
      <c r="V14" s="402" t="s">
        <v>995</v>
      </c>
      <c r="W14" s="402" t="s">
        <v>996</v>
      </c>
      <c r="X14" s="402" t="s">
        <v>997</v>
      </c>
      <c r="Y14" s="402" t="s">
        <v>998</v>
      </c>
      <c r="Z14" s="402" t="s">
        <v>181</v>
      </c>
      <c r="AA14" s="402" t="s">
        <v>182</v>
      </c>
      <c r="AB14" s="402" t="s">
        <v>141</v>
      </c>
      <c r="AC14" s="402" t="s">
        <v>987</v>
      </c>
      <c r="AD14" s="402" t="s">
        <v>89</v>
      </c>
      <c r="AE14" s="402" t="s">
        <v>90</v>
      </c>
      <c r="AF14" s="406" t="s">
        <v>342</v>
      </c>
      <c r="AG14" s="406">
        <v>2023</v>
      </c>
      <c r="AH14" s="406" t="s">
        <v>342</v>
      </c>
      <c r="AI14" s="407" t="s">
        <v>92</v>
      </c>
      <c r="AJ14" s="407" t="s">
        <v>132</v>
      </c>
      <c r="AK14" s="407" t="s">
        <v>988</v>
      </c>
      <c r="AL14" s="407" t="s">
        <v>169</v>
      </c>
      <c r="AM14" s="407" t="s">
        <v>169</v>
      </c>
      <c r="AN14" s="407" t="s">
        <v>169</v>
      </c>
      <c r="AO14" s="407" t="s">
        <v>169</v>
      </c>
      <c r="AP14" s="407" t="s">
        <v>169</v>
      </c>
      <c r="AQ14" s="407" t="s">
        <v>169</v>
      </c>
      <c r="AR14" s="402" t="s">
        <v>999</v>
      </c>
      <c r="AS14" s="407" t="s">
        <v>169</v>
      </c>
      <c r="AT14" s="408" t="s">
        <v>1000</v>
      </c>
      <c r="AU14" s="409">
        <v>0.1</v>
      </c>
      <c r="AV14" s="402">
        <v>10</v>
      </c>
      <c r="AW14" s="407" t="s">
        <v>1001</v>
      </c>
      <c r="AX14" s="407" t="s">
        <v>1002</v>
      </c>
      <c r="AY14" s="400"/>
      <c r="AZ14" s="400"/>
      <c r="BA14" s="407"/>
      <c r="BB14" s="407"/>
      <c r="BC14" s="400"/>
      <c r="BD14" s="400"/>
      <c r="BE14" s="407"/>
      <c r="BF14" s="407"/>
      <c r="BG14" s="401"/>
      <c r="BH14" s="401"/>
      <c r="BI14" s="407"/>
      <c r="BJ14" s="408"/>
    </row>
    <row r="15" spans="2:251" s="191" customFormat="1" ht="222" customHeight="1" x14ac:dyDescent="0.3">
      <c r="B15" s="610">
        <v>3</v>
      </c>
      <c r="C15" s="402" t="s">
        <v>1003</v>
      </c>
      <c r="D15" s="403">
        <v>0.15</v>
      </c>
      <c r="E15" s="403">
        <v>0.25</v>
      </c>
      <c r="F15" s="403">
        <v>0.25</v>
      </c>
      <c r="G15" s="18">
        <f t="shared" si="0"/>
        <v>1</v>
      </c>
      <c r="H15" s="60">
        <v>0.25</v>
      </c>
      <c r="I15" s="404"/>
      <c r="J15" s="195"/>
      <c r="K15" s="60">
        <v>0.25</v>
      </c>
      <c r="L15" s="60"/>
      <c r="M15" s="195"/>
      <c r="N15" s="60">
        <v>0.25</v>
      </c>
      <c r="O15" s="405"/>
      <c r="P15" s="195"/>
      <c r="Q15" s="71">
        <f t="shared" si="1"/>
        <v>1</v>
      </c>
      <c r="R15" s="71">
        <f t="shared" si="1"/>
        <v>0.25</v>
      </c>
      <c r="S15" s="52">
        <f>IF((IF(ISERROR(R15/Q15),0,(R15/Q15)))&gt;1,1,(IF(ISERROR(R15/Q15),0,(R15/Q15))))</f>
        <v>0.25</v>
      </c>
      <c r="T15" s="196">
        <f>S15*D15</f>
        <v>3.7499999999999999E-2</v>
      </c>
      <c r="U15" s="402" t="s">
        <v>1004</v>
      </c>
      <c r="V15" s="402" t="s">
        <v>1005</v>
      </c>
      <c r="W15" s="402" t="s">
        <v>1006</v>
      </c>
      <c r="X15" s="402" t="s">
        <v>1007</v>
      </c>
      <c r="Y15" s="402" t="s">
        <v>1008</v>
      </c>
      <c r="Z15" s="402" t="s">
        <v>181</v>
      </c>
      <c r="AA15" s="402" t="s">
        <v>182</v>
      </c>
      <c r="AB15" s="402" t="s">
        <v>141</v>
      </c>
      <c r="AC15" s="402" t="s">
        <v>987</v>
      </c>
      <c r="AD15" s="402" t="s">
        <v>89</v>
      </c>
      <c r="AE15" s="402" t="s">
        <v>90</v>
      </c>
      <c r="AF15" s="406" t="s">
        <v>342</v>
      </c>
      <c r="AG15" s="406">
        <v>2023</v>
      </c>
      <c r="AH15" s="406" t="s">
        <v>342</v>
      </c>
      <c r="AI15" s="407" t="s">
        <v>92</v>
      </c>
      <c r="AJ15" s="407" t="s">
        <v>132</v>
      </c>
      <c r="AK15" s="407" t="s">
        <v>94</v>
      </c>
      <c r="AL15" s="407"/>
      <c r="AM15" s="407"/>
      <c r="AN15" s="407"/>
      <c r="AO15" s="407"/>
      <c r="AP15" s="407"/>
      <c r="AQ15" s="407"/>
      <c r="AR15" s="402" t="s">
        <v>1009</v>
      </c>
      <c r="AS15" s="407"/>
      <c r="AT15" s="408" t="s">
        <v>1010</v>
      </c>
      <c r="AU15" s="409">
        <v>0.25</v>
      </c>
      <c r="AV15" s="402">
        <v>25</v>
      </c>
      <c r="AW15" s="584" t="s">
        <v>1011</v>
      </c>
      <c r="AX15" s="584" t="s">
        <v>1012</v>
      </c>
      <c r="AY15" s="400"/>
      <c r="AZ15" s="400"/>
      <c r="BA15" s="407"/>
      <c r="BB15" s="407"/>
      <c r="BC15" s="400"/>
      <c r="BD15" s="400"/>
      <c r="BE15" s="407"/>
      <c r="BF15" s="407"/>
      <c r="BG15" s="401"/>
      <c r="BH15" s="401"/>
      <c r="BI15" s="407"/>
      <c r="BJ15" s="408"/>
    </row>
    <row r="16" spans="2:251" s="191" customFormat="1" ht="222" customHeight="1" x14ac:dyDescent="0.3">
      <c r="B16" s="610">
        <v>4</v>
      </c>
      <c r="C16" s="402" t="s">
        <v>1013</v>
      </c>
      <c r="D16" s="403">
        <v>0.15</v>
      </c>
      <c r="E16" s="403">
        <v>0.25</v>
      </c>
      <c r="F16" s="403">
        <v>0.25</v>
      </c>
      <c r="G16" s="18">
        <f t="shared" si="0"/>
        <v>1</v>
      </c>
      <c r="H16" s="60">
        <v>0.25</v>
      </c>
      <c r="I16" s="404"/>
      <c r="J16" s="195"/>
      <c r="K16" s="60">
        <v>0.25</v>
      </c>
      <c r="L16" s="60"/>
      <c r="M16" s="195"/>
      <c r="N16" s="60">
        <v>0.25</v>
      </c>
      <c r="O16" s="405"/>
      <c r="P16" s="195"/>
      <c r="Q16" s="71">
        <f t="shared" si="1"/>
        <v>1</v>
      </c>
      <c r="R16" s="71">
        <f t="shared" si="1"/>
        <v>0.25</v>
      </c>
      <c r="S16" s="52">
        <f>IF((IF(ISERROR(R16/Q16),0,(R16/Q16)))&gt;1,1,(IF(ISERROR(R16/Q16),0,(R16/Q16))))</f>
        <v>0.25</v>
      </c>
      <c r="T16" s="196">
        <f>S16*D16</f>
        <v>3.7499999999999999E-2</v>
      </c>
      <c r="U16" s="402" t="s">
        <v>1014</v>
      </c>
      <c r="V16" s="402" t="s">
        <v>1015</v>
      </c>
      <c r="W16" s="402" t="s">
        <v>1016</v>
      </c>
      <c r="X16" s="402" t="s">
        <v>1017</v>
      </c>
      <c r="Y16" s="402" t="s">
        <v>1018</v>
      </c>
      <c r="Z16" s="402" t="s">
        <v>181</v>
      </c>
      <c r="AA16" s="402" t="s">
        <v>182</v>
      </c>
      <c r="AB16" s="402" t="s">
        <v>141</v>
      </c>
      <c r="AC16" s="402" t="s">
        <v>178</v>
      </c>
      <c r="AD16" s="402" t="s">
        <v>1019</v>
      </c>
      <c r="AE16" s="402" t="s">
        <v>90</v>
      </c>
      <c r="AF16" s="406" t="s">
        <v>342</v>
      </c>
      <c r="AG16" s="406">
        <v>2023</v>
      </c>
      <c r="AH16" s="406" t="s">
        <v>342</v>
      </c>
      <c r="AI16" s="407" t="s">
        <v>92</v>
      </c>
      <c r="AJ16" s="407" t="s">
        <v>132</v>
      </c>
      <c r="AK16" s="407" t="s">
        <v>988</v>
      </c>
      <c r="AL16" s="407"/>
      <c r="AM16" s="407"/>
      <c r="AN16" s="407"/>
      <c r="AO16" s="407"/>
      <c r="AP16" s="407"/>
      <c r="AQ16" s="407"/>
      <c r="AR16" s="402" t="s">
        <v>1020</v>
      </c>
      <c r="AS16" s="407"/>
      <c r="AT16" s="408" t="s">
        <v>1021</v>
      </c>
      <c r="AU16" s="409">
        <v>0.25</v>
      </c>
      <c r="AV16" s="583">
        <v>25</v>
      </c>
      <c r="AW16" s="581" t="s">
        <v>1022</v>
      </c>
      <c r="AX16" s="581" t="s">
        <v>1023</v>
      </c>
      <c r="AY16" s="400"/>
      <c r="AZ16" s="400"/>
      <c r="BA16" s="407"/>
      <c r="BB16" s="407"/>
      <c r="BC16" s="400"/>
      <c r="BD16" s="400"/>
      <c r="BE16" s="407"/>
      <c r="BF16" s="407"/>
      <c r="BG16" s="401"/>
      <c r="BH16" s="401"/>
      <c r="BI16" s="407"/>
      <c r="BJ16" s="408"/>
    </row>
    <row r="17" spans="2:63" s="191" customFormat="1" ht="222" customHeight="1" x14ac:dyDescent="0.3">
      <c r="B17" s="610">
        <v>5</v>
      </c>
      <c r="C17" s="402" t="s">
        <v>1024</v>
      </c>
      <c r="D17" s="403">
        <v>0.3</v>
      </c>
      <c r="E17" s="403">
        <v>0.25</v>
      </c>
      <c r="F17" s="403">
        <v>0.25</v>
      </c>
      <c r="G17" s="18">
        <f t="shared" si="0"/>
        <v>1</v>
      </c>
      <c r="H17" s="60">
        <v>0.25</v>
      </c>
      <c r="I17" s="404"/>
      <c r="J17" s="195"/>
      <c r="K17" s="60">
        <v>0.25</v>
      </c>
      <c r="L17" s="60"/>
      <c r="M17" s="195"/>
      <c r="N17" s="60">
        <v>0.25</v>
      </c>
      <c r="O17" s="405" t="s">
        <v>169</v>
      </c>
      <c r="P17" s="195"/>
      <c r="Q17" s="71">
        <f t="shared" si="1"/>
        <v>1</v>
      </c>
      <c r="R17" s="71">
        <f t="shared" si="1"/>
        <v>0.25</v>
      </c>
      <c r="S17" s="52">
        <f>IF((IF(ISERROR(R17/Q17),0,(R17/Q17)))&gt;1,1,(IF(ISERROR(R17/Q17),0,(R17/Q17))))</f>
        <v>0.25</v>
      </c>
      <c r="T17" s="196">
        <f>S17*D17</f>
        <v>7.4999999999999997E-2</v>
      </c>
      <c r="U17" s="402" t="s">
        <v>1025</v>
      </c>
      <c r="V17" s="402" t="s">
        <v>1026</v>
      </c>
      <c r="W17" s="402" t="s">
        <v>1027</v>
      </c>
      <c r="X17" s="402" t="s">
        <v>1028</v>
      </c>
      <c r="Y17" s="402" t="s">
        <v>1029</v>
      </c>
      <c r="Z17" s="402" t="s">
        <v>181</v>
      </c>
      <c r="AA17" s="402" t="s">
        <v>182</v>
      </c>
      <c r="AB17" s="402" t="s">
        <v>141</v>
      </c>
      <c r="AC17" s="402" t="s">
        <v>987</v>
      </c>
      <c r="AD17" s="402" t="s">
        <v>89</v>
      </c>
      <c r="AE17" s="402" t="s">
        <v>90</v>
      </c>
      <c r="AF17" s="406" t="s">
        <v>342</v>
      </c>
      <c r="AG17" s="406">
        <v>2022</v>
      </c>
      <c r="AH17" s="406" t="s">
        <v>342</v>
      </c>
      <c r="AI17" s="407" t="s">
        <v>92</v>
      </c>
      <c r="AJ17" s="407" t="s">
        <v>132</v>
      </c>
      <c r="AK17" s="407" t="s">
        <v>988</v>
      </c>
      <c r="AL17" s="407" t="s">
        <v>169</v>
      </c>
      <c r="AM17" s="407" t="s">
        <v>169</v>
      </c>
      <c r="AN17" s="407" t="s">
        <v>169</v>
      </c>
      <c r="AO17" s="407" t="s">
        <v>169</v>
      </c>
      <c r="AP17" s="407" t="s">
        <v>169</v>
      </c>
      <c r="AQ17" s="407" t="s">
        <v>169</v>
      </c>
      <c r="AR17" s="402" t="s">
        <v>1030</v>
      </c>
      <c r="AS17" s="407" t="s">
        <v>169</v>
      </c>
      <c r="AT17" s="408" t="s">
        <v>980</v>
      </c>
      <c r="AU17" s="409">
        <v>0.25</v>
      </c>
      <c r="AV17" s="583">
        <v>25</v>
      </c>
      <c r="AW17" s="582" t="s">
        <v>1031</v>
      </c>
      <c r="AX17" s="582" t="s">
        <v>1032</v>
      </c>
      <c r="AY17" s="400"/>
      <c r="AZ17" s="400"/>
      <c r="BA17" s="407"/>
      <c r="BB17" s="407"/>
      <c r="BC17" s="400"/>
      <c r="BD17" s="400"/>
      <c r="BE17" s="407"/>
      <c r="BF17" s="407"/>
      <c r="BG17" s="401"/>
      <c r="BH17" s="401"/>
      <c r="BI17" s="407"/>
      <c r="BJ17" s="408"/>
    </row>
    <row r="18" spans="2:63" s="17" customFormat="1" ht="11.65" customHeight="1" x14ac:dyDescent="0.35">
      <c r="B18" s="19"/>
      <c r="C18" s="15"/>
      <c r="D18" s="20"/>
      <c r="E18" s="15"/>
      <c r="F18" s="15"/>
      <c r="G18" s="15"/>
      <c r="H18" s="15"/>
      <c r="I18" s="15"/>
      <c r="J18" s="15"/>
      <c r="K18" s="15"/>
      <c r="L18" s="15"/>
      <c r="M18" s="15"/>
      <c r="N18" s="15"/>
      <c r="O18" s="15"/>
      <c r="P18" s="15"/>
      <c r="Q18" s="15"/>
      <c r="R18" s="15"/>
      <c r="S18" s="15"/>
      <c r="T18" s="15"/>
      <c r="U18" s="15"/>
      <c r="V18" s="15"/>
      <c r="W18" s="15"/>
      <c r="X18" s="15"/>
      <c r="Y18" s="15"/>
      <c r="Z18" s="19"/>
      <c r="AA18" s="16"/>
      <c r="AB18" s="15"/>
      <c r="AC18" s="15"/>
      <c r="AD18" s="15"/>
      <c r="AE18" s="15"/>
      <c r="AF18" s="16"/>
      <c r="AG18" s="16"/>
      <c r="AH18" s="16"/>
      <c r="AI18" s="15"/>
      <c r="AJ18" s="15"/>
      <c r="AK18" s="15"/>
      <c r="AL18" s="16"/>
      <c r="AM18" s="16"/>
      <c r="AN18" s="16"/>
      <c r="AO18" s="16"/>
      <c r="AP18" s="15"/>
      <c r="AQ18" s="15"/>
      <c r="AR18" s="16"/>
      <c r="AS18" s="16"/>
      <c r="AT18" s="16"/>
      <c r="BE18" s="21"/>
      <c r="BF18" s="17">
        <f>12+4+2+6+6+11+4+1+5+2+5+5+8+5</f>
        <v>76</v>
      </c>
      <c r="BK18" s="16"/>
    </row>
    <row r="19" spans="2:63" s="17" customFormat="1" ht="11.65" customHeight="1" x14ac:dyDescent="0.35">
      <c r="B19" s="19"/>
      <c r="C19" s="15"/>
      <c r="D19" s="20"/>
      <c r="E19" s="15"/>
      <c r="F19" s="15"/>
      <c r="G19" s="15"/>
      <c r="H19" s="15"/>
      <c r="I19" s="15"/>
      <c r="J19" s="15"/>
      <c r="K19" s="15"/>
      <c r="L19" s="15"/>
      <c r="M19" s="15"/>
      <c r="N19" s="15"/>
      <c r="O19" s="15"/>
      <c r="P19" s="15"/>
      <c r="Q19" s="15"/>
      <c r="R19" s="15"/>
      <c r="S19" s="15"/>
      <c r="T19" s="15"/>
      <c r="U19" s="15"/>
      <c r="V19" s="15"/>
      <c r="W19" s="15"/>
      <c r="X19" s="15"/>
      <c r="Y19" s="15"/>
      <c r="Z19" s="19"/>
      <c r="AA19" s="16"/>
      <c r="AB19" s="15"/>
      <c r="AC19" s="15"/>
      <c r="AD19" s="15"/>
      <c r="AE19" s="15"/>
      <c r="AF19" s="16"/>
      <c r="AG19" s="16"/>
      <c r="AH19" s="16"/>
      <c r="AI19" s="15"/>
      <c r="AJ19" s="15"/>
      <c r="AK19" s="15"/>
      <c r="AL19" s="16"/>
      <c r="AM19" s="16"/>
      <c r="AN19" s="16"/>
      <c r="AO19" s="16"/>
      <c r="AP19" s="15"/>
      <c r="AQ19" s="15"/>
      <c r="AR19" s="16"/>
      <c r="AS19" s="16"/>
      <c r="AT19" s="16"/>
      <c r="BE19" s="21"/>
      <c r="BK19" s="16"/>
    </row>
    <row r="20" spans="2:63" s="17" customFormat="1" ht="11.65" customHeight="1" x14ac:dyDescent="0.35">
      <c r="B20" s="19"/>
      <c r="C20" s="22"/>
      <c r="D20" s="20"/>
      <c r="E20" s="15"/>
      <c r="F20" s="15"/>
      <c r="G20" s="15"/>
      <c r="H20" s="15"/>
      <c r="I20" s="15"/>
      <c r="J20" s="15"/>
      <c r="K20" s="15"/>
      <c r="L20" s="15"/>
      <c r="M20" s="15"/>
      <c r="N20" s="15"/>
      <c r="O20" s="15"/>
      <c r="P20" s="15"/>
      <c r="Q20" s="15"/>
      <c r="R20" s="15"/>
      <c r="S20" s="15"/>
      <c r="T20" s="15"/>
      <c r="U20" s="15"/>
      <c r="V20" s="15"/>
      <c r="W20" s="15"/>
      <c r="X20" s="15"/>
      <c r="Y20" s="15"/>
      <c r="Z20" s="19"/>
      <c r="AA20" s="16"/>
      <c r="AB20" s="15"/>
      <c r="AC20" s="15"/>
      <c r="AD20" s="15"/>
      <c r="AE20" s="15"/>
      <c r="AF20" s="16"/>
      <c r="AG20" s="16"/>
      <c r="AH20" s="16"/>
      <c r="AI20" s="15"/>
      <c r="AJ20" s="15"/>
      <c r="AK20" s="15"/>
      <c r="AL20" s="16"/>
      <c r="AM20" s="16"/>
      <c r="AN20" s="16"/>
      <c r="AO20" s="16"/>
      <c r="AP20" s="15"/>
      <c r="AQ20" s="15"/>
      <c r="AR20" s="16"/>
      <c r="AS20" s="16"/>
      <c r="AT20" s="16"/>
      <c r="BE20" s="21"/>
      <c r="BK20" s="16"/>
    </row>
    <row r="21" spans="2:63" s="17" customFormat="1" ht="11.65" customHeight="1" x14ac:dyDescent="0.35">
      <c r="B21" s="19"/>
      <c r="C21" s="15"/>
      <c r="D21" s="20"/>
      <c r="E21" s="15"/>
      <c r="F21" s="15"/>
      <c r="G21" s="15"/>
      <c r="H21" s="15"/>
      <c r="I21" s="15"/>
      <c r="J21" s="15"/>
      <c r="K21" s="15"/>
      <c r="L21" s="15"/>
      <c r="M21" s="15"/>
      <c r="N21" s="15"/>
      <c r="O21" s="15"/>
      <c r="P21" s="15"/>
      <c r="Q21" s="15"/>
      <c r="R21" s="15"/>
      <c r="S21" s="15"/>
      <c r="T21" s="15"/>
      <c r="U21" s="15"/>
      <c r="V21" s="15"/>
      <c r="W21" s="15"/>
      <c r="X21" s="15"/>
      <c r="Y21" s="15"/>
      <c r="Z21" s="19"/>
      <c r="AA21" s="16"/>
      <c r="AB21" s="15"/>
      <c r="AC21" s="15"/>
      <c r="AD21" s="15"/>
      <c r="AE21" s="15"/>
      <c r="AF21" s="16"/>
      <c r="AG21" s="16"/>
      <c r="AH21" s="16"/>
      <c r="AI21" s="15"/>
      <c r="AJ21" s="15"/>
      <c r="AK21" s="15"/>
      <c r="AL21" s="16"/>
      <c r="AM21" s="16"/>
      <c r="AN21" s="16"/>
      <c r="AO21" s="16"/>
      <c r="AP21" s="15"/>
      <c r="AQ21" s="15"/>
      <c r="AR21" s="16"/>
      <c r="AS21" s="16"/>
      <c r="AT21" s="16"/>
      <c r="BE21" s="23"/>
      <c r="BK21" s="16"/>
    </row>
    <row r="22" spans="2:63" s="17" customFormat="1" ht="11.65" customHeight="1" x14ac:dyDescent="0.35">
      <c r="B22" s="19"/>
      <c r="C22" s="15"/>
      <c r="D22" s="20"/>
      <c r="E22" s="15"/>
      <c r="F22" s="15"/>
      <c r="G22" s="15"/>
      <c r="H22" s="15"/>
      <c r="I22" s="15"/>
      <c r="J22" s="15"/>
      <c r="K22" s="15"/>
      <c r="L22" s="15"/>
      <c r="M22" s="15"/>
      <c r="N22" s="15"/>
      <c r="O22" s="15"/>
      <c r="P22" s="15"/>
      <c r="Q22" s="15"/>
      <c r="R22" s="15"/>
      <c r="S22" s="15"/>
      <c r="T22" s="15"/>
      <c r="U22" s="15"/>
      <c r="V22" s="15"/>
      <c r="W22" s="15"/>
      <c r="X22" s="15"/>
      <c r="Y22" s="15"/>
      <c r="Z22" s="19"/>
      <c r="AA22" s="16"/>
      <c r="AB22" s="15"/>
      <c r="AC22" s="15"/>
      <c r="AD22" s="15"/>
      <c r="AE22" s="15"/>
      <c r="AF22" s="16"/>
      <c r="AG22" s="16"/>
      <c r="AH22" s="16"/>
      <c r="AI22" s="15"/>
      <c r="AJ22" s="15"/>
      <c r="AK22" s="15"/>
      <c r="AL22" s="16"/>
      <c r="AM22" s="16"/>
      <c r="AN22" s="16"/>
      <c r="AO22" s="16"/>
      <c r="AP22" s="15"/>
      <c r="AQ22" s="15"/>
      <c r="AR22" s="16"/>
      <c r="AS22" s="16"/>
      <c r="AT22" s="16"/>
      <c r="BE22" s="21"/>
      <c r="BK22" s="16"/>
    </row>
    <row r="23" spans="2:63" s="17" customFormat="1" ht="11.65" customHeight="1" x14ac:dyDescent="0.35">
      <c r="B23" s="19"/>
      <c r="C23" s="15"/>
      <c r="D23" s="20"/>
      <c r="E23" s="15"/>
      <c r="F23" s="15"/>
      <c r="G23" s="15"/>
      <c r="H23" s="15"/>
      <c r="I23" s="15"/>
      <c r="J23" s="15"/>
      <c r="K23" s="15"/>
      <c r="L23" s="15"/>
      <c r="M23" s="15"/>
      <c r="N23" s="15"/>
      <c r="O23" s="15"/>
      <c r="P23" s="15"/>
      <c r="Q23" s="15"/>
      <c r="R23" s="15"/>
      <c r="S23" s="15"/>
      <c r="T23" s="15"/>
      <c r="U23" s="15"/>
      <c r="V23" s="15"/>
      <c r="W23" s="15"/>
      <c r="X23" s="15"/>
      <c r="Y23" s="15"/>
      <c r="Z23" s="19"/>
      <c r="AA23" s="16"/>
      <c r="AB23" s="15"/>
      <c r="AC23" s="15"/>
      <c r="AD23" s="15"/>
      <c r="AE23" s="15"/>
      <c r="AF23" s="16"/>
      <c r="AG23" s="16"/>
      <c r="AH23" s="16"/>
      <c r="AI23" s="15"/>
      <c r="AJ23" s="15"/>
      <c r="AK23" s="15"/>
      <c r="AL23" s="16"/>
      <c r="AM23" s="16"/>
      <c r="AN23" s="16"/>
      <c r="AO23" s="16"/>
      <c r="AP23" s="15"/>
      <c r="AQ23" s="15"/>
      <c r="AR23" s="16"/>
      <c r="AS23" s="16"/>
      <c r="AT23" s="16"/>
      <c r="BE23" s="21"/>
      <c r="BK23" s="16"/>
    </row>
    <row r="24" spans="2:63" s="17" customFormat="1" ht="11.65" customHeight="1" x14ac:dyDescent="0.35">
      <c r="B24" s="19"/>
      <c r="C24" s="15"/>
      <c r="D24" s="20"/>
      <c r="E24" s="15"/>
      <c r="F24" s="15"/>
      <c r="G24" s="15"/>
      <c r="H24" s="15"/>
      <c r="I24" s="15"/>
      <c r="J24" s="15"/>
      <c r="K24" s="15"/>
      <c r="L24" s="15"/>
      <c r="M24" s="15"/>
      <c r="N24" s="15"/>
      <c r="O24" s="15"/>
      <c r="P24" s="15"/>
      <c r="Q24" s="15"/>
      <c r="R24" s="15"/>
      <c r="S24" s="15"/>
      <c r="T24" s="15"/>
      <c r="U24" s="15"/>
      <c r="V24" s="15"/>
      <c r="W24" s="15"/>
      <c r="X24" s="15"/>
      <c r="Y24" s="15"/>
      <c r="Z24" s="19"/>
      <c r="AA24" s="16"/>
      <c r="AB24" s="15"/>
      <c r="AC24" s="15"/>
      <c r="AD24" s="15"/>
      <c r="AE24" s="15"/>
      <c r="AF24" s="16"/>
      <c r="AG24" s="16"/>
      <c r="AH24" s="16"/>
      <c r="AI24" s="15"/>
      <c r="AJ24" s="15"/>
      <c r="AK24" s="15"/>
      <c r="AL24" s="16"/>
      <c r="AM24" s="16"/>
      <c r="AN24" s="16"/>
      <c r="AO24" s="16"/>
      <c r="AP24" s="15"/>
      <c r="AQ24" s="15"/>
      <c r="AR24" s="16"/>
      <c r="AS24" s="16"/>
      <c r="AT24" s="16"/>
      <c r="BE24" s="21"/>
      <c r="BK24" s="16"/>
    </row>
    <row r="25" spans="2:63" s="17" customFormat="1" ht="11.65" customHeight="1" x14ac:dyDescent="0.35">
      <c r="B25" s="19"/>
      <c r="C25" s="15"/>
      <c r="D25" s="20"/>
      <c r="E25" s="15"/>
      <c r="F25" s="15"/>
      <c r="G25" s="15"/>
      <c r="H25" s="15"/>
      <c r="I25" s="15"/>
      <c r="J25" s="15"/>
      <c r="K25" s="15"/>
      <c r="L25" s="15"/>
      <c r="M25" s="15"/>
      <c r="N25" s="15"/>
      <c r="O25" s="15"/>
      <c r="P25" s="15"/>
      <c r="Q25" s="15"/>
      <c r="R25" s="15"/>
      <c r="S25" s="15"/>
      <c r="T25" s="15"/>
      <c r="U25" s="15"/>
      <c r="V25" s="15"/>
      <c r="W25" s="15"/>
      <c r="X25" s="15"/>
      <c r="Y25" s="15"/>
      <c r="Z25" s="19"/>
      <c r="AA25" s="16"/>
      <c r="AB25" s="15"/>
      <c r="AC25" s="15"/>
      <c r="AD25" s="15"/>
      <c r="AE25" s="15"/>
      <c r="AF25" s="16"/>
      <c r="AG25" s="16"/>
      <c r="AH25" s="16"/>
      <c r="AI25" s="15"/>
      <c r="AJ25" s="15"/>
      <c r="AK25" s="15"/>
      <c r="AL25" s="16"/>
      <c r="AM25" s="16"/>
      <c r="AN25" s="16"/>
      <c r="AO25" s="16"/>
      <c r="AP25" s="15"/>
      <c r="AQ25" s="15"/>
      <c r="AR25" s="16"/>
      <c r="AS25" s="16"/>
      <c r="AT25" s="16"/>
      <c r="BE25" s="21"/>
      <c r="BK25" s="16"/>
    </row>
    <row r="26" spans="2:63" s="17" customFormat="1" ht="11.65" customHeight="1" x14ac:dyDescent="0.35">
      <c r="B26" s="19"/>
      <c r="C26" s="15"/>
      <c r="D26" s="20"/>
      <c r="E26" s="15"/>
      <c r="F26" s="15"/>
      <c r="G26" s="15"/>
      <c r="H26" s="15"/>
      <c r="I26" s="15"/>
      <c r="J26" s="15"/>
      <c r="K26" s="15"/>
      <c r="L26" s="15"/>
      <c r="M26" s="15"/>
      <c r="N26" s="15"/>
      <c r="O26" s="15"/>
      <c r="P26" s="15"/>
      <c r="Q26" s="15"/>
      <c r="R26" s="15"/>
      <c r="S26" s="15"/>
      <c r="T26" s="15"/>
      <c r="U26" s="15"/>
      <c r="V26" s="15"/>
      <c r="W26" s="15"/>
      <c r="X26" s="15"/>
      <c r="Y26" s="15"/>
      <c r="Z26" s="19"/>
      <c r="AA26" s="16"/>
      <c r="AB26" s="15"/>
      <c r="AC26" s="15"/>
      <c r="AD26" s="15"/>
      <c r="AE26" s="15"/>
      <c r="AF26" s="16"/>
      <c r="AG26" s="16"/>
      <c r="AH26" s="16"/>
      <c r="AI26" s="15"/>
      <c r="AJ26" s="15"/>
      <c r="AK26" s="15"/>
      <c r="AL26" s="16"/>
      <c r="AM26" s="16"/>
      <c r="AN26" s="16"/>
      <c r="AO26" s="16"/>
      <c r="AP26" s="15"/>
      <c r="AQ26" s="15"/>
      <c r="AR26" s="16"/>
      <c r="AS26" s="16"/>
      <c r="AT26" s="16"/>
      <c r="BE26" s="21"/>
      <c r="BK26" s="16"/>
    </row>
    <row r="27" spans="2:63" s="17" customFormat="1" ht="14.15" customHeight="1" x14ac:dyDescent="0.35">
      <c r="B27" s="19"/>
      <c r="C27" s="15"/>
      <c r="D27" s="20"/>
      <c r="E27" s="15"/>
      <c r="F27" s="15"/>
      <c r="G27" s="15"/>
      <c r="H27" s="15"/>
      <c r="I27" s="15"/>
      <c r="J27" s="15"/>
      <c r="K27" s="15"/>
      <c r="L27" s="15"/>
      <c r="M27" s="15"/>
      <c r="N27" s="15"/>
      <c r="O27" s="15"/>
      <c r="P27" s="15"/>
      <c r="Q27" s="15"/>
      <c r="R27" s="15"/>
      <c r="S27" s="15"/>
      <c r="T27" s="15"/>
      <c r="U27" s="15"/>
      <c r="V27" s="15"/>
      <c r="W27" s="15"/>
      <c r="X27" s="15"/>
      <c r="Y27" s="15"/>
      <c r="Z27" s="19"/>
      <c r="AA27" s="16"/>
      <c r="AB27" s="15"/>
      <c r="AC27" s="15"/>
      <c r="AD27" s="15"/>
      <c r="AE27" s="15"/>
      <c r="AF27" s="16"/>
      <c r="AG27" s="16"/>
      <c r="AH27" s="16"/>
      <c r="AI27" s="15"/>
      <c r="AJ27" s="15"/>
      <c r="AK27" s="15"/>
      <c r="AL27" s="16"/>
      <c r="AM27" s="16"/>
      <c r="AN27" s="16"/>
      <c r="AO27" s="16"/>
      <c r="AP27" s="15"/>
      <c r="AQ27" s="15"/>
      <c r="AR27" s="16"/>
      <c r="AS27" s="16"/>
      <c r="AT27" s="16"/>
      <c r="BE27" s="21"/>
      <c r="BK27" s="16"/>
    </row>
    <row r="28" spans="2:63" s="17" customFormat="1" ht="11.65" customHeight="1" x14ac:dyDescent="0.35">
      <c r="B28" s="19"/>
      <c r="C28"/>
      <c r="D28" s="20"/>
      <c r="E28" s="15"/>
      <c r="F28" s="15"/>
      <c r="G28" s="15"/>
      <c r="H28" s="15"/>
      <c r="I28" s="15"/>
      <c r="J28" s="15"/>
      <c r="K28" s="15"/>
      <c r="L28" s="15"/>
      <c r="M28" s="15"/>
      <c r="N28" s="15"/>
      <c r="O28" s="15"/>
      <c r="P28" s="15"/>
      <c r="Q28" s="15"/>
      <c r="R28" s="15"/>
      <c r="S28" s="15"/>
      <c r="T28" s="15"/>
      <c r="U28" s="15"/>
      <c r="V28" s="15"/>
      <c r="W28" s="15"/>
      <c r="X28" s="15"/>
      <c r="Y28" s="15"/>
      <c r="Z28" s="19"/>
      <c r="AA28" s="16"/>
      <c r="AB28" s="15"/>
      <c r="AC28" s="15"/>
      <c r="AD28" s="15"/>
      <c r="AE28" s="15"/>
      <c r="AF28" s="16"/>
      <c r="AG28" s="16"/>
      <c r="AH28" s="16"/>
      <c r="AI28" s="15"/>
      <c r="AJ28" s="15"/>
      <c r="AK28" s="15"/>
      <c r="AL28" s="16"/>
      <c r="AM28" s="16"/>
      <c r="AN28" s="16"/>
      <c r="AO28" s="16"/>
      <c r="AP28" s="15"/>
      <c r="AQ28" s="15"/>
      <c r="AR28" s="16"/>
      <c r="AS28" s="16"/>
      <c r="AT28" s="16"/>
      <c r="BK28" s="16"/>
    </row>
    <row r="29" spans="2:63" s="17" customFormat="1" ht="11.65" customHeight="1" x14ac:dyDescent="0.35">
      <c r="B29" s="19"/>
      <c r="C29" s="15"/>
      <c r="D29" s="20"/>
      <c r="E29" s="15"/>
      <c r="F29" s="15"/>
      <c r="G29" s="15"/>
      <c r="H29" s="15"/>
      <c r="I29" s="15"/>
      <c r="J29" s="15"/>
      <c r="K29" s="15"/>
      <c r="L29" s="15"/>
      <c r="M29" s="15"/>
      <c r="N29" s="15"/>
      <c r="O29" s="15"/>
      <c r="P29" s="15"/>
      <c r="Q29" s="15"/>
      <c r="R29" s="15"/>
      <c r="S29" s="15"/>
      <c r="T29" s="15"/>
      <c r="U29" s="15"/>
      <c r="V29" s="15"/>
      <c r="W29" s="15"/>
      <c r="X29" s="15"/>
      <c r="Y29" s="15"/>
      <c r="Z29" s="19"/>
      <c r="AA29" s="16"/>
      <c r="AB29" s="15"/>
      <c r="AC29" s="15"/>
      <c r="AD29" s="15"/>
      <c r="AE29" s="15"/>
      <c r="AF29" s="16"/>
      <c r="AG29" s="16"/>
      <c r="AH29" s="16"/>
      <c r="AI29" s="15"/>
      <c r="AJ29" s="15"/>
      <c r="AK29" s="15"/>
      <c r="AL29" s="16"/>
      <c r="AM29" s="16"/>
      <c r="AN29" s="16"/>
      <c r="AO29" s="16"/>
      <c r="AP29" s="15"/>
      <c r="AQ29" s="15"/>
      <c r="AR29" s="16"/>
      <c r="AS29" s="16"/>
      <c r="AT29" s="16"/>
      <c r="BK29" s="16"/>
    </row>
    <row r="30" spans="2:63" s="17" customFormat="1" ht="11.65" customHeight="1" x14ac:dyDescent="0.35">
      <c r="B30" s="19"/>
      <c r="C30" s="15"/>
      <c r="D30" s="20"/>
      <c r="E30" s="15"/>
      <c r="F30" s="15"/>
      <c r="G30" s="15"/>
      <c r="H30" s="15"/>
      <c r="I30" s="15"/>
      <c r="J30" s="15"/>
      <c r="K30" s="15"/>
      <c r="L30" s="15"/>
      <c r="M30" s="15"/>
      <c r="N30" s="15"/>
      <c r="O30" s="15"/>
      <c r="P30" s="15"/>
      <c r="Q30" s="15"/>
      <c r="R30" s="15"/>
      <c r="S30" s="15"/>
      <c r="T30" s="15"/>
      <c r="U30" s="15"/>
      <c r="V30" s="15"/>
      <c r="W30" s="15"/>
      <c r="X30" s="15"/>
      <c r="Y30" s="15"/>
      <c r="Z30" s="19"/>
      <c r="AA30" s="16"/>
      <c r="AB30" s="15"/>
      <c r="AC30" s="15"/>
      <c r="AD30" s="15"/>
      <c r="AE30" s="15"/>
      <c r="AF30" s="16"/>
      <c r="AG30" s="16"/>
      <c r="AH30" s="16"/>
      <c r="AI30" s="15"/>
      <c r="AJ30" s="15"/>
      <c r="AK30" s="15"/>
      <c r="AL30" s="16"/>
      <c r="AM30" s="16"/>
      <c r="AN30" s="16"/>
      <c r="AO30" s="16"/>
      <c r="AP30" s="15"/>
      <c r="AQ30" s="15"/>
      <c r="AR30" s="16"/>
      <c r="AS30" s="16"/>
      <c r="AT30" s="16"/>
      <c r="BK30" s="16"/>
    </row>
    <row r="31" spans="2:63" s="17" customFormat="1" ht="11.65" customHeight="1" x14ac:dyDescent="0.35">
      <c r="B31" s="19"/>
      <c r="C31" s="15"/>
      <c r="D31" s="20"/>
      <c r="E31" s="15"/>
      <c r="F31" s="15"/>
      <c r="G31" s="15"/>
      <c r="H31" s="15"/>
      <c r="I31" s="15"/>
      <c r="J31" s="15"/>
      <c r="K31" s="15"/>
      <c r="L31" s="15"/>
      <c r="M31" s="15"/>
      <c r="N31" s="15"/>
      <c r="O31" s="15"/>
      <c r="P31" s="15"/>
      <c r="Q31" s="15"/>
      <c r="R31" s="15"/>
      <c r="S31" s="15"/>
      <c r="T31" s="15"/>
      <c r="U31" s="15"/>
      <c r="V31" s="15"/>
      <c r="W31" s="15"/>
      <c r="X31" s="15"/>
      <c r="Y31" s="15"/>
      <c r="Z31" s="19"/>
      <c r="AA31" s="16"/>
      <c r="AB31" s="15"/>
      <c r="AC31" s="15"/>
      <c r="AD31" s="15"/>
      <c r="AE31" s="15"/>
      <c r="AF31" s="16"/>
      <c r="AG31" s="16"/>
      <c r="AH31" s="16"/>
      <c r="AI31" s="15"/>
      <c r="AJ31" s="15"/>
      <c r="AK31" s="15"/>
      <c r="AL31" s="16"/>
      <c r="AM31" s="16"/>
      <c r="AN31" s="16"/>
      <c r="AO31" s="16"/>
      <c r="AP31" s="15"/>
      <c r="AQ31" s="15"/>
      <c r="AR31" s="16"/>
      <c r="AS31" s="16"/>
      <c r="AT31" s="16"/>
      <c r="BK31" s="16"/>
    </row>
    <row r="32" spans="2:63" s="17" customFormat="1" ht="11.65" customHeight="1" x14ac:dyDescent="0.35">
      <c r="B32" s="19"/>
      <c r="C32" s="15"/>
      <c r="D32" s="20"/>
      <c r="E32" s="15"/>
      <c r="F32" s="15"/>
      <c r="G32" s="15"/>
      <c r="H32" s="15"/>
      <c r="I32" s="15"/>
      <c r="J32" s="15"/>
      <c r="K32" s="15"/>
      <c r="L32" s="15"/>
      <c r="M32" s="15"/>
      <c r="N32" s="15"/>
      <c r="O32" s="15"/>
      <c r="P32" s="15"/>
      <c r="Q32" s="15"/>
      <c r="R32" s="15"/>
      <c r="S32" s="15"/>
      <c r="T32" s="15"/>
      <c r="U32" s="15"/>
      <c r="V32" s="15"/>
      <c r="W32" s="15"/>
      <c r="X32" s="15"/>
      <c r="Y32" s="15"/>
      <c r="Z32" s="19"/>
      <c r="AA32" s="16"/>
      <c r="AB32" s="15"/>
      <c r="AC32" s="15"/>
      <c r="AD32" s="15"/>
      <c r="AE32" s="15"/>
      <c r="AF32" s="16"/>
      <c r="AG32" s="16"/>
      <c r="AH32" s="16"/>
      <c r="AI32" s="15"/>
      <c r="AJ32" s="15"/>
      <c r="AK32" s="15"/>
      <c r="AL32" s="16"/>
      <c r="AM32" s="16"/>
      <c r="AN32" s="16"/>
      <c r="AO32" s="16"/>
      <c r="AP32" s="15"/>
      <c r="AQ32" s="15"/>
      <c r="AR32" s="16"/>
      <c r="AS32" s="16"/>
      <c r="AT32" s="16"/>
      <c r="BK32" s="16"/>
    </row>
    <row r="33" spans="2:63" s="17" customFormat="1" ht="12.65" customHeight="1" x14ac:dyDescent="0.35">
      <c r="B33" s="19"/>
      <c r="C33" s="15"/>
      <c r="D33" s="20"/>
      <c r="E33" s="15"/>
      <c r="F33" s="15"/>
      <c r="G33" s="15"/>
      <c r="H33" s="15"/>
      <c r="I33" s="15"/>
      <c r="J33" s="15"/>
      <c r="K33" s="15"/>
      <c r="L33" s="15"/>
      <c r="M33" s="15"/>
      <c r="N33" s="15"/>
      <c r="O33" s="15"/>
      <c r="P33" s="15"/>
      <c r="Q33" s="15"/>
      <c r="R33" s="15"/>
      <c r="S33" s="15"/>
      <c r="T33" s="15"/>
      <c r="U33" s="15"/>
      <c r="V33" s="15"/>
      <c r="W33" s="15"/>
      <c r="X33" s="15"/>
      <c r="Y33" s="15"/>
      <c r="Z33" s="19"/>
      <c r="AA33" s="16"/>
      <c r="AB33" s="15"/>
      <c r="AC33" s="15"/>
      <c r="AD33" s="15"/>
      <c r="AE33" s="15"/>
      <c r="AF33" s="16"/>
      <c r="AG33" s="16"/>
      <c r="AH33" s="16"/>
      <c r="AI33" s="15"/>
      <c r="AJ33" s="15"/>
      <c r="AK33" s="15"/>
      <c r="AL33" s="16"/>
      <c r="AM33" s="16"/>
      <c r="AN33" s="16"/>
      <c r="AO33" s="16"/>
      <c r="AP33" s="15"/>
      <c r="AQ33" s="15"/>
      <c r="AR33" s="16"/>
      <c r="AS33" s="16"/>
      <c r="AT33" s="16"/>
      <c r="BK33" s="16"/>
    </row>
    <row r="34" spans="2:63" s="17" customFormat="1" ht="12.65" customHeight="1" x14ac:dyDescent="0.35">
      <c r="B34" s="19"/>
      <c r="C34" s="15"/>
      <c r="D34" s="20"/>
      <c r="E34" s="15"/>
      <c r="F34" s="15"/>
      <c r="G34" s="15"/>
      <c r="H34" s="15"/>
      <c r="I34" s="15"/>
      <c r="J34" s="15"/>
      <c r="K34" s="15"/>
      <c r="L34" s="15"/>
      <c r="M34" s="15"/>
      <c r="N34" s="15"/>
      <c r="O34" s="15"/>
      <c r="P34" s="15"/>
      <c r="Q34" s="15"/>
      <c r="R34" s="15"/>
      <c r="S34" s="15"/>
      <c r="T34" s="15"/>
      <c r="U34" s="15"/>
      <c r="V34" s="15"/>
      <c r="W34" s="15"/>
      <c r="X34" s="15"/>
      <c r="Y34" s="15"/>
      <c r="Z34" s="19"/>
      <c r="AA34" s="16"/>
      <c r="AB34" s="15"/>
      <c r="AC34" s="15"/>
      <c r="AD34" s="15"/>
      <c r="AE34" s="15"/>
      <c r="AF34" s="16"/>
      <c r="AG34" s="16"/>
      <c r="AH34" s="16"/>
      <c r="AI34" s="15"/>
      <c r="AJ34" s="15"/>
      <c r="AK34" s="15"/>
      <c r="AL34" s="16"/>
      <c r="AM34" s="16"/>
      <c r="AN34" s="16"/>
      <c r="AO34" s="16"/>
      <c r="AP34" s="15"/>
      <c r="AQ34" s="15"/>
      <c r="AR34" s="16"/>
      <c r="AS34" s="16"/>
      <c r="AT34" s="16"/>
      <c r="BK34" s="16"/>
    </row>
    <row r="35" spans="2:63" s="17" customFormat="1" ht="11.65" customHeight="1" x14ac:dyDescent="0.35">
      <c r="B35" s="19"/>
      <c r="C35" s="15"/>
      <c r="D35" s="20"/>
      <c r="E35" s="15"/>
      <c r="F35" s="15"/>
      <c r="G35" s="15"/>
      <c r="H35" s="15"/>
      <c r="I35" s="15"/>
      <c r="J35" s="15"/>
      <c r="K35" s="15"/>
      <c r="L35" s="15"/>
      <c r="M35" s="15"/>
      <c r="N35" s="15"/>
      <c r="O35" s="15"/>
      <c r="P35" s="15"/>
      <c r="Q35" s="15"/>
      <c r="R35" s="15"/>
      <c r="S35" s="15"/>
      <c r="T35" s="15"/>
      <c r="U35" s="15"/>
      <c r="V35" s="15"/>
      <c r="W35" s="15"/>
      <c r="X35" s="15"/>
      <c r="Y35" s="15"/>
      <c r="Z35" s="19"/>
      <c r="AA35" s="16"/>
      <c r="AB35" s="15"/>
      <c r="AC35" s="15"/>
      <c r="AD35" s="15"/>
      <c r="AE35" s="15"/>
      <c r="AF35" s="16"/>
      <c r="AG35" s="16"/>
      <c r="AH35" s="16"/>
      <c r="AI35" s="15"/>
      <c r="AJ35" s="15"/>
      <c r="AK35" s="15"/>
      <c r="AL35" s="16"/>
      <c r="AM35" s="16"/>
      <c r="AN35" s="16"/>
      <c r="AO35" s="16"/>
      <c r="AP35" s="15"/>
      <c r="AQ35" s="15"/>
      <c r="AR35" s="16"/>
      <c r="AS35" s="16"/>
      <c r="AT35" s="16"/>
      <c r="BK35" s="16"/>
    </row>
    <row r="36" spans="2:63" s="17" customFormat="1" ht="11.65" customHeight="1" x14ac:dyDescent="0.35">
      <c r="B36" s="19"/>
      <c r="C36" s="15"/>
      <c r="D36" s="20"/>
      <c r="E36" s="15"/>
      <c r="F36" s="15"/>
      <c r="G36" s="15"/>
      <c r="H36" s="15"/>
      <c r="I36" s="15"/>
      <c r="J36" s="15"/>
      <c r="K36" s="15"/>
      <c r="L36" s="15"/>
      <c r="M36" s="15"/>
      <c r="N36" s="15"/>
      <c r="O36" s="15"/>
      <c r="P36" s="15"/>
      <c r="Q36" s="15"/>
      <c r="R36" s="15"/>
      <c r="S36" s="15"/>
      <c r="T36" s="15"/>
      <c r="U36" s="15"/>
      <c r="V36" s="15"/>
      <c r="W36" s="15"/>
      <c r="X36" s="15"/>
      <c r="Y36" s="15"/>
      <c r="Z36" s="19"/>
      <c r="AA36" s="16"/>
      <c r="AB36" s="15"/>
      <c r="AC36" s="15"/>
      <c r="AD36" s="15"/>
      <c r="AE36" s="15"/>
      <c r="AF36" s="16"/>
      <c r="AG36" s="16"/>
      <c r="AH36" s="16"/>
      <c r="AI36" s="15"/>
      <c r="AJ36" s="15"/>
      <c r="AK36" s="15"/>
      <c r="AL36" s="16"/>
      <c r="AM36" s="16"/>
      <c r="AN36" s="16"/>
      <c r="AO36" s="16"/>
      <c r="AP36" s="15"/>
      <c r="AQ36" s="15"/>
      <c r="AR36" s="16"/>
      <c r="AS36" s="16"/>
      <c r="AT36" s="16"/>
      <c r="BK36" s="16"/>
    </row>
    <row r="37" spans="2:63" s="17" customFormat="1" ht="14.15" customHeight="1" x14ac:dyDescent="0.35">
      <c r="C37" s="16"/>
      <c r="D37" s="16"/>
      <c r="E37" s="16"/>
      <c r="F37" s="16"/>
      <c r="G37" s="16"/>
      <c r="H37" s="16"/>
      <c r="I37" s="16"/>
      <c r="J37" s="16"/>
      <c r="K37" s="16"/>
      <c r="L37" s="16"/>
      <c r="M37" s="16"/>
      <c r="N37" s="16"/>
      <c r="O37" s="16"/>
      <c r="P37" s="16"/>
      <c r="Q37" s="16"/>
      <c r="R37" s="16"/>
      <c r="S37" s="16"/>
      <c r="T37" s="16"/>
      <c r="U37" s="16"/>
      <c r="V37" s="16"/>
      <c r="W37" s="16"/>
      <c r="X37" s="16"/>
      <c r="Y37" s="16"/>
      <c r="Z37" s="19"/>
      <c r="AA37" s="16"/>
      <c r="AB37" s="15"/>
      <c r="AC37" s="15"/>
      <c r="AD37" s="15"/>
      <c r="AE37" s="15"/>
      <c r="AF37" s="16"/>
      <c r="AG37" s="16"/>
      <c r="AH37" s="16"/>
      <c r="AI37" s="15"/>
      <c r="AJ37" s="15"/>
      <c r="AK37" s="15"/>
      <c r="AL37" s="16"/>
      <c r="AM37" s="16"/>
      <c r="AN37" s="16"/>
      <c r="AO37" s="16"/>
      <c r="AP37" s="15"/>
      <c r="AQ37" s="15"/>
      <c r="AR37" s="16"/>
      <c r="AS37" s="16"/>
      <c r="AT37" s="16"/>
      <c r="BK37" s="16"/>
    </row>
    <row r="38" spans="2:63" s="17" customFormat="1" ht="11.65" customHeight="1" x14ac:dyDescent="0.35">
      <c r="C38" s="16"/>
      <c r="D38" s="16"/>
      <c r="E38" s="16"/>
      <c r="F38" s="16"/>
      <c r="G38" s="16"/>
      <c r="H38" s="16"/>
      <c r="I38" s="16"/>
      <c r="J38" s="16"/>
      <c r="K38" s="16"/>
      <c r="L38" s="16"/>
      <c r="M38" s="16"/>
      <c r="N38" s="16"/>
      <c r="O38" s="16"/>
      <c r="P38" s="16"/>
      <c r="Q38" s="16"/>
      <c r="R38" s="16"/>
      <c r="S38" s="16"/>
      <c r="T38" s="16"/>
      <c r="U38" s="16"/>
      <c r="V38" s="16"/>
      <c r="W38" s="16"/>
      <c r="X38" s="16"/>
      <c r="Y38" s="16"/>
      <c r="Z38" s="19"/>
      <c r="AA38" s="16"/>
      <c r="AB38" s="15"/>
      <c r="AC38" s="15"/>
      <c r="AD38" s="15"/>
      <c r="AE38" s="15"/>
      <c r="AF38" s="16"/>
      <c r="AG38" s="16"/>
      <c r="AH38" s="16"/>
      <c r="AI38" s="15"/>
      <c r="AJ38" s="15"/>
      <c r="AK38" s="15"/>
      <c r="AL38" s="16"/>
      <c r="AM38" s="16"/>
      <c r="AN38" s="16"/>
      <c r="AO38" s="16"/>
      <c r="AP38" s="15"/>
      <c r="AQ38" s="15"/>
      <c r="AR38" s="16"/>
      <c r="AS38" s="16"/>
      <c r="AT38" s="16"/>
      <c r="BK38" s="16"/>
    </row>
    <row r="39" spans="2:63" s="17" customFormat="1" ht="11.65" customHeight="1" x14ac:dyDescent="0.35">
      <c r="C39" s="16"/>
      <c r="D39" s="16"/>
      <c r="E39" s="16"/>
      <c r="F39" s="16"/>
      <c r="G39" s="16"/>
      <c r="H39" s="16"/>
      <c r="I39" s="16"/>
      <c r="J39" s="16"/>
      <c r="K39" s="16"/>
      <c r="L39" s="16"/>
      <c r="M39" s="16"/>
      <c r="N39" s="16"/>
      <c r="O39" s="16"/>
      <c r="P39" s="16"/>
      <c r="Q39" s="16"/>
      <c r="R39" s="16"/>
      <c r="S39" s="16"/>
      <c r="T39" s="16"/>
      <c r="U39" s="16"/>
      <c r="V39" s="16"/>
      <c r="W39" s="16"/>
      <c r="X39" s="16"/>
      <c r="Y39" s="16"/>
      <c r="Z39" s="19"/>
      <c r="AA39" s="16"/>
      <c r="AB39" s="15"/>
      <c r="AC39" s="15"/>
      <c r="AD39" s="15"/>
      <c r="AE39" s="15"/>
      <c r="AF39" s="16"/>
      <c r="AG39" s="16"/>
      <c r="AH39" s="16"/>
      <c r="AI39" s="15"/>
      <c r="AJ39" s="15"/>
      <c r="AK39" s="15"/>
      <c r="AL39" s="16"/>
      <c r="AM39" s="16"/>
      <c r="AN39" s="16"/>
      <c r="AO39" s="16"/>
      <c r="AP39" s="15"/>
      <c r="AQ39" s="15"/>
      <c r="AR39" s="16"/>
      <c r="AS39" s="16"/>
      <c r="AT39" s="16"/>
      <c r="BK39" s="16"/>
    </row>
    <row r="40" spans="2:63" s="17" customFormat="1" ht="11.65" customHeight="1" x14ac:dyDescent="0.35">
      <c r="C40" s="16"/>
      <c r="D40" s="16"/>
      <c r="E40" s="16"/>
      <c r="F40" s="16"/>
      <c r="G40" s="16"/>
      <c r="H40" s="16"/>
      <c r="I40" s="16"/>
      <c r="J40" s="16"/>
      <c r="K40" s="16"/>
      <c r="L40" s="16"/>
      <c r="M40" s="16"/>
      <c r="N40" s="16"/>
      <c r="O40" s="16"/>
      <c r="P40" s="16"/>
      <c r="Q40" s="16"/>
      <c r="R40" s="16"/>
      <c r="S40" s="16"/>
      <c r="T40" s="16"/>
      <c r="U40" s="16"/>
      <c r="V40" s="16"/>
      <c r="W40" s="16"/>
      <c r="X40" s="16"/>
      <c r="Y40" s="16"/>
      <c r="Z40" s="19"/>
      <c r="AA40" s="16"/>
      <c r="AB40" s="15"/>
      <c r="AC40" s="15"/>
      <c r="AD40" s="15"/>
      <c r="AE40" s="15"/>
      <c r="AF40" s="16"/>
      <c r="AG40" s="16"/>
      <c r="AH40" s="16"/>
      <c r="AI40" s="15"/>
      <c r="AJ40" s="15"/>
      <c r="AK40" s="15"/>
      <c r="AL40" s="16"/>
      <c r="AM40" s="16"/>
      <c r="AN40" s="16"/>
      <c r="AO40" s="16"/>
      <c r="AP40" s="15"/>
      <c r="AQ40" s="15"/>
      <c r="AR40" s="16"/>
      <c r="AS40" s="16"/>
      <c r="AT40" s="16"/>
      <c r="BK40" s="16"/>
    </row>
  </sheetData>
  <sheetProtection selectLockedCells="1" selectUnlockedCells="1"/>
  <mergeCells count="58">
    <mergeCell ref="AU9:BJ9"/>
    <mergeCell ref="AJ2:AU2"/>
    <mergeCell ref="AJ3:AU3"/>
    <mergeCell ref="AJ4:AU4"/>
    <mergeCell ref="C5:Q6"/>
    <mergeCell ref="R5:AI6"/>
    <mergeCell ref="AJ5:AU6"/>
    <mergeCell ref="AU7:BJ8"/>
    <mergeCell ref="B9:AT9"/>
    <mergeCell ref="AM7:AT7"/>
    <mergeCell ref="B8:C8"/>
    <mergeCell ref="D8:AL8"/>
    <mergeCell ref="AN8:AT8"/>
    <mergeCell ref="B7:C7"/>
    <mergeCell ref="D7:Z7"/>
    <mergeCell ref="AA7:AB7"/>
    <mergeCell ref="AC7:AJ7"/>
    <mergeCell ref="AK7:AL7"/>
    <mergeCell ref="U10:AT10"/>
    <mergeCell ref="B10:D10"/>
    <mergeCell ref="E10:T10"/>
    <mergeCell ref="AU10:BJ10"/>
    <mergeCell ref="B11:B12"/>
    <mergeCell ref="C11:C12"/>
    <mergeCell ref="D11:D12"/>
    <mergeCell ref="E11:G11"/>
    <mergeCell ref="H11:J11"/>
    <mergeCell ref="K11:M11"/>
    <mergeCell ref="N11:P11"/>
    <mergeCell ref="Q11:S11"/>
    <mergeCell ref="U11:U12"/>
    <mergeCell ref="V11:V12"/>
    <mergeCell ref="W11:W12"/>
    <mergeCell ref="X11:Y11"/>
    <mergeCell ref="Z11:Z12"/>
    <mergeCell ref="AA11:AA12"/>
    <mergeCell ref="AB11:AB12"/>
    <mergeCell ref="AC11:AC12"/>
    <mergeCell ref="AD11:AD12"/>
    <mergeCell ref="AE11:AE12"/>
    <mergeCell ref="AF11:AH11"/>
    <mergeCell ref="AI11:AI12"/>
    <mergeCell ref="AJ11:AJ12"/>
    <mergeCell ref="AK11:AQ11"/>
    <mergeCell ref="BC11:BF11"/>
    <mergeCell ref="BG11:BJ11"/>
    <mergeCell ref="AR11:AR12"/>
    <mergeCell ref="AS11:AS12"/>
    <mergeCell ref="AT11:AT12"/>
    <mergeCell ref="AU11:AX11"/>
    <mergeCell ref="AY11:BB11"/>
    <mergeCell ref="B2:B6"/>
    <mergeCell ref="AV2:BJ2"/>
    <mergeCell ref="AV3:BJ3"/>
    <mergeCell ref="AV4:BJ4"/>
    <mergeCell ref="AV5:BJ6"/>
    <mergeCell ref="C2:Q4"/>
    <mergeCell ref="R2:AI4"/>
  </mergeCells>
  <conditionalFormatting sqref="G13:G17">
    <cfRule type="colorScale" priority="41">
      <colorScale>
        <cfvo type="min"/>
        <cfvo type="max"/>
        <color theme="0"/>
        <color theme="0"/>
      </colorScale>
    </cfRule>
    <cfRule type="colorScale" priority="42">
      <colorScale>
        <cfvo type="min"/>
        <cfvo type="max"/>
        <color theme="0"/>
        <color rgb="FFFFEF9C"/>
      </colorScale>
    </cfRule>
    <cfRule type="cellIs" dxfId="267" priority="43" stopIfTrue="1" operator="between">
      <formula>0.9</formula>
      <formula>1.05</formula>
    </cfRule>
    <cfRule type="cellIs" dxfId="266" priority="44" stopIfTrue="1" operator="between">
      <formula>0.7</formula>
      <formula>0.8999</formula>
    </cfRule>
    <cfRule type="cellIs" dxfId="265" priority="45" stopIfTrue="1" operator="between">
      <formula>0</formula>
      <formula>0.699</formula>
    </cfRule>
    <cfRule type="cellIs" dxfId="264" priority="46" stopIfTrue="1" operator="greaterThan">
      <formula>1.05</formula>
    </cfRule>
    <cfRule type="cellIs" dxfId="263" priority="47" stopIfTrue="1" operator="between">
      <formula>0.9</formula>
      <formula>1.05</formula>
    </cfRule>
    <cfRule type="cellIs" dxfId="262" priority="48" stopIfTrue="1" operator="between">
      <formula>0.7</formula>
      <formula>0.8999</formula>
    </cfRule>
    <cfRule type="cellIs" dxfId="261" priority="49" stopIfTrue="1" operator="between">
      <formula>0</formula>
      <formula>0.699</formula>
    </cfRule>
    <cfRule type="cellIs" dxfId="260" priority="50" stopIfTrue="1" operator="greaterThan">
      <formula>1.05</formula>
    </cfRule>
  </conditionalFormatting>
  <conditionalFormatting sqref="H13:I17 K13:L17 N13:O17">
    <cfRule type="colorScale" priority="60">
      <colorScale>
        <cfvo type="min"/>
        <cfvo type="max"/>
        <color theme="0"/>
        <color theme="0" tint="-4.9989318521683403E-2"/>
      </colorScale>
    </cfRule>
  </conditionalFormatting>
  <conditionalFormatting sqref="S13">
    <cfRule type="colorScale" priority="11">
      <colorScale>
        <cfvo type="min"/>
        <cfvo type="max"/>
        <color theme="0"/>
        <color theme="0"/>
      </colorScale>
    </cfRule>
    <cfRule type="cellIs" dxfId="259" priority="12" stopIfTrue="1" operator="between">
      <formula>0.9</formula>
      <formula>1.05</formula>
    </cfRule>
    <cfRule type="cellIs" dxfId="258" priority="13" stopIfTrue="1" operator="between">
      <formula>0.7</formula>
      <formula>0.8999</formula>
    </cfRule>
    <cfRule type="cellIs" dxfId="257" priority="14" stopIfTrue="1" operator="between">
      <formula>0</formula>
      <formula>0.699</formula>
    </cfRule>
    <cfRule type="cellIs" dxfId="256" priority="15" stopIfTrue="1" operator="greaterThan">
      <formula>1.05</formula>
    </cfRule>
    <cfRule type="cellIs" dxfId="255" priority="16" stopIfTrue="1" operator="between">
      <formula>0.9</formula>
      <formula>1.05</formula>
    </cfRule>
    <cfRule type="cellIs" dxfId="254" priority="17" stopIfTrue="1" operator="between">
      <formula>0.7</formula>
      <formula>0.8999</formula>
    </cfRule>
    <cfRule type="cellIs" dxfId="253" priority="18" stopIfTrue="1" operator="between">
      <formula>0</formula>
      <formula>0.699</formula>
    </cfRule>
    <cfRule type="cellIs" dxfId="252" priority="19" stopIfTrue="1" operator="greaterThan">
      <formula>1.05</formula>
    </cfRule>
    <cfRule type="colorScale" priority="20">
      <colorScale>
        <cfvo type="min"/>
        <cfvo type="max"/>
        <color theme="0"/>
        <color theme="0" tint="-4.9989318521683403E-2"/>
      </colorScale>
    </cfRule>
  </conditionalFormatting>
  <conditionalFormatting sqref="S14:S17">
    <cfRule type="colorScale" priority="1">
      <colorScale>
        <cfvo type="min"/>
        <cfvo type="max"/>
        <color theme="0"/>
        <color theme="0"/>
      </colorScale>
    </cfRule>
    <cfRule type="cellIs" dxfId="251" priority="2" stopIfTrue="1" operator="between">
      <formula>0.9</formula>
      <formula>1.05</formula>
    </cfRule>
    <cfRule type="cellIs" dxfId="250" priority="3" stopIfTrue="1" operator="between">
      <formula>0.7</formula>
      <formula>0.8999</formula>
    </cfRule>
    <cfRule type="cellIs" dxfId="249" priority="4" stopIfTrue="1" operator="between">
      <formula>0</formula>
      <formula>0.699</formula>
    </cfRule>
    <cfRule type="cellIs" dxfId="248" priority="5" stopIfTrue="1" operator="greaterThan">
      <formula>1.05</formula>
    </cfRule>
    <cfRule type="cellIs" dxfId="247" priority="6" stopIfTrue="1" operator="between">
      <formula>0.9</formula>
      <formula>1.05</formula>
    </cfRule>
    <cfRule type="cellIs" dxfId="246" priority="7" stopIfTrue="1" operator="between">
      <formula>0.7</formula>
      <formula>0.8999</formula>
    </cfRule>
    <cfRule type="cellIs" dxfId="245" priority="8" stopIfTrue="1" operator="between">
      <formula>0</formula>
      <formula>0.699</formula>
    </cfRule>
    <cfRule type="cellIs" dxfId="244" priority="9" stopIfTrue="1" operator="greaterThan">
      <formula>1.05</formula>
    </cfRule>
    <cfRule type="colorScale" priority="10">
      <colorScale>
        <cfvo type="min"/>
        <cfvo type="max"/>
        <color theme="0"/>
        <color theme="0" tint="-4.9989318521683403E-2"/>
      </colorScale>
    </cfRule>
  </conditionalFormatting>
  <dataValidations count="10">
    <dataValidation operator="equal" allowBlank="1" showErrorMessage="1" sqref="AK7">
      <formula1>0</formula1>
      <formula2>0</formula2>
    </dataValidation>
    <dataValidation type="list" operator="equal" allowBlank="1" showErrorMessage="1" sqref="AB14:AB40">
      <formula1>"Alcaldía Local,Central,Sectorial,"</formula1>
      <formula2>0</formula2>
    </dataValidation>
    <dataValidation type="list" operator="equal" allowBlank="1" showErrorMessage="1" sqref="AC14:AC40">
      <formula1>"Coeficiente,Índice o razón,Porcentaje,Tasa,Valor absoluto"</formula1>
      <formula2>0</formula2>
    </dataValidation>
    <dataValidation type="list" operator="equal" allowBlank="1" showErrorMessage="1" sqref="AD14:AD40">
      <formula1>"Diario,Semanal,Mensual,Bimestral ,Trimestral,Semestral ,Anual"</formula1>
      <formula2>0</formula2>
    </dataValidation>
    <dataValidation type="list" operator="equal" allowBlank="1" showErrorMessage="1" sqref="AE14:AE40">
      <formula1>"Alta ,Media ,Baja"</formula1>
      <formula2>0</formula2>
    </dataValidation>
    <dataValidation type="list" operator="equal" allowBlank="1" showErrorMessage="1" sqref="AI14:AI40">
      <formula1>"Gestión"</formula1>
      <formula2>0</formula2>
    </dataValidation>
    <dataValidation type="list" operator="equal" allowBlank="1" showErrorMessage="1" sqref="AJ14:AJ40">
      <formula1>",Distrital ,Dsitrital-Rural ,Distrital- Urbano,Entidad ,Localidad,UPZ,Departamental,Regional,Nacional"</formula1>
      <formula2>0</formula2>
    </dataValidation>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'C:\Users\luis.arias\Documents\VIGENCIA 2023\PLAN DE ACCION -POA\DIRECCION JURICA CONTRACTUAL\[POA 2023.xlsx]datos'!#REF!</xm:f>
          </x14:formula1>
          <xm:sqref>AO16:AO17 AM7:AT7 AK16:AK17</xm:sqref>
        </x14:dataValidation>
        <x14:dataValidation type="list" operator="equal" allowBlank="1" showErrorMessage="1">
          <x14:formula1>
            <xm:f>'C:\Users\luis.arias\Documents\VIGENCIA 2023\PLAN DE ACCION -POA\DIRECCION JURICA CONTRACTUAL\[POA 2023.xlsx]datos'!#REF!</xm:f>
          </x14:formula1>
          <xm:sqref>AP16:AQ17</xm:sqref>
        </x14:dataValidation>
        <x14:dataValidation type="list" operator="equal" allowBlank="1" showErrorMessage="1">
          <x14:formula1>
            <xm:f>'C:\Users\lexly.erazo\Downloads\[POA-2023  SEGUNDAS INSTANCIAS.xlsx]datos'!#REF!</xm:f>
          </x14:formula1>
          <xm:sqref>AP15:AQ15</xm:sqref>
        </x14:dataValidation>
        <x14:dataValidation type="list" allowBlank="1" showInputMessage="1" showErrorMessage="1">
          <x14:formula1>
            <xm:f>'C:\Users\lexly.erazo\Downloads\[POA-2023  SEGUNDAS INSTANCIAS.xlsx]datos'!#REF!</xm:f>
          </x14:formula1>
          <xm:sqref>AO15 AK15</xm:sqref>
        </x14:dataValidation>
        <x14:dataValidation type="list" operator="equal" allowBlank="1" showErrorMessage="1">
          <x14:formula1>
            <xm:f>'C:\Users\lexly.erazo\Downloads\[POA-2023 (2).xlsx]datos'!#REF!</xm:f>
          </x14:formula1>
          <xm:sqref>AP14:AQ14</xm:sqref>
        </x14:dataValidation>
        <x14:dataValidation type="list" allowBlank="1" showInputMessage="1" showErrorMessage="1">
          <x14:formula1>
            <xm:f>'C:\Users\lexly.erazo\Downloads\[POA-2023 (2).xlsx]datos'!#REF!</xm:f>
          </x14:formula1>
          <xm:sqref>AO14 AK14</xm:sqref>
        </x14:dataValidation>
        <x14:dataValidation type="list" errorStyle="information" operator="equal" showInputMessage="1" showErrorMessage="1" prompt="Escoja el Proceso del Menú desplegable">
          <x14:formula1>
            <xm:f>'C:\Users\luis.arias\Documents\VIGENCIA 2023\PLAN DE ACCION -POA\DIRECCION JURICA CONTRACTUAL\[POA 2023.xlsx]datos'!#REF!</xm:f>
          </x14:formula1>
          <xm:sqref>D7:Z7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topLeftCell="B11" zoomScale="70" zoomScaleNormal="70" workbookViewId="0">
      <selection activeCell="D19" sqref="D19"/>
    </sheetView>
  </sheetViews>
  <sheetFormatPr baseColWidth="10" defaultColWidth="20.54296875" defaultRowHeight="12.75" customHeight="1" x14ac:dyDescent="0.35"/>
  <cols>
    <col min="1" max="1" width="4.7265625" customWidth="1"/>
    <col min="2" max="2" width="13.81640625" style="16" customWidth="1"/>
    <col min="3" max="3" width="43.26953125" style="16" customWidth="1"/>
    <col min="4" max="4" width="9.1796875" style="16" customWidth="1"/>
    <col min="5" max="5" width="8.453125" style="16" customWidth="1"/>
    <col min="6" max="6" width="9.54296875" style="16" customWidth="1"/>
    <col min="7" max="7" width="16.7265625" style="16" customWidth="1"/>
    <col min="8" max="8" width="9.54296875" style="16" customWidth="1"/>
    <col min="9" max="9" width="8" style="16" customWidth="1"/>
    <col min="10" max="10" width="16.54296875" style="16" customWidth="1"/>
    <col min="11" max="11" width="11" style="16" customWidth="1"/>
    <col min="12" max="13" width="12" style="16" customWidth="1"/>
    <col min="14" max="14" width="10.1796875" style="16" customWidth="1"/>
    <col min="15" max="15" width="10.7265625" style="16" customWidth="1"/>
    <col min="16" max="16" width="10.81640625" style="16" customWidth="1"/>
    <col min="17" max="17" width="11" style="16" customWidth="1"/>
    <col min="18" max="18" width="13" style="16" customWidth="1"/>
    <col min="19" max="19" width="11.54296875" style="16" customWidth="1"/>
    <col min="20" max="20" width="11" style="16" customWidth="1"/>
    <col min="21" max="21" width="28.453125" style="16" customWidth="1"/>
    <col min="22" max="22" width="31.26953125" style="16" customWidth="1"/>
    <col min="23" max="23" width="20.54296875" style="16" customWidth="1"/>
    <col min="24" max="24" width="26.453125" style="16" customWidth="1"/>
    <col min="25" max="25" width="40.7265625" style="16" customWidth="1"/>
    <col min="26" max="31" width="20.54296875" style="17" customWidth="1"/>
    <col min="32" max="32" width="26.7265625" style="17" customWidth="1"/>
    <col min="33" max="36" width="20.54296875" style="17" customWidth="1"/>
    <col min="37" max="37" width="33.81640625" style="17" customWidth="1"/>
    <col min="38" max="41" width="20.54296875" style="17" customWidth="1"/>
    <col min="42" max="42" width="29.1796875" style="17" customWidth="1"/>
    <col min="43" max="43" width="24.453125" style="17" customWidth="1"/>
    <col min="44" max="44" width="25.7265625" style="17" customWidth="1"/>
    <col min="45" max="48" width="20.54296875" style="17" customWidth="1"/>
    <col min="49" max="49" width="43.453125" style="17" customWidth="1"/>
    <col min="50" max="50" width="33.7265625" style="16" customWidth="1"/>
    <col min="51" max="54" width="20.54296875" style="16" customWidth="1"/>
    <col min="55" max="55" width="8.7265625" style="16" customWidth="1"/>
    <col min="56" max="56" width="9" style="16" customWidth="1"/>
    <col min="57" max="57" width="39" style="16" customWidth="1"/>
    <col min="58" max="58" width="32.1796875" style="16" customWidth="1"/>
    <col min="59" max="59" width="17" style="16" customWidth="1"/>
    <col min="60" max="60" width="16" style="16" customWidth="1"/>
    <col min="61" max="61" width="51.54296875" style="16" customWidth="1"/>
    <col min="62" max="62" width="36" style="16" customWidth="1"/>
    <col min="63" max="251" width="20.54296875" style="16" customWidth="1"/>
  </cols>
  <sheetData>
    <row r="1" spans="2:251" ht="12.75" customHeight="1" thickBot="1" x14ac:dyDescent="0.4"/>
    <row r="2" spans="2:251" s="44" customFormat="1" ht="31.5" customHeight="1" thickBot="1" x14ac:dyDescent="0.55000000000000004">
      <c r="B2" s="1099"/>
      <c r="C2" s="1117" t="s">
        <v>7</v>
      </c>
      <c r="D2" s="1118"/>
      <c r="E2" s="1118"/>
      <c r="F2" s="1118"/>
      <c r="G2" s="1118"/>
      <c r="H2" s="1118"/>
      <c r="I2" s="1118"/>
      <c r="J2" s="1118"/>
      <c r="K2" s="1118"/>
      <c r="L2" s="1118"/>
      <c r="M2" s="1118"/>
      <c r="N2" s="1118"/>
      <c r="O2" s="1118"/>
      <c r="P2" s="1118"/>
      <c r="Q2" s="1119"/>
      <c r="R2" s="1126" t="s">
        <v>8</v>
      </c>
      <c r="S2" s="1127"/>
      <c r="T2" s="1127"/>
      <c r="U2" s="1127"/>
      <c r="V2" s="1127"/>
      <c r="W2" s="1127"/>
      <c r="X2" s="1127"/>
      <c r="Y2" s="1127"/>
      <c r="Z2" s="1127"/>
      <c r="AA2" s="1127"/>
      <c r="AB2" s="1127"/>
      <c r="AC2" s="1127"/>
      <c r="AD2" s="1127"/>
      <c r="AE2" s="1127"/>
      <c r="AF2" s="1127"/>
      <c r="AG2" s="1127"/>
      <c r="AH2" s="1127"/>
      <c r="AI2" s="1128"/>
      <c r="AJ2" s="1135" t="s">
        <v>9</v>
      </c>
      <c r="AK2" s="1136"/>
      <c r="AL2" s="1136"/>
      <c r="AM2" s="1136"/>
      <c r="AN2" s="1136"/>
      <c r="AO2" s="1136"/>
      <c r="AP2" s="1136"/>
      <c r="AQ2" s="1136"/>
      <c r="AR2" s="1136"/>
      <c r="AS2" s="1136"/>
      <c r="AT2" s="1136"/>
      <c r="AU2" s="1137"/>
      <c r="AV2" s="1102" t="s">
        <v>10</v>
      </c>
      <c r="AW2" s="1103"/>
      <c r="AX2" s="1103"/>
      <c r="AY2" s="1103"/>
      <c r="AZ2" s="1103"/>
      <c r="BA2" s="1103"/>
      <c r="BB2" s="1103"/>
      <c r="BC2" s="1103"/>
      <c r="BD2" s="1103"/>
      <c r="BE2" s="1103"/>
      <c r="BF2" s="1103"/>
      <c r="BG2" s="1103"/>
      <c r="BH2" s="1103"/>
      <c r="BI2" s="1103"/>
      <c r="BJ2" s="1104"/>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row>
    <row r="3" spans="2:251" s="44" customFormat="1" ht="21" customHeight="1" thickBot="1" x14ac:dyDescent="0.55000000000000004">
      <c r="B3" s="1100"/>
      <c r="C3" s="1120"/>
      <c r="D3" s="1121"/>
      <c r="E3" s="1121"/>
      <c r="F3" s="1121"/>
      <c r="G3" s="1121"/>
      <c r="H3" s="1121"/>
      <c r="I3" s="1121"/>
      <c r="J3" s="1121"/>
      <c r="K3" s="1121"/>
      <c r="L3" s="1121"/>
      <c r="M3" s="1121"/>
      <c r="N3" s="1121"/>
      <c r="O3" s="1121"/>
      <c r="P3" s="1121"/>
      <c r="Q3" s="1122"/>
      <c r="R3" s="1129"/>
      <c r="S3" s="1130"/>
      <c r="T3" s="1130"/>
      <c r="U3" s="1130"/>
      <c r="V3" s="1130"/>
      <c r="W3" s="1130"/>
      <c r="X3" s="1130"/>
      <c r="Y3" s="1130"/>
      <c r="Z3" s="1130"/>
      <c r="AA3" s="1130"/>
      <c r="AB3" s="1130"/>
      <c r="AC3" s="1130"/>
      <c r="AD3" s="1130"/>
      <c r="AE3" s="1130"/>
      <c r="AF3" s="1130"/>
      <c r="AG3" s="1130"/>
      <c r="AH3" s="1130"/>
      <c r="AI3" s="1131"/>
      <c r="AJ3" s="1135" t="s">
        <v>11</v>
      </c>
      <c r="AK3" s="1136"/>
      <c r="AL3" s="1136"/>
      <c r="AM3" s="1136"/>
      <c r="AN3" s="1136"/>
      <c r="AO3" s="1136"/>
      <c r="AP3" s="1136"/>
      <c r="AQ3" s="1136"/>
      <c r="AR3" s="1136"/>
      <c r="AS3" s="1136"/>
      <c r="AT3" s="1136"/>
      <c r="AU3" s="1137"/>
      <c r="AV3" s="1105">
        <v>3</v>
      </c>
      <c r="AW3" s="1106"/>
      <c r="AX3" s="1106"/>
      <c r="AY3" s="1106"/>
      <c r="AZ3" s="1106"/>
      <c r="BA3" s="1106"/>
      <c r="BB3" s="1106"/>
      <c r="BC3" s="1106"/>
      <c r="BD3" s="1106"/>
      <c r="BE3" s="1106"/>
      <c r="BF3" s="1106"/>
      <c r="BG3" s="1106"/>
      <c r="BH3" s="1106"/>
      <c r="BI3" s="1106"/>
      <c r="BJ3" s="1107"/>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row>
    <row r="4" spans="2:251" s="44" customFormat="1" ht="29.25" customHeight="1" thickBot="1" x14ac:dyDescent="0.55000000000000004">
      <c r="B4" s="1100"/>
      <c r="C4" s="1123"/>
      <c r="D4" s="1124"/>
      <c r="E4" s="1124"/>
      <c r="F4" s="1124"/>
      <c r="G4" s="1124"/>
      <c r="H4" s="1124"/>
      <c r="I4" s="1124"/>
      <c r="J4" s="1124"/>
      <c r="K4" s="1124"/>
      <c r="L4" s="1124"/>
      <c r="M4" s="1124"/>
      <c r="N4" s="1124"/>
      <c r="O4" s="1124"/>
      <c r="P4" s="1124"/>
      <c r="Q4" s="1125"/>
      <c r="R4" s="1132"/>
      <c r="S4" s="1133"/>
      <c r="T4" s="1133"/>
      <c r="U4" s="1133"/>
      <c r="V4" s="1133"/>
      <c r="W4" s="1133"/>
      <c r="X4" s="1133"/>
      <c r="Y4" s="1133"/>
      <c r="Z4" s="1133"/>
      <c r="AA4" s="1133"/>
      <c r="AB4" s="1133"/>
      <c r="AC4" s="1133"/>
      <c r="AD4" s="1133"/>
      <c r="AE4" s="1133"/>
      <c r="AF4" s="1133"/>
      <c r="AG4" s="1133"/>
      <c r="AH4" s="1133"/>
      <c r="AI4" s="1134"/>
      <c r="AJ4" s="1135" t="s">
        <v>12</v>
      </c>
      <c r="AK4" s="1136"/>
      <c r="AL4" s="1136"/>
      <c r="AM4" s="1136"/>
      <c r="AN4" s="1136"/>
      <c r="AO4" s="1136"/>
      <c r="AP4" s="1136"/>
      <c r="AQ4" s="1136"/>
      <c r="AR4" s="1136"/>
      <c r="AS4" s="1136"/>
      <c r="AT4" s="1136"/>
      <c r="AU4" s="1137"/>
      <c r="AV4" s="1108">
        <v>42741</v>
      </c>
      <c r="AW4" s="1109"/>
      <c r="AX4" s="1109"/>
      <c r="AY4" s="1109"/>
      <c r="AZ4" s="1109"/>
      <c r="BA4" s="1109"/>
      <c r="BB4" s="1109"/>
      <c r="BC4" s="1109"/>
      <c r="BD4" s="1109"/>
      <c r="BE4" s="1109"/>
      <c r="BF4" s="1109"/>
      <c r="BG4" s="1109"/>
      <c r="BH4" s="1109"/>
      <c r="BI4" s="1109"/>
      <c r="BJ4" s="1110"/>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row>
    <row r="5" spans="2:251" s="44" customFormat="1" ht="16.5" customHeight="1" x14ac:dyDescent="0.5">
      <c r="B5" s="1100"/>
      <c r="C5" s="1117" t="s">
        <v>13</v>
      </c>
      <c r="D5" s="1118"/>
      <c r="E5" s="1118"/>
      <c r="F5" s="1118"/>
      <c r="G5" s="1118"/>
      <c r="H5" s="1118"/>
      <c r="I5" s="1118"/>
      <c r="J5" s="1118"/>
      <c r="K5" s="1118"/>
      <c r="L5" s="1118"/>
      <c r="M5" s="1118"/>
      <c r="N5" s="1118"/>
      <c r="O5" s="1118"/>
      <c r="P5" s="1118"/>
      <c r="Q5" s="1119"/>
      <c r="R5" s="1126" t="s">
        <v>14</v>
      </c>
      <c r="S5" s="1127"/>
      <c r="T5" s="1127"/>
      <c r="U5" s="1127"/>
      <c r="V5" s="1127"/>
      <c r="W5" s="1127"/>
      <c r="X5" s="1127"/>
      <c r="Y5" s="1127"/>
      <c r="Z5" s="1127"/>
      <c r="AA5" s="1127"/>
      <c r="AB5" s="1127"/>
      <c r="AC5" s="1127"/>
      <c r="AD5" s="1127"/>
      <c r="AE5" s="1127"/>
      <c r="AF5" s="1127"/>
      <c r="AG5" s="1127"/>
      <c r="AH5" s="1127"/>
      <c r="AI5" s="1128"/>
      <c r="AJ5" s="1117" t="s">
        <v>15</v>
      </c>
      <c r="AK5" s="1118"/>
      <c r="AL5" s="1118"/>
      <c r="AM5" s="1118"/>
      <c r="AN5" s="1118"/>
      <c r="AO5" s="1118"/>
      <c r="AP5" s="1118"/>
      <c r="AQ5" s="1118"/>
      <c r="AR5" s="1118"/>
      <c r="AS5" s="1118"/>
      <c r="AT5" s="1118"/>
      <c r="AU5" s="1119"/>
      <c r="AV5" s="1111" t="s">
        <v>16</v>
      </c>
      <c r="AW5" s="1112"/>
      <c r="AX5" s="1112"/>
      <c r="AY5" s="1112"/>
      <c r="AZ5" s="1112"/>
      <c r="BA5" s="1112"/>
      <c r="BB5" s="1112"/>
      <c r="BC5" s="1112"/>
      <c r="BD5" s="1112"/>
      <c r="BE5" s="1112"/>
      <c r="BF5" s="1112"/>
      <c r="BG5" s="1112"/>
      <c r="BH5" s="1112"/>
      <c r="BI5" s="1112"/>
      <c r="BJ5" s="1113"/>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row>
    <row r="6" spans="2:251" s="44" customFormat="1" ht="21.75" customHeight="1" thickBot="1" x14ac:dyDescent="0.55000000000000004">
      <c r="B6" s="1101"/>
      <c r="C6" s="1123"/>
      <c r="D6" s="1124"/>
      <c r="E6" s="1124"/>
      <c r="F6" s="1124"/>
      <c r="G6" s="1124"/>
      <c r="H6" s="1124"/>
      <c r="I6" s="1124"/>
      <c r="J6" s="1124"/>
      <c r="K6" s="1124"/>
      <c r="L6" s="1124"/>
      <c r="M6" s="1124"/>
      <c r="N6" s="1124"/>
      <c r="O6" s="1124"/>
      <c r="P6" s="1124"/>
      <c r="Q6" s="1125"/>
      <c r="R6" s="1132"/>
      <c r="S6" s="1133"/>
      <c r="T6" s="1133"/>
      <c r="U6" s="1133"/>
      <c r="V6" s="1133"/>
      <c r="W6" s="1133"/>
      <c r="X6" s="1133"/>
      <c r="Y6" s="1133"/>
      <c r="Z6" s="1133"/>
      <c r="AA6" s="1133"/>
      <c r="AB6" s="1133"/>
      <c r="AC6" s="1133"/>
      <c r="AD6" s="1133"/>
      <c r="AE6" s="1133"/>
      <c r="AF6" s="1133"/>
      <c r="AG6" s="1133"/>
      <c r="AH6" s="1133"/>
      <c r="AI6" s="1134"/>
      <c r="AJ6" s="1123"/>
      <c r="AK6" s="1124"/>
      <c r="AL6" s="1124"/>
      <c r="AM6" s="1124"/>
      <c r="AN6" s="1124"/>
      <c r="AO6" s="1124"/>
      <c r="AP6" s="1124"/>
      <c r="AQ6" s="1124"/>
      <c r="AR6" s="1124"/>
      <c r="AS6" s="1124"/>
      <c r="AT6" s="1124"/>
      <c r="AU6" s="1125"/>
      <c r="AV6" s="1114"/>
      <c r="AW6" s="1115"/>
      <c r="AX6" s="1115"/>
      <c r="AY6" s="1115"/>
      <c r="AZ6" s="1115"/>
      <c r="BA6" s="1115"/>
      <c r="BB6" s="1115"/>
      <c r="BC6" s="1115"/>
      <c r="BD6" s="1115"/>
      <c r="BE6" s="1115"/>
      <c r="BF6" s="1115"/>
      <c r="BG6" s="1115"/>
      <c r="BH6" s="1115"/>
      <c r="BI6" s="1115"/>
      <c r="BJ6" s="1116"/>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row>
    <row r="7" spans="2:251" s="15" customFormat="1" ht="50.25" customHeight="1" x14ac:dyDescent="0.35">
      <c r="B7" s="1093" t="s">
        <v>17</v>
      </c>
      <c r="C7" s="1094"/>
      <c r="D7" s="1095"/>
      <c r="E7" s="1095"/>
      <c r="F7" s="1095"/>
      <c r="G7" s="1095"/>
      <c r="H7" s="1095"/>
      <c r="I7" s="1095"/>
      <c r="J7" s="1095"/>
      <c r="K7" s="1095"/>
      <c r="L7" s="1095"/>
      <c r="M7" s="1095"/>
      <c r="N7" s="1095"/>
      <c r="O7" s="1095"/>
      <c r="P7" s="1095"/>
      <c r="Q7" s="1095"/>
      <c r="R7" s="1095"/>
      <c r="S7" s="1095"/>
      <c r="T7" s="1095"/>
      <c r="U7" s="1095"/>
      <c r="V7" s="1095"/>
      <c r="W7" s="1095"/>
      <c r="X7" s="1095"/>
      <c r="Y7" s="1095"/>
      <c r="Z7" s="1095"/>
      <c r="AA7" s="1096" t="s">
        <v>19</v>
      </c>
      <c r="AB7" s="1096"/>
      <c r="AC7" s="1097"/>
      <c r="AD7" s="1097"/>
      <c r="AE7" s="1097"/>
      <c r="AF7" s="1097"/>
      <c r="AG7" s="1097"/>
      <c r="AH7" s="1097"/>
      <c r="AI7" s="1097"/>
      <c r="AJ7" s="1097"/>
      <c r="AK7" s="1096" t="s">
        <v>21</v>
      </c>
      <c r="AL7" s="1096"/>
      <c r="AM7" s="949"/>
      <c r="AN7" s="949"/>
      <c r="AO7" s="949"/>
      <c r="AP7" s="949"/>
      <c r="AQ7" s="949"/>
      <c r="AR7" s="949"/>
      <c r="AS7" s="949"/>
      <c r="AT7" s="949"/>
      <c r="AU7" s="1087"/>
      <c r="AV7" s="1087"/>
      <c r="AW7" s="1087"/>
      <c r="AX7" s="1087"/>
      <c r="AY7" s="1087"/>
      <c r="AZ7" s="1087"/>
      <c r="BA7" s="1087"/>
      <c r="BB7" s="1087"/>
      <c r="BC7" s="1087"/>
      <c r="BD7" s="1087"/>
      <c r="BE7" s="1087"/>
      <c r="BF7" s="1087"/>
      <c r="BG7" s="1087"/>
      <c r="BH7" s="1087"/>
      <c r="BI7" s="1087"/>
      <c r="BJ7" s="1088"/>
    </row>
    <row r="8" spans="2:251" s="15" customFormat="1" ht="49.15" customHeight="1" x14ac:dyDescent="0.35">
      <c r="B8" s="1089" t="s">
        <v>23</v>
      </c>
      <c r="C8" s="1090"/>
      <c r="D8" s="974"/>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74" t="s">
        <v>25</v>
      </c>
      <c r="AN8" s="1091"/>
      <c r="AO8" s="1092"/>
      <c r="AP8" s="1092"/>
      <c r="AQ8" s="1092"/>
      <c r="AR8" s="1092"/>
      <c r="AS8" s="1092"/>
      <c r="AT8" s="1092"/>
      <c r="AU8" s="1087"/>
      <c r="AV8" s="1087"/>
      <c r="AW8" s="1087"/>
      <c r="AX8" s="1087"/>
      <c r="AY8" s="1087"/>
      <c r="AZ8" s="1087"/>
      <c r="BA8" s="1087"/>
      <c r="BB8" s="1087"/>
      <c r="BC8" s="1087"/>
      <c r="BD8" s="1087"/>
      <c r="BE8" s="1087"/>
      <c r="BF8" s="1087"/>
      <c r="BG8" s="1087"/>
      <c r="BH8" s="1087"/>
      <c r="BI8" s="1087"/>
      <c r="BJ8" s="1088"/>
    </row>
    <row r="9" spans="2:251" s="15" customFormat="1" ht="27.75" customHeight="1" x14ac:dyDescent="0.35">
      <c r="B9" s="1078" t="s">
        <v>26</v>
      </c>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c r="AT9" s="1079"/>
      <c r="AU9" s="1080" t="s">
        <v>27</v>
      </c>
      <c r="AV9" s="1081"/>
      <c r="AW9" s="1081"/>
      <c r="AX9" s="1081"/>
      <c r="AY9" s="1081"/>
      <c r="AZ9" s="1081"/>
      <c r="BA9" s="1081"/>
      <c r="BB9" s="1081"/>
      <c r="BC9" s="1081"/>
      <c r="BD9" s="1081"/>
      <c r="BE9" s="1081"/>
      <c r="BF9" s="1081"/>
      <c r="BG9" s="1081"/>
      <c r="BH9" s="1081"/>
      <c r="BI9" s="1081"/>
      <c r="BJ9" s="1082"/>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43.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45.7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0.16000000000000003</v>
      </c>
      <c r="U12" s="929"/>
      <c r="V12" s="929"/>
      <c r="W12" s="929"/>
      <c r="X12" s="159" t="s">
        <v>63</v>
      </c>
      <c r="Y12" s="159" t="s">
        <v>64</v>
      </c>
      <c r="Z12" s="1035"/>
      <c r="AA12" s="929"/>
      <c r="AB12" s="929"/>
      <c r="AC12" s="929"/>
      <c r="AD12" s="929"/>
      <c r="AE12" s="928"/>
      <c r="AF12" s="160" t="s">
        <v>65</v>
      </c>
      <c r="AG12" s="160" t="s">
        <v>66</v>
      </c>
      <c r="AH12" s="161" t="s">
        <v>67</v>
      </c>
      <c r="AI12" s="928"/>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72" customHeight="1" x14ac:dyDescent="0.25">
      <c r="B13" s="660">
        <v>1</v>
      </c>
      <c r="C13" s="49" t="s">
        <v>1033</v>
      </c>
      <c r="D13" s="50">
        <v>0.2</v>
      </c>
      <c r="E13" s="285">
        <v>0.25</v>
      </c>
      <c r="F13" s="486">
        <v>0.25</v>
      </c>
      <c r="G13" s="492">
        <f t="shared" ref="G13:G17" si="0">IF(ISERROR(F13/E13),"",(F13/E13))</f>
        <v>1</v>
      </c>
      <c r="H13" s="71">
        <v>0.25</v>
      </c>
      <c r="I13" s="71"/>
      <c r="J13" s="52">
        <v>0</v>
      </c>
      <c r="K13" s="71">
        <v>0.25</v>
      </c>
      <c r="L13" s="71"/>
      <c r="M13" s="52">
        <v>0</v>
      </c>
      <c r="N13" s="71">
        <v>0.25</v>
      </c>
      <c r="O13" s="71"/>
      <c r="P13" s="52">
        <v>0</v>
      </c>
      <c r="Q13" s="71">
        <f>SUM(E13,H13,K13,N13)</f>
        <v>1</v>
      </c>
      <c r="R13" s="189">
        <f>SUM(F13,I13,L13,O13)</f>
        <v>0.25</v>
      </c>
      <c r="S13" s="380">
        <f>IF((IF(ISERROR(R13/Q13),0,(R13/Q13)))&gt;1,1,(IF(ISERROR(R13/Q13),0,(R13/Q13))))</f>
        <v>0.25</v>
      </c>
      <c r="T13" s="196">
        <f>S13*D13</f>
        <v>0.05</v>
      </c>
      <c r="U13" s="49" t="s">
        <v>1034</v>
      </c>
      <c r="V13" s="49" t="s">
        <v>1035</v>
      </c>
      <c r="W13" s="52" t="s">
        <v>196</v>
      </c>
      <c r="X13" s="52" t="s">
        <v>1036</v>
      </c>
      <c r="Y13" s="52" t="s">
        <v>1037</v>
      </c>
      <c r="Z13" s="73" t="s">
        <v>181</v>
      </c>
      <c r="AA13" s="52" t="s">
        <v>1038</v>
      </c>
      <c r="AB13" s="73" t="s">
        <v>141</v>
      </c>
      <c r="AC13" s="73" t="s">
        <v>88</v>
      </c>
      <c r="AD13" s="73" t="s">
        <v>89</v>
      </c>
      <c r="AE13" s="74" t="s">
        <v>210</v>
      </c>
      <c r="AF13" s="411" t="s">
        <v>1039</v>
      </c>
      <c r="AG13" s="73">
        <v>2023</v>
      </c>
      <c r="AH13" s="73">
        <v>2023</v>
      </c>
      <c r="AI13" s="74" t="s">
        <v>92</v>
      </c>
      <c r="AJ13" s="73" t="s">
        <v>93</v>
      </c>
      <c r="AK13" s="41" t="s">
        <v>94</v>
      </c>
      <c r="AL13" s="77"/>
      <c r="AM13" s="75"/>
      <c r="AN13" s="76"/>
      <c r="AO13" s="77"/>
      <c r="AP13" s="77"/>
      <c r="AQ13" s="77"/>
      <c r="AR13" s="37" t="s">
        <v>1040</v>
      </c>
      <c r="AS13" s="37"/>
      <c r="AT13" s="79" t="s">
        <v>1041</v>
      </c>
      <c r="AU13" s="285">
        <v>0.25</v>
      </c>
      <c r="AV13" s="734">
        <v>0.25</v>
      </c>
      <c r="AW13" s="735" t="s">
        <v>1042</v>
      </c>
      <c r="AX13" s="735" t="s">
        <v>1043</v>
      </c>
      <c r="AY13" s="83">
        <f>H13</f>
        <v>0.25</v>
      </c>
      <c r="AZ13" s="664"/>
      <c r="BA13" s="665"/>
      <c r="BB13" s="665"/>
      <c r="BC13" s="81">
        <f>K13</f>
        <v>0.25</v>
      </c>
      <c r="BD13" s="661"/>
      <c r="BE13" s="663"/>
      <c r="BF13" s="663"/>
      <c r="BG13" s="116">
        <f>N13</f>
        <v>0.25</v>
      </c>
      <c r="BH13" s="664"/>
      <c r="BI13" s="666"/>
      <c r="BJ13" s="667"/>
    </row>
    <row r="14" spans="2:251" s="191" customFormat="1" ht="72" customHeight="1" x14ac:dyDescent="0.25">
      <c r="B14" s="202">
        <v>2</v>
      </c>
      <c r="C14" s="40" t="s">
        <v>1044</v>
      </c>
      <c r="D14" s="50">
        <v>0.2</v>
      </c>
      <c r="E14" s="71">
        <v>0.25</v>
      </c>
      <c r="F14" s="487">
        <v>0.25</v>
      </c>
      <c r="G14" s="492">
        <f t="shared" si="0"/>
        <v>1</v>
      </c>
      <c r="H14" s="71">
        <v>0.25</v>
      </c>
      <c r="I14" s="71"/>
      <c r="J14" s="52">
        <v>0</v>
      </c>
      <c r="K14" s="71">
        <v>0.25</v>
      </c>
      <c r="L14" s="71"/>
      <c r="M14" s="52">
        <v>0</v>
      </c>
      <c r="N14" s="71">
        <v>0.25</v>
      </c>
      <c r="O14" s="71"/>
      <c r="P14" s="52">
        <v>0</v>
      </c>
      <c r="Q14" s="71">
        <f t="shared" ref="Q14:R17" si="1">SUM(E14,H14,K14,N14)</f>
        <v>1</v>
      </c>
      <c r="R14" s="71">
        <f t="shared" si="1"/>
        <v>0.25</v>
      </c>
      <c r="S14" s="380">
        <f>IF((IF(ISERROR(R14/Q14),0,(R14/Q14)))&gt;1,1,(IF(ISERROR(R14/Q14),0,(R14/Q14))))</f>
        <v>0.25</v>
      </c>
      <c r="T14" s="196">
        <f>S14*D14</f>
        <v>0.05</v>
      </c>
      <c r="U14" s="49" t="s">
        <v>1045</v>
      </c>
      <c r="V14" s="49" t="s">
        <v>1046</v>
      </c>
      <c r="W14" s="52" t="s">
        <v>196</v>
      </c>
      <c r="X14" s="52" t="s">
        <v>1047</v>
      </c>
      <c r="Y14" s="52" t="s">
        <v>1048</v>
      </c>
      <c r="Z14" s="73" t="s">
        <v>181</v>
      </c>
      <c r="AA14" s="52" t="s">
        <v>1049</v>
      </c>
      <c r="AB14" s="73" t="s">
        <v>141</v>
      </c>
      <c r="AC14" s="73" t="s">
        <v>88</v>
      </c>
      <c r="AD14" s="73" t="s">
        <v>89</v>
      </c>
      <c r="AE14" s="73" t="s">
        <v>210</v>
      </c>
      <c r="AF14" s="73" t="s">
        <v>1050</v>
      </c>
      <c r="AG14" s="73">
        <v>2023</v>
      </c>
      <c r="AH14" s="73">
        <v>2023</v>
      </c>
      <c r="AI14" s="73" t="s">
        <v>92</v>
      </c>
      <c r="AJ14" s="73" t="s">
        <v>93</v>
      </c>
      <c r="AK14" s="41" t="s">
        <v>94</v>
      </c>
      <c r="AL14" s="77"/>
      <c r="AM14" s="75"/>
      <c r="AN14" s="76"/>
      <c r="AO14" s="77"/>
      <c r="AP14" s="77"/>
      <c r="AQ14" s="77"/>
      <c r="AR14" s="37" t="s">
        <v>1051</v>
      </c>
      <c r="AS14" s="37"/>
      <c r="AT14" s="79" t="s">
        <v>1041</v>
      </c>
      <c r="AU14" s="71">
        <v>0.25</v>
      </c>
      <c r="AV14" s="493">
        <v>0.25</v>
      </c>
      <c r="AW14" s="526" t="s">
        <v>1052</v>
      </c>
      <c r="AX14" s="483" t="s">
        <v>1053</v>
      </c>
      <c r="AY14" s="83"/>
      <c r="AZ14" s="83"/>
      <c r="BA14" s="84"/>
      <c r="BB14" s="84"/>
      <c r="BC14" s="85"/>
      <c r="BD14" s="85"/>
      <c r="BE14" s="86"/>
      <c r="BF14" s="86"/>
      <c r="BG14" s="83"/>
      <c r="BH14" s="83"/>
      <c r="BI14" s="87"/>
      <c r="BJ14" s="88"/>
    </row>
    <row r="15" spans="2:251" s="191" customFormat="1" ht="84" customHeight="1" x14ac:dyDescent="0.25">
      <c r="B15" s="202">
        <v>3</v>
      </c>
      <c r="C15" s="40" t="s">
        <v>1054</v>
      </c>
      <c r="D15" s="50">
        <v>0.2</v>
      </c>
      <c r="E15" s="71">
        <v>0.1</v>
      </c>
      <c r="F15" s="488">
        <v>0.1</v>
      </c>
      <c r="G15" s="492">
        <f t="shared" si="0"/>
        <v>1</v>
      </c>
      <c r="H15" s="71">
        <v>0.3</v>
      </c>
      <c r="I15" s="125"/>
      <c r="J15" s="52">
        <v>0</v>
      </c>
      <c r="K15" s="71">
        <v>0.3</v>
      </c>
      <c r="L15" s="125"/>
      <c r="M15" s="52">
        <v>0</v>
      </c>
      <c r="N15" s="71">
        <v>0.3</v>
      </c>
      <c r="O15" s="125"/>
      <c r="P15" s="52">
        <v>0</v>
      </c>
      <c r="Q15" s="125">
        <f t="shared" si="1"/>
        <v>1</v>
      </c>
      <c r="R15" s="71">
        <f t="shared" si="1"/>
        <v>0.1</v>
      </c>
      <c r="S15" s="380">
        <f>IF((IF(ISERROR(R15/Q15),0,(R15/Q15)))&gt;1,1,(IF(ISERROR(R15/Q15),0,(R15/Q15))))</f>
        <v>0.1</v>
      </c>
      <c r="T15" s="198">
        <f>S15*D15</f>
        <v>2.0000000000000004E-2</v>
      </c>
      <c r="U15" s="49" t="s">
        <v>1055</v>
      </c>
      <c r="V15" s="49" t="s">
        <v>1056</v>
      </c>
      <c r="W15" s="52" t="s">
        <v>1057</v>
      </c>
      <c r="X15" s="52" t="s">
        <v>1058</v>
      </c>
      <c r="Y15" s="52" t="s">
        <v>1059</v>
      </c>
      <c r="Z15" s="73" t="s">
        <v>181</v>
      </c>
      <c r="AA15" s="52" t="s">
        <v>1060</v>
      </c>
      <c r="AB15" s="73" t="s">
        <v>141</v>
      </c>
      <c r="AC15" s="73" t="s">
        <v>88</v>
      </c>
      <c r="AD15" s="73" t="s">
        <v>89</v>
      </c>
      <c r="AE15" s="73" t="s">
        <v>210</v>
      </c>
      <c r="AF15" s="73" t="s">
        <v>1061</v>
      </c>
      <c r="AG15" s="73">
        <v>2023</v>
      </c>
      <c r="AH15" s="73">
        <v>2023</v>
      </c>
      <c r="AI15" s="73" t="s">
        <v>92</v>
      </c>
      <c r="AJ15" s="73" t="s">
        <v>132</v>
      </c>
      <c r="AK15" s="41" t="s">
        <v>94</v>
      </c>
      <c r="AL15" s="77"/>
      <c r="AM15" s="75"/>
      <c r="AN15" s="76"/>
      <c r="AO15" s="77"/>
      <c r="AP15" s="77" t="s">
        <v>98</v>
      </c>
      <c r="AQ15" s="77" t="s">
        <v>903</v>
      </c>
      <c r="AR15" s="37" t="s">
        <v>1062</v>
      </c>
      <c r="AS15" s="37"/>
      <c r="AT15" s="79" t="s">
        <v>1041</v>
      </c>
      <c r="AU15" s="71">
        <v>0.1</v>
      </c>
      <c r="AV15" s="493">
        <v>0.1</v>
      </c>
      <c r="AW15" s="483" t="s">
        <v>1063</v>
      </c>
      <c r="AX15" s="483" t="s">
        <v>1064</v>
      </c>
      <c r="AY15" s="83"/>
      <c r="AZ15" s="83"/>
      <c r="BA15" s="84"/>
      <c r="BB15" s="84"/>
      <c r="BC15" s="85"/>
      <c r="BD15" s="85"/>
      <c r="BE15" s="92"/>
      <c r="BF15" s="86"/>
      <c r="BG15" s="83"/>
      <c r="BH15" s="83"/>
      <c r="BI15" s="87"/>
      <c r="BJ15" s="88"/>
    </row>
    <row r="16" spans="2:251" s="191" customFormat="1" ht="60.75" customHeight="1" x14ac:dyDescent="0.25">
      <c r="B16" s="203">
        <v>4</v>
      </c>
      <c r="C16" s="40" t="s">
        <v>1065</v>
      </c>
      <c r="D16" s="50">
        <v>0.2</v>
      </c>
      <c r="E16" s="71">
        <v>0.1</v>
      </c>
      <c r="F16" s="489">
        <v>0.1</v>
      </c>
      <c r="G16" s="492">
        <f t="shared" si="0"/>
        <v>1</v>
      </c>
      <c r="H16" s="71">
        <v>0.3</v>
      </c>
      <c r="I16" s="128"/>
      <c r="J16" s="52">
        <v>0</v>
      </c>
      <c r="K16" s="71">
        <v>0.3</v>
      </c>
      <c r="L16" s="128"/>
      <c r="M16" s="52">
        <v>0</v>
      </c>
      <c r="N16" s="71">
        <v>0.3</v>
      </c>
      <c r="O16" s="128"/>
      <c r="P16" s="52">
        <v>0</v>
      </c>
      <c r="Q16" s="128">
        <f t="shared" si="1"/>
        <v>1</v>
      </c>
      <c r="R16" s="71">
        <f t="shared" si="1"/>
        <v>0.1</v>
      </c>
      <c r="S16" s="380">
        <f>IF((IF(ISERROR(R16/Q16),0,(R16/Q16)))&gt;1,1,(IF(ISERROR(R16/Q16),0,(R16/Q16))))</f>
        <v>0.1</v>
      </c>
      <c r="T16" s="200">
        <f>S16*D16</f>
        <v>2.0000000000000004E-2</v>
      </c>
      <c r="U16" s="49" t="s">
        <v>1066</v>
      </c>
      <c r="V16" s="49" t="s">
        <v>1067</v>
      </c>
      <c r="W16" s="52" t="s">
        <v>1068</v>
      </c>
      <c r="X16" s="52" t="s">
        <v>1069</v>
      </c>
      <c r="Y16" s="52" t="s">
        <v>1070</v>
      </c>
      <c r="Z16" s="73" t="s">
        <v>181</v>
      </c>
      <c r="AA16" s="52" t="s">
        <v>1071</v>
      </c>
      <c r="AB16" s="73" t="s">
        <v>141</v>
      </c>
      <c r="AC16" s="73" t="s">
        <v>178</v>
      </c>
      <c r="AD16" s="73" t="s">
        <v>89</v>
      </c>
      <c r="AE16" s="73" t="s">
        <v>210</v>
      </c>
      <c r="AF16" s="73" t="s">
        <v>1072</v>
      </c>
      <c r="AG16" s="73">
        <v>2023</v>
      </c>
      <c r="AH16" s="73">
        <v>2023</v>
      </c>
      <c r="AI16" s="73" t="s">
        <v>92</v>
      </c>
      <c r="AJ16" s="73" t="s">
        <v>132</v>
      </c>
      <c r="AK16" s="41" t="s">
        <v>94</v>
      </c>
      <c r="AL16" s="77"/>
      <c r="AM16" s="75"/>
      <c r="AN16" s="76"/>
      <c r="AO16" s="77"/>
      <c r="AP16" s="77" t="s">
        <v>98</v>
      </c>
      <c r="AQ16" s="77" t="s">
        <v>903</v>
      </c>
      <c r="AR16" s="37" t="s">
        <v>1062</v>
      </c>
      <c r="AS16" s="37"/>
      <c r="AT16" s="79" t="s">
        <v>1041</v>
      </c>
      <c r="AU16" s="71">
        <v>0.1</v>
      </c>
      <c r="AV16" s="494">
        <v>0.1</v>
      </c>
      <c r="AW16" s="484" t="s">
        <v>1073</v>
      </c>
      <c r="AX16" s="484" t="s">
        <v>1074</v>
      </c>
      <c r="AY16" s="99"/>
      <c r="AZ16" s="99"/>
      <c r="BA16" s="100"/>
      <c r="BB16" s="100"/>
      <c r="BC16" s="101"/>
      <c r="BD16" s="101"/>
      <c r="BE16" s="102"/>
      <c r="BF16" s="103"/>
      <c r="BG16" s="99"/>
      <c r="BH16" s="99"/>
      <c r="BI16" s="104"/>
      <c r="BJ16" s="105"/>
    </row>
    <row r="17" spans="2:63" s="191" customFormat="1" ht="72.75" customHeight="1" x14ac:dyDescent="0.25">
      <c r="B17" s="187">
        <v>5</v>
      </c>
      <c r="C17" s="37" t="s">
        <v>1075</v>
      </c>
      <c r="D17" s="50">
        <v>0.2</v>
      </c>
      <c r="E17" s="71">
        <v>0.1</v>
      </c>
      <c r="F17" s="486">
        <v>0.1</v>
      </c>
      <c r="G17" s="492">
        <f t="shared" si="0"/>
        <v>1</v>
      </c>
      <c r="H17" s="71">
        <v>0.3</v>
      </c>
      <c r="I17" s="71"/>
      <c r="J17" s="52">
        <v>0</v>
      </c>
      <c r="K17" s="71">
        <v>0.3</v>
      </c>
      <c r="L17" s="71"/>
      <c r="M17" s="52">
        <v>0</v>
      </c>
      <c r="N17" s="71">
        <v>0.3</v>
      </c>
      <c r="O17" s="71"/>
      <c r="P17" s="52">
        <v>0</v>
      </c>
      <c r="Q17" s="71">
        <f t="shared" si="1"/>
        <v>1</v>
      </c>
      <c r="R17" s="71">
        <f t="shared" si="1"/>
        <v>0.1</v>
      </c>
      <c r="S17" s="380">
        <f>IF((IF(ISERROR(R17/Q17),0,(R17/Q17)))&gt;1,1,(IF(ISERROR(R17/Q17),0,(R17/Q17))))</f>
        <v>0.1</v>
      </c>
      <c r="T17" s="196">
        <f>S17*D17</f>
        <v>2.0000000000000004E-2</v>
      </c>
      <c r="U17" s="49" t="s">
        <v>1076</v>
      </c>
      <c r="V17" s="49" t="s">
        <v>1077</v>
      </c>
      <c r="W17" s="52" t="s">
        <v>1078</v>
      </c>
      <c r="X17" s="53" t="s">
        <v>1079</v>
      </c>
      <c r="Y17" s="53" t="s">
        <v>1080</v>
      </c>
      <c r="Z17" s="73" t="s">
        <v>424</v>
      </c>
      <c r="AA17" s="49" t="s">
        <v>1076</v>
      </c>
      <c r="AB17" s="73" t="s">
        <v>141</v>
      </c>
      <c r="AC17" s="73" t="s">
        <v>178</v>
      </c>
      <c r="AD17" s="73" t="s">
        <v>89</v>
      </c>
      <c r="AE17" s="73" t="s">
        <v>210</v>
      </c>
      <c r="AF17" s="131" t="s">
        <v>1072</v>
      </c>
      <c r="AG17" s="73">
        <v>2023</v>
      </c>
      <c r="AH17" s="73">
        <v>2023</v>
      </c>
      <c r="AI17" s="73" t="s">
        <v>92</v>
      </c>
      <c r="AJ17" s="73" t="s">
        <v>132</v>
      </c>
      <c r="AK17" s="41" t="s">
        <v>94</v>
      </c>
      <c r="AL17" s="77"/>
      <c r="AM17" s="76"/>
      <c r="AN17" s="76"/>
      <c r="AO17" s="77"/>
      <c r="AP17" s="77" t="s">
        <v>98</v>
      </c>
      <c r="AQ17" s="77" t="s">
        <v>903</v>
      </c>
      <c r="AR17" s="37" t="s">
        <v>1062</v>
      </c>
      <c r="AS17" s="37"/>
      <c r="AT17" s="79" t="s">
        <v>1041</v>
      </c>
      <c r="AU17" s="71">
        <v>0.1</v>
      </c>
      <c r="AV17" s="495">
        <v>0.1</v>
      </c>
      <c r="AW17" s="485" t="s">
        <v>1081</v>
      </c>
      <c r="AX17" s="485" t="s">
        <v>1082</v>
      </c>
      <c r="AY17" s="83"/>
      <c r="AZ17" s="83"/>
      <c r="BA17" s="84"/>
      <c r="BB17" s="84"/>
      <c r="BC17" s="85"/>
      <c r="BD17" s="85"/>
      <c r="BE17" s="92"/>
      <c r="BF17" s="86"/>
      <c r="BG17" s="83"/>
      <c r="BH17" s="83"/>
      <c r="BI17" s="87"/>
      <c r="BJ17" s="86"/>
    </row>
    <row r="18" spans="2:63" s="336" customFormat="1" ht="11.65" customHeight="1" x14ac:dyDescent="0.35">
      <c r="B18" s="197"/>
      <c r="C18" s="191"/>
      <c r="D18" s="345">
        <f>SUM(D13:D17)</f>
        <v>1</v>
      </c>
      <c r="E18" s="191"/>
      <c r="F18" s="490"/>
      <c r="G18" s="490"/>
      <c r="H18" s="191"/>
      <c r="I18" s="191"/>
      <c r="J18" s="191"/>
      <c r="K18" s="191"/>
      <c r="L18" s="191"/>
      <c r="M18" s="191"/>
      <c r="N18" s="191"/>
      <c r="O18" s="191"/>
      <c r="P18" s="191"/>
      <c r="Q18" s="191"/>
      <c r="R18" s="191"/>
      <c r="S18" s="191"/>
      <c r="T18" s="191"/>
      <c r="U18" s="191"/>
      <c r="V18" s="191"/>
      <c r="W18" s="191"/>
      <c r="X18" s="191"/>
      <c r="Y18" s="191"/>
      <c r="Z18" s="197"/>
      <c r="AA18" s="335"/>
      <c r="AB18" s="191"/>
      <c r="AC18" s="191"/>
      <c r="AD18" s="191"/>
      <c r="AE18" s="191"/>
      <c r="AF18" s="335"/>
      <c r="AG18" s="335"/>
      <c r="AH18" s="335"/>
      <c r="AI18" s="191"/>
      <c r="AJ18" s="191"/>
      <c r="AK18" s="191"/>
      <c r="AL18" s="335"/>
      <c r="AM18" s="335"/>
      <c r="AN18" s="335"/>
      <c r="AO18" s="335"/>
      <c r="AP18" s="191"/>
      <c r="AQ18" s="191"/>
      <c r="AR18" s="335"/>
      <c r="AS18" s="335"/>
      <c r="AT18" s="335"/>
      <c r="BE18" s="346"/>
      <c r="BF18" s="336">
        <f>12+4+2+6+6+11+4+1+5+2+5+5+8+5</f>
        <v>76</v>
      </c>
      <c r="BK18" s="335"/>
    </row>
    <row r="19" spans="2:63" s="17" customFormat="1" ht="11.65" customHeight="1" x14ac:dyDescent="0.35">
      <c r="B19" s="19"/>
      <c r="C19" s="15"/>
      <c r="D19" s="20"/>
      <c r="E19" s="15"/>
      <c r="F19" s="491"/>
      <c r="G19" s="491"/>
      <c r="H19" s="15"/>
      <c r="I19" s="15"/>
      <c r="J19" s="15"/>
      <c r="K19" s="15"/>
      <c r="L19" s="15"/>
      <c r="M19" s="15"/>
      <c r="N19" s="15"/>
      <c r="O19" s="15"/>
      <c r="P19" s="15"/>
      <c r="Q19" s="15"/>
      <c r="R19" s="15"/>
      <c r="S19" s="15"/>
      <c r="T19" s="15"/>
      <c r="U19" s="15"/>
      <c r="V19" s="15"/>
      <c r="W19" s="15"/>
      <c r="X19" s="15"/>
      <c r="Y19" s="15"/>
      <c r="Z19" s="19"/>
      <c r="AA19" s="16"/>
      <c r="AB19" s="15"/>
      <c r="AC19" s="15"/>
      <c r="AD19" s="15"/>
      <c r="AE19" s="15"/>
      <c r="AF19" s="16"/>
      <c r="AG19" s="16"/>
      <c r="AH19" s="16"/>
      <c r="AI19" s="15"/>
      <c r="AJ19" s="15"/>
      <c r="AK19" s="15"/>
      <c r="AL19" s="16"/>
      <c r="AM19" s="16"/>
      <c r="AN19" s="16"/>
      <c r="AO19" s="16"/>
      <c r="AP19" s="15"/>
      <c r="AQ19" s="15"/>
      <c r="AR19" s="16"/>
      <c r="AS19" s="16"/>
      <c r="AT19" s="16"/>
      <c r="BE19" s="21"/>
      <c r="BK19" s="16"/>
    </row>
    <row r="20" spans="2:63" s="17" customFormat="1" ht="11.65" customHeight="1" x14ac:dyDescent="0.35">
      <c r="B20" s="19"/>
      <c r="C20" s="22"/>
      <c r="D20" s="20"/>
      <c r="E20" s="15"/>
      <c r="F20" s="491"/>
      <c r="G20" s="491"/>
      <c r="H20" s="15"/>
      <c r="I20" s="15"/>
      <c r="J20" s="15"/>
      <c r="K20" s="15"/>
      <c r="L20" s="15"/>
      <c r="M20" s="15"/>
      <c r="N20" s="15"/>
      <c r="O20" s="15"/>
      <c r="P20" s="15"/>
      <c r="Q20" s="15"/>
      <c r="R20" s="15"/>
      <c r="S20" s="15"/>
      <c r="T20" s="15"/>
      <c r="U20" s="15"/>
      <c r="V20" s="15"/>
      <c r="W20" s="15"/>
      <c r="X20" s="15"/>
      <c r="Y20" s="15"/>
      <c r="Z20" s="19"/>
      <c r="AA20" s="16"/>
      <c r="AB20" s="15"/>
      <c r="AC20" s="15"/>
      <c r="AD20" s="15"/>
      <c r="AE20" s="15"/>
      <c r="AF20" s="16"/>
      <c r="AG20" s="16"/>
      <c r="AH20" s="16"/>
      <c r="AI20" s="15"/>
      <c r="AJ20" s="15"/>
      <c r="AK20" s="15"/>
      <c r="AL20" s="16"/>
      <c r="AM20" s="16"/>
      <c r="AN20" s="16"/>
      <c r="AO20" s="16"/>
      <c r="AP20" s="15"/>
      <c r="AQ20" s="15"/>
      <c r="AR20" s="16"/>
      <c r="AS20" s="16"/>
      <c r="AT20" s="16"/>
      <c r="BE20" s="21"/>
      <c r="BK20" s="16"/>
    </row>
    <row r="21" spans="2:63" s="17" customFormat="1" ht="11.65" customHeight="1" x14ac:dyDescent="0.35">
      <c r="B21" s="19"/>
      <c r="C21" s="15"/>
      <c r="D21" s="20"/>
      <c r="E21" s="15"/>
      <c r="F21" s="491"/>
      <c r="G21" s="491"/>
      <c r="H21" s="15"/>
      <c r="I21" s="15"/>
      <c r="J21" s="15"/>
      <c r="K21" s="15"/>
      <c r="L21" s="15"/>
      <c r="M21" s="15"/>
      <c r="N21" s="15"/>
      <c r="O21" s="15"/>
      <c r="P21" s="15"/>
      <c r="Q21" s="15"/>
      <c r="R21" s="15"/>
      <c r="S21" s="15"/>
      <c r="T21" s="15"/>
      <c r="U21" s="15"/>
      <c r="V21" s="15"/>
      <c r="W21" s="15"/>
      <c r="X21" s="15"/>
      <c r="Y21" s="15"/>
      <c r="Z21" s="19"/>
      <c r="AA21" s="16"/>
      <c r="AB21" s="15"/>
      <c r="AC21" s="15"/>
      <c r="AD21" s="15"/>
      <c r="AE21" s="15"/>
      <c r="AF21" s="16"/>
      <c r="AG21" s="16"/>
      <c r="AH21" s="16"/>
      <c r="AI21" s="15"/>
      <c r="AJ21" s="15"/>
      <c r="AK21" s="15"/>
      <c r="AL21" s="16"/>
      <c r="AM21" s="16"/>
      <c r="AN21" s="16"/>
      <c r="AO21" s="16"/>
      <c r="AP21" s="15"/>
      <c r="AQ21" s="15"/>
      <c r="AR21" s="16"/>
      <c r="AS21" s="16"/>
      <c r="AT21" s="16"/>
      <c r="BE21" s="23"/>
      <c r="BK21" s="16"/>
    </row>
    <row r="22" spans="2:63" s="17" customFormat="1" ht="11.65" customHeight="1" x14ac:dyDescent="0.35">
      <c r="B22" s="19"/>
      <c r="C22" s="15"/>
      <c r="D22" s="20"/>
      <c r="E22" s="15"/>
      <c r="F22" s="491"/>
      <c r="G22" s="491"/>
      <c r="H22" s="15"/>
      <c r="I22" s="15"/>
      <c r="J22" s="15"/>
      <c r="K22" s="15"/>
      <c r="L22" s="15"/>
      <c r="M22" s="15"/>
      <c r="N22" s="15"/>
      <c r="O22" s="15"/>
      <c r="P22" s="15"/>
      <c r="Q22" s="15"/>
      <c r="R22" s="15"/>
      <c r="S22" s="15"/>
      <c r="T22" s="15"/>
      <c r="U22" s="15"/>
      <c r="V22" s="15"/>
      <c r="W22" s="15"/>
      <c r="X22" s="15"/>
      <c r="Y22" s="15"/>
      <c r="Z22" s="19"/>
      <c r="AA22" s="16"/>
      <c r="AB22" s="15"/>
      <c r="AC22" s="15"/>
      <c r="AD22" s="15"/>
      <c r="AE22" s="15"/>
      <c r="AF22" s="16"/>
      <c r="AG22" s="16"/>
      <c r="AH22" s="16"/>
      <c r="AI22" s="15"/>
      <c r="AJ22" s="15"/>
      <c r="AK22" s="15"/>
      <c r="AL22" s="16"/>
      <c r="AM22" s="16"/>
      <c r="AN22" s="16"/>
      <c r="AO22" s="16"/>
      <c r="AP22" s="15"/>
      <c r="AQ22" s="15"/>
      <c r="AR22" s="16"/>
      <c r="AS22" s="16"/>
      <c r="AT22" s="16"/>
      <c r="BE22" s="21"/>
      <c r="BK22" s="16"/>
    </row>
    <row r="23" spans="2:63" s="17" customFormat="1" ht="11.65" customHeight="1" x14ac:dyDescent="0.35">
      <c r="B23" s="19"/>
      <c r="C23" s="15"/>
      <c r="D23" s="20"/>
      <c r="E23" s="15"/>
      <c r="F23" s="15"/>
      <c r="G23" s="15"/>
      <c r="H23" s="15"/>
      <c r="I23" s="15"/>
      <c r="J23" s="15"/>
      <c r="K23" s="15"/>
      <c r="L23" s="15"/>
      <c r="M23" s="15"/>
      <c r="N23" s="15"/>
      <c r="O23" s="15"/>
      <c r="P23" s="15"/>
      <c r="Q23" s="15"/>
      <c r="R23" s="15"/>
      <c r="S23" s="15"/>
      <c r="T23" s="15"/>
      <c r="U23" s="15"/>
      <c r="V23" s="15"/>
      <c r="W23" s="15"/>
      <c r="X23" s="15"/>
      <c r="Y23" s="15"/>
      <c r="Z23" s="19"/>
      <c r="AA23" s="16"/>
      <c r="AB23" s="15"/>
      <c r="AC23" s="15"/>
      <c r="AD23" s="15"/>
      <c r="AE23" s="15"/>
      <c r="AF23" s="16"/>
      <c r="AG23" s="16"/>
      <c r="AH23" s="16"/>
      <c r="AI23" s="15"/>
      <c r="AJ23" s="15"/>
      <c r="AK23" s="15"/>
      <c r="AL23" s="16"/>
      <c r="AM23" s="16"/>
      <c r="AN23" s="16"/>
      <c r="AO23" s="16"/>
      <c r="AP23" s="15"/>
      <c r="AQ23" s="15"/>
      <c r="AR23" s="16"/>
      <c r="AS23" s="16"/>
      <c r="AT23" s="16"/>
      <c r="BE23" s="21"/>
      <c r="BK23" s="16"/>
    </row>
    <row r="24" spans="2:63" s="17" customFormat="1" ht="11.65" customHeight="1" x14ac:dyDescent="0.35">
      <c r="B24" s="19"/>
      <c r="C24" s="15"/>
      <c r="D24" s="20"/>
      <c r="E24" s="15"/>
      <c r="F24" s="15"/>
      <c r="G24" s="15"/>
      <c r="H24" s="15"/>
      <c r="I24" s="15"/>
      <c r="J24" s="15"/>
      <c r="K24" s="15"/>
      <c r="L24" s="15"/>
      <c r="M24" s="15"/>
      <c r="N24" s="15"/>
      <c r="O24" s="15"/>
      <c r="P24" s="15"/>
      <c r="Q24" s="15"/>
      <c r="R24" s="15"/>
      <c r="S24" s="15"/>
      <c r="T24" s="15"/>
      <c r="U24" s="15"/>
      <c r="V24" s="15"/>
      <c r="W24" s="15"/>
      <c r="X24" s="15"/>
      <c r="Y24" s="15"/>
      <c r="Z24" s="19"/>
      <c r="AA24" s="16"/>
      <c r="AB24" s="15"/>
      <c r="AC24" s="15"/>
      <c r="AD24" s="15"/>
      <c r="AE24" s="15"/>
      <c r="AF24" s="16"/>
      <c r="AG24" s="16"/>
      <c r="AH24" s="16"/>
      <c r="AI24" s="15"/>
      <c r="AJ24" s="15"/>
      <c r="AK24" s="15"/>
      <c r="AL24" s="16"/>
      <c r="AM24" s="16"/>
      <c r="AN24" s="16"/>
      <c r="AO24" s="16"/>
      <c r="AP24" s="15"/>
      <c r="AQ24" s="15"/>
      <c r="AR24" s="16"/>
      <c r="AS24" s="16"/>
      <c r="AT24" s="16"/>
      <c r="BE24" s="21"/>
      <c r="BK24" s="16"/>
    </row>
    <row r="25" spans="2:63" s="17" customFormat="1" ht="11.65" customHeight="1" x14ac:dyDescent="0.35">
      <c r="B25" s="19"/>
      <c r="C25" s="15"/>
      <c r="D25" s="20"/>
      <c r="E25" s="15"/>
      <c r="F25" s="15"/>
      <c r="G25" s="15"/>
      <c r="H25" s="15"/>
      <c r="I25" s="15"/>
      <c r="J25" s="15"/>
      <c r="K25" s="15"/>
      <c r="L25" s="15"/>
      <c r="M25" s="15"/>
      <c r="N25" s="15"/>
      <c r="O25" s="15"/>
      <c r="P25" s="15"/>
      <c r="Q25" s="15"/>
      <c r="R25" s="15"/>
      <c r="S25" s="15"/>
      <c r="T25" s="15"/>
      <c r="U25" s="15"/>
      <c r="V25" s="15"/>
      <c r="W25" s="15"/>
      <c r="X25" s="15"/>
      <c r="Y25" s="15"/>
      <c r="Z25" s="19"/>
      <c r="AA25" s="16"/>
      <c r="AB25" s="15"/>
      <c r="AC25" s="15"/>
      <c r="AD25" s="15"/>
      <c r="AE25" s="15"/>
      <c r="AF25" s="16"/>
      <c r="AG25" s="16"/>
      <c r="AH25" s="16"/>
      <c r="AI25" s="15"/>
      <c r="AJ25" s="15"/>
      <c r="AK25" s="15"/>
      <c r="AL25" s="16"/>
      <c r="AM25" s="16"/>
      <c r="AN25" s="16"/>
      <c r="AO25" s="16"/>
      <c r="AP25" s="15"/>
      <c r="AQ25" s="15"/>
      <c r="AR25" s="16"/>
      <c r="AS25" s="16"/>
      <c r="AT25" s="16"/>
      <c r="BE25" s="21"/>
      <c r="BK25" s="16"/>
    </row>
    <row r="26" spans="2:63" s="17" customFormat="1" ht="11.65" customHeight="1" x14ac:dyDescent="0.35">
      <c r="B26" s="19"/>
      <c r="C26" s="15"/>
      <c r="D26" s="20"/>
      <c r="E26" s="15"/>
      <c r="F26" s="15"/>
      <c r="G26" s="15"/>
      <c r="H26" s="15"/>
      <c r="I26" s="15"/>
      <c r="J26" s="15"/>
      <c r="K26" s="15"/>
      <c r="L26" s="15"/>
      <c r="M26" s="15"/>
      <c r="N26" s="15"/>
      <c r="O26" s="15"/>
      <c r="P26" s="15"/>
      <c r="Q26" s="15"/>
      <c r="R26" s="15"/>
      <c r="S26" s="15"/>
      <c r="T26" s="15"/>
      <c r="U26" s="15"/>
      <c r="V26" s="15"/>
      <c r="W26" s="15"/>
      <c r="X26" s="15"/>
      <c r="Y26" s="15"/>
      <c r="Z26" s="19"/>
      <c r="AA26" s="16"/>
      <c r="AB26" s="15"/>
      <c r="AC26" s="15"/>
      <c r="AD26" s="15"/>
      <c r="AE26" s="15"/>
      <c r="AF26" s="16"/>
      <c r="AG26" s="16"/>
      <c r="AH26" s="16"/>
      <c r="AI26" s="15"/>
      <c r="AJ26" s="15"/>
      <c r="AK26" s="15"/>
      <c r="AL26" s="16"/>
      <c r="AM26" s="16"/>
      <c r="AN26" s="16"/>
      <c r="AO26" s="16"/>
      <c r="AP26" s="15"/>
      <c r="AQ26" s="15"/>
      <c r="AR26" s="16"/>
      <c r="AS26" s="16"/>
      <c r="AT26" s="16"/>
      <c r="BE26" s="21"/>
      <c r="BK26" s="16"/>
    </row>
    <row r="27" spans="2:63" s="17" customFormat="1" ht="14.15" customHeight="1" x14ac:dyDescent="0.35">
      <c r="B27" s="19"/>
      <c r="C27" s="15"/>
      <c r="D27" s="20"/>
      <c r="E27" s="15"/>
      <c r="F27" s="15"/>
      <c r="G27" s="15"/>
      <c r="H27" s="15"/>
      <c r="I27" s="15"/>
      <c r="J27" s="15"/>
      <c r="K27" s="15"/>
      <c r="L27" s="15"/>
      <c r="M27" s="15"/>
      <c r="N27" s="15"/>
      <c r="O27" s="15"/>
      <c r="P27" s="15"/>
      <c r="Q27" s="15"/>
      <c r="R27" s="15"/>
      <c r="S27" s="15"/>
      <c r="T27" s="15"/>
      <c r="U27" s="15"/>
      <c r="V27" s="15"/>
      <c r="W27" s="15"/>
      <c r="X27" s="15"/>
      <c r="Y27" s="15"/>
      <c r="Z27" s="19"/>
      <c r="AA27" s="16"/>
      <c r="AB27" s="15"/>
      <c r="AC27" s="15"/>
      <c r="AD27" s="15"/>
      <c r="AE27" s="15"/>
      <c r="AF27" s="16"/>
      <c r="AG27" s="16"/>
      <c r="AH27" s="16"/>
      <c r="AI27" s="15"/>
      <c r="AJ27" s="15"/>
      <c r="AK27" s="15"/>
      <c r="AL27" s="16"/>
      <c r="AM27" s="16"/>
      <c r="AN27" s="16"/>
      <c r="AO27" s="16"/>
      <c r="AP27" s="15"/>
      <c r="AQ27" s="15"/>
      <c r="AR27" s="16"/>
      <c r="AS27" s="16"/>
      <c r="AT27" s="16"/>
      <c r="BE27" s="21"/>
      <c r="BK27" s="16"/>
    </row>
    <row r="28" spans="2:63" s="17" customFormat="1" ht="11.65" customHeight="1" x14ac:dyDescent="0.35">
      <c r="B28" s="19"/>
      <c r="C28"/>
      <c r="D28" s="20"/>
      <c r="E28" s="15"/>
      <c r="F28" s="15"/>
      <c r="G28" s="15"/>
      <c r="H28" s="15"/>
      <c r="I28" s="15"/>
      <c r="J28" s="15"/>
      <c r="K28" s="15"/>
      <c r="L28" s="15"/>
      <c r="M28" s="15"/>
      <c r="N28" s="15"/>
      <c r="O28" s="15"/>
      <c r="P28" s="15"/>
      <c r="Q28" s="15"/>
      <c r="R28" s="15"/>
      <c r="S28" s="15"/>
      <c r="T28" s="15"/>
      <c r="U28" s="15"/>
      <c r="V28" s="15"/>
      <c r="W28" s="15"/>
      <c r="X28" s="15"/>
      <c r="Y28" s="15"/>
      <c r="Z28" s="19"/>
      <c r="AA28" s="16"/>
      <c r="AB28" s="15"/>
      <c r="AC28" s="15"/>
      <c r="AD28" s="15"/>
      <c r="AE28" s="15"/>
      <c r="AF28" s="16"/>
      <c r="AG28" s="16"/>
      <c r="AH28" s="16"/>
      <c r="AI28" s="15"/>
      <c r="AJ28" s="15"/>
      <c r="AK28" s="15"/>
      <c r="AL28" s="16"/>
      <c r="AM28" s="16"/>
      <c r="AN28" s="16"/>
      <c r="AO28" s="16"/>
      <c r="AP28" s="15"/>
      <c r="AQ28" s="15"/>
      <c r="AR28" s="16"/>
      <c r="AS28" s="16"/>
      <c r="AT28" s="16"/>
      <c r="BK28" s="16"/>
    </row>
    <row r="29" spans="2:63" s="17" customFormat="1" ht="11.65" customHeight="1" x14ac:dyDescent="0.35">
      <c r="B29" s="19"/>
      <c r="C29" s="15"/>
      <c r="D29" s="20"/>
      <c r="E29" s="15"/>
      <c r="F29" s="15"/>
      <c r="G29" s="15"/>
      <c r="H29" s="15"/>
      <c r="I29" s="15"/>
      <c r="J29" s="15"/>
      <c r="K29" s="15"/>
      <c r="L29" s="15"/>
      <c r="M29" s="15"/>
      <c r="N29" s="15"/>
      <c r="O29" s="15"/>
      <c r="P29" s="15"/>
      <c r="Q29" s="15"/>
      <c r="R29" s="15"/>
      <c r="S29" s="15"/>
      <c r="T29" s="15"/>
      <c r="U29" s="15"/>
      <c r="V29" s="15"/>
      <c r="W29" s="15"/>
      <c r="X29" s="15"/>
      <c r="Y29" s="15"/>
      <c r="Z29" s="19"/>
      <c r="AA29" s="16"/>
      <c r="AB29" s="15"/>
      <c r="AC29" s="15"/>
      <c r="AD29" s="15"/>
      <c r="AE29" s="15"/>
      <c r="AF29" s="16"/>
      <c r="AG29" s="16"/>
      <c r="AH29" s="16"/>
      <c r="AI29" s="15"/>
      <c r="AJ29" s="15"/>
      <c r="AK29" s="15"/>
      <c r="AL29" s="16"/>
      <c r="AM29" s="16"/>
      <c r="AN29" s="16"/>
      <c r="AO29" s="16"/>
      <c r="AP29" s="15"/>
      <c r="AQ29" s="15"/>
      <c r="AR29" s="16"/>
      <c r="AS29" s="16"/>
      <c r="AT29" s="16"/>
      <c r="BK29" s="16"/>
    </row>
    <row r="30" spans="2:63" s="17" customFormat="1" ht="11.65" customHeight="1" x14ac:dyDescent="0.35">
      <c r="B30" s="19"/>
      <c r="C30" s="15"/>
      <c r="D30" s="20"/>
      <c r="E30" s="15"/>
      <c r="F30" s="15"/>
      <c r="G30" s="15"/>
      <c r="H30" s="15"/>
      <c r="I30" s="15"/>
      <c r="J30" s="15"/>
      <c r="K30" s="15"/>
      <c r="L30" s="15"/>
      <c r="M30" s="15"/>
      <c r="N30" s="15"/>
      <c r="O30" s="15"/>
      <c r="P30" s="15"/>
      <c r="Q30" s="15"/>
      <c r="R30" s="15"/>
      <c r="S30" s="15"/>
      <c r="T30" s="15"/>
      <c r="U30" s="15"/>
      <c r="V30" s="15"/>
      <c r="W30" s="15"/>
      <c r="X30" s="15"/>
      <c r="Y30" s="15"/>
      <c r="Z30" s="19"/>
      <c r="AA30" s="16"/>
      <c r="AB30" s="15"/>
      <c r="AC30" s="15"/>
      <c r="AD30" s="15"/>
      <c r="AE30" s="15"/>
      <c r="AF30" s="16"/>
      <c r="AG30" s="16"/>
      <c r="AH30" s="16"/>
      <c r="AI30" s="15"/>
      <c r="AJ30" s="15"/>
      <c r="AK30" s="15"/>
      <c r="AL30" s="16"/>
      <c r="AM30" s="16"/>
      <c r="AN30" s="16"/>
      <c r="AO30" s="16"/>
      <c r="AP30" s="15"/>
      <c r="AQ30" s="15"/>
      <c r="AR30" s="16"/>
      <c r="AS30" s="16"/>
      <c r="AT30" s="16"/>
      <c r="BK30" s="16"/>
    </row>
    <row r="31" spans="2:63" s="17" customFormat="1" ht="11.65" customHeight="1" x14ac:dyDescent="0.35">
      <c r="B31" s="19"/>
      <c r="C31" s="15"/>
      <c r="D31" s="20"/>
      <c r="E31" s="15"/>
      <c r="F31" s="15"/>
      <c r="G31" s="15"/>
      <c r="H31" s="15"/>
      <c r="I31" s="15"/>
      <c r="J31" s="15"/>
      <c r="K31" s="15"/>
      <c r="L31" s="15"/>
      <c r="M31" s="15"/>
      <c r="N31" s="15"/>
      <c r="O31" s="15"/>
      <c r="P31" s="15"/>
      <c r="Q31" s="15"/>
      <c r="R31" s="15"/>
      <c r="S31" s="15"/>
      <c r="T31" s="15"/>
      <c r="U31" s="15"/>
      <c r="V31" s="15"/>
      <c r="W31" s="15"/>
      <c r="X31" s="15"/>
      <c r="Y31" s="15"/>
      <c r="Z31" s="19"/>
      <c r="AA31" s="16"/>
      <c r="AB31" s="15"/>
      <c r="AC31" s="15"/>
      <c r="AD31" s="15"/>
      <c r="AE31" s="15"/>
      <c r="AF31" s="16"/>
      <c r="AG31" s="16"/>
      <c r="AH31" s="16"/>
      <c r="AI31" s="15"/>
      <c r="AJ31" s="15"/>
      <c r="AK31" s="15"/>
      <c r="AL31" s="16"/>
      <c r="AM31" s="16"/>
      <c r="AN31" s="16"/>
      <c r="AO31" s="16"/>
      <c r="AP31" s="15"/>
      <c r="AQ31" s="15"/>
      <c r="AR31" s="16"/>
      <c r="AS31" s="16"/>
      <c r="AT31" s="16"/>
      <c r="BK31" s="16"/>
    </row>
    <row r="32" spans="2:63" s="17" customFormat="1" ht="11.65" customHeight="1" x14ac:dyDescent="0.35">
      <c r="B32" s="19"/>
      <c r="C32" s="15"/>
      <c r="D32" s="20"/>
      <c r="E32" s="15"/>
      <c r="F32" s="15"/>
      <c r="G32" s="15"/>
      <c r="H32" s="15"/>
      <c r="I32" s="15"/>
      <c r="J32" s="15"/>
      <c r="K32" s="15"/>
      <c r="L32" s="15"/>
      <c r="M32" s="15"/>
      <c r="N32" s="15"/>
      <c r="O32" s="15"/>
      <c r="P32" s="15"/>
      <c r="Q32" s="15"/>
      <c r="R32" s="15"/>
      <c r="S32" s="15"/>
      <c r="T32" s="15"/>
      <c r="U32" s="15"/>
      <c r="V32" s="15"/>
      <c r="W32" s="15"/>
      <c r="X32" s="15"/>
      <c r="Y32" s="15"/>
      <c r="Z32" s="19"/>
      <c r="AA32" s="16"/>
      <c r="AB32" s="15"/>
      <c r="AC32" s="15"/>
      <c r="AD32" s="15"/>
      <c r="AE32" s="15"/>
      <c r="AF32" s="16"/>
      <c r="AG32" s="16"/>
      <c r="AH32" s="16"/>
      <c r="AI32" s="15"/>
      <c r="AJ32" s="15"/>
      <c r="AK32" s="15"/>
      <c r="AL32" s="16"/>
      <c r="AM32" s="16"/>
      <c r="AN32" s="16"/>
      <c r="AO32" s="16"/>
      <c r="AP32" s="15"/>
      <c r="AQ32" s="15"/>
      <c r="AR32" s="16"/>
      <c r="AS32" s="16"/>
      <c r="AT32" s="16"/>
      <c r="BK32" s="16"/>
    </row>
    <row r="33" spans="2:63" s="17" customFormat="1" ht="12.65" customHeight="1" x14ac:dyDescent="0.35">
      <c r="B33" s="19"/>
      <c r="C33" s="15"/>
      <c r="D33" s="20"/>
      <c r="E33" s="15"/>
      <c r="F33" s="15"/>
      <c r="G33" s="15"/>
      <c r="H33" s="15"/>
      <c r="I33" s="15"/>
      <c r="J33" s="15"/>
      <c r="K33" s="15"/>
      <c r="L33" s="15"/>
      <c r="M33" s="15"/>
      <c r="N33" s="15"/>
      <c r="O33" s="15"/>
      <c r="P33" s="15"/>
      <c r="Q33" s="15"/>
      <c r="R33" s="15"/>
      <c r="S33" s="15"/>
      <c r="T33" s="15"/>
      <c r="U33" s="15"/>
      <c r="V33" s="15"/>
      <c r="W33" s="15"/>
      <c r="X33" s="15"/>
      <c r="Y33" s="15"/>
      <c r="Z33" s="19"/>
      <c r="AA33" s="16"/>
      <c r="AB33" s="15"/>
      <c r="AC33" s="15"/>
      <c r="AD33" s="15"/>
      <c r="AE33" s="15"/>
      <c r="AF33" s="16"/>
      <c r="AG33" s="16"/>
      <c r="AH33" s="16"/>
      <c r="AI33" s="15"/>
      <c r="AJ33" s="15"/>
      <c r="AK33" s="15"/>
      <c r="AL33" s="16"/>
      <c r="AM33" s="16"/>
      <c r="AN33" s="16"/>
      <c r="AO33" s="16"/>
      <c r="AP33" s="15"/>
      <c r="AQ33" s="15"/>
      <c r="AR33" s="16"/>
      <c r="AS33" s="16"/>
      <c r="AT33" s="16"/>
      <c r="BK33" s="16"/>
    </row>
    <row r="34" spans="2:63" s="17" customFormat="1" ht="12.65" customHeight="1" x14ac:dyDescent="0.35">
      <c r="B34" s="19"/>
      <c r="C34" s="15"/>
      <c r="D34" s="20"/>
      <c r="E34" s="15"/>
      <c r="F34" s="15"/>
      <c r="G34" s="15"/>
      <c r="H34" s="15"/>
      <c r="I34" s="15"/>
      <c r="J34" s="15"/>
      <c r="K34" s="15"/>
      <c r="L34" s="15"/>
      <c r="M34" s="15"/>
      <c r="N34" s="15"/>
      <c r="O34" s="15"/>
      <c r="P34" s="15"/>
      <c r="Q34" s="15"/>
      <c r="R34" s="15"/>
      <c r="S34" s="15"/>
      <c r="T34" s="15"/>
      <c r="U34" s="15"/>
      <c r="V34" s="15"/>
      <c r="W34" s="15"/>
      <c r="X34" s="15"/>
      <c r="Y34" s="15"/>
      <c r="Z34" s="19"/>
      <c r="AA34" s="16"/>
      <c r="AB34" s="15"/>
      <c r="AC34" s="15"/>
      <c r="AD34" s="15"/>
      <c r="AE34" s="15"/>
      <c r="AF34" s="16"/>
      <c r="AG34" s="16"/>
      <c r="AH34" s="16"/>
      <c r="AI34" s="15"/>
      <c r="AJ34" s="15"/>
      <c r="AK34" s="15"/>
      <c r="AL34" s="16"/>
      <c r="AM34" s="16"/>
      <c r="AN34" s="16"/>
      <c r="AO34" s="16"/>
      <c r="AP34" s="15"/>
      <c r="AQ34" s="15"/>
      <c r="AR34" s="16"/>
      <c r="AS34" s="16"/>
      <c r="AT34" s="16"/>
      <c r="BK34" s="16"/>
    </row>
    <row r="35" spans="2:63" s="17" customFormat="1" ht="11.65" customHeight="1" x14ac:dyDescent="0.35">
      <c r="B35" s="19"/>
      <c r="C35" s="15"/>
      <c r="D35" s="20"/>
      <c r="E35" s="15"/>
      <c r="F35" s="15"/>
      <c r="G35" s="15"/>
      <c r="H35" s="15"/>
      <c r="I35" s="15"/>
      <c r="J35" s="15"/>
      <c r="K35" s="15"/>
      <c r="L35" s="15"/>
      <c r="M35" s="15"/>
      <c r="N35" s="15"/>
      <c r="O35" s="15"/>
      <c r="P35" s="15"/>
      <c r="Q35" s="15"/>
      <c r="R35" s="15"/>
      <c r="S35" s="15"/>
      <c r="T35" s="15"/>
      <c r="U35" s="15"/>
      <c r="V35" s="15"/>
      <c r="W35" s="15"/>
      <c r="X35" s="15"/>
      <c r="Y35" s="15"/>
      <c r="Z35" s="19"/>
      <c r="AA35" s="16"/>
      <c r="AB35" s="15"/>
      <c r="AC35" s="15"/>
      <c r="AD35" s="15"/>
      <c r="AE35" s="15"/>
      <c r="AF35" s="16"/>
      <c r="AG35" s="16"/>
      <c r="AH35" s="16"/>
      <c r="AI35" s="15"/>
      <c r="AJ35" s="15"/>
      <c r="AK35" s="15"/>
      <c r="AL35" s="16"/>
      <c r="AM35" s="16"/>
      <c r="AN35" s="16"/>
      <c r="AO35" s="16"/>
      <c r="AP35" s="15"/>
      <c r="AQ35" s="15"/>
      <c r="AR35" s="16"/>
      <c r="AS35" s="16"/>
      <c r="AT35" s="16"/>
      <c r="BK35" s="16"/>
    </row>
    <row r="36" spans="2:63" s="17" customFormat="1" ht="11.65" customHeight="1" x14ac:dyDescent="0.35">
      <c r="B36" s="19"/>
      <c r="C36" s="15"/>
      <c r="D36" s="20"/>
      <c r="E36" s="15"/>
      <c r="F36" s="15"/>
      <c r="G36" s="15"/>
      <c r="H36" s="15"/>
      <c r="I36" s="15"/>
      <c r="J36" s="15"/>
      <c r="K36" s="15"/>
      <c r="L36" s="15"/>
      <c r="M36" s="15"/>
      <c r="N36" s="15"/>
      <c r="O36" s="15"/>
      <c r="P36" s="15"/>
      <c r="Q36" s="15"/>
      <c r="R36" s="15"/>
      <c r="S36" s="15"/>
      <c r="T36" s="15"/>
      <c r="U36" s="15"/>
      <c r="V36" s="15"/>
      <c r="W36" s="15"/>
      <c r="X36" s="15"/>
      <c r="Y36" s="15"/>
      <c r="Z36" s="19"/>
      <c r="AA36" s="16"/>
      <c r="AB36" s="15"/>
      <c r="AC36" s="15"/>
      <c r="AD36" s="15"/>
      <c r="AE36" s="15"/>
      <c r="AF36" s="16"/>
      <c r="AG36" s="16"/>
      <c r="AH36" s="16"/>
      <c r="AI36" s="15"/>
      <c r="AJ36" s="15"/>
      <c r="AK36" s="15"/>
      <c r="AL36" s="16"/>
      <c r="AM36" s="16"/>
      <c r="AN36" s="16"/>
      <c r="AO36" s="16"/>
      <c r="AP36" s="15"/>
      <c r="AQ36" s="15"/>
      <c r="AR36" s="16"/>
      <c r="AS36" s="16"/>
      <c r="AT36" s="16"/>
      <c r="BK36" s="16"/>
    </row>
    <row r="37" spans="2:63" s="17" customFormat="1" ht="14.15" customHeight="1" x14ac:dyDescent="0.35">
      <c r="C37" s="16"/>
      <c r="D37" s="16"/>
      <c r="E37" s="16"/>
      <c r="F37" s="16"/>
      <c r="G37" s="16"/>
      <c r="H37" s="16"/>
      <c r="I37" s="16"/>
      <c r="J37" s="16"/>
      <c r="K37" s="16"/>
      <c r="L37" s="16"/>
      <c r="M37" s="16"/>
      <c r="N37" s="16"/>
      <c r="O37" s="16"/>
      <c r="P37" s="16"/>
      <c r="Q37" s="16"/>
      <c r="R37" s="16"/>
      <c r="S37" s="16"/>
      <c r="T37" s="16"/>
      <c r="U37" s="16"/>
      <c r="V37" s="16"/>
      <c r="W37" s="16"/>
      <c r="X37" s="16"/>
      <c r="Y37" s="16"/>
      <c r="Z37" s="19"/>
      <c r="AA37" s="16"/>
      <c r="AB37" s="15"/>
      <c r="AC37" s="15"/>
      <c r="AD37" s="15"/>
      <c r="AE37" s="15"/>
      <c r="AF37" s="16"/>
      <c r="AG37" s="16"/>
      <c r="AH37" s="16"/>
      <c r="AI37" s="15"/>
      <c r="AJ37" s="15"/>
      <c r="AK37" s="15"/>
      <c r="AL37" s="16"/>
      <c r="AM37" s="16"/>
      <c r="AN37" s="16"/>
      <c r="AO37" s="16"/>
      <c r="AP37" s="15"/>
      <c r="AQ37" s="15"/>
      <c r="AR37" s="16"/>
      <c r="AS37" s="16"/>
      <c r="AT37" s="16"/>
      <c r="BK37" s="16"/>
    </row>
    <row r="38" spans="2:63" s="17" customFormat="1" ht="11.65" customHeight="1" x14ac:dyDescent="0.35">
      <c r="C38" s="16"/>
      <c r="D38" s="16"/>
      <c r="E38" s="16"/>
      <c r="F38" s="16"/>
      <c r="G38" s="16"/>
      <c r="H38" s="16"/>
      <c r="I38" s="16"/>
      <c r="J38" s="16"/>
      <c r="K38" s="16"/>
      <c r="L38" s="16"/>
      <c r="M38" s="16"/>
      <c r="N38" s="16"/>
      <c r="O38" s="16"/>
      <c r="P38" s="16"/>
      <c r="Q38" s="16"/>
      <c r="R38" s="16"/>
      <c r="S38" s="16"/>
      <c r="T38" s="16"/>
      <c r="U38" s="16"/>
      <c r="V38" s="16"/>
      <c r="W38" s="16"/>
      <c r="X38" s="16"/>
      <c r="Y38" s="16"/>
      <c r="Z38" s="19"/>
      <c r="AA38" s="16"/>
      <c r="AB38" s="15"/>
      <c r="AC38" s="15"/>
      <c r="AD38" s="15"/>
      <c r="AE38" s="15"/>
      <c r="AF38" s="16"/>
      <c r="AG38" s="16"/>
      <c r="AH38" s="16"/>
      <c r="AI38" s="15"/>
      <c r="AJ38" s="15"/>
      <c r="AK38" s="15"/>
      <c r="AL38" s="16"/>
      <c r="AM38" s="16"/>
      <c r="AN38" s="16"/>
      <c r="AO38" s="16"/>
      <c r="AP38" s="15"/>
      <c r="AQ38" s="15"/>
      <c r="AR38" s="16"/>
      <c r="AS38" s="16"/>
      <c r="AT38" s="16"/>
      <c r="BK38" s="16"/>
    </row>
    <row r="39" spans="2:63" s="17" customFormat="1" ht="11.65" customHeight="1" x14ac:dyDescent="0.35">
      <c r="C39" s="16"/>
      <c r="D39" s="16"/>
      <c r="E39" s="16"/>
      <c r="F39" s="16"/>
      <c r="G39" s="16"/>
      <c r="H39" s="16"/>
      <c r="I39" s="16"/>
      <c r="J39" s="16"/>
      <c r="K39" s="16"/>
      <c r="L39" s="16"/>
      <c r="M39" s="16"/>
      <c r="N39" s="16"/>
      <c r="O39" s="16"/>
      <c r="P39" s="16"/>
      <c r="Q39" s="16"/>
      <c r="R39" s="16"/>
      <c r="S39" s="16"/>
      <c r="T39" s="16"/>
      <c r="U39" s="16"/>
      <c r="V39" s="16"/>
      <c r="W39" s="16"/>
      <c r="X39" s="16"/>
      <c r="Y39" s="16"/>
      <c r="Z39" s="19"/>
      <c r="AA39" s="16"/>
      <c r="AB39" s="15"/>
      <c r="AC39" s="15"/>
      <c r="AD39" s="15"/>
      <c r="AE39" s="15"/>
      <c r="AF39" s="16"/>
      <c r="AG39" s="16"/>
      <c r="AH39" s="16"/>
      <c r="AI39" s="15"/>
      <c r="AJ39" s="15"/>
      <c r="AK39" s="15"/>
      <c r="AL39" s="16"/>
      <c r="AM39" s="16"/>
      <c r="AN39" s="16"/>
      <c r="AO39" s="16"/>
      <c r="AP39" s="15"/>
      <c r="AQ39" s="15"/>
      <c r="AR39" s="16"/>
      <c r="AS39" s="16"/>
      <c r="AT39" s="16"/>
      <c r="BK39" s="16"/>
    </row>
    <row r="40" spans="2:63" s="17" customFormat="1" ht="11.65" customHeight="1" x14ac:dyDescent="0.35">
      <c r="C40" s="16"/>
      <c r="D40" s="16"/>
      <c r="E40" s="16"/>
      <c r="F40" s="16"/>
      <c r="G40" s="16"/>
      <c r="H40" s="16"/>
      <c r="I40" s="16"/>
      <c r="J40" s="16"/>
      <c r="K40" s="16"/>
      <c r="L40" s="16"/>
      <c r="M40" s="16"/>
      <c r="N40" s="16"/>
      <c r="O40" s="16"/>
      <c r="P40" s="16"/>
      <c r="Q40" s="16"/>
      <c r="R40" s="16"/>
      <c r="S40" s="16"/>
      <c r="T40" s="16"/>
      <c r="U40" s="16"/>
      <c r="V40" s="16"/>
      <c r="W40" s="16"/>
      <c r="X40" s="16"/>
      <c r="Y40" s="16"/>
      <c r="Z40" s="19"/>
      <c r="AA40" s="16"/>
      <c r="AB40" s="15"/>
      <c r="AC40" s="15"/>
      <c r="AD40" s="15"/>
      <c r="AE40" s="15"/>
      <c r="AF40" s="16"/>
      <c r="AG40" s="16"/>
      <c r="AH40" s="16"/>
      <c r="AI40" s="15"/>
      <c r="AJ40" s="15"/>
      <c r="AK40" s="15"/>
      <c r="AL40" s="16"/>
      <c r="AM40" s="16"/>
      <c r="AN40" s="16"/>
      <c r="AO40" s="16"/>
      <c r="AP40" s="15"/>
      <c r="AQ40" s="15"/>
      <c r="AR40" s="16"/>
      <c r="AS40" s="16"/>
      <c r="AT40" s="16"/>
      <c r="BK40" s="16"/>
    </row>
  </sheetData>
  <sheetProtection selectLockedCells="1" selectUnlockedCells="1"/>
  <mergeCells count="58">
    <mergeCell ref="AM7:AT7"/>
    <mergeCell ref="AU7:BJ8"/>
    <mergeCell ref="B8:C8"/>
    <mergeCell ref="D8:AL8"/>
    <mergeCell ref="AN8:AT8"/>
    <mergeCell ref="B7:C7"/>
    <mergeCell ref="D7:Z7"/>
    <mergeCell ref="AA7:AB7"/>
    <mergeCell ref="AC7:AJ7"/>
    <mergeCell ref="AK7:AL7"/>
    <mergeCell ref="X11:Y11"/>
    <mergeCell ref="B11:B12"/>
    <mergeCell ref="C11:C12"/>
    <mergeCell ref="D11:D12"/>
    <mergeCell ref="E11:G11"/>
    <mergeCell ref="H11:J11"/>
    <mergeCell ref="K11:M11"/>
    <mergeCell ref="B9:AT9"/>
    <mergeCell ref="AU9:BJ9"/>
    <mergeCell ref="N11:P11"/>
    <mergeCell ref="Q11:S11"/>
    <mergeCell ref="U11:U12"/>
    <mergeCell ref="AI11:AI12"/>
    <mergeCell ref="V11:V12"/>
    <mergeCell ref="B10:D10"/>
    <mergeCell ref="E10:T10"/>
    <mergeCell ref="U10:AT10"/>
    <mergeCell ref="AU10:BJ10"/>
    <mergeCell ref="AF11:AH11"/>
    <mergeCell ref="W11:W12"/>
    <mergeCell ref="AJ11:AJ12"/>
    <mergeCell ref="AK11:AQ11"/>
    <mergeCell ref="AR11:AR12"/>
    <mergeCell ref="AS11:AS12"/>
    <mergeCell ref="Z11:Z12"/>
    <mergeCell ref="AA11:AA12"/>
    <mergeCell ref="AB11:AB12"/>
    <mergeCell ref="AC11:AC12"/>
    <mergeCell ref="AD11:AD12"/>
    <mergeCell ref="AE11:AE12"/>
    <mergeCell ref="AT11:AT12"/>
    <mergeCell ref="AU11:AX11"/>
    <mergeCell ref="AY11:BB11"/>
    <mergeCell ref="BC11:BF11"/>
    <mergeCell ref="BG11:BJ11"/>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7">
    <cfRule type="colorScale" priority="15">
      <colorScale>
        <cfvo type="min"/>
        <cfvo type="max"/>
        <color theme="0"/>
        <color theme="0"/>
      </colorScale>
    </cfRule>
    <cfRule type="colorScale" priority="16">
      <colorScale>
        <cfvo type="min"/>
        <cfvo type="max"/>
        <color theme="0"/>
        <color rgb="FFFFEF9C"/>
      </colorScale>
    </cfRule>
    <cfRule type="cellIs" dxfId="243" priority="17" stopIfTrue="1" operator="between">
      <formula>0.9</formula>
      <formula>1.05</formula>
    </cfRule>
    <cfRule type="cellIs" dxfId="242" priority="18" stopIfTrue="1" operator="between">
      <formula>0.7</formula>
      <formula>0.8999</formula>
    </cfRule>
    <cfRule type="cellIs" dxfId="241" priority="19" stopIfTrue="1" operator="between">
      <formula>0</formula>
      <formula>0.699</formula>
    </cfRule>
    <cfRule type="cellIs" dxfId="240" priority="20" stopIfTrue="1" operator="greaterThan">
      <formula>1.05</formula>
    </cfRule>
    <cfRule type="cellIs" dxfId="239" priority="21" stopIfTrue="1" operator="between">
      <formula>0.9</formula>
      <formula>1.05</formula>
    </cfRule>
    <cfRule type="cellIs" dxfId="238" priority="22" stopIfTrue="1" operator="between">
      <formula>0.7</formula>
      <formula>0.8999</formula>
    </cfRule>
    <cfRule type="cellIs" dxfId="237" priority="23" stopIfTrue="1" operator="between">
      <formula>0</formula>
      <formula>0.699</formula>
    </cfRule>
    <cfRule type="cellIs" dxfId="236" priority="24" stopIfTrue="1" operator="greaterThan">
      <formula>1.05</formula>
    </cfRule>
  </conditionalFormatting>
  <conditionalFormatting sqref="J13:J17">
    <cfRule type="cellIs" dxfId="235" priority="55" stopIfTrue="1" operator="between">
      <formula>0</formula>
      <formula>0.699</formula>
    </cfRule>
    <cfRule type="cellIs" dxfId="234" priority="54" stopIfTrue="1" operator="between">
      <formula>0.7</formula>
      <formula>0.8999</formula>
    </cfRule>
    <cfRule type="cellIs" dxfId="233" priority="53" stopIfTrue="1" operator="between">
      <formula>0.9</formula>
      <formula>1.05</formula>
    </cfRule>
    <cfRule type="colorScale" priority="52">
      <colorScale>
        <cfvo type="min"/>
        <cfvo type="max"/>
        <color theme="0"/>
        <color theme="0"/>
      </colorScale>
    </cfRule>
    <cfRule type="cellIs" dxfId="232" priority="56" stopIfTrue="1" operator="greaterThan">
      <formula>1.05</formula>
    </cfRule>
    <cfRule type="cellIs" dxfId="231" priority="57" stopIfTrue="1" operator="between">
      <formula>0.9</formula>
      <formula>1.05</formula>
    </cfRule>
    <cfRule type="cellIs" dxfId="230" priority="58" stopIfTrue="1" operator="between">
      <formula>0.7</formula>
      <formula>0.8999</formula>
    </cfRule>
    <cfRule type="cellIs" dxfId="229" priority="59" stopIfTrue="1" operator="between">
      <formula>0</formula>
      <formula>0.699</formula>
    </cfRule>
    <cfRule type="cellIs" dxfId="228" priority="60" stopIfTrue="1" operator="greaterThan">
      <formula>1.05</formula>
    </cfRule>
  </conditionalFormatting>
  <conditionalFormatting sqref="K13:L17 N13:O17 H13:I17 Q13:R17">
    <cfRule type="colorScale" priority="367">
      <colorScale>
        <cfvo type="min"/>
        <cfvo type="max"/>
        <color theme="0"/>
        <color theme="0"/>
      </colorScale>
    </cfRule>
    <cfRule type="colorScale" priority="366">
      <colorScale>
        <cfvo type="min"/>
        <cfvo type="max"/>
        <color theme="0"/>
        <color theme="0"/>
      </colorScale>
    </cfRule>
  </conditionalFormatting>
  <conditionalFormatting sqref="M13:M17">
    <cfRule type="cellIs" dxfId="227" priority="51" stopIfTrue="1" operator="greaterThan">
      <formula>1.05</formula>
    </cfRule>
    <cfRule type="cellIs" dxfId="226" priority="49" stopIfTrue="1" operator="between">
      <formula>0.7</formula>
      <formula>0.8999</formula>
    </cfRule>
    <cfRule type="cellIs" dxfId="225" priority="48" stopIfTrue="1" operator="between">
      <formula>0.9</formula>
      <formula>1.05</formula>
    </cfRule>
    <cfRule type="cellIs" dxfId="224" priority="47" stopIfTrue="1" operator="greaterThan">
      <formula>1.05</formula>
    </cfRule>
    <cfRule type="cellIs" dxfId="223" priority="46" stopIfTrue="1" operator="between">
      <formula>0</formula>
      <formula>0.699</formula>
    </cfRule>
    <cfRule type="cellIs" dxfId="222" priority="45" stopIfTrue="1" operator="between">
      <formula>0.7</formula>
      <formula>0.8999</formula>
    </cfRule>
    <cfRule type="cellIs" dxfId="221" priority="44" stopIfTrue="1" operator="between">
      <formula>0.9</formula>
      <formula>1.05</formula>
    </cfRule>
    <cfRule type="colorScale" priority="43">
      <colorScale>
        <cfvo type="min"/>
        <cfvo type="max"/>
        <color theme="0"/>
        <color theme="0"/>
      </colorScale>
    </cfRule>
    <cfRule type="cellIs" dxfId="220" priority="50" stopIfTrue="1" operator="between">
      <formula>0</formula>
      <formula>0.699</formula>
    </cfRule>
  </conditionalFormatting>
  <conditionalFormatting sqref="P13:P17">
    <cfRule type="cellIs" dxfId="219" priority="40" stopIfTrue="1" operator="between">
      <formula>0.7</formula>
      <formula>0.8999</formula>
    </cfRule>
    <cfRule type="cellIs" dxfId="218" priority="41" stopIfTrue="1" operator="between">
      <formula>0</formula>
      <formula>0.699</formula>
    </cfRule>
    <cfRule type="cellIs" dxfId="217" priority="42" stopIfTrue="1" operator="greaterThan">
      <formula>1.05</formula>
    </cfRule>
    <cfRule type="colorScale" priority="34">
      <colorScale>
        <cfvo type="min"/>
        <cfvo type="max"/>
        <color theme="0"/>
        <color theme="0"/>
      </colorScale>
    </cfRule>
    <cfRule type="cellIs" dxfId="216" priority="35" stopIfTrue="1" operator="between">
      <formula>0.9</formula>
      <formula>1.05</formula>
    </cfRule>
    <cfRule type="cellIs" dxfId="215" priority="36" stopIfTrue="1" operator="between">
      <formula>0.7</formula>
      <formula>0.8999</formula>
    </cfRule>
    <cfRule type="cellIs" dxfId="214" priority="37" stopIfTrue="1" operator="between">
      <formula>0</formula>
      <formula>0.699</formula>
    </cfRule>
    <cfRule type="cellIs" dxfId="213" priority="38" stopIfTrue="1" operator="greaterThan">
      <formula>1.05</formula>
    </cfRule>
    <cfRule type="cellIs" dxfId="212" priority="39" stopIfTrue="1" operator="between">
      <formula>0.9</formula>
      <formula>1.05</formula>
    </cfRule>
  </conditionalFormatting>
  <conditionalFormatting sqref="S13">
    <cfRule type="colorScale" priority="8">
      <colorScale>
        <cfvo type="min"/>
        <cfvo type="max"/>
        <color theme="0"/>
        <color theme="0"/>
      </colorScale>
    </cfRule>
    <cfRule type="cellIs" dxfId="211" priority="13" stopIfTrue="1" operator="between">
      <formula>0.7</formula>
      <formula>0.8999</formula>
    </cfRule>
    <cfRule type="cellIs" dxfId="210" priority="14" stopIfTrue="1" operator="between">
      <formula>0</formula>
      <formula>0.699</formula>
    </cfRule>
    <cfRule type="cellIs" dxfId="209" priority="12" stopIfTrue="1" operator="between">
      <formula>0.9</formula>
      <formula>1</formula>
    </cfRule>
    <cfRule type="cellIs" dxfId="208" priority="11" stopIfTrue="1" operator="between">
      <formula>0</formula>
      <formula>0.699</formula>
    </cfRule>
    <cfRule type="cellIs" dxfId="207" priority="10" stopIfTrue="1" operator="between">
      <formula>0.7</formula>
      <formula>0.8999</formula>
    </cfRule>
    <cfRule type="cellIs" dxfId="206" priority="9" stopIfTrue="1" operator="between">
      <formula>0.9</formula>
      <formula>1</formula>
    </cfRule>
  </conditionalFormatting>
  <conditionalFormatting sqref="S14:S17">
    <cfRule type="cellIs" dxfId="205" priority="6" stopIfTrue="1" operator="between">
      <formula>0.7</formula>
      <formula>0.8999</formula>
    </cfRule>
    <cfRule type="cellIs" dxfId="204" priority="5" stopIfTrue="1" operator="between">
      <formula>0.9</formula>
      <formula>1</formula>
    </cfRule>
    <cfRule type="cellIs" dxfId="203" priority="4" stopIfTrue="1" operator="between">
      <formula>0</formula>
      <formula>0.699</formula>
    </cfRule>
    <cfRule type="cellIs" dxfId="202" priority="3" stopIfTrue="1" operator="between">
      <formula>0.7</formula>
      <formula>0.8999</formula>
    </cfRule>
    <cfRule type="cellIs" dxfId="201" priority="2" stopIfTrue="1" operator="between">
      <formula>0.9</formula>
      <formula>1</formula>
    </cfRule>
    <cfRule type="colorScale" priority="1">
      <colorScale>
        <cfvo type="min"/>
        <cfvo type="max"/>
        <color theme="0"/>
        <color theme="0"/>
      </colorScale>
    </cfRule>
    <cfRule type="cellIs" dxfId="200" priority="7" stopIfTrue="1" operator="between">
      <formula>0</formula>
      <formula>0.699</formula>
    </cfRule>
  </conditionalFormatting>
  <dataValidations count="10">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x14:formula1>
            <xm:f>'E:\CAMILO\TRABAJO\SCJ\2022\Soportes Diciembre\Anexo 1. Calidad\POA\2022\[F-DS-524_V3 POA DRFyGD_2022.xlsx]datos'!#REF!</xm:f>
          </x14:formula1>
          <xm:sqref>AP13:AQ17</xm:sqref>
        </x14:dataValidation>
        <x14:dataValidation type="list" allowBlank="1" showInputMessage="1" showErrorMessage="1">
          <x14:formula1>
            <xm:f>'E:\CAMILO\TRABAJO\SCJ\2022\Soportes Diciembre\Anexo 1. Calidad\POA\2022\[F-DS-524_V3 POA DRFyGD_2022.xlsx]datos'!#REF!</xm:f>
          </x14:formula1>
          <xm:sqref>AO13:AO17 AK13:AK17</xm:sqref>
        </x14:dataValidation>
        <x14:dataValidation type="list" allowBlank="1" showInputMessage="1" showErrorMessage="1">
          <x14:formula1>
            <xm:f>'https://scjgovcol.sharepoint.com/sites/OficinaAsesoradePlaneacin/Documentos compartidos/EVIDENCIAS SIG/POA/2023/[2023 DRF y GESTION DOCUMENTAL.xlsx]datos'!#REF!</xm:f>
          </x14:formula1>
          <xm:sqref>AM7:AT7</xm:sqref>
        </x14:dataValidation>
        <x14:dataValidation type="list" errorStyle="information" operator="equal" showInputMessage="1" showErrorMessage="1" prompt="Escoja el Proceso del Menú desplegable">
          <x14:formula1>
            <xm:f>'https://scjgovcol.sharepoint.com/sites/OficinaAsesoradePlaneacin/Documentos compartidos/EVIDENCIAS SIG/POA/2023/[2023 DRF y GESTION DOCUMENTAL.xlsx]datos'!#REF!</xm:f>
          </x14:formula1>
          <xm:sqref>D7:Z7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9"/>
  <sheetViews>
    <sheetView showGridLines="0" zoomScale="64" zoomScaleNormal="64" workbookViewId="0">
      <pane xSplit="1" ySplit="1" topLeftCell="R2" activePane="bottomRight" state="frozen"/>
      <selection pane="topRight" activeCell="C1" sqref="C1"/>
      <selection pane="bottomLeft" activeCell="A13" sqref="A13"/>
      <selection pane="bottomRight" activeCell="E21" sqref="E21"/>
    </sheetView>
  </sheetViews>
  <sheetFormatPr baseColWidth="10" defaultColWidth="20.54296875" defaultRowHeight="12.75" customHeight="1" x14ac:dyDescent="0.35"/>
  <cols>
    <col min="1" max="1" width="4.7265625" customWidth="1"/>
    <col min="2" max="2" width="13.81640625" style="228" customWidth="1"/>
    <col min="3" max="3" width="50.1796875" style="228" customWidth="1"/>
    <col min="4" max="4" width="9.1796875" style="228" customWidth="1"/>
    <col min="5" max="5" width="8.453125" style="228" customWidth="1"/>
    <col min="6" max="6" width="9.54296875" style="228" customWidth="1"/>
    <col min="7" max="7" width="16.7265625" style="228" customWidth="1"/>
    <col min="8" max="8" width="9.54296875" style="228" customWidth="1"/>
    <col min="9" max="9" width="8" style="228" customWidth="1"/>
    <col min="10" max="10" width="16.54296875" style="228" customWidth="1"/>
    <col min="11" max="11" width="11" style="228" customWidth="1"/>
    <col min="12" max="13" width="12" style="228" customWidth="1"/>
    <col min="14" max="14" width="10.1796875" style="228" customWidth="1"/>
    <col min="15" max="15" width="10.7265625" style="228" customWidth="1"/>
    <col min="16" max="16" width="10.81640625" style="228" customWidth="1"/>
    <col min="17" max="17" width="11" style="228" customWidth="1"/>
    <col min="18" max="18" width="13.7265625" style="228" customWidth="1"/>
    <col min="19" max="19" width="13.1796875" style="228" customWidth="1"/>
    <col min="20" max="20" width="16.1796875" style="228" customWidth="1"/>
    <col min="21" max="21" width="25.81640625" style="228" customWidth="1"/>
    <col min="22" max="22" width="31.1796875" style="228" customWidth="1"/>
    <col min="23" max="23" width="24.81640625" style="228" customWidth="1"/>
    <col min="24" max="24" width="26.81640625" style="228" customWidth="1"/>
    <col min="25" max="25" width="28" style="228" customWidth="1"/>
    <col min="26" max="36" width="20.54296875" style="229" customWidth="1"/>
    <col min="37" max="37" width="37.81640625" style="229" customWidth="1"/>
    <col min="38" max="42" width="20.54296875" style="229" customWidth="1"/>
    <col min="43" max="43" width="20" style="229" customWidth="1"/>
    <col min="44" max="44" width="24.1796875" style="229" customWidth="1"/>
    <col min="45" max="45" width="24" style="229" customWidth="1"/>
    <col min="46" max="48" width="20.54296875" style="229" customWidth="1"/>
    <col min="49" max="49" width="43.453125" style="229" customWidth="1"/>
    <col min="50" max="50" width="33.7265625" style="228" customWidth="1"/>
    <col min="51" max="54" width="20.54296875" style="228" customWidth="1"/>
    <col min="55" max="55" width="8.7265625" style="228" customWidth="1"/>
    <col min="56" max="56" width="9" style="228" customWidth="1"/>
    <col min="57" max="57" width="39" style="228" customWidth="1"/>
    <col min="58" max="58" width="32.1796875" style="228" customWidth="1"/>
    <col min="59" max="59" width="17" style="228" customWidth="1"/>
    <col min="60" max="60" width="16" style="228" customWidth="1"/>
    <col min="61" max="61" width="51.54296875" style="228" customWidth="1"/>
    <col min="62" max="62" width="36" style="228" customWidth="1"/>
    <col min="63" max="251" width="20.54296875" style="228" customWidth="1"/>
  </cols>
  <sheetData>
    <row r="1" spans="2:62" ht="12.75" customHeight="1" thickBot="1" x14ac:dyDescent="0.4"/>
    <row r="2" spans="2:62" ht="30.75" customHeight="1" thickBot="1" x14ac:dyDescent="0.4">
      <c r="B2" s="804"/>
      <c r="C2" s="792" t="s">
        <v>7</v>
      </c>
      <c r="D2" s="793"/>
      <c r="E2" s="793"/>
      <c r="F2" s="793"/>
      <c r="G2" s="793"/>
      <c r="H2" s="793"/>
      <c r="I2" s="793"/>
      <c r="J2" s="793"/>
      <c r="K2" s="793"/>
      <c r="L2" s="793"/>
      <c r="M2" s="793"/>
      <c r="N2" s="793"/>
      <c r="O2" s="793"/>
      <c r="P2" s="793"/>
      <c r="Q2" s="794"/>
      <c r="R2" s="798" t="s">
        <v>8</v>
      </c>
      <c r="S2" s="799"/>
      <c r="T2" s="799"/>
      <c r="U2" s="799"/>
      <c r="V2" s="799"/>
      <c r="W2" s="799"/>
      <c r="X2" s="799"/>
      <c r="Y2" s="799"/>
      <c r="Z2" s="799"/>
      <c r="AA2" s="799"/>
      <c r="AB2" s="799"/>
      <c r="AC2" s="799"/>
      <c r="AD2" s="799"/>
      <c r="AE2" s="799"/>
      <c r="AF2" s="799"/>
      <c r="AG2" s="799"/>
      <c r="AH2" s="799"/>
      <c r="AI2" s="800"/>
      <c r="AJ2" s="813" t="s">
        <v>9</v>
      </c>
      <c r="AK2" s="814"/>
      <c r="AL2" s="814"/>
      <c r="AM2" s="814"/>
      <c r="AN2" s="814"/>
      <c r="AO2" s="814"/>
      <c r="AP2" s="814"/>
      <c r="AQ2" s="814"/>
      <c r="AR2" s="814"/>
      <c r="AS2" s="814"/>
      <c r="AT2" s="814"/>
      <c r="AU2" s="815"/>
      <c r="AV2" s="777" t="s">
        <v>10</v>
      </c>
      <c r="AW2" s="778"/>
      <c r="AX2" s="778"/>
      <c r="AY2" s="778"/>
      <c r="AZ2" s="778"/>
      <c r="BA2" s="778"/>
      <c r="BB2" s="778"/>
      <c r="BC2" s="778"/>
      <c r="BD2" s="778"/>
      <c r="BE2" s="778"/>
      <c r="BF2" s="778"/>
      <c r="BG2" s="778"/>
      <c r="BH2" s="778"/>
      <c r="BI2" s="778"/>
      <c r="BJ2" s="779"/>
    </row>
    <row r="3" spans="2:62" ht="30.75" customHeight="1" thickBot="1" x14ac:dyDescent="0.4">
      <c r="B3" s="805"/>
      <c r="C3" s="807"/>
      <c r="D3" s="808"/>
      <c r="E3" s="808"/>
      <c r="F3" s="808"/>
      <c r="G3" s="808"/>
      <c r="H3" s="808"/>
      <c r="I3" s="808"/>
      <c r="J3" s="808"/>
      <c r="K3" s="808"/>
      <c r="L3" s="808"/>
      <c r="M3" s="808"/>
      <c r="N3" s="808"/>
      <c r="O3" s="808"/>
      <c r="P3" s="808"/>
      <c r="Q3" s="809"/>
      <c r="R3" s="810"/>
      <c r="S3" s="811"/>
      <c r="T3" s="811"/>
      <c r="U3" s="811"/>
      <c r="V3" s="811"/>
      <c r="W3" s="811"/>
      <c r="X3" s="811"/>
      <c r="Y3" s="811"/>
      <c r="Z3" s="811"/>
      <c r="AA3" s="811"/>
      <c r="AB3" s="811"/>
      <c r="AC3" s="811"/>
      <c r="AD3" s="811"/>
      <c r="AE3" s="811"/>
      <c r="AF3" s="811"/>
      <c r="AG3" s="811"/>
      <c r="AH3" s="811"/>
      <c r="AI3" s="812"/>
      <c r="AJ3" s="813" t="s">
        <v>11</v>
      </c>
      <c r="AK3" s="814"/>
      <c r="AL3" s="814"/>
      <c r="AM3" s="814"/>
      <c r="AN3" s="814"/>
      <c r="AO3" s="814"/>
      <c r="AP3" s="814"/>
      <c r="AQ3" s="814"/>
      <c r="AR3" s="814"/>
      <c r="AS3" s="814"/>
      <c r="AT3" s="814"/>
      <c r="AU3" s="815"/>
      <c r="AV3" s="780">
        <v>3</v>
      </c>
      <c r="AW3" s="781"/>
      <c r="AX3" s="781"/>
      <c r="AY3" s="781"/>
      <c r="AZ3" s="781"/>
      <c r="BA3" s="781"/>
      <c r="BB3" s="781"/>
      <c r="BC3" s="781"/>
      <c r="BD3" s="781"/>
      <c r="BE3" s="781"/>
      <c r="BF3" s="781"/>
      <c r="BG3" s="781"/>
      <c r="BH3" s="781"/>
      <c r="BI3" s="781"/>
      <c r="BJ3" s="782"/>
    </row>
    <row r="4" spans="2:62" ht="23.25" customHeight="1" thickBot="1" x14ac:dyDescent="0.4">
      <c r="B4" s="805"/>
      <c r="C4" s="795"/>
      <c r="D4" s="796"/>
      <c r="E4" s="796"/>
      <c r="F4" s="796"/>
      <c r="G4" s="796"/>
      <c r="H4" s="796"/>
      <c r="I4" s="796"/>
      <c r="J4" s="796"/>
      <c r="K4" s="796"/>
      <c r="L4" s="796"/>
      <c r="M4" s="796"/>
      <c r="N4" s="796"/>
      <c r="O4" s="796"/>
      <c r="P4" s="796"/>
      <c r="Q4" s="797"/>
      <c r="R4" s="801"/>
      <c r="S4" s="802"/>
      <c r="T4" s="802"/>
      <c r="U4" s="802"/>
      <c r="V4" s="802"/>
      <c r="W4" s="802"/>
      <c r="X4" s="802"/>
      <c r="Y4" s="802"/>
      <c r="Z4" s="802"/>
      <c r="AA4" s="802"/>
      <c r="AB4" s="802"/>
      <c r="AC4" s="802"/>
      <c r="AD4" s="802"/>
      <c r="AE4" s="802"/>
      <c r="AF4" s="802"/>
      <c r="AG4" s="802"/>
      <c r="AH4" s="802"/>
      <c r="AI4" s="803"/>
      <c r="AJ4" s="813" t="s">
        <v>12</v>
      </c>
      <c r="AK4" s="814"/>
      <c r="AL4" s="814"/>
      <c r="AM4" s="814"/>
      <c r="AN4" s="814"/>
      <c r="AO4" s="814"/>
      <c r="AP4" s="814"/>
      <c r="AQ4" s="814"/>
      <c r="AR4" s="814"/>
      <c r="AS4" s="814"/>
      <c r="AT4" s="814"/>
      <c r="AU4" s="815"/>
      <c r="AV4" s="783">
        <v>42741</v>
      </c>
      <c r="AW4" s="784"/>
      <c r="AX4" s="784"/>
      <c r="AY4" s="784"/>
      <c r="AZ4" s="784"/>
      <c r="BA4" s="784"/>
      <c r="BB4" s="784"/>
      <c r="BC4" s="784"/>
      <c r="BD4" s="784"/>
      <c r="BE4" s="784"/>
      <c r="BF4" s="784"/>
      <c r="BG4" s="784"/>
      <c r="BH4" s="784"/>
      <c r="BI4" s="784"/>
      <c r="BJ4" s="785"/>
    </row>
    <row r="5" spans="2:62" ht="24.75" customHeight="1" x14ac:dyDescent="0.35">
      <c r="B5" s="805"/>
      <c r="C5" s="792" t="s">
        <v>13</v>
      </c>
      <c r="D5" s="793"/>
      <c r="E5" s="793"/>
      <c r="F5" s="793"/>
      <c r="G5" s="793"/>
      <c r="H5" s="793"/>
      <c r="I5" s="793"/>
      <c r="J5" s="793"/>
      <c r="K5" s="793"/>
      <c r="L5" s="793"/>
      <c r="M5" s="793"/>
      <c r="N5" s="793"/>
      <c r="O5" s="793"/>
      <c r="P5" s="793"/>
      <c r="Q5" s="794"/>
      <c r="R5" s="798" t="s">
        <v>14</v>
      </c>
      <c r="S5" s="799"/>
      <c r="T5" s="799"/>
      <c r="U5" s="799"/>
      <c r="V5" s="799"/>
      <c r="W5" s="799"/>
      <c r="X5" s="799"/>
      <c r="Y5" s="799"/>
      <c r="Z5" s="799"/>
      <c r="AA5" s="799"/>
      <c r="AB5" s="799"/>
      <c r="AC5" s="799"/>
      <c r="AD5" s="799"/>
      <c r="AE5" s="799"/>
      <c r="AF5" s="799"/>
      <c r="AG5" s="799"/>
      <c r="AH5" s="799"/>
      <c r="AI5" s="800"/>
      <c r="AJ5" s="792" t="s">
        <v>15</v>
      </c>
      <c r="AK5" s="793"/>
      <c r="AL5" s="793"/>
      <c r="AM5" s="793"/>
      <c r="AN5" s="793"/>
      <c r="AO5" s="793"/>
      <c r="AP5" s="793"/>
      <c r="AQ5" s="793"/>
      <c r="AR5" s="793"/>
      <c r="AS5" s="793"/>
      <c r="AT5" s="793"/>
      <c r="AU5" s="794"/>
      <c r="AV5" s="786" t="s">
        <v>16</v>
      </c>
      <c r="AW5" s="787"/>
      <c r="AX5" s="787"/>
      <c r="AY5" s="787"/>
      <c r="AZ5" s="787"/>
      <c r="BA5" s="787"/>
      <c r="BB5" s="787"/>
      <c r="BC5" s="787"/>
      <c r="BD5" s="787"/>
      <c r="BE5" s="787"/>
      <c r="BF5" s="787"/>
      <c r="BG5" s="787"/>
      <c r="BH5" s="787"/>
      <c r="BI5" s="787"/>
      <c r="BJ5" s="788"/>
    </row>
    <row r="6" spans="2:62" ht="23.25" customHeight="1" thickBot="1" x14ac:dyDescent="0.4">
      <c r="B6" s="806"/>
      <c r="C6" s="795"/>
      <c r="D6" s="796"/>
      <c r="E6" s="796"/>
      <c r="F6" s="796"/>
      <c r="G6" s="796"/>
      <c r="H6" s="796"/>
      <c r="I6" s="796"/>
      <c r="J6" s="796"/>
      <c r="K6" s="796"/>
      <c r="L6" s="796"/>
      <c r="M6" s="796"/>
      <c r="N6" s="796"/>
      <c r="O6" s="796"/>
      <c r="P6" s="796"/>
      <c r="Q6" s="797"/>
      <c r="R6" s="801"/>
      <c r="S6" s="802"/>
      <c r="T6" s="802"/>
      <c r="U6" s="802"/>
      <c r="V6" s="802"/>
      <c r="W6" s="802"/>
      <c r="X6" s="802"/>
      <c r="Y6" s="802"/>
      <c r="Z6" s="802"/>
      <c r="AA6" s="802"/>
      <c r="AB6" s="802"/>
      <c r="AC6" s="802"/>
      <c r="AD6" s="802"/>
      <c r="AE6" s="802"/>
      <c r="AF6" s="802"/>
      <c r="AG6" s="802"/>
      <c r="AH6" s="802"/>
      <c r="AI6" s="803"/>
      <c r="AJ6" s="795"/>
      <c r="AK6" s="796"/>
      <c r="AL6" s="796"/>
      <c r="AM6" s="796"/>
      <c r="AN6" s="796"/>
      <c r="AO6" s="796"/>
      <c r="AP6" s="796"/>
      <c r="AQ6" s="796"/>
      <c r="AR6" s="796"/>
      <c r="AS6" s="796"/>
      <c r="AT6" s="796"/>
      <c r="AU6" s="797"/>
      <c r="AV6" s="789"/>
      <c r="AW6" s="790"/>
      <c r="AX6" s="790"/>
      <c r="AY6" s="790"/>
      <c r="AZ6" s="790"/>
      <c r="BA6" s="790"/>
      <c r="BB6" s="790"/>
      <c r="BC6" s="790"/>
      <c r="BD6" s="790"/>
      <c r="BE6" s="790"/>
      <c r="BF6" s="790"/>
      <c r="BG6" s="790"/>
      <c r="BH6" s="790"/>
      <c r="BI6" s="790"/>
      <c r="BJ6" s="791"/>
    </row>
    <row r="7" spans="2:62" s="230" customFormat="1" ht="50.25" customHeight="1" x14ac:dyDescent="0.35">
      <c r="B7" s="820" t="s">
        <v>17</v>
      </c>
      <c r="C7" s="821"/>
      <c r="D7" s="1239" t="s">
        <v>1083</v>
      </c>
      <c r="E7" s="1239"/>
      <c r="F7" s="1239"/>
      <c r="G7" s="1239"/>
      <c r="H7" s="1239"/>
      <c r="I7" s="1239"/>
      <c r="J7" s="1239"/>
      <c r="K7" s="1239"/>
      <c r="L7" s="1239"/>
      <c r="M7" s="1239"/>
      <c r="N7" s="1239"/>
      <c r="O7" s="1239"/>
      <c r="P7" s="1239"/>
      <c r="Q7" s="1239"/>
      <c r="R7" s="1239"/>
      <c r="S7" s="1239"/>
      <c r="T7" s="1239"/>
      <c r="U7" s="1239"/>
      <c r="V7" s="1239"/>
      <c r="W7" s="1239"/>
      <c r="X7" s="1239"/>
      <c r="Y7" s="1239"/>
      <c r="Z7" s="1239"/>
      <c r="AA7" s="823" t="s">
        <v>19</v>
      </c>
      <c r="AB7" s="823"/>
      <c r="AC7" s="1240" t="s">
        <v>1084</v>
      </c>
      <c r="AD7" s="1240"/>
      <c r="AE7" s="1240"/>
      <c r="AF7" s="1240"/>
      <c r="AG7" s="1240"/>
      <c r="AH7" s="1240"/>
      <c r="AI7" s="1240"/>
      <c r="AJ7" s="1240"/>
      <c r="AK7" s="823" t="s">
        <v>21</v>
      </c>
      <c r="AL7" s="823"/>
      <c r="AM7" s="949"/>
      <c r="AN7" s="949"/>
      <c r="AO7" s="949"/>
      <c r="AP7" s="949"/>
      <c r="AQ7" s="949"/>
      <c r="AR7" s="949"/>
      <c r="AS7" s="949"/>
      <c r="AT7" s="949"/>
      <c r="AU7" s="825"/>
      <c r="AV7" s="825"/>
      <c r="AW7" s="825"/>
      <c r="AX7" s="825"/>
      <c r="AY7" s="825"/>
      <c r="AZ7" s="825"/>
      <c r="BA7" s="825"/>
      <c r="BB7" s="825"/>
      <c r="BC7" s="825"/>
      <c r="BD7" s="825"/>
      <c r="BE7" s="825"/>
      <c r="BF7" s="825"/>
      <c r="BG7" s="825"/>
      <c r="BH7" s="825"/>
      <c r="BI7" s="825"/>
      <c r="BJ7" s="826"/>
    </row>
    <row r="8" spans="2:62" s="230" customFormat="1" ht="49.15" customHeight="1" x14ac:dyDescent="0.35">
      <c r="B8" s="1234" t="s">
        <v>23</v>
      </c>
      <c r="C8" s="1235"/>
      <c r="D8" s="974" t="s">
        <v>1085</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59" t="s">
        <v>25</v>
      </c>
      <c r="AN8" s="1236"/>
      <c r="AO8" s="1166"/>
      <c r="AP8" s="1166"/>
      <c r="AQ8" s="1166"/>
      <c r="AR8" s="1166"/>
      <c r="AS8" s="1166"/>
      <c r="AT8" s="1166"/>
      <c r="AU8" s="825"/>
      <c r="AV8" s="825"/>
      <c r="AW8" s="825"/>
      <c r="AX8" s="825"/>
      <c r="AY8" s="825"/>
      <c r="AZ8" s="825"/>
      <c r="BA8" s="825"/>
      <c r="BB8" s="825"/>
      <c r="BC8" s="825"/>
      <c r="BD8" s="825"/>
      <c r="BE8" s="825"/>
      <c r="BF8" s="825"/>
      <c r="BG8" s="825"/>
      <c r="BH8" s="825"/>
      <c r="BI8" s="825"/>
      <c r="BJ8" s="826"/>
    </row>
    <row r="9" spans="2:62" s="230" customFormat="1" ht="27.75" customHeight="1" x14ac:dyDescent="0.35">
      <c r="B9" s="839" t="s">
        <v>26</v>
      </c>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2" t="s">
        <v>27</v>
      </c>
      <c r="AV9" s="843"/>
      <c r="AW9" s="843"/>
      <c r="AX9" s="843"/>
      <c r="AY9" s="843"/>
      <c r="AZ9" s="843"/>
      <c r="BA9" s="843"/>
      <c r="BB9" s="843"/>
      <c r="BC9" s="843"/>
      <c r="BD9" s="843"/>
      <c r="BE9" s="843"/>
      <c r="BF9" s="843"/>
      <c r="BG9" s="843"/>
      <c r="BH9" s="843"/>
      <c r="BI9" s="843"/>
      <c r="BJ9" s="844"/>
    </row>
    <row r="10" spans="2:62" s="191" customFormat="1" ht="33"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62" s="157" customFormat="1" ht="25.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62" s="157" customFormat="1" ht="42.7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SUM(T13:T21)</f>
        <v>0.27500000000000002</v>
      </c>
      <c r="U12" s="929"/>
      <c r="V12" s="929"/>
      <c r="W12" s="929"/>
      <c r="X12" s="159" t="s">
        <v>63</v>
      </c>
      <c r="Y12" s="159" t="s">
        <v>64</v>
      </c>
      <c r="Z12" s="1035"/>
      <c r="AA12" s="929"/>
      <c r="AB12" s="929"/>
      <c r="AC12" s="929"/>
      <c r="AD12" s="929"/>
      <c r="AE12" s="928"/>
      <c r="AF12" s="160" t="s">
        <v>65</v>
      </c>
      <c r="AG12" s="160" t="s">
        <v>66</v>
      </c>
      <c r="AH12" s="161" t="s">
        <v>67</v>
      </c>
      <c r="AI12" s="928"/>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62" s="191" customFormat="1" ht="99" customHeight="1" x14ac:dyDescent="0.35">
      <c r="B13" s="660">
        <v>1</v>
      </c>
      <c r="C13" s="412" t="s">
        <v>1086</v>
      </c>
      <c r="D13" s="50">
        <v>0.2</v>
      </c>
      <c r="E13" s="422">
        <v>0.33329999999999999</v>
      </c>
      <c r="F13" s="71">
        <v>0.33329999999999999</v>
      </c>
      <c r="G13" s="52">
        <f>IF(ISERROR(F13/E13),"",(F13/E13))</f>
        <v>1</v>
      </c>
      <c r="H13" s="423">
        <v>0.33329999999999999</v>
      </c>
      <c r="I13" s="61"/>
      <c r="J13" s="52">
        <f>IF(ISERROR(I13/H13),"",(I13/H13))</f>
        <v>0</v>
      </c>
      <c r="K13" s="423">
        <v>0.33329999999999999</v>
      </c>
      <c r="L13" s="61"/>
      <c r="M13" s="52">
        <f>IF(ISERROR(L13/K13),"",(L13/K13))</f>
        <v>0</v>
      </c>
      <c r="N13" s="413"/>
      <c r="O13" s="61"/>
      <c r="P13" s="53" t="str">
        <f>IF(ISERROR(O13/N13),"",(O13/N13))</f>
        <v/>
      </c>
      <c r="Q13" s="71">
        <f t="shared" ref="Q13:Q21" si="0">SUM(E13,H13,K13,N13)</f>
        <v>0.99990000000000001</v>
      </c>
      <c r="R13" s="124">
        <f t="shared" ref="R13:R21" si="1">SUM(F13,I13,L13,O13)</f>
        <v>0.33329999999999999</v>
      </c>
      <c r="S13" s="530">
        <f t="shared" ref="S13:S21" si="2">IF((IF(ISERROR(R13/Q13),0,(R13/Q13)))&gt;1,1,(IF(ISERROR(R13/Q13),0,(R13/Q13))))</f>
        <v>0.33333333333333331</v>
      </c>
      <c r="T13" s="531">
        <f t="shared" ref="T13:T21" si="3">S13*D13</f>
        <v>6.6666666666666666E-2</v>
      </c>
      <c r="U13" s="412" t="s">
        <v>1087</v>
      </c>
      <c r="V13" s="412" t="s">
        <v>1088</v>
      </c>
      <c r="W13" s="412" t="s">
        <v>1089</v>
      </c>
      <c r="X13" s="412" t="s">
        <v>1090</v>
      </c>
      <c r="Y13" s="412" t="s">
        <v>1091</v>
      </c>
      <c r="Z13" s="414" t="s">
        <v>181</v>
      </c>
      <c r="AA13" s="412" t="s">
        <v>1092</v>
      </c>
      <c r="AB13" s="414" t="s">
        <v>141</v>
      </c>
      <c r="AC13" s="412" t="s">
        <v>178</v>
      </c>
      <c r="AD13" s="412" t="s">
        <v>89</v>
      </c>
      <c r="AE13" s="412" t="s">
        <v>90</v>
      </c>
      <c r="AF13" s="414" t="s">
        <v>95</v>
      </c>
      <c r="AG13" s="414">
        <v>2022</v>
      </c>
      <c r="AH13" s="414" t="s">
        <v>169</v>
      </c>
      <c r="AI13" s="414" t="s">
        <v>92</v>
      </c>
      <c r="AJ13" s="414" t="s">
        <v>132</v>
      </c>
      <c r="AK13" s="412" t="s">
        <v>184</v>
      </c>
      <c r="AL13" s="412" t="s">
        <v>169</v>
      </c>
      <c r="AM13" s="415" t="s">
        <v>169</v>
      </c>
      <c r="AN13" s="412" t="s">
        <v>169</v>
      </c>
      <c r="AO13" s="412" t="s">
        <v>169</v>
      </c>
      <c r="AP13" s="412" t="s">
        <v>169</v>
      </c>
      <c r="AQ13" s="412" t="s">
        <v>169</v>
      </c>
      <c r="AR13" s="412" t="s">
        <v>1084</v>
      </c>
      <c r="AS13" s="412" t="s">
        <v>169</v>
      </c>
      <c r="AT13" s="415" t="s">
        <v>1084</v>
      </c>
      <c r="AU13" s="83">
        <v>1</v>
      </c>
      <c r="AV13" s="661">
        <v>1</v>
      </c>
      <c r="AW13" s="662" t="s">
        <v>1093</v>
      </c>
      <c r="AX13" s="663" t="s">
        <v>1094</v>
      </c>
      <c r="AY13" s="83"/>
      <c r="AZ13" s="664"/>
      <c r="BA13" s="665"/>
      <c r="BB13" s="665"/>
      <c r="BC13" s="81"/>
      <c r="BD13" s="661"/>
      <c r="BE13" s="663"/>
      <c r="BF13" s="663"/>
      <c r="BG13" s="116"/>
      <c r="BH13" s="664"/>
      <c r="BI13" s="666"/>
      <c r="BJ13" s="667"/>
    </row>
    <row r="14" spans="2:62" s="191" customFormat="1" ht="72" customHeight="1" x14ac:dyDescent="0.35">
      <c r="B14" s="424">
        <v>2</v>
      </c>
      <c r="C14" s="222" t="s">
        <v>1095</v>
      </c>
      <c r="D14" s="50">
        <v>0.2</v>
      </c>
      <c r="E14" s="71">
        <v>0.25</v>
      </c>
      <c r="F14" s="71">
        <v>0.25</v>
      </c>
      <c r="G14" s="52">
        <f>IF(ISERROR(F14/E14),"",(F14/E14))</f>
        <v>1</v>
      </c>
      <c r="H14" s="61">
        <v>0.25</v>
      </c>
      <c r="I14" s="61"/>
      <c r="J14" s="52">
        <f>IF(ISERROR(I14/H14),"",(I14/H14))</f>
        <v>0</v>
      </c>
      <c r="K14" s="61">
        <v>0.25</v>
      </c>
      <c r="L14" s="61"/>
      <c r="M14" s="52">
        <f>IF(ISERROR(L14/K14),"",(L14/K14))</f>
        <v>0</v>
      </c>
      <c r="N14" s="61">
        <v>0.25</v>
      </c>
      <c r="O14" s="61"/>
      <c r="P14" s="52">
        <f>IF(ISERROR(O14/N14),"",(O14/N14))</f>
        <v>0</v>
      </c>
      <c r="Q14" s="71">
        <f t="shared" si="0"/>
        <v>1</v>
      </c>
      <c r="R14" s="124">
        <f t="shared" si="1"/>
        <v>0.25</v>
      </c>
      <c r="S14" s="530">
        <f t="shared" si="2"/>
        <v>0.25</v>
      </c>
      <c r="T14" s="531">
        <f t="shared" si="3"/>
        <v>0.05</v>
      </c>
      <c r="U14" s="412" t="s">
        <v>1096</v>
      </c>
      <c r="V14" s="412" t="s">
        <v>1097</v>
      </c>
      <c r="W14" s="412" t="s">
        <v>1098</v>
      </c>
      <c r="X14" s="412" t="s">
        <v>1099</v>
      </c>
      <c r="Y14" s="412" t="s">
        <v>1100</v>
      </c>
      <c r="Z14" s="414" t="s">
        <v>169</v>
      </c>
      <c r="AA14" s="414" t="s">
        <v>1101</v>
      </c>
      <c r="AB14" s="414" t="s">
        <v>141</v>
      </c>
      <c r="AC14" s="414" t="s">
        <v>88</v>
      </c>
      <c r="AD14" s="414" t="s">
        <v>89</v>
      </c>
      <c r="AE14" s="414" t="s">
        <v>90</v>
      </c>
      <c r="AF14" s="414" t="s">
        <v>169</v>
      </c>
      <c r="AG14" s="414">
        <v>2022</v>
      </c>
      <c r="AH14" s="414" t="s">
        <v>169</v>
      </c>
      <c r="AI14" s="414" t="s">
        <v>92</v>
      </c>
      <c r="AJ14" s="414" t="s">
        <v>132</v>
      </c>
      <c r="AK14" s="412" t="s">
        <v>184</v>
      </c>
      <c r="AL14" s="412" t="s">
        <v>169</v>
      </c>
      <c r="AM14" s="412" t="s">
        <v>169</v>
      </c>
      <c r="AN14" s="412" t="s">
        <v>169</v>
      </c>
      <c r="AO14" s="412" t="s">
        <v>169</v>
      </c>
      <c r="AP14" s="412" t="s">
        <v>169</v>
      </c>
      <c r="AQ14" s="412" t="s">
        <v>169</v>
      </c>
      <c r="AR14" s="412" t="s">
        <v>1084</v>
      </c>
      <c r="AS14" s="412" t="s">
        <v>169</v>
      </c>
      <c r="AT14" s="415" t="s">
        <v>1084</v>
      </c>
      <c r="AU14" s="91">
        <v>1</v>
      </c>
      <c r="AV14" s="81">
        <v>1</v>
      </c>
      <c r="AW14" s="82" t="s">
        <v>1102</v>
      </c>
      <c r="AX14" s="82" t="s">
        <v>1103</v>
      </c>
      <c r="AY14" s="83"/>
      <c r="AZ14" s="83"/>
      <c r="BA14" s="84"/>
      <c r="BB14" s="84"/>
      <c r="BC14" s="85"/>
      <c r="BD14" s="85"/>
      <c r="BE14" s="86"/>
      <c r="BF14" s="86"/>
      <c r="BG14" s="83"/>
      <c r="BH14" s="83"/>
      <c r="BI14" s="87"/>
      <c r="BJ14" s="86"/>
    </row>
    <row r="15" spans="2:62" s="191" customFormat="1" ht="84" customHeight="1" x14ac:dyDescent="0.35">
      <c r="B15" s="424">
        <v>3</v>
      </c>
      <c r="C15" s="222" t="s">
        <v>1104</v>
      </c>
      <c r="D15" s="50">
        <v>0.2</v>
      </c>
      <c r="E15" s="71">
        <v>0.25</v>
      </c>
      <c r="F15" s="71">
        <v>0.25</v>
      </c>
      <c r="G15" s="52">
        <f>IF(ISERROR(F15/E15),"",(F15/E15))</f>
        <v>1</v>
      </c>
      <c r="H15" s="61">
        <v>0.25</v>
      </c>
      <c r="I15" s="61"/>
      <c r="J15" s="52">
        <f t="shared" ref="J15:J21" si="4">IF(ISERROR(I15/H15),"",(I15/H15))</f>
        <v>0</v>
      </c>
      <c r="K15" s="61">
        <v>0.25</v>
      </c>
      <c r="L15" s="61"/>
      <c r="M15" s="52">
        <f t="shared" ref="M15:M21" si="5">IF(ISERROR(L15/K15),"",(L15/K15))</f>
        <v>0</v>
      </c>
      <c r="N15" s="61">
        <v>0.25</v>
      </c>
      <c r="O15" s="61"/>
      <c r="P15" s="52">
        <f t="shared" ref="P15:P21" si="6">IF(ISERROR(O15/N15),"",(O15/N15))</f>
        <v>0</v>
      </c>
      <c r="Q15" s="71">
        <f t="shared" si="0"/>
        <v>1</v>
      </c>
      <c r="R15" s="124">
        <f t="shared" si="1"/>
        <v>0.25</v>
      </c>
      <c r="S15" s="530">
        <f t="shared" si="2"/>
        <v>0.25</v>
      </c>
      <c r="T15" s="531">
        <f t="shared" si="3"/>
        <v>0.05</v>
      </c>
      <c r="U15" s="412" t="s">
        <v>1105</v>
      </c>
      <c r="V15" s="412" t="s">
        <v>1106</v>
      </c>
      <c r="W15" s="412" t="s">
        <v>1107</v>
      </c>
      <c r="X15" s="412" t="s">
        <v>1108</v>
      </c>
      <c r="Y15" s="412" t="s">
        <v>1109</v>
      </c>
      <c r="Z15" s="414" t="s">
        <v>181</v>
      </c>
      <c r="AA15" s="414" t="s">
        <v>1110</v>
      </c>
      <c r="AB15" s="414" t="s">
        <v>141</v>
      </c>
      <c r="AC15" s="414" t="s">
        <v>178</v>
      </c>
      <c r="AD15" s="414" t="s">
        <v>89</v>
      </c>
      <c r="AE15" s="414" t="s">
        <v>90</v>
      </c>
      <c r="AF15" s="416" t="s">
        <v>169</v>
      </c>
      <c r="AG15" s="414">
        <v>2022</v>
      </c>
      <c r="AH15" s="414" t="s">
        <v>169</v>
      </c>
      <c r="AI15" s="414" t="s">
        <v>92</v>
      </c>
      <c r="AJ15" s="414" t="s">
        <v>132</v>
      </c>
      <c r="AK15" s="412" t="s">
        <v>184</v>
      </c>
      <c r="AL15" s="412" t="s">
        <v>169</v>
      </c>
      <c r="AM15" s="412" t="s">
        <v>169</v>
      </c>
      <c r="AN15" s="412" t="s">
        <v>169</v>
      </c>
      <c r="AO15" s="412" t="s">
        <v>169</v>
      </c>
      <c r="AP15" s="412" t="s">
        <v>169</v>
      </c>
      <c r="AQ15" s="412" t="s">
        <v>169</v>
      </c>
      <c r="AR15" s="412" t="s">
        <v>1084</v>
      </c>
      <c r="AS15" s="412" t="s">
        <v>169</v>
      </c>
      <c r="AT15" s="415" t="s">
        <v>1084</v>
      </c>
      <c r="AU15" s="91">
        <v>1</v>
      </c>
      <c r="AV15" s="81">
        <v>1</v>
      </c>
      <c r="AW15" s="82" t="s">
        <v>1111</v>
      </c>
      <c r="AX15" s="82" t="s">
        <v>1112</v>
      </c>
      <c r="AY15" s="83"/>
      <c r="AZ15" s="83"/>
      <c r="BA15" s="84"/>
      <c r="BB15" s="84"/>
      <c r="BC15" s="85"/>
      <c r="BD15" s="85"/>
      <c r="BE15" s="92"/>
      <c r="BF15" s="86"/>
      <c r="BG15" s="83"/>
      <c r="BH15" s="83"/>
      <c r="BI15" s="87"/>
      <c r="BJ15" s="86"/>
    </row>
    <row r="16" spans="2:62" s="191" customFormat="1" ht="60.75" customHeight="1" x14ac:dyDescent="0.3">
      <c r="B16" s="425">
        <v>4</v>
      </c>
      <c r="C16" s="222" t="s">
        <v>1113</v>
      </c>
      <c r="D16" s="50">
        <v>0.1</v>
      </c>
      <c r="E16" s="71"/>
      <c r="F16" s="71"/>
      <c r="G16" s="47"/>
      <c r="H16" s="426">
        <v>0.5</v>
      </c>
      <c r="I16" s="61"/>
      <c r="J16" s="52">
        <f t="shared" si="4"/>
        <v>0</v>
      </c>
      <c r="K16" s="426"/>
      <c r="L16" s="61"/>
      <c r="M16" s="52">
        <v>0</v>
      </c>
      <c r="N16" s="61">
        <v>0.5</v>
      </c>
      <c r="O16" s="61"/>
      <c r="P16" s="47"/>
      <c r="Q16" s="71">
        <f t="shared" si="0"/>
        <v>1</v>
      </c>
      <c r="R16" s="124">
        <f t="shared" si="1"/>
        <v>0</v>
      </c>
      <c r="S16" s="530">
        <f t="shared" si="2"/>
        <v>0</v>
      </c>
      <c r="T16" s="531">
        <f t="shared" si="3"/>
        <v>0</v>
      </c>
      <c r="U16" s="412" t="s">
        <v>1114</v>
      </c>
      <c r="V16" s="412" t="s">
        <v>1115</v>
      </c>
      <c r="W16" s="412" t="s">
        <v>1116</v>
      </c>
      <c r="X16" s="412" t="s">
        <v>1116</v>
      </c>
      <c r="Y16" s="412" t="s">
        <v>1117</v>
      </c>
      <c r="Z16" s="414" t="s">
        <v>181</v>
      </c>
      <c r="AA16" s="412" t="s">
        <v>1118</v>
      </c>
      <c r="AB16" s="414" t="s">
        <v>141</v>
      </c>
      <c r="AC16" s="414" t="s">
        <v>88</v>
      </c>
      <c r="AD16" s="414" t="s">
        <v>89</v>
      </c>
      <c r="AE16" s="414" t="s">
        <v>90</v>
      </c>
      <c r="AF16" s="416" t="s">
        <v>95</v>
      </c>
      <c r="AG16" s="414">
        <v>2022</v>
      </c>
      <c r="AH16" s="414" t="s">
        <v>169</v>
      </c>
      <c r="AI16" s="414" t="s">
        <v>92</v>
      </c>
      <c r="AJ16" s="414" t="s">
        <v>132</v>
      </c>
      <c r="AK16" s="412" t="s">
        <v>184</v>
      </c>
      <c r="AL16" s="412" t="s">
        <v>169</v>
      </c>
      <c r="AM16" s="412" t="s">
        <v>169</v>
      </c>
      <c r="AN16" s="412"/>
      <c r="AO16" s="412" t="s">
        <v>169</v>
      </c>
      <c r="AP16" s="412" t="s">
        <v>169</v>
      </c>
      <c r="AQ16" s="412" t="s">
        <v>169</v>
      </c>
      <c r="AR16" s="412" t="s">
        <v>1084</v>
      </c>
      <c r="AS16" s="412" t="s">
        <v>169</v>
      </c>
      <c r="AT16" s="415" t="s">
        <v>1084</v>
      </c>
      <c r="AU16" s="91"/>
      <c r="AV16" s="81"/>
      <c r="AW16" s="82"/>
      <c r="AX16" s="82"/>
      <c r="AY16" s="83"/>
      <c r="AZ16" s="83"/>
      <c r="BA16" s="84"/>
      <c r="BB16" s="84"/>
      <c r="BC16" s="85"/>
      <c r="BD16" s="85"/>
      <c r="BE16" s="92"/>
      <c r="BF16" s="86"/>
      <c r="BG16" s="83"/>
      <c r="BH16" s="83"/>
      <c r="BI16" s="87"/>
      <c r="BJ16" s="86"/>
    </row>
    <row r="17" spans="2:251" s="191" customFormat="1" ht="97.5" customHeight="1" x14ac:dyDescent="0.35">
      <c r="B17" s="427">
        <v>5</v>
      </c>
      <c r="C17" s="222" t="s">
        <v>1119</v>
      </c>
      <c r="D17" s="50">
        <v>0.1</v>
      </c>
      <c r="E17" s="422">
        <v>0.33329999999999999</v>
      </c>
      <c r="F17" s="422">
        <v>0.33329999999999999</v>
      </c>
      <c r="G17" s="50">
        <v>1</v>
      </c>
      <c r="H17" s="422">
        <v>0.33329999999999999</v>
      </c>
      <c r="I17" s="53"/>
      <c r="J17" s="52">
        <f t="shared" si="4"/>
        <v>0</v>
      </c>
      <c r="K17" s="422">
        <v>0.33329999999999999</v>
      </c>
      <c r="L17" s="53"/>
      <c r="M17" s="52">
        <f t="shared" si="5"/>
        <v>0</v>
      </c>
      <c r="N17" s="428"/>
      <c r="O17" s="61"/>
      <c r="P17" s="53"/>
      <c r="Q17" s="71">
        <f t="shared" si="0"/>
        <v>0.99990000000000001</v>
      </c>
      <c r="R17" s="124">
        <f t="shared" si="1"/>
        <v>0.33329999999999999</v>
      </c>
      <c r="S17" s="530">
        <f t="shared" si="2"/>
        <v>0.33333333333333331</v>
      </c>
      <c r="T17" s="531">
        <f t="shared" si="3"/>
        <v>3.3333333333333333E-2</v>
      </c>
      <c r="U17" s="412" t="s">
        <v>1120</v>
      </c>
      <c r="V17" s="412" t="s">
        <v>1121</v>
      </c>
      <c r="W17" s="412" t="s">
        <v>1122</v>
      </c>
      <c r="X17" s="412" t="s">
        <v>1123</v>
      </c>
      <c r="Y17" s="412" t="s">
        <v>1124</v>
      </c>
      <c r="Z17" s="414" t="s">
        <v>169</v>
      </c>
      <c r="AA17" s="412" t="s">
        <v>1118</v>
      </c>
      <c r="AB17" s="414" t="s">
        <v>141</v>
      </c>
      <c r="AC17" s="414" t="s">
        <v>88</v>
      </c>
      <c r="AD17" s="414" t="s">
        <v>89</v>
      </c>
      <c r="AE17" s="414" t="s">
        <v>90</v>
      </c>
      <c r="AF17" s="416" t="s">
        <v>95</v>
      </c>
      <c r="AG17" s="414">
        <v>2022</v>
      </c>
      <c r="AH17" s="414" t="s">
        <v>169</v>
      </c>
      <c r="AI17" s="414" t="s">
        <v>92</v>
      </c>
      <c r="AJ17" s="414" t="s">
        <v>132</v>
      </c>
      <c r="AK17" s="412" t="s">
        <v>184</v>
      </c>
      <c r="AL17" s="412" t="s">
        <v>169</v>
      </c>
      <c r="AM17" s="412" t="s">
        <v>169</v>
      </c>
      <c r="AN17" s="412" t="s">
        <v>169</v>
      </c>
      <c r="AO17" s="412" t="s">
        <v>169</v>
      </c>
      <c r="AP17" s="412" t="s">
        <v>169</v>
      </c>
      <c r="AQ17" s="412" t="s">
        <v>169</v>
      </c>
      <c r="AR17" s="412" t="s">
        <v>1084</v>
      </c>
      <c r="AS17" s="412" t="s">
        <v>169</v>
      </c>
      <c r="AT17" s="415" t="s">
        <v>1084</v>
      </c>
      <c r="AU17" s="91">
        <v>1</v>
      </c>
      <c r="AV17" s="81">
        <v>1</v>
      </c>
      <c r="AW17" s="82" t="s">
        <v>1125</v>
      </c>
      <c r="AX17" s="82" t="s">
        <v>1126</v>
      </c>
      <c r="AY17" s="83"/>
      <c r="AZ17" s="83"/>
      <c r="BA17" s="84"/>
      <c r="BB17" s="84"/>
      <c r="BC17" s="85"/>
      <c r="BD17" s="85"/>
      <c r="BE17" s="92"/>
      <c r="BF17" s="86"/>
      <c r="BG17" s="83"/>
      <c r="BH17" s="83"/>
      <c r="BI17" s="87"/>
      <c r="BJ17" s="86"/>
    </row>
    <row r="18" spans="2:251" s="191" customFormat="1" ht="63.75" customHeight="1" x14ac:dyDescent="0.35">
      <c r="B18" s="429">
        <v>6</v>
      </c>
      <c r="C18" s="222" t="s">
        <v>1127</v>
      </c>
      <c r="D18" s="50">
        <v>0.05</v>
      </c>
      <c r="E18" s="71">
        <v>0.5</v>
      </c>
      <c r="F18" s="204">
        <v>0.5</v>
      </c>
      <c r="G18" s="51">
        <v>1</v>
      </c>
      <c r="H18" s="426">
        <v>0.5</v>
      </c>
      <c r="I18" s="53"/>
      <c r="J18" s="52">
        <f t="shared" si="4"/>
        <v>0</v>
      </c>
      <c r="K18" s="426"/>
      <c r="L18" s="53"/>
      <c r="M18" s="52">
        <v>0</v>
      </c>
      <c r="N18" s="53"/>
      <c r="O18" s="53"/>
      <c r="P18" s="53"/>
      <c r="Q18" s="71">
        <f t="shared" si="0"/>
        <v>1</v>
      </c>
      <c r="R18" s="124">
        <f t="shared" si="1"/>
        <v>0.5</v>
      </c>
      <c r="S18" s="530">
        <f t="shared" si="2"/>
        <v>0.5</v>
      </c>
      <c r="T18" s="531">
        <f t="shared" si="3"/>
        <v>2.5000000000000001E-2</v>
      </c>
      <c r="U18" s="412" t="s">
        <v>1128</v>
      </c>
      <c r="V18" s="412" t="s">
        <v>1129</v>
      </c>
      <c r="W18" s="412" t="s">
        <v>1122</v>
      </c>
      <c r="X18" s="412" t="s">
        <v>1123</v>
      </c>
      <c r="Y18" s="412" t="s">
        <v>1124</v>
      </c>
      <c r="Z18" s="414" t="s">
        <v>169</v>
      </c>
      <c r="AA18" s="412" t="s">
        <v>1118</v>
      </c>
      <c r="AB18" s="414" t="s">
        <v>141</v>
      </c>
      <c r="AC18" s="414" t="s">
        <v>88</v>
      </c>
      <c r="AD18" s="414" t="s">
        <v>89</v>
      </c>
      <c r="AE18" s="414" t="s">
        <v>90</v>
      </c>
      <c r="AF18" s="416" t="s">
        <v>95</v>
      </c>
      <c r="AG18" s="414">
        <v>2022</v>
      </c>
      <c r="AH18" s="414" t="s">
        <v>169</v>
      </c>
      <c r="AI18" s="414" t="s">
        <v>92</v>
      </c>
      <c r="AJ18" s="414" t="s">
        <v>132</v>
      </c>
      <c r="AK18" s="412" t="s">
        <v>184</v>
      </c>
      <c r="AL18" s="412" t="s">
        <v>169</v>
      </c>
      <c r="AM18" s="412" t="s">
        <v>169</v>
      </c>
      <c r="AN18" s="412"/>
      <c r="AO18" s="412" t="s">
        <v>169</v>
      </c>
      <c r="AP18" s="412" t="s">
        <v>169</v>
      </c>
      <c r="AQ18" s="412" t="s">
        <v>169</v>
      </c>
      <c r="AR18" s="412" t="s">
        <v>1084</v>
      </c>
      <c r="AS18" s="412" t="s">
        <v>169</v>
      </c>
      <c r="AT18" s="415" t="s">
        <v>1084</v>
      </c>
      <c r="AU18" s="81">
        <v>1</v>
      </c>
      <c r="AV18" s="81">
        <v>1</v>
      </c>
      <c r="AW18" s="140" t="s">
        <v>1130</v>
      </c>
      <c r="AX18" s="140" t="s">
        <v>1131</v>
      </c>
      <c r="AY18" s="81"/>
      <c r="AZ18" s="75"/>
      <c r="BA18" s="37"/>
      <c r="BB18" s="41"/>
      <c r="BC18" s="174"/>
      <c r="BD18" s="174"/>
      <c r="BE18" s="319"/>
      <c r="BF18" s="320"/>
      <c r="BG18" s="174"/>
      <c r="BH18" s="173"/>
      <c r="BI18" s="295"/>
      <c r="BJ18" s="295"/>
      <c r="BK18" s="186"/>
    </row>
    <row r="19" spans="2:251" s="191" customFormat="1" ht="63.75" customHeight="1" x14ac:dyDescent="0.35">
      <c r="B19" s="767">
        <v>7</v>
      </c>
      <c r="C19" s="222" t="s">
        <v>1132</v>
      </c>
      <c r="D19" s="50">
        <v>0.05</v>
      </c>
      <c r="E19" s="51">
        <v>0.5</v>
      </c>
      <c r="F19" s="51">
        <v>0.5</v>
      </c>
      <c r="G19" s="51">
        <v>1</v>
      </c>
      <c r="H19" s="426">
        <v>0.5</v>
      </c>
      <c r="I19" s="53"/>
      <c r="J19" s="52">
        <f t="shared" si="4"/>
        <v>0</v>
      </c>
      <c r="K19" s="426"/>
      <c r="L19" s="53"/>
      <c r="M19" s="529">
        <v>0</v>
      </c>
      <c r="N19" s="53"/>
      <c r="O19" s="53"/>
      <c r="P19" s="53"/>
      <c r="Q19" s="71">
        <f t="shared" si="0"/>
        <v>1</v>
      </c>
      <c r="R19" s="124">
        <f t="shared" si="1"/>
        <v>0.5</v>
      </c>
      <c r="S19" s="530">
        <f t="shared" si="2"/>
        <v>0.5</v>
      </c>
      <c r="T19" s="531">
        <f t="shared" si="3"/>
        <v>2.5000000000000001E-2</v>
      </c>
      <c r="U19" s="412" t="s">
        <v>1133</v>
      </c>
      <c r="V19" s="412" t="s">
        <v>1134</v>
      </c>
      <c r="W19" s="412" t="s">
        <v>1135</v>
      </c>
      <c r="X19" s="412" t="s">
        <v>1136</v>
      </c>
      <c r="Y19" s="412" t="s">
        <v>1137</v>
      </c>
      <c r="Z19" s="414" t="s">
        <v>169</v>
      </c>
      <c r="AA19" s="412" t="s">
        <v>1138</v>
      </c>
      <c r="AB19" s="414" t="s">
        <v>141</v>
      </c>
      <c r="AC19" s="414" t="s">
        <v>987</v>
      </c>
      <c r="AD19" s="414" t="s">
        <v>89</v>
      </c>
      <c r="AE19" s="414" t="s">
        <v>90</v>
      </c>
      <c r="AF19" s="416" t="s">
        <v>169</v>
      </c>
      <c r="AG19" s="414">
        <v>2022</v>
      </c>
      <c r="AH19" s="414" t="s">
        <v>169</v>
      </c>
      <c r="AI19" s="414" t="s">
        <v>92</v>
      </c>
      <c r="AJ19" s="414" t="s">
        <v>132</v>
      </c>
      <c r="AK19" s="412" t="s">
        <v>184</v>
      </c>
      <c r="AL19" s="412" t="s">
        <v>169</v>
      </c>
      <c r="AM19" s="412" t="s">
        <v>169</v>
      </c>
      <c r="AN19" s="412" t="s">
        <v>169</v>
      </c>
      <c r="AO19" s="412" t="s">
        <v>169</v>
      </c>
      <c r="AP19" s="412" t="s">
        <v>169</v>
      </c>
      <c r="AQ19" s="412" t="s">
        <v>169</v>
      </c>
      <c r="AR19" s="412" t="s">
        <v>1084</v>
      </c>
      <c r="AS19" s="412" t="s">
        <v>169</v>
      </c>
      <c r="AT19" s="415" t="s">
        <v>1084</v>
      </c>
      <c r="AU19" s="81">
        <v>1</v>
      </c>
      <c r="AV19" s="81">
        <v>1</v>
      </c>
      <c r="AW19" s="82" t="s">
        <v>1139</v>
      </c>
      <c r="AX19" s="82" t="s">
        <v>1140</v>
      </c>
      <c r="AY19" s="75"/>
      <c r="AZ19" s="75"/>
      <c r="BA19" s="296"/>
      <c r="BB19" s="41"/>
      <c r="BC19" s="81"/>
      <c r="BD19" s="81"/>
      <c r="BE19" s="297"/>
      <c r="BF19" s="82"/>
      <c r="BG19" s="75"/>
      <c r="BH19" s="75"/>
      <c r="BI19" s="298"/>
      <c r="BJ19" s="430"/>
    </row>
    <row r="20" spans="2:251" s="197" customFormat="1" ht="63.75" customHeight="1" x14ac:dyDescent="0.35">
      <c r="B20" s="767">
        <v>8</v>
      </c>
      <c r="C20" s="222" t="s">
        <v>1141</v>
      </c>
      <c r="D20" s="50">
        <v>0.05</v>
      </c>
      <c r="E20" s="51">
        <v>0.25</v>
      </c>
      <c r="F20" s="51">
        <v>0.25</v>
      </c>
      <c r="G20" s="50">
        <v>1</v>
      </c>
      <c r="H20" s="426">
        <v>0.25</v>
      </c>
      <c r="I20" s="53"/>
      <c r="J20" s="52">
        <f t="shared" si="4"/>
        <v>0</v>
      </c>
      <c r="K20" s="426">
        <v>0.25</v>
      </c>
      <c r="L20" s="53"/>
      <c r="M20" s="52">
        <f t="shared" si="5"/>
        <v>0</v>
      </c>
      <c r="N20" s="426">
        <v>0.25</v>
      </c>
      <c r="O20" s="53"/>
      <c r="P20" s="52">
        <f t="shared" si="6"/>
        <v>0</v>
      </c>
      <c r="Q20" s="71">
        <f t="shared" si="0"/>
        <v>1</v>
      </c>
      <c r="R20" s="124">
        <f t="shared" si="1"/>
        <v>0.25</v>
      </c>
      <c r="S20" s="530">
        <f t="shared" si="2"/>
        <v>0.25</v>
      </c>
      <c r="T20" s="531">
        <f t="shared" si="3"/>
        <v>1.2500000000000001E-2</v>
      </c>
      <c r="U20" s="412" t="s">
        <v>1142</v>
      </c>
      <c r="V20" s="412" t="s">
        <v>1143</v>
      </c>
      <c r="W20" s="412" t="s">
        <v>1144</v>
      </c>
      <c r="X20" s="412" t="s">
        <v>1145</v>
      </c>
      <c r="Y20" s="412" t="s">
        <v>1146</v>
      </c>
      <c r="Z20" s="414" t="s">
        <v>169</v>
      </c>
      <c r="AA20" s="412" t="s">
        <v>1092</v>
      </c>
      <c r="AB20" s="414" t="s">
        <v>141</v>
      </c>
      <c r="AC20" s="414" t="s">
        <v>178</v>
      </c>
      <c r="AD20" s="414" t="s">
        <v>89</v>
      </c>
      <c r="AE20" s="414" t="s">
        <v>90</v>
      </c>
      <c r="AF20" s="416" t="s">
        <v>169</v>
      </c>
      <c r="AG20" s="414">
        <v>2022</v>
      </c>
      <c r="AH20" s="414" t="s">
        <v>169</v>
      </c>
      <c r="AI20" s="414" t="s">
        <v>92</v>
      </c>
      <c r="AJ20" s="414" t="s">
        <v>132</v>
      </c>
      <c r="AK20" s="412" t="s">
        <v>184</v>
      </c>
      <c r="AL20" s="412" t="s">
        <v>169</v>
      </c>
      <c r="AM20" s="412" t="s">
        <v>169</v>
      </c>
      <c r="AN20" s="412" t="s">
        <v>169</v>
      </c>
      <c r="AO20" s="412" t="s">
        <v>169</v>
      </c>
      <c r="AP20" s="412" t="s">
        <v>169</v>
      </c>
      <c r="AQ20" s="412" t="s">
        <v>169</v>
      </c>
      <c r="AR20" s="412" t="s">
        <v>1084</v>
      </c>
      <c r="AS20" s="412" t="s">
        <v>169</v>
      </c>
      <c r="AT20" s="415" t="s">
        <v>1084</v>
      </c>
      <c r="AU20" s="81">
        <v>1</v>
      </c>
      <c r="AV20" s="81">
        <v>1</v>
      </c>
      <c r="AW20" s="82" t="s">
        <v>1147</v>
      </c>
      <c r="AX20" s="82" t="s">
        <v>1148</v>
      </c>
      <c r="AY20" s="75"/>
      <c r="AZ20" s="75"/>
      <c r="BA20" s="300"/>
      <c r="BB20" s="41"/>
      <c r="BC20" s="81"/>
      <c r="BD20" s="81"/>
      <c r="BE20" s="431"/>
      <c r="BF20" s="82"/>
      <c r="BG20" s="75"/>
      <c r="BH20" s="75"/>
      <c r="BI20" s="215"/>
      <c r="BJ20" s="215"/>
      <c r="BK20" s="191"/>
    </row>
    <row r="21" spans="2:251" s="197" customFormat="1" ht="73.5" customHeight="1" x14ac:dyDescent="0.35">
      <c r="B21" s="767">
        <v>9</v>
      </c>
      <c r="C21" s="222" t="s">
        <v>1149</v>
      </c>
      <c r="D21" s="50">
        <v>0.05</v>
      </c>
      <c r="E21" s="51">
        <v>0.25</v>
      </c>
      <c r="F21" s="51">
        <v>0.25</v>
      </c>
      <c r="G21" s="50">
        <f>IF(ISERROR(F21/E21),"",(F21/E21))</f>
        <v>1</v>
      </c>
      <c r="H21" s="426">
        <v>0.25</v>
      </c>
      <c r="I21" s="53"/>
      <c r="J21" s="52">
        <f t="shared" si="4"/>
        <v>0</v>
      </c>
      <c r="K21" s="426">
        <v>0.25</v>
      </c>
      <c r="L21" s="53"/>
      <c r="M21" s="52">
        <f t="shared" si="5"/>
        <v>0</v>
      </c>
      <c r="N21" s="426">
        <v>0.25</v>
      </c>
      <c r="O21" s="53"/>
      <c r="P21" s="52">
        <f t="shared" si="6"/>
        <v>0</v>
      </c>
      <c r="Q21" s="71">
        <f t="shared" si="0"/>
        <v>1</v>
      </c>
      <c r="R21" s="124">
        <f t="shared" si="1"/>
        <v>0.25</v>
      </c>
      <c r="S21" s="530">
        <f t="shared" si="2"/>
        <v>0.25</v>
      </c>
      <c r="T21" s="531">
        <f t="shared" si="3"/>
        <v>1.2500000000000001E-2</v>
      </c>
      <c r="U21" s="417" t="s">
        <v>1150</v>
      </c>
      <c r="V21" s="417" t="s">
        <v>1151</v>
      </c>
      <c r="W21" s="417" t="s">
        <v>1144</v>
      </c>
      <c r="X21" s="417" t="s">
        <v>1152</v>
      </c>
      <c r="Y21" s="417" t="s">
        <v>1153</v>
      </c>
      <c r="Z21" s="418" t="s">
        <v>169</v>
      </c>
      <c r="AA21" s="417" t="s">
        <v>1154</v>
      </c>
      <c r="AB21" s="418" t="s">
        <v>141</v>
      </c>
      <c r="AC21" s="418" t="s">
        <v>178</v>
      </c>
      <c r="AD21" s="418" t="s">
        <v>89</v>
      </c>
      <c r="AE21" s="418" t="s">
        <v>90</v>
      </c>
      <c r="AF21" s="419" t="s">
        <v>169</v>
      </c>
      <c r="AG21" s="414">
        <v>2022</v>
      </c>
      <c r="AH21" s="418" t="s">
        <v>169</v>
      </c>
      <c r="AI21" s="418" t="s">
        <v>92</v>
      </c>
      <c r="AJ21" s="418" t="s">
        <v>132</v>
      </c>
      <c r="AK21" s="412" t="s">
        <v>184</v>
      </c>
      <c r="AL21" s="417" t="s">
        <v>169</v>
      </c>
      <c r="AM21" s="417" t="s">
        <v>169</v>
      </c>
      <c r="AN21" s="417" t="s">
        <v>169</v>
      </c>
      <c r="AO21" s="417" t="s">
        <v>169</v>
      </c>
      <c r="AP21" s="417" t="s">
        <v>169</v>
      </c>
      <c r="AQ21" s="417" t="s">
        <v>169</v>
      </c>
      <c r="AR21" s="412" t="s">
        <v>1084</v>
      </c>
      <c r="AS21" s="417" t="s">
        <v>169</v>
      </c>
      <c r="AT21" s="420" t="s">
        <v>1084</v>
      </c>
      <c r="AU21" s="81">
        <v>1</v>
      </c>
      <c r="AV21" s="81">
        <v>1</v>
      </c>
      <c r="AW21" s="144" t="s">
        <v>1155</v>
      </c>
      <c r="AX21" s="82" t="s">
        <v>1156</v>
      </c>
      <c r="AY21" s="75"/>
      <c r="AZ21" s="75"/>
      <c r="BA21" s="302"/>
      <c r="BB21" s="41"/>
      <c r="BC21" s="81"/>
      <c r="BD21" s="81"/>
      <c r="BE21" s="297"/>
      <c r="BF21" s="82"/>
      <c r="BG21" s="75"/>
      <c r="BH21" s="75"/>
      <c r="BI21" s="430"/>
      <c r="BJ21" s="214"/>
      <c r="BK21" s="191"/>
    </row>
    <row r="22" spans="2:251" ht="63.75" customHeight="1" x14ac:dyDescent="0.35">
      <c r="B22"/>
      <c r="C22"/>
      <c r="D22" s="463"/>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row>
    <row r="23" spans="2:251" ht="63.75" customHeight="1" x14ac:dyDescent="0.3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row>
    <row r="24" spans="2:251" ht="63.75" customHeight="1" x14ac:dyDescent="0.3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row>
    <row r="25" spans="2:251" ht="63.75" customHeight="1" x14ac:dyDescent="0.3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row>
    <row r="26" spans="2:251" ht="63.75" customHeight="1" x14ac:dyDescent="0.3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row>
    <row r="27" spans="2:251" s="229" customFormat="1" ht="11.65" customHeight="1" x14ac:dyDescent="0.35">
      <c r="B27" s="272"/>
      <c r="C27" s="230"/>
      <c r="D27" s="273"/>
      <c r="E27" s="230"/>
      <c r="F27" s="230"/>
      <c r="G27" s="230"/>
      <c r="H27" s="230"/>
      <c r="I27" s="230"/>
      <c r="J27" s="230"/>
      <c r="K27" s="230"/>
      <c r="L27" s="230"/>
      <c r="M27" s="230"/>
      <c r="N27" s="230"/>
      <c r="O27" s="230"/>
      <c r="P27" s="230"/>
      <c r="Q27" s="230"/>
      <c r="R27" s="230"/>
      <c r="S27" s="230"/>
      <c r="T27" s="230"/>
      <c r="U27" s="230"/>
      <c r="V27" s="230"/>
      <c r="W27" s="230"/>
      <c r="X27" s="230"/>
      <c r="Y27" s="230"/>
      <c r="Z27" s="272"/>
      <c r="AA27" s="228"/>
      <c r="AB27" s="230"/>
      <c r="AC27" s="230"/>
      <c r="AD27" s="230"/>
      <c r="AE27" s="230"/>
      <c r="AF27" s="228"/>
      <c r="AG27" s="228"/>
      <c r="AH27" s="228"/>
      <c r="AI27" s="230"/>
      <c r="AJ27" s="230"/>
      <c r="AK27" s="230"/>
      <c r="AL27" s="228"/>
      <c r="AM27" s="228"/>
      <c r="AN27" s="228"/>
      <c r="AO27" s="228"/>
      <c r="AP27" s="230"/>
      <c r="AQ27" s="230"/>
      <c r="AR27" s="228"/>
      <c r="AS27" s="228"/>
      <c r="AT27" s="228"/>
      <c r="BE27" s="274"/>
      <c r="BK27" s="228"/>
    </row>
    <row r="28" spans="2:251" s="229" customFormat="1" ht="11.65" customHeight="1" x14ac:dyDescent="0.35">
      <c r="B28" s="272"/>
      <c r="C28" s="230"/>
      <c r="D28" s="273"/>
      <c r="E28" s="230"/>
      <c r="F28" s="230"/>
      <c r="G28" s="230"/>
      <c r="H28" s="230"/>
      <c r="I28" s="230"/>
      <c r="J28" s="230"/>
      <c r="K28" s="230"/>
      <c r="L28" s="230"/>
      <c r="M28" s="230"/>
      <c r="N28" s="230"/>
      <c r="O28" s="230"/>
      <c r="P28" s="230"/>
      <c r="Q28" s="230"/>
      <c r="R28" s="230"/>
      <c r="S28" s="230"/>
      <c r="T28" s="230"/>
      <c r="U28" s="230"/>
      <c r="V28" s="230"/>
      <c r="W28" s="230"/>
      <c r="X28" s="230"/>
      <c r="Y28" s="230"/>
      <c r="Z28" s="272"/>
      <c r="AA28" s="228"/>
      <c r="AB28" s="230"/>
      <c r="AC28" s="230"/>
      <c r="AD28" s="230"/>
      <c r="AE28" s="230"/>
      <c r="AF28" s="228"/>
      <c r="AG28" s="228"/>
      <c r="AH28" s="228"/>
      <c r="AI28" s="230"/>
      <c r="AJ28" s="230"/>
      <c r="AK28" s="230"/>
      <c r="AL28" s="228"/>
      <c r="AM28" s="228"/>
      <c r="AN28" s="228"/>
      <c r="AO28" s="228"/>
      <c r="AP28" s="230"/>
      <c r="AQ28" s="230"/>
      <c r="AR28" s="228"/>
      <c r="AS28" s="228"/>
      <c r="AT28" s="228"/>
      <c r="BE28" s="274"/>
      <c r="BK28" s="228"/>
    </row>
    <row r="29" spans="2:251" s="229" customFormat="1" ht="11.65" customHeight="1" x14ac:dyDescent="0.35">
      <c r="B29" s="272"/>
      <c r="C29" s="275"/>
      <c r="D29" s="273"/>
      <c r="E29" s="230"/>
      <c r="F29" s="230"/>
      <c r="G29" s="230"/>
      <c r="H29" s="230"/>
      <c r="I29" s="230"/>
      <c r="J29" s="230"/>
      <c r="K29" s="230"/>
      <c r="L29" s="230"/>
      <c r="M29" s="230"/>
      <c r="N29" s="230"/>
      <c r="O29" s="230"/>
      <c r="P29" s="230"/>
      <c r="Q29" s="230"/>
      <c r="R29" s="230"/>
      <c r="S29" s="230"/>
      <c r="T29" s="230"/>
      <c r="U29" s="230"/>
      <c r="V29" s="230"/>
      <c r="W29" s="230"/>
      <c r="X29" s="230"/>
      <c r="Y29" s="230"/>
      <c r="Z29" s="272"/>
      <c r="AA29" s="228"/>
      <c r="AB29" s="230"/>
      <c r="AC29" s="230"/>
      <c r="AD29" s="230"/>
      <c r="AE29" s="230"/>
      <c r="AF29" s="228"/>
      <c r="AG29" s="228"/>
      <c r="AH29" s="228"/>
      <c r="AI29" s="230"/>
      <c r="AJ29" s="230"/>
      <c r="AK29" s="230"/>
      <c r="AL29" s="228"/>
      <c r="AM29" s="228"/>
      <c r="AN29" s="228"/>
      <c r="AO29" s="228"/>
      <c r="AP29" s="230"/>
      <c r="AQ29" s="230"/>
      <c r="AR29" s="228"/>
      <c r="AS29" s="228"/>
      <c r="AT29" s="228"/>
      <c r="BE29" s="274"/>
      <c r="BK29" s="228"/>
    </row>
    <row r="30" spans="2:251" s="229" customFormat="1" ht="11.65" customHeight="1" x14ac:dyDescent="0.35">
      <c r="B30" s="272"/>
      <c r="C30" s="230"/>
      <c r="D30" s="273"/>
      <c r="E30" s="230"/>
      <c r="F30" s="230"/>
      <c r="G30" s="230"/>
      <c r="H30" s="230"/>
      <c r="I30" s="230"/>
      <c r="J30" s="230"/>
      <c r="K30" s="230"/>
      <c r="L30" s="230"/>
      <c r="M30" s="230"/>
      <c r="N30" s="230"/>
      <c r="O30" s="230"/>
      <c r="P30" s="230"/>
      <c r="Q30" s="230"/>
      <c r="R30" s="230"/>
      <c r="S30" s="230"/>
      <c r="T30" s="230"/>
      <c r="U30" s="230"/>
      <c r="V30" s="230"/>
      <c r="W30" s="230"/>
      <c r="X30" s="230"/>
      <c r="Y30" s="230"/>
      <c r="Z30" s="272"/>
      <c r="AA30" s="228"/>
      <c r="AB30" s="230"/>
      <c r="AC30" s="230"/>
      <c r="AD30" s="230"/>
      <c r="AE30" s="230"/>
      <c r="AF30" s="228"/>
      <c r="AG30" s="228"/>
      <c r="AH30" s="228"/>
      <c r="AI30" s="230"/>
      <c r="AJ30" s="230"/>
      <c r="AK30" s="230"/>
      <c r="AL30" s="228"/>
      <c r="AM30" s="228"/>
      <c r="AN30" s="228"/>
      <c r="AO30" s="228"/>
      <c r="AP30" s="230"/>
      <c r="AQ30" s="230"/>
      <c r="AR30" s="228"/>
      <c r="AS30" s="228"/>
      <c r="AT30" s="228"/>
      <c r="BE30" s="276"/>
      <c r="BK30" s="228"/>
    </row>
    <row r="31" spans="2:251" s="229" customFormat="1" ht="11.65" customHeight="1" x14ac:dyDescent="0.35">
      <c r="B31" s="272"/>
      <c r="C31" s="230"/>
      <c r="D31" s="273"/>
      <c r="E31" s="230"/>
      <c r="F31" s="230"/>
      <c r="G31" s="230"/>
      <c r="H31" s="230"/>
      <c r="I31" s="230"/>
      <c r="J31" s="230"/>
      <c r="K31" s="230"/>
      <c r="L31" s="230"/>
      <c r="M31" s="230"/>
      <c r="N31" s="230"/>
      <c r="O31" s="230"/>
      <c r="P31" s="230"/>
      <c r="Q31" s="230"/>
      <c r="R31" s="230"/>
      <c r="S31" s="230"/>
      <c r="T31" s="230"/>
      <c r="U31" s="230"/>
      <c r="V31" s="230"/>
      <c r="W31" s="230"/>
      <c r="X31" s="230"/>
      <c r="Y31" s="230"/>
      <c r="Z31" s="272"/>
      <c r="AA31" s="228"/>
      <c r="AB31" s="230"/>
      <c r="AC31" s="230"/>
      <c r="AD31" s="230"/>
      <c r="AE31" s="230"/>
      <c r="AF31" s="228"/>
      <c r="AG31" s="228"/>
      <c r="AH31" s="228"/>
      <c r="AI31" s="230"/>
      <c r="AJ31" s="230"/>
      <c r="AK31" s="230"/>
      <c r="AL31" s="228"/>
      <c r="AM31" s="228"/>
      <c r="AN31" s="228"/>
      <c r="AO31" s="228"/>
      <c r="AP31" s="230"/>
      <c r="AQ31" s="230"/>
      <c r="AR31" s="228"/>
      <c r="AS31" s="228"/>
      <c r="AT31" s="228"/>
      <c r="BE31" s="274"/>
      <c r="BK31" s="228"/>
    </row>
    <row r="32" spans="2:251" s="229" customFormat="1" ht="11.65" customHeight="1" x14ac:dyDescent="0.35">
      <c r="B32" s="272"/>
      <c r="C32" s="230"/>
      <c r="D32" s="273"/>
      <c r="E32" s="230"/>
      <c r="F32" s="230"/>
      <c r="G32" s="230"/>
      <c r="H32" s="230"/>
      <c r="I32" s="230"/>
      <c r="J32" s="230"/>
      <c r="K32" s="230"/>
      <c r="L32" s="230"/>
      <c r="M32" s="230"/>
      <c r="N32" s="230"/>
      <c r="O32" s="230"/>
      <c r="P32" s="230"/>
      <c r="Q32" s="230"/>
      <c r="R32" s="230"/>
      <c r="S32" s="230"/>
      <c r="T32" s="230"/>
      <c r="U32" s="230"/>
      <c r="V32" s="230"/>
      <c r="W32" s="230"/>
      <c r="X32" s="230"/>
      <c r="Y32" s="230"/>
      <c r="Z32" s="272"/>
      <c r="AA32" s="228"/>
      <c r="AB32" s="230"/>
      <c r="AC32" s="230"/>
      <c r="AD32" s="230"/>
      <c r="AE32" s="230"/>
      <c r="AF32" s="228"/>
      <c r="AG32" s="228"/>
      <c r="AH32" s="228"/>
      <c r="AI32" s="230"/>
      <c r="AJ32" s="230"/>
      <c r="AK32" s="230"/>
      <c r="AL32" s="228"/>
      <c r="AM32" s="228"/>
      <c r="AN32" s="228"/>
      <c r="AO32" s="228"/>
      <c r="AP32" s="230"/>
      <c r="AQ32" s="230"/>
      <c r="AR32" s="228"/>
      <c r="AS32" s="228"/>
      <c r="AT32" s="228"/>
      <c r="BE32" s="274"/>
      <c r="BK32" s="228"/>
    </row>
    <row r="33" spans="2:63" s="229" customFormat="1" ht="11.65" customHeight="1" x14ac:dyDescent="0.35">
      <c r="B33" s="272"/>
      <c r="C33" s="230"/>
      <c r="D33" s="273"/>
      <c r="E33" s="230"/>
      <c r="F33" s="230"/>
      <c r="G33" s="230"/>
      <c r="H33" s="230"/>
      <c r="I33" s="230"/>
      <c r="J33" s="230"/>
      <c r="K33" s="230"/>
      <c r="L33" s="230"/>
      <c r="M33" s="230"/>
      <c r="N33" s="230"/>
      <c r="O33" s="230"/>
      <c r="P33" s="230"/>
      <c r="Q33" s="230"/>
      <c r="R33" s="230"/>
      <c r="S33" s="230"/>
      <c r="T33" s="230"/>
      <c r="U33" s="230"/>
      <c r="V33" s="230"/>
      <c r="W33" s="230"/>
      <c r="X33" s="230"/>
      <c r="Y33" s="230"/>
      <c r="Z33" s="272"/>
      <c r="AA33" s="228"/>
      <c r="AB33" s="230"/>
      <c r="AC33" s="230"/>
      <c r="AD33" s="230"/>
      <c r="AE33" s="230"/>
      <c r="AF33" s="228"/>
      <c r="AG33" s="228"/>
      <c r="AH33" s="228"/>
      <c r="AI33" s="230"/>
      <c r="AJ33" s="230"/>
      <c r="AK33" s="230"/>
      <c r="AL33" s="228"/>
      <c r="AM33" s="228"/>
      <c r="AN33" s="228"/>
      <c r="AO33" s="228"/>
      <c r="AP33" s="230"/>
      <c r="AQ33" s="230"/>
      <c r="AR33" s="228"/>
      <c r="AS33" s="228"/>
      <c r="AT33" s="228"/>
      <c r="BE33" s="274"/>
      <c r="BK33" s="228"/>
    </row>
    <row r="34" spans="2:63" s="229" customFormat="1" ht="11.65" customHeight="1" x14ac:dyDescent="0.35">
      <c r="B34" s="272"/>
      <c r="C34" s="230"/>
      <c r="D34" s="273"/>
      <c r="E34" s="230"/>
      <c r="F34" s="230"/>
      <c r="G34" s="230"/>
      <c r="H34" s="230"/>
      <c r="I34" s="230"/>
      <c r="J34" s="230"/>
      <c r="K34" s="230"/>
      <c r="L34" s="230"/>
      <c r="M34" s="230"/>
      <c r="N34" s="230"/>
      <c r="O34" s="230"/>
      <c r="P34" s="230"/>
      <c r="Q34" s="230"/>
      <c r="R34" s="230"/>
      <c r="S34" s="230"/>
      <c r="T34" s="230"/>
      <c r="U34" s="230"/>
      <c r="V34" s="230"/>
      <c r="W34" s="230"/>
      <c r="X34" s="230"/>
      <c r="Y34" s="230"/>
      <c r="Z34" s="272"/>
      <c r="AA34" s="228"/>
      <c r="AB34" s="230"/>
      <c r="AC34" s="230"/>
      <c r="AD34" s="230"/>
      <c r="AE34" s="230"/>
      <c r="AF34" s="228"/>
      <c r="AG34" s="228"/>
      <c r="AH34" s="228"/>
      <c r="AI34" s="230"/>
      <c r="AJ34" s="230"/>
      <c r="AK34" s="230"/>
      <c r="AL34" s="228"/>
      <c r="AM34" s="228"/>
      <c r="AN34" s="228"/>
      <c r="AO34" s="228"/>
      <c r="AP34" s="230"/>
      <c r="AQ34" s="230"/>
      <c r="AR34" s="228"/>
      <c r="AS34" s="228"/>
      <c r="AT34" s="228"/>
      <c r="BE34" s="274"/>
      <c r="BK34" s="228"/>
    </row>
    <row r="35" spans="2:63" s="229" customFormat="1" ht="11.65" customHeight="1" x14ac:dyDescent="0.35">
      <c r="B35" s="272"/>
      <c r="C35" s="230"/>
      <c r="D35" s="273"/>
      <c r="E35" s="230"/>
      <c r="F35" s="230"/>
      <c r="G35" s="230"/>
      <c r="H35" s="230"/>
      <c r="I35" s="230"/>
      <c r="J35" s="230"/>
      <c r="K35" s="230"/>
      <c r="L35" s="230"/>
      <c r="M35" s="230"/>
      <c r="N35" s="230"/>
      <c r="O35" s="230"/>
      <c r="P35" s="230"/>
      <c r="Q35" s="230"/>
      <c r="R35" s="230"/>
      <c r="S35" s="230"/>
      <c r="T35" s="230"/>
      <c r="U35" s="230"/>
      <c r="V35" s="230"/>
      <c r="W35" s="230"/>
      <c r="X35" s="230"/>
      <c r="Y35" s="230"/>
      <c r="Z35" s="272"/>
      <c r="AA35" s="228"/>
      <c r="AB35" s="230"/>
      <c r="AC35" s="230"/>
      <c r="AD35" s="230"/>
      <c r="AE35" s="230"/>
      <c r="AF35" s="228"/>
      <c r="AG35" s="228"/>
      <c r="AH35" s="228"/>
      <c r="AI35" s="230"/>
      <c r="AJ35" s="230"/>
      <c r="AK35" s="230"/>
      <c r="AL35" s="228"/>
      <c r="AM35" s="228"/>
      <c r="AN35" s="228"/>
      <c r="AO35" s="228"/>
      <c r="AP35" s="230"/>
      <c r="AQ35" s="230"/>
      <c r="AR35" s="228"/>
      <c r="AS35" s="228"/>
      <c r="AT35" s="228"/>
      <c r="BE35" s="274"/>
      <c r="BK35" s="228"/>
    </row>
    <row r="36" spans="2:63" s="229" customFormat="1" ht="14.15" customHeight="1" x14ac:dyDescent="0.35">
      <c r="B36" s="272"/>
      <c r="C36" s="230"/>
      <c r="D36" s="273"/>
      <c r="E36" s="230"/>
      <c r="F36" s="230"/>
      <c r="G36" s="230"/>
      <c r="H36" s="230"/>
      <c r="I36" s="230"/>
      <c r="J36" s="230"/>
      <c r="K36" s="230"/>
      <c r="L36" s="230"/>
      <c r="M36" s="230"/>
      <c r="N36" s="230"/>
      <c r="O36" s="230"/>
      <c r="P36" s="230"/>
      <c r="Q36" s="230"/>
      <c r="R36" s="230"/>
      <c r="S36" s="230"/>
      <c r="T36" s="230"/>
      <c r="U36" s="230"/>
      <c r="V36" s="230"/>
      <c r="W36" s="230"/>
      <c r="X36" s="230"/>
      <c r="Y36" s="230"/>
      <c r="Z36" s="272"/>
      <c r="AA36" s="228"/>
      <c r="AB36" s="230"/>
      <c r="AC36" s="230"/>
      <c r="AD36" s="230"/>
      <c r="AE36" s="230"/>
      <c r="AF36" s="228"/>
      <c r="AG36" s="228"/>
      <c r="AH36" s="228"/>
      <c r="AI36" s="230"/>
      <c r="AJ36" s="230"/>
      <c r="AK36" s="230"/>
      <c r="AL36" s="228"/>
      <c r="AM36" s="228"/>
      <c r="AN36" s="228"/>
      <c r="AO36" s="228"/>
      <c r="AP36" s="230"/>
      <c r="AQ36" s="230"/>
      <c r="AR36" s="228"/>
      <c r="AS36" s="228"/>
      <c r="AT36" s="228"/>
      <c r="BE36" s="274"/>
      <c r="BK36" s="228"/>
    </row>
    <row r="37" spans="2:63" s="229" customFormat="1" ht="11.65" customHeight="1" x14ac:dyDescent="0.35">
      <c r="B37" s="272"/>
      <c r="C37"/>
      <c r="D37" s="273"/>
      <c r="E37" s="230"/>
      <c r="F37" s="230"/>
      <c r="G37" s="230"/>
      <c r="H37" s="230"/>
      <c r="I37" s="230"/>
      <c r="J37" s="230"/>
      <c r="K37" s="230"/>
      <c r="L37" s="230"/>
      <c r="M37" s="230"/>
      <c r="N37" s="230"/>
      <c r="O37" s="230"/>
      <c r="P37" s="230"/>
      <c r="Q37" s="230"/>
      <c r="R37" s="230"/>
      <c r="S37" s="230"/>
      <c r="T37" s="230"/>
      <c r="U37" s="230"/>
      <c r="V37" s="230"/>
      <c r="W37" s="230"/>
      <c r="X37" s="230"/>
      <c r="Y37" s="230"/>
      <c r="Z37" s="272"/>
      <c r="AA37" s="228"/>
      <c r="AB37" s="230"/>
      <c r="AC37" s="230"/>
      <c r="AD37" s="230"/>
      <c r="AE37" s="230"/>
      <c r="AF37" s="228"/>
      <c r="AG37" s="228"/>
      <c r="AH37" s="228"/>
      <c r="AI37" s="230"/>
      <c r="AJ37" s="230"/>
      <c r="AK37" s="230"/>
      <c r="AL37" s="228"/>
      <c r="AM37" s="228"/>
      <c r="AN37" s="228"/>
      <c r="AO37" s="228"/>
      <c r="AP37" s="230"/>
      <c r="AQ37" s="230"/>
      <c r="AR37" s="228"/>
      <c r="AS37" s="228"/>
      <c r="AT37" s="228"/>
      <c r="BK37" s="228"/>
    </row>
    <row r="38" spans="2:63" s="229" customFormat="1" ht="11.65" customHeight="1" x14ac:dyDescent="0.35">
      <c r="B38" s="272"/>
      <c r="C38" s="230"/>
      <c r="D38" s="273"/>
      <c r="E38" s="230"/>
      <c r="F38" s="230"/>
      <c r="G38" s="230"/>
      <c r="H38" s="230"/>
      <c r="I38" s="230"/>
      <c r="J38" s="230"/>
      <c r="K38" s="230"/>
      <c r="L38" s="230"/>
      <c r="M38" s="230"/>
      <c r="N38" s="230"/>
      <c r="O38" s="230"/>
      <c r="P38" s="230"/>
      <c r="Q38" s="230"/>
      <c r="R38" s="230"/>
      <c r="S38" s="230"/>
      <c r="T38" s="230"/>
      <c r="U38" s="230"/>
      <c r="V38" s="230"/>
      <c r="W38" s="230"/>
      <c r="X38" s="230"/>
      <c r="Y38" s="230"/>
      <c r="Z38" s="272"/>
      <c r="AA38" s="228"/>
      <c r="AB38" s="230"/>
      <c r="AC38" s="230"/>
      <c r="AD38" s="230"/>
      <c r="AE38" s="230"/>
      <c r="AF38" s="228"/>
      <c r="AG38" s="228"/>
      <c r="AH38" s="228"/>
      <c r="AI38" s="230"/>
      <c r="AJ38" s="230"/>
      <c r="AK38" s="230"/>
      <c r="AL38" s="228"/>
      <c r="AM38" s="228"/>
      <c r="AN38" s="228"/>
      <c r="AO38" s="228"/>
      <c r="AP38" s="230"/>
      <c r="AQ38" s="230"/>
      <c r="AR38" s="228"/>
      <c r="AS38" s="228"/>
      <c r="AT38" s="228"/>
      <c r="BK38" s="228"/>
    </row>
    <row r="39" spans="2:63" s="229" customFormat="1" ht="11.65" customHeight="1" x14ac:dyDescent="0.35">
      <c r="B39" s="272"/>
      <c r="C39" s="230"/>
      <c r="D39" s="273"/>
      <c r="E39" s="230"/>
      <c r="F39" s="230"/>
      <c r="G39" s="230"/>
      <c r="H39" s="230"/>
      <c r="I39" s="230"/>
      <c r="J39" s="230"/>
      <c r="K39" s="230"/>
      <c r="L39" s="230"/>
      <c r="M39" s="230"/>
      <c r="N39" s="230"/>
      <c r="O39" s="230"/>
      <c r="P39" s="230"/>
      <c r="Q39" s="230"/>
      <c r="R39" s="230"/>
      <c r="S39" s="230"/>
      <c r="T39" s="230"/>
      <c r="U39" s="230"/>
      <c r="V39" s="230"/>
      <c r="W39" s="230"/>
      <c r="X39" s="230"/>
      <c r="Y39" s="230"/>
      <c r="Z39" s="272"/>
      <c r="AA39" s="228"/>
      <c r="AB39" s="230"/>
      <c r="AC39" s="230"/>
      <c r="AD39" s="230"/>
      <c r="AE39" s="230"/>
      <c r="AF39" s="228"/>
      <c r="AG39" s="228"/>
      <c r="AH39" s="228"/>
      <c r="AI39" s="230"/>
      <c r="AJ39" s="230"/>
      <c r="AK39" s="230"/>
      <c r="AL39" s="228"/>
      <c r="AM39" s="228"/>
      <c r="AN39" s="228"/>
      <c r="AO39" s="228"/>
      <c r="AP39" s="230"/>
      <c r="AQ39" s="230"/>
      <c r="AR39" s="228"/>
      <c r="AS39" s="228"/>
      <c r="AT39" s="228"/>
      <c r="BK39" s="228"/>
    </row>
    <row r="40" spans="2:63" s="229" customFormat="1" ht="11.65" customHeight="1" x14ac:dyDescent="0.35">
      <c r="B40" s="272"/>
      <c r="C40" s="230"/>
      <c r="D40" s="273"/>
      <c r="E40" s="230"/>
      <c r="F40" s="230"/>
      <c r="G40" s="230"/>
      <c r="H40" s="230"/>
      <c r="I40" s="230"/>
      <c r="J40" s="230"/>
      <c r="K40" s="230"/>
      <c r="L40" s="230"/>
      <c r="M40" s="230"/>
      <c r="N40" s="230"/>
      <c r="O40" s="230"/>
      <c r="P40" s="230"/>
      <c r="Q40" s="230"/>
      <c r="R40" s="230"/>
      <c r="S40" s="230"/>
      <c r="T40" s="230"/>
      <c r="U40" s="230"/>
      <c r="V40" s="230"/>
      <c r="W40" s="230"/>
      <c r="X40" s="230"/>
      <c r="Y40" s="230"/>
      <c r="Z40" s="272"/>
      <c r="AA40" s="228"/>
      <c r="AB40" s="230"/>
      <c r="AC40" s="230"/>
      <c r="AD40" s="230"/>
      <c r="AE40" s="230"/>
      <c r="AF40" s="228"/>
      <c r="AG40" s="228"/>
      <c r="AH40" s="228"/>
      <c r="AI40" s="230"/>
      <c r="AJ40" s="230"/>
      <c r="AK40" s="230"/>
      <c r="AL40" s="228"/>
      <c r="AM40" s="228"/>
      <c r="AN40" s="228"/>
      <c r="AO40" s="228"/>
      <c r="AP40" s="230"/>
      <c r="AQ40" s="230"/>
      <c r="AR40" s="228"/>
      <c r="AS40" s="228"/>
      <c r="AT40" s="228"/>
      <c r="BK40" s="228"/>
    </row>
    <row r="41" spans="2:63" s="229" customFormat="1" ht="11.65" customHeight="1" x14ac:dyDescent="0.35">
      <c r="B41" s="272"/>
      <c r="C41" s="230"/>
      <c r="D41" s="273"/>
      <c r="E41" s="230"/>
      <c r="F41" s="230"/>
      <c r="G41" s="230"/>
      <c r="H41" s="230"/>
      <c r="I41" s="230"/>
      <c r="J41" s="230"/>
      <c r="K41" s="230"/>
      <c r="L41" s="230"/>
      <c r="M41" s="230"/>
      <c r="N41" s="230"/>
      <c r="O41" s="230"/>
      <c r="P41" s="230"/>
      <c r="Q41" s="230"/>
      <c r="R41" s="230"/>
      <c r="S41" s="230"/>
      <c r="T41" s="230"/>
      <c r="U41" s="230"/>
      <c r="V41" s="230"/>
      <c r="W41" s="230"/>
      <c r="X41" s="230"/>
      <c r="Y41" s="230"/>
      <c r="Z41" s="272"/>
      <c r="AA41" s="228"/>
      <c r="AB41" s="230"/>
      <c r="AC41" s="230"/>
      <c r="AD41" s="230"/>
      <c r="AE41" s="230"/>
      <c r="AF41" s="228"/>
      <c r="AG41" s="228"/>
      <c r="AH41" s="228"/>
      <c r="AI41" s="230"/>
      <c r="AJ41" s="230"/>
      <c r="AK41" s="230"/>
      <c r="AL41" s="228"/>
      <c r="AM41" s="228"/>
      <c r="AN41" s="228"/>
      <c r="AO41" s="228"/>
      <c r="AP41" s="230"/>
      <c r="AQ41" s="230"/>
      <c r="AR41" s="228"/>
      <c r="AS41" s="228"/>
      <c r="AT41" s="228"/>
      <c r="BK41" s="228"/>
    </row>
    <row r="42" spans="2:63" s="229" customFormat="1" ht="12.65" customHeight="1" x14ac:dyDescent="0.35">
      <c r="B42" s="272"/>
      <c r="C42" s="230"/>
      <c r="D42" s="273"/>
      <c r="E42" s="230"/>
      <c r="F42" s="230"/>
      <c r="G42" s="230"/>
      <c r="H42" s="230"/>
      <c r="I42" s="230"/>
      <c r="J42" s="230"/>
      <c r="K42" s="230"/>
      <c r="L42" s="230"/>
      <c r="M42" s="230"/>
      <c r="N42" s="230"/>
      <c r="O42" s="230"/>
      <c r="P42" s="230"/>
      <c r="Q42" s="230"/>
      <c r="R42" s="230"/>
      <c r="S42" s="230"/>
      <c r="T42" s="230"/>
      <c r="U42" s="230"/>
      <c r="V42" s="230"/>
      <c r="W42" s="230"/>
      <c r="X42" s="230"/>
      <c r="Y42" s="230"/>
      <c r="Z42" s="272"/>
      <c r="AA42" s="228"/>
      <c r="AB42" s="230"/>
      <c r="AC42" s="230"/>
      <c r="AD42" s="230"/>
      <c r="AE42" s="230"/>
      <c r="AF42" s="228"/>
      <c r="AG42" s="228"/>
      <c r="AH42" s="228"/>
      <c r="AI42" s="230"/>
      <c r="AJ42" s="230"/>
      <c r="AK42" s="230"/>
      <c r="AL42" s="228"/>
      <c r="AM42" s="228"/>
      <c r="AN42" s="228"/>
      <c r="AO42" s="228"/>
      <c r="AP42" s="230"/>
      <c r="AQ42" s="230"/>
      <c r="AR42" s="228"/>
      <c r="AS42" s="228"/>
      <c r="AT42" s="228"/>
      <c r="BK42" s="228"/>
    </row>
    <row r="43" spans="2:63" s="229" customFormat="1" ht="12.65" customHeight="1" x14ac:dyDescent="0.35">
      <c r="B43" s="272"/>
      <c r="C43" s="230"/>
      <c r="D43" s="273"/>
      <c r="E43" s="230"/>
      <c r="F43" s="230"/>
      <c r="G43" s="230"/>
      <c r="H43" s="230"/>
      <c r="I43" s="230"/>
      <c r="J43" s="230"/>
      <c r="K43" s="230"/>
      <c r="L43" s="230"/>
      <c r="M43" s="230"/>
      <c r="N43" s="230"/>
      <c r="O43" s="230"/>
      <c r="P43" s="230"/>
      <c r="Q43" s="230"/>
      <c r="R43" s="230"/>
      <c r="S43" s="230"/>
      <c r="T43" s="230"/>
      <c r="U43" s="230"/>
      <c r="V43" s="230"/>
      <c r="W43" s="230"/>
      <c r="X43" s="230"/>
      <c r="Y43" s="230"/>
      <c r="Z43" s="272"/>
      <c r="AA43" s="228"/>
      <c r="AB43" s="230"/>
      <c r="AC43" s="230"/>
      <c r="AD43" s="230"/>
      <c r="AE43" s="230"/>
      <c r="AF43" s="228"/>
      <c r="AG43" s="228"/>
      <c r="AH43" s="228"/>
      <c r="AI43" s="230"/>
      <c r="AJ43" s="230"/>
      <c r="AK43" s="230"/>
      <c r="AL43" s="228"/>
      <c r="AM43" s="228"/>
      <c r="AN43" s="228"/>
      <c r="AO43" s="228"/>
      <c r="AP43" s="230"/>
      <c r="AQ43" s="230"/>
      <c r="AR43" s="228"/>
      <c r="AS43" s="228"/>
      <c r="AT43" s="228"/>
      <c r="BK43" s="228"/>
    </row>
    <row r="44" spans="2:63" s="229" customFormat="1" ht="11.65" customHeight="1" x14ac:dyDescent="0.35">
      <c r="B44" s="272"/>
      <c r="C44" s="230"/>
      <c r="D44" s="273"/>
      <c r="E44" s="230"/>
      <c r="F44" s="230"/>
      <c r="G44" s="230"/>
      <c r="H44" s="230"/>
      <c r="I44" s="230"/>
      <c r="J44" s="230"/>
      <c r="K44" s="230"/>
      <c r="L44" s="230"/>
      <c r="M44" s="230"/>
      <c r="N44" s="230"/>
      <c r="O44" s="230"/>
      <c r="P44" s="230"/>
      <c r="Q44" s="230"/>
      <c r="R44" s="230"/>
      <c r="S44" s="230"/>
      <c r="T44" s="230"/>
      <c r="U44" s="230"/>
      <c r="V44" s="230"/>
      <c r="W44" s="230"/>
      <c r="X44" s="230"/>
      <c r="Y44" s="230"/>
      <c r="Z44" s="272"/>
      <c r="AA44" s="228"/>
      <c r="AB44" s="230"/>
      <c r="AC44" s="230"/>
      <c r="AD44" s="230"/>
      <c r="AE44" s="230"/>
      <c r="AF44" s="228"/>
      <c r="AG44" s="228"/>
      <c r="AH44" s="228"/>
      <c r="AI44" s="230"/>
      <c r="AJ44" s="230"/>
      <c r="AK44" s="230"/>
      <c r="AL44" s="228"/>
      <c r="AM44" s="228"/>
      <c r="AN44" s="228"/>
      <c r="AO44" s="228"/>
      <c r="AP44" s="230"/>
      <c r="AQ44" s="230"/>
      <c r="AR44" s="228"/>
      <c r="AS44" s="228"/>
      <c r="AT44" s="228"/>
      <c r="BK44" s="228"/>
    </row>
    <row r="45" spans="2:63" s="229" customFormat="1" ht="11.65" customHeight="1" x14ac:dyDescent="0.35">
      <c r="B45" s="272"/>
      <c r="C45" s="230"/>
      <c r="D45" s="273"/>
      <c r="E45" s="230"/>
      <c r="F45" s="230"/>
      <c r="G45" s="230"/>
      <c r="H45" s="230"/>
      <c r="I45" s="230"/>
      <c r="J45" s="230"/>
      <c r="K45" s="230"/>
      <c r="L45" s="230"/>
      <c r="M45" s="230"/>
      <c r="N45" s="230"/>
      <c r="O45" s="230"/>
      <c r="P45" s="230"/>
      <c r="Q45" s="230"/>
      <c r="R45" s="230"/>
      <c r="S45" s="230"/>
      <c r="T45" s="230"/>
      <c r="U45" s="230"/>
      <c r="V45" s="230"/>
      <c r="W45" s="230"/>
      <c r="X45" s="230"/>
      <c r="Y45" s="230"/>
      <c r="Z45" s="272"/>
      <c r="AA45" s="228"/>
      <c r="AB45" s="230"/>
      <c r="AC45" s="230"/>
      <c r="AD45" s="230"/>
      <c r="AE45" s="230"/>
      <c r="AF45" s="228"/>
      <c r="AG45" s="228"/>
      <c r="AH45" s="228"/>
      <c r="AI45" s="230"/>
      <c r="AJ45" s="230"/>
      <c r="AK45" s="230"/>
      <c r="AL45" s="228"/>
      <c r="AM45" s="228"/>
      <c r="AN45" s="228"/>
      <c r="AO45" s="228"/>
      <c r="AP45" s="230"/>
      <c r="AQ45" s="230"/>
      <c r="AR45" s="228"/>
      <c r="AS45" s="228"/>
      <c r="AT45" s="228"/>
      <c r="BK45" s="228"/>
    </row>
    <row r="46" spans="2:63" s="229" customFormat="1" ht="14.15" customHeight="1" x14ac:dyDescent="0.35">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72"/>
      <c r="AA46" s="228"/>
      <c r="AB46" s="230"/>
      <c r="AC46" s="230"/>
      <c r="AD46" s="230"/>
      <c r="AE46" s="230"/>
      <c r="AF46" s="228"/>
      <c r="AG46" s="228"/>
      <c r="AH46" s="228"/>
      <c r="AI46" s="230"/>
      <c r="AJ46" s="230"/>
      <c r="AK46" s="230"/>
      <c r="AL46" s="228"/>
      <c r="AM46" s="228"/>
      <c r="AN46" s="228"/>
      <c r="AO46" s="228"/>
      <c r="AP46" s="230"/>
      <c r="AQ46" s="230"/>
      <c r="AR46" s="228"/>
      <c r="AS46" s="228"/>
      <c r="AT46" s="228"/>
      <c r="BK46" s="228"/>
    </row>
    <row r="47" spans="2:63" s="229" customFormat="1" ht="11.65" customHeight="1" x14ac:dyDescent="0.35">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72"/>
      <c r="AA47" s="228"/>
      <c r="AB47" s="230"/>
      <c r="AC47" s="230"/>
      <c r="AD47" s="230"/>
      <c r="AE47" s="230"/>
      <c r="AF47" s="228"/>
      <c r="AG47" s="228"/>
      <c r="AH47" s="228"/>
      <c r="AI47" s="230"/>
      <c r="AJ47" s="230"/>
      <c r="AK47" s="230"/>
      <c r="AL47" s="228"/>
      <c r="AM47" s="228"/>
      <c r="AN47" s="228"/>
      <c r="AO47" s="228"/>
      <c r="AP47" s="230"/>
      <c r="AQ47" s="230"/>
      <c r="AR47" s="228"/>
      <c r="AS47" s="228"/>
      <c r="AT47" s="228"/>
      <c r="BK47" s="228"/>
    </row>
    <row r="48" spans="2:63" s="229" customFormat="1" ht="11.65" customHeight="1" x14ac:dyDescent="0.35">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72"/>
      <c r="AA48" s="228"/>
      <c r="AB48" s="230"/>
      <c r="AC48" s="230"/>
      <c r="AD48" s="230"/>
      <c r="AE48" s="230"/>
      <c r="AF48" s="228"/>
      <c r="AG48" s="228"/>
      <c r="AH48" s="228"/>
      <c r="AI48" s="230"/>
      <c r="AJ48" s="230"/>
      <c r="AK48" s="230"/>
      <c r="AL48" s="228"/>
      <c r="AM48" s="228"/>
      <c r="AN48" s="228"/>
      <c r="AO48" s="228"/>
      <c r="AP48" s="230"/>
      <c r="AQ48" s="230"/>
      <c r="AR48" s="228"/>
      <c r="AS48" s="228"/>
      <c r="AT48" s="228"/>
      <c r="BK48" s="228"/>
    </row>
    <row r="49" spans="3:63" s="229" customFormat="1" ht="11.65" customHeight="1" x14ac:dyDescent="0.35">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72"/>
      <c r="AA49" s="228"/>
      <c r="AB49" s="230"/>
      <c r="AC49" s="230"/>
      <c r="AD49" s="230"/>
      <c r="AE49" s="230"/>
      <c r="AF49" s="228"/>
      <c r="AG49" s="228"/>
      <c r="AH49" s="228"/>
      <c r="AI49" s="230"/>
      <c r="AJ49" s="230"/>
      <c r="AK49" s="230"/>
      <c r="AL49" s="228"/>
      <c r="AM49" s="228"/>
      <c r="AN49" s="228"/>
      <c r="AO49" s="228"/>
      <c r="AP49" s="230"/>
      <c r="AQ49" s="230"/>
      <c r="AR49" s="228"/>
      <c r="AS49" s="228"/>
      <c r="AT49" s="228"/>
      <c r="BK49" s="228"/>
    </row>
  </sheetData>
  <sheetProtection selectLockedCells="1" selectUnlockedCells="1"/>
  <mergeCells count="58">
    <mergeCell ref="C11:C12"/>
    <mergeCell ref="D11:D12"/>
    <mergeCell ref="E11:G11"/>
    <mergeCell ref="H11:J11"/>
    <mergeCell ref="K11:M11"/>
    <mergeCell ref="B11:B12"/>
    <mergeCell ref="C2:Q4"/>
    <mergeCell ref="C5:Q6"/>
    <mergeCell ref="R2:AI4"/>
    <mergeCell ref="R5:AI6"/>
    <mergeCell ref="V11:V12"/>
    <mergeCell ref="W11:W12"/>
    <mergeCell ref="AC11:AC12"/>
    <mergeCell ref="AD11:AD12"/>
    <mergeCell ref="B10:D10"/>
    <mergeCell ref="E10:T10"/>
    <mergeCell ref="B7:C7"/>
    <mergeCell ref="AA7:AB7"/>
    <mergeCell ref="AC7:AJ7"/>
    <mergeCell ref="B9:AT9"/>
    <mergeCell ref="AJ2:AU2"/>
    <mergeCell ref="BC11:BF11"/>
    <mergeCell ref="BG11:BJ11"/>
    <mergeCell ref="U10:AT10"/>
    <mergeCell ref="AU10:BJ10"/>
    <mergeCell ref="D7:Z7"/>
    <mergeCell ref="X11:Y11"/>
    <mergeCell ref="Z11:Z12"/>
    <mergeCell ref="AA11:AA12"/>
    <mergeCell ref="AB11:AB12"/>
    <mergeCell ref="N11:P11"/>
    <mergeCell ref="Q11:S11"/>
    <mergeCell ref="U11:U12"/>
    <mergeCell ref="AR11:AR12"/>
    <mergeCell ref="AS11:AS12"/>
    <mergeCell ref="AT11:AT12"/>
    <mergeCell ref="AU11:AX11"/>
    <mergeCell ref="AY11:BB11"/>
    <mergeCell ref="AE11:AE12"/>
    <mergeCell ref="AF11:AH11"/>
    <mergeCell ref="AI11:AI12"/>
    <mergeCell ref="AJ11:AJ12"/>
    <mergeCell ref="AK11:AQ11"/>
    <mergeCell ref="AU9:BJ9"/>
    <mergeCell ref="AK7:AL7"/>
    <mergeCell ref="AM7:AT7"/>
    <mergeCell ref="AU7:BJ8"/>
    <mergeCell ref="B8:C8"/>
    <mergeCell ref="D8:AL8"/>
    <mergeCell ref="AN8:AT8"/>
    <mergeCell ref="B2:B6"/>
    <mergeCell ref="AV2:BJ2"/>
    <mergeCell ref="AV3:BJ3"/>
    <mergeCell ref="AV4:BJ4"/>
    <mergeCell ref="AV5:BJ6"/>
    <mergeCell ref="AJ3:AU3"/>
    <mergeCell ref="AJ4:AU4"/>
    <mergeCell ref="AJ5:AU6"/>
  </mergeCells>
  <conditionalFormatting sqref="G13">
    <cfRule type="cellIs" dxfId="199" priority="159" stopIfTrue="1" operator="between">
      <formula>0.7</formula>
      <formula>0.8999</formula>
    </cfRule>
    <cfRule type="cellIs" dxfId="198" priority="160" stopIfTrue="1" operator="between">
      <formula>0</formula>
      <formula>0.699</formula>
    </cfRule>
    <cfRule type="cellIs" dxfId="197" priority="158" stopIfTrue="1" operator="between">
      <formula>0.9</formula>
      <formula>1.05</formula>
    </cfRule>
    <cfRule type="cellIs" dxfId="196" priority="161" stopIfTrue="1" operator="greaterThan">
      <formula>1.05</formula>
    </cfRule>
    <cfRule type="cellIs" dxfId="195" priority="162" stopIfTrue="1" operator="between">
      <formula>0.9</formula>
      <formula>1.05</formula>
    </cfRule>
    <cfRule type="cellIs" dxfId="194" priority="163" stopIfTrue="1" operator="between">
      <formula>0.7</formula>
      <formula>0.8999</formula>
    </cfRule>
    <cfRule type="cellIs" dxfId="193" priority="164" stopIfTrue="1" operator="between">
      <formula>0</formula>
      <formula>0.699</formula>
    </cfRule>
    <cfRule type="cellIs" dxfId="192" priority="165" stopIfTrue="1" operator="greaterThan">
      <formula>1.05</formula>
    </cfRule>
    <cfRule type="colorScale" priority="157">
      <colorScale>
        <cfvo type="min"/>
        <cfvo type="max"/>
        <color theme="0"/>
        <color theme="0"/>
      </colorScale>
    </cfRule>
    <cfRule type="colorScale" priority="156">
      <colorScale>
        <cfvo type="min"/>
        <cfvo type="max"/>
        <color theme="0"/>
        <color theme="0"/>
      </colorScale>
    </cfRule>
  </conditionalFormatting>
  <conditionalFormatting sqref="G14">
    <cfRule type="colorScale" priority="146">
      <colorScale>
        <cfvo type="min"/>
        <cfvo type="max"/>
        <color theme="0"/>
        <color theme="0"/>
      </colorScale>
    </cfRule>
    <cfRule type="colorScale" priority="147">
      <colorScale>
        <cfvo type="min"/>
        <cfvo type="max"/>
        <color theme="0"/>
        <color theme="0"/>
      </colorScale>
    </cfRule>
    <cfRule type="cellIs" dxfId="191" priority="148" stopIfTrue="1" operator="between">
      <formula>0.9</formula>
      <formula>1.05</formula>
    </cfRule>
    <cfRule type="cellIs" dxfId="190" priority="149" stopIfTrue="1" operator="between">
      <formula>0.7</formula>
      <formula>0.8999</formula>
    </cfRule>
    <cfRule type="cellIs" dxfId="189" priority="150" stopIfTrue="1" operator="between">
      <formula>0</formula>
      <formula>0.699</formula>
    </cfRule>
    <cfRule type="cellIs" dxfId="188" priority="151" stopIfTrue="1" operator="greaterThan">
      <formula>1.05</formula>
    </cfRule>
    <cfRule type="cellIs" dxfId="187" priority="152" stopIfTrue="1" operator="between">
      <formula>0.9</formula>
      <formula>1.05</formula>
    </cfRule>
    <cfRule type="cellIs" dxfId="186" priority="153" stopIfTrue="1" operator="between">
      <formula>0.7</formula>
      <formula>0.8999</formula>
    </cfRule>
    <cfRule type="cellIs" dxfId="185" priority="154" stopIfTrue="1" operator="between">
      <formula>0</formula>
      <formula>0.699</formula>
    </cfRule>
    <cfRule type="cellIs" dxfId="184" priority="155" stopIfTrue="1" operator="greaterThan">
      <formula>1.05</formula>
    </cfRule>
  </conditionalFormatting>
  <conditionalFormatting sqref="G15">
    <cfRule type="colorScale" priority="136">
      <colorScale>
        <cfvo type="min"/>
        <cfvo type="max"/>
        <color theme="0"/>
        <color theme="0"/>
      </colorScale>
    </cfRule>
    <cfRule type="cellIs" dxfId="183" priority="145" stopIfTrue="1" operator="greaterThan">
      <formula>1.05</formula>
    </cfRule>
    <cfRule type="cellIs" dxfId="182" priority="144" stopIfTrue="1" operator="between">
      <formula>0</formula>
      <formula>0.699</formula>
    </cfRule>
    <cfRule type="cellIs" dxfId="181" priority="143" stopIfTrue="1" operator="between">
      <formula>0.7</formula>
      <formula>0.8999</formula>
    </cfRule>
    <cfRule type="cellIs" dxfId="180" priority="142" stopIfTrue="1" operator="between">
      <formula>0.9</formula>
      <formula>1.05</formula>
    </cfRule>
    <cfRule type="cellIs" dxfId="179" priority="141" stopIfTrue="1" operator="greaterThan">
      <formula>1.05</formula>
    </cfRule>
    <cfRule type="cellIs" dxfId="178" priority="140" stopIfTrue="1" operator="between">
      <formula>0</formula>
      <formula>0.699</formula>
    </cfRule>
    <cfRule type="cellIs" dxfId="177" priority="139" stopIfTrue="1" operator="between">
      <formula>0.7</formula>
      <formula>0.8999</formula>
    </cfRule>
    <cfRule type="cellIs" dxfId="176" priority="138" stopIfTrue="1" operator="between">
      <formula>0.9</formula>
      <formula>1.05</formula>
    </cfRule>
    <cfRule type="colorScale" priority="137">
      <colorScale>
        <cfvo type="min"/>
        <cfvo type="max"/>
        <color theme="0"/>
        <color theme="0"/>
      </colorScale>
    </cfRule>
  </conditionalFormatting>
  <conditionalFormatting sqref="G17">
    <cfRule type="colorScale" priority="83">
      <colorScale>
        <cfvo type="min"/>
        <cfvo type="max"/>
        <color theme="0"/>
        <color theme="0"/>
      </colorScale>
    </cfRule>
    <cfRule type="colorScale" priority="82">
      <colorScale>
        <cfvo type="min"/>
        <cfvo type="max"/>
        <color theme="0"/>
        <color theme="0"/>
      </colorScale>
    </cfRule>
    <cfRule type="cellIs" dxfId="175" priority="85" stopIfTrue="1" operator="between">
      <formula>0.7</formula>
      <formula>0.8999</formula>
    </cfRule>
    <cfRule type="cellIs" dxfId="174" priority="86" stopIfTrue="1" operator="between">
      <formula>0</formula>
      <formula>0.699</formula>
    </cfRule>
    <cfRule type="cellIs" dxfId="173" priority="87" stopIfTrue="1" operator="greaterThan">
      <formula>1.05</formula>
    </cfRule>
    <cfRule type="cellIs" dxfId="172" priority="88" stopIfTrue="1" operator="between">
      <formula>0.9</formula>
      <formula>1.05</formula>
    </cfRule>
    <cfRule type="cellIs" dxfId="171" priority="90" stopIfTrue="1" operator="between">
      <formula>0</formula>
      <formula>0.699</formula>
    </cfRule>
    <cfRule type="cellIs" dxfId="170" priority="91" stopIfTrue="1" operator="greaterThan">
      <formula>1.05</formula>
    </cfRule>
    <cfRule type="cellIs" dxfId="169" priority="84" stopIfTrue="1" operator="between">
      <formula>0.9</formula>
      <formula>1.05</formula>
    </cfRule>
    <cfRule type="cellIs" dxfId="168" priority="89" stopIfTrue="1" operator="between">
      <formula>0.7</formula>
      <formula>0.8999</formula>
    </cfRule>
  </conditionalFormatting>
  <conditionalFormatting sqref="G20:G21">
    <cfRule type="cellIs" dxfId="167" priority="118" stopIfTrue="1" operator="between">
      <formula>0.9</formula>
      <formula>1.05</formula>
    </cfRule>
    <cfRule type="colorScale" priority="116">
      <colorScale>
        <cfvo type="min"/>
        <cfvo type="max"/>
        <color theme="0"/>
        <color theme="0"/>
      </colorScale>
    </cfRule>
    <cfRule type="cellIs" dxfId="166" priority="125" stopIfTrue="1" operator="greaterThan">
      <formula>1.05</formula>
    </cfRule>
    <cfRule type="cellIs" dxfId="165" priority="124" stopIfTrue="1" operator="between">
      <formula>0</formula>
      <formula>0.699</formula>
    </cfRule>
    <cfRule type="cellIs" dxfId="164" priority="123" stopIfTrue="1" operator="between">
      <formula>0.7</formula>
      <formula>0.8999</formula>
    </cfRule>
    <cfRule type="cellIs" dxfId="163" priority="122" stopIfTrue="1" operator="between">
      <formula>0.9</formula>
      <formula>1.05</formula>
    </cfRule>
    <cfRule type="cellIs" dxfId="162" priority="121" stopIfTrue="1" operator="greaterThan">
      <formula>1.05</formula>
    </cfRule>
    <cfRule type="cellIs" dxfId="161" priority="120" stopIfTrue="1" operator="between">
      <formula>0</formula>
      <formula>0.699</formula>
    </cfRule>
    <cfRule type="cellIs" dxfId="160" priority="119" stopIfTrue="1" operator="between">
      <formula>0.7</formula>
      <formula>0.8999</formula>
    </cfRule>
    <cfRule type="colorScale" priority="117">
      <colorScale>
        <cfvo type="min"/>
        <cfvo type="max"/>
        <color theme="0"/>
        <color theme="0"/>
      </colorScale>
    </cfRule>
  </conditionalFormatting>
  <conditionalFormatting sqref="G21">
    <cfRule type="cellIs" dxfId="159" priority="109" stopIfTrue="1" operator="between">
      <formula>0.7</formula>
      <formula>0.8999</formula>
    </cfRule>
    <cfRule type="cellIs" dxfId="158" priority="111" stopIfTrue="1" operator="greaterThan">
      <formula>1.05</formula>
    </cfRule>
    <cfRule type="cellIs" dxfId="157" priority="112" stopIfTrue="1" operator="between">
      <formula>0.9</formula>
      <formula>1.05</formula>
    </cfRule>
    <cfRule type="cellIs" dxfId="156" priority="113" stopIfTrue="1" operator="between">
      <formula>0.7</formula>
      <formula>0.8999</formula>
    </cfRule>
    <cfRule type="cellIs" dxfId="155" priority="114" stopIfTrue="1" operator="between">
      <formula>0</formula>
      <formula>0.699</formula>
    </cfRule>
    <cfRule type="cellIs" dxfId="154" priority="115" stopIfTrue="1" operator="greaterThan">
      <formula>1.05</formula>
    </cfRule>
    <cfRule type="cellIs" dxfId="153" priority="110" stopIfTrue="1" operator="between">
      <formula>0</formula>
      <formula>0.699</formula>
    </cfRule>
    <cfRule type="colorScale" priority="106">
      <colorScale>
        <cfvo type="min"/>
        <cfvo type="max"/>
        <color theme="0"/>
        <color theme="0"/>
      </colorScale>
    </cfRule>
    <cfRule type="colorScale" priority="107">
      <colorScale>
        <cfvo type="min"/>
        <cfvo type="max"/>
        <color theme="0"/>
        <color theme="0"/>
      </colorScale>
    </cfRule>
    <cfRule type="cellIs" dxfId="152" priority="108" stopIfTrue="1" operator="between">
      <formula>0.9</formula>
      <formula>1.05</formula>
    </cfRule>
  </conditionalFormatting>
  <conditionalFormatting sqref="H13:O13 H16:O16 H20:P21 H14:P15 H18:O19 I17:J17 L17:O17">
    <cfRule type="colorScale" priority="238">
      <colorScale>
        <cfvo type="min"/>
        <cfvo type="max"/>
        <color theme="0"/>
        <color theme="0"/>
      </colorScale>
    </cfRule>
    <cfRule type="colorScale" priority="247">
      <colorScale>
        <cfvo type="min"/>
        <cfvo type="max"/>
        <color theme="0"/>
        <color theme="0"/>
      </colorScale>
    </cfRule>
  </conditionalFormatting>
  <conditionalFormatting sqref="J13:J17">
    <cfRule type="cellIs" dxfId="151" priority="257" stopIfTrue="1" operator="between">
      <formula>0</formula>
      <formula>0.699</formula>
    </cfRule>
    <cfRule type="cellIs" dxfId="150" priority="258" stopIfTrue="1" operator="greaterThan">
      <formula>1.05</formula>
    </cfRule>
    <cfRule type="cellIs" dxfId="149" priority="255" stopIfTrue="1" operator="between">
      <formula>0.9</formula>
      <formula>1.05</formula>
    </cfRule>
    <cfRule type="cellIs" dxfId="148" priority="256" stopIfTrue="1" operator="between">
      <formula>0.7</formula>
      <formula>0.8999</formula>
    </cfRule>
  </conditionalFormatting>
  <conditionalFormatting sqref="J13:J21">
    <cfRule type="cellIs" dxfId="147" priority="274" stopIfTrue="1" operator="between">
      <formula>0.9</formula>
      <formula>1.05</formula>
    </cfRule>
    <cfRule type="cellIs" dxfId="146" priority="275" stopIfTrue="1" operator="between">
      <formula>0.7</formula>
      <formula>0.8999</formula>
    </cfRule>
    <cfRule type="cellIs" dxfId="145" priority="276" stopIfTrue="1" operator="between">
      <formula>0</formula>
      <formula>0.699</formula>
    </cfRule>
    <cfRule type="cellIs" dxfId="144" priority="277" stopIfTrue="1" operator="greaterThan">
      <formula>1.05</formula>
    </cfRule>
  </conditionalFormatting>
  <conditionalFormatting sqref="M13:M17">
    <cfRule type="cellIs" dxfId="143" priority="259" stopIfTrue="1" operator="between">
      <formula>0.9</formula>
      <formula>1.05</formula>
    </cfRule>
    <cfRule type="cellIs" dxfId="142" priority="260" stopIfTrue="1" operator="between">
      <formula>0.7</formula>
      <formula>0.8999</formula>
    </cfRule>
    <cfRule type="cellIs" dxfId="141" priority="261" stopIfTrue="1" operator="between">
      <formula>0</formula>
      <formula>0.699</formula>
    </cfRule>
    <cfRule type="cellIs" dxfId="140" priority="262" stopIfTrue="1" operator="greaterThan">
      <formula>1.05</formula>
    </cfRule>
  </conditionalFormatting>
  <conditionalFormatting sqref="M13:M21">
    <cfRule type="cellIs" dxfId="139" priority="278" stopIfTrue="1" operator="between">
      <formula>0.9</formula>
      <formula>1.05</formula>
    </cfRule>
    <cfRule type="cellIs" dxfId="138" priority="280" stopIfTrue="1" operator="between">
      <formula>0</formula>
      <formula>0.699</formula>
    </cfRule>
    <cfRule type="cellIs" dxfId="137" priority="279" stopIfTrue="1" operator="between">
      <formula>0.7</formula>
      <formula>0.8999</formula>
    </cfRule>
    <cfRule type="cellIs" dxfId="136" priority="281" stopIfTrue="1" operator="greaterThan">
      <formula>1.05</formula>
    </cfRule>
  </conditionalFormatting>
  <conditionalFormatting sqref="P14:P15 P20:P21">
    <cfRule type="cellIs" dxfId="135" priority="263" stopIfTrue="1" operator="between">
      <formula>0.9</formula>
      <formula>1.05</formula>
    </cfRule>
    <cfRule type="cellIs" dxfId="134" priority="284" stopIfTrue="1" operator="between">
      <formula>0</formula>
      <formula>0.699</formula>
    </cfRule>
    <cfRule type="cellIs" dxfId="133" priority="264" stopIfTrue="1" operator="between">
      <formula>0.7</formula>
      <formula>0.8999</formula>
    </cfRule>
    <cfRule type="cellIs" dxfId="132" priority="265" stopIfTrue="1" operator="between">
      <formula>0</formula>
      <formula>0.699</formula>
    </cfRule>
    <cfRule type="cellIs" dxfId="131" priority="285" stopIfTrue="1" operator="greaterThan">
      <formula>1.05</formula>
    </cfRule>
    <cfRule type="cellIs" dxfId="130" priority="283" stopIfTrue="1" operator="between">
      <formula>0.7</formula>
      <formula>0.8999</formula>
    </cfRule>
    <cfRule type="cellIs" dxfId="129" priority="282" stopIfTrue="1" operator="between">
      <formula>0.9</formula>
      <formula>1.05</formula>
    </cfRule>
    <cfRule type="cellIs" dxfId="128" priority="266" stopIfTrue="1" operator="greaterThan">
      <formula>1.05</formula>
    </cfRule>
  </conditionalFormatting>
  <conditionalFormatting sqref="Q13:R13">
    <cfRule type="colorScale" priority="8">
      <colorScale>
        <cfvo type="min"/>
        <cfvo type="max"/>
        <color theme="0"/>
        <color theme="0"/>
      </colorScale>
    </cfRule>
    <cfRule type="colorScale" priority="9">
      <colorScale>
        <cfvo type="min"/>
        <cfvo type="max"/>
        <color theme="0"/>
        <color theme="0"/>
      </colorScale>
    </cfRule>
  </conditionalFormatting>
  <conditionalFormatting sqref="Q14:R14">
    <cfRule type="colorScale" priority="18">
      <colorScale>
        <cfvo type="min"/>
        <cfvo type="max"/>
        <color theme="0"/>
        <color theme="0"/>
      </colorScale>
    </cfRule>
    <cfRule type="colorScale" priority="17">
      <colorScale>
        <cfvo type="min"/>
        <cfvo type="max"/>
        <color theme="0"/>
        <color theme="0"/>
      </colorScale>
    </cfRule>
  </conditionalFormatting>
  <conditionalFormatting sqref="Q15:R15">
    <cfRule type="colorScale" priority="26">
      <colorScale>
        <cfvo type="min"/>
        <cfvo type="max"/>
        <color theme="0"/>
        <color theme="0"/>
      </colorScale>
    </cfRule>
    <cfRule type="colorScale" priority="27">
      <colorScale>
        <cfvo type="min"/>
        <cfvo type="max"/>
        <color theme="0"/>
        <color theme="0"/>
      </colorScale>
    </cfRule>
  </conditionalFormatting>
  <conditionalFormatting sqref="Q16:R16">
    <cfRule type="colorScale" priority="36">
      <colorScale>
        <cfvo type="min"/>
        <cfvo type="max"/>
        <color theme="0"/>
        <color theme="0"/>
      </colorScale>
    </cfRule>
    <cfRule type="colorScale" priority="35">
      <colorScale>
        <cfvo type="min"/>
        <cfvo type="max"/>
        <color theme="0"/>
        <color theme="0"/>
      </colorScale>
    </cfRule>
  </conditionalFormatting>
  <conditionalFormatting sqref="Q17:R17">
    <cfRule type="colorScale" priority="44">
      <colorScale>
        <cfvo type="min"/>
        <cfvo type="max"/>
        <color theme="0"/>
        <color theme="0"/>
      </colorScale>
    </cfRule>
    <cfRule type="colorScale" priority="45">
      <colorScale>
        <cfvo type="min"/>
        <cfvo type="max"/>
        <color theme="0"/>
        <color theme="0"/>
      </colorScale>
    </cfRule>
  </conditionalFormatting>
  <conditionalFormatting sqref="Q18:R18">
    <cfRule type="colorScale" priority="53">
      <colorScale>
        <cfvo type="min"/>
        <cfvo type="max"/>
        <color theme="0"/>
        <color theme="0"/>
      </colorScale>
    </cfRule>
    <cfRule type="colorScale" priority="54">
      <colorScale>
        <cfvo type="min"/>
        <cfvo type="max"/>
        <color theme="0"/>
        <color theme="0"/>
      </colorScale>
    </cfRule>
  </conditionalFormatting>
  <conditionalFormatting sqref="Q19:R19">
    <cfRule type="colorScale" priority="63">
      <colorScale>
        <cfvo type="min"/>
        <cfvo type="max"/>
        <color theme="0"/>
        <color theme="0"/>
      </colorScale>
    </cfRule>
    <cfRule type="colorScale" priority="62">
      <colorScale>
        <cfvo type="min"/>
        <cfvo type="max"/>
        <color theme="0"/>
        <color theme="0"/>
      </colorScale>
    </cfRule>
  </conditionalFormatting>
  <conditionalFormatting sqref="Q20:R20">
    <cfRule type="colorScale" priority="72">
      <colorScale>
        <cfvo type="min"/>
        <cfvo type="max"/>
        <color theme="0"/>
        <color theme="0"/>
      </colorScale>
    </cfRule>
    <cfRule type="colorScale" priority="71">
      <colorScale>
        <cfvo type="min"/>
        <cfvo type="max"/>
        <color theme="0"/>
        <color theme="0"/>
      </colorScale>
    </cfRule>
  </conditionalFormatting>
  <conditionalFormatting sqref="Q21:R21">
    <cfRule type="colorScale" priority="81">
      <colorScale>
        <cfvo type="min"/>
        <cfvo type="max"/>
        <color theme="0"/>
        <color theme="0"/>
      </colorScale>
    </cfRule>
    <cfRule type="colorScale" priority="80">
      <colorScale>
        <cfvo type="min"/>
        <cfvo type="max"/>
        <color theme="0"/>
        <color theme="0"/>
      </colorScale>
    </cfRule>
  </conditionalFormatting>
  <conditionalFormatting sqref="S13">
    <cfRule type="cellIs" dxfId="127" priority="6" stopIfTrue="1" operator="between">
      <formula>0.7</formula>
      <formula>0.8999</formula>
    </cfRule>
    <cfRule type="cellIs" dxfId="126" priority="7" stopIfTrue="1" operator="between">
      <formula>0</formula>
      <formula>0.699</formula>
    </cfRule>
    <cfRule type="cellIs" dxfId="125" priority="5" stopIfTrue="1" operator="between">
      <formula>0.9</formula>
      <formula>1</formula>
    </cfRule>
    <cfRule type="cellIs" dxfId="124" priority="4" stopIfTrue="1" operator="between">
      <formula>0</formula>
      <formula>0.699</formula>
    </cfRule>
    <cfRule type="cellIs" dxfId="123" priority="3" stopIfTrue="1" operator="between">
      <formula>0.7</formula>
      <formula>0.8999</formula>
    </cfRule>
    <cfRule type="cellIs" dxfId="122" priority="2" stopIfTrue="1" operator="between">
      <formula>0.9</formula>
      <formula>1</formula>
    </cfRule>
    <cfRule type="colorScale" priority="1">
      <colorScale>
        <cfvo type="min"/>
        <cfvo type="max"/>
        <color theme="0"/>
        <color theme="0"/>
      </colorScale>
    </cfRule>
  </conditionalFormatting>
  <conditionalFormatting sqref="S14">
    <cfRule type="cellIs" dxfId="121" priority="11" stopIfTrue="1" operator="between">
      <formula>0.9</formula>
      <formula>1</formula>
    </cfRule>
    <cfRule type="cellIs" dxfId="120" priority="12" stopIfTrue="1" operator="between">
      <formula>0.7</formula>
      <formula>0.8999</formula>
    </cfRule>
    <cfRule type="cellIs" dxfId="119" priority="14" stopIfTrue="1" operator="between">
      <formula>0.9</formula>
      <formula>1</formula>
    </cfRule>
    <cfRule type="cellIs" dxfId="118" priority="15" stopIfTrue="1" operator="between">
      <formula>0.7</formula>
      <formula>0.8999</formula>
    </cfRule>
    <cfRule type="cellIs" dxfId="117" priority="16" stopIfTrue="1" operator="between">
      <formula>0</formula>
      <formula>0.699</formula>
    </cfRule>
    <cfRule type="cellIs" dxfId="116" priority="13" stopIfTrue="1" operator="between">
      <formula>0</formula>
      <formula>0.699</formula>
    </cfRule>
    <cfRule type="colorScale" priority="10">
      <colorScale>
        <cfvo type="min"/>
        <cfvo type="max"/>
        <color theme="0"/>
        <color theme="0"/>
      </colorScale>
    </cfRule>
  </conditionalFormatting>
  <conditionalFormatting sqref="S15">
    <cfRule type="cellIs" dxfId="115" priority="21" stopIfTrue="1" operator="between">
      <formula>0.7</formula>
      <formula>0.8999</formula>
    </cfRule>
    <cfRule type="cellIs" dxfId="114" priority="25" stopIfTrue="1" operator="between">
      <formula>0</formula>
      <formula>0.699</formula>
    </cfRule>
    <cfRule type="cellIs" dxfId="113" priority="22" stopIfTrue="1" operator="between">
      <formula>0</formula>
      <formula>0.699</formula>
    </cfRule>
    <cfRule type="cellIs" dxfId="112" priority="24" stopIfTrue="1" operator="between">
      <formula>0.7</formula>
      <formula>0.8999</formula>
    </cfRule>
    <cfRule type="cellIs" dxfId="111" priority="23" stopIfTrue="1" operator="between">
      <formula>0.9</formula>
      <formula>1</formula>
    </cfRule>
    <cfRule type="cellIs" dxfId="110" priority="20" stopIfTrue="1" operator="between">
      <formula>0.9</formula>
      <formula>1</formula>
    </cfRule>
    <cfRule type="colorScale" priority="19">
      <colorScale>
        <cfvo type="min"/>
        <cfvo type="max"/>
        <color theme="0"/>
        <color theme="0"/>
      </colorScale>
    </cfRule>
  </conditionalFormatting>
  <conditionalFormatting sqref="S16">
    <cfRule type="colorScale" priority="28">
      <colorScale>
        <cfvo type="min"/>
        <cfvo type="max"/>
        <color theme="0"/>
        <color theme="0"/>
      </colorScale>
    </cfRule>
    <cfRule type="cellIs" dxfId="109" priority="34" stopIfTrue="1" operator="between">
      <formula>0</formula>
      <formula>0.699</formula>
    </cfRule>
    <cfRule type="cellIs" dxfId="108" priority="33" stopIfTrue="1" operator="between">
      <formula>0.7</formula>
      <formula>0.8999</formula>
    </cfRule>
    <cfRule type="cellIs" dxfId="107" priority="32" stopIfTrue="1" operator="between">
      <formula>0.9</formula>
      <formula>1</formula>
    </cfRule>
    <cfRule type="cellIs" dxfId="106" priority="31" stopIfTrue="1" operator="between">
      <formula>0</formula>
      <formula>0.699</formula>
    </cfRule>
    <cfRule type="cellIs" dxfId="105" priority="30" stopIfTrue="1" operator="between">
      <formula>0.7</formula>
      <formula>0.8999</formula>
    </cfRule>
    <cfRule type="cellIs" dxfId="104" priority="29" stopIfTrue="1" operator="between">
      <formula>0.9</formula>
      <formula>1</formula>
    </cfRule>
  </conditionalFormatting>
  <conditionalFormatting sqref="S17">
    <cfRule type="cellIs" dxfId="103" priority="41" stopIfTrue="1" operator="between">
      <formula>0.9</formula>
      <formula>1</formula>
    </cfRule>
    <cfRule type="colorScale" priority="37">
      <colorScale>
        <cfvo type="min"/>
        <cfvo type="max"/>
        <color theme="0"/>
        <color theme="0"/>
      </colorScale>
    </cfRule>
    <cfRule type="cellIs" dxfId="102" priority="43" stopIfTrue="1" operator="between">
      <formula>0</formula>
      <formula>0.699</formula>
    </cfRule>
    <cfRule type="cellIs" dxfId="101" priority="42" stopIfTrue="1" operator="between">
      <formula>0.7</formula>
      <formula>0.8999</formula>
    </cfRule>
    <cfRule type="cellIs" dxfId="100" priority="40" stopIfTrue="1" operator="between">
      <formula>0</formula>
      <formula>0.699</formula>
    </cfRule>
    <cfRule type="cellIs" dxfId="99" priority="39" stopIfTrue="1" operator="between">
      <formula>0.7</formula>
      <formula>0.8999</formula>
    </cfRule>
    <cfRule type="cellIs" dxfId="98" priority="38" stopIfTrue="1" operator="between">
      <formula>0.9</formula>
      <formula>1</formula>
    </cfRule>
  </conditionalFormatting>
  <conditionalFormatting sqref="S18">
    <cfRule type="cellIs" dxfId="97" priority="51" stopIfTrue="1" operator="between">
      <formula>0.7</formula>
      <formula>0.8999</formula>
    </cfRule>
    <cfRule type="cellIs" dxfId="96" priority="47" stopIfTrue="1" operator="between">
      <formula>0.9</formula>
      <formula>1</formula>
    </cfRule>
    <cfRule type="cellIs" dxfId="95" priority="52" stopIfTrue="1" operator="between">
      <formula>0</formula>
      <formula>0.699</formula>
    </cfRule>
    <cfRule type="cellIs" dxfId="94" priority="49" stopIfTrue="1" operator="between">
      <formula>0</formula>
      <formula>0.699</formula>
    </cfRule>
    <cfRule type="colorScale" priority="46">
      <colorScale>
        <cfvo type="min"/>
        <cfvo type="max"/>
        <color theme="0"/>
        <color theme="0"/>
      </colorScale>
    </cfRule>
    <cfRule type="cellIs" dxfId="93" priority="50" stopIfTrue="1" operator="between">
      <formula>0.9</formula>
      <formula>1</formula>
    </cfRule>
    <cfRule type="cellIs" dxfId="92" priority="48" stopIfTrue="1" operator="between">
      <formula>0.7</formula>
      <formula>0.8999</formula>
    </cfRule>
  </conditionalFormatting>
  <conditionalFormatting sqref="S19">
    <cfRule type="cellIs" dxfId="91" priority="57" stopIfTrue="1" operator="between">
      <formula>0.7</formula>
      <formula>0.8999</formula>
    </cfRule>
    <cfRule type="cellIs" dxfId="90" priority="56" stopIfTrue="1" operator="between">
      <formula>0.9</formula>
      <formula>1</formula>
    </cfRule>
    <cfRule type="colorScale" priority="55">
      <colorScale>
        <cfvo type="min"/>
        <cfvo type="max"/>
        <color theme="0"/>
        <color theme="0"/>
      </colorScale>
    </cfRule>
    <cfRule type="cellIs" dxfId="89" priority="58" stopIfTrue="1" operator="between">
      <formula>0</formula>
      <formula>0.699</formula>
    </cfRule>
    <cfRule type="cellIs" dxfId="88" priority="61" stopIfTrue="1" operator="between">
      <formula>0</formula>
      <formula>0.699</formula>
    </cfRule>
    <cfRule type="cellIs" dxfId="87" priority="59" stopIfTrue="1" operator="between">
      <formula>0.9</formula>
      <formula>1</formula>
    </cfRule>
    <cfRule type="cellIs" dxfId="86" priority="60" stopIfTrue="1" operator="between">
      <formula>0.7</formula>
      <formula>0.8999</formula>
    </cfRule>
  </conditionalFormatting>
  <conditionalFormatting sqref="S20">
    <cfRule type="colorScale" priority="64">
      <colorScale>
        <cfvo type="min"/>
        <cfvo type="max"/>
        <color theme="0"/>
        <color theme="0"/>
      </colorScale>
    </cfRule>
    <cfRule type="cellIs" dxfId="85" priority="65" stopIfTrue="1" operator="between">
      <formula>0.9</formula>
      <formula>1</formula>
    </cfRule>
    <cfRule type="cellIs" dxfId="84" priority="66" stopIfTrue="1" operator="between">
      <formula>0.7</formula>
      <formula>0.8999</formula>
    </cfRule>
    <cfRule type="cellIs" dxfId="83" priority="67" stopIfTrue="1" operator="between">
      <formula>0</formula>
      <formula>0.699</formula>
    </cfRule>
    <cfRule type="cellIs" dxfId="82" priority="68" stopIfTrue="1" operator="between">
      <formula>0.9</formula>
      <formula>1</formula>
    </cfRule>
    <cfRule type="cellIs" dxfId="81" priority="69" stopIfTrue="1" operator="between">
      <formula>0.7</formula>
      <formula>0.8999</formula>
    </cfRule>
    <cfRule type="cellIs" dxfId="80" priority="70" stopIfTrue="1" operator="between">
      <formula>0</formula>
      <formula>0.699</formula>
    </cfRule>
  </conditionalFormatting>
  <conditionalFormatting sqref="S21">
    <cfRule type="colorScale" priority="73">
      <colorScale>
        <cfvo type="min"/>
        <cfvo type="max"/>
        <color theme="0"/>
        <color theme="0"/>
      </colorScale>
    </cfRule>
    <cfRule type="cellIs" dxfId="79" priority="74" stopIfTrue="1" operator="between">
      <formula>0.9</formula>
      <formula>1</formula>
    </cfRule>
    <cfRule type="cellIs" dxfId="78" priority="75" stopIfTrue="1" operator="between">
      <formula>0.7</formula>
      <formula>0.8999</formula>
    </cfRule>
    <cfRule type="cellIs" dxfId="77" priority="76" stopIfTrue="1" operator="between">
      <formula>0</formula>
      <formula>0.699</formula>
    </cfRule>
    <cfRule type="cellIs" dxfId="76" priority="78" stopIfTrue="1" operator="between">
      <formula>0.7</formula>
      <formula>0.8999</formula>
    </cfRule>
    <cfRule type="cellIs" dxfId="75" priority="79" stopIfTrue="1" operator="between">
      <formula>0</formula>
      <formula>0.699</formula>
    </cfRule>
    <cfRule type="cellIs" dxfId="74" priority="77" stopIfTrue="1" operator="between">
      <formula>0.9</formula>
      <formula>1</formula>
    </cfRule>
  </conditionalFormatting>
  <dataValidations count="10">
    <dataValidation operator="equal" allowBlank="1" showErrorMessage="1" sqref="AK7">
      <formula1>0</formula1>
      <formula2>0</formula2>
    </dataValidation>
    <dataValidation type="list" operator="equal" allowBlank="1" showErrorMessage="1" sqref="AP27:AQ4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27:AB49">
      <formula1>"Alcaldía Local,Central,Sectorial,"</formula1>
      <formula2>0</formula2>
    </dataValidation>
    <dataValidation type="list" operator="equal" allowBlank="1" showErrorMessage="1" sqref="AC27:AC49">
      <formula1>"Coeficiente,Índice o razón,Porcentaje,Tasa,Valor absoluto"</formula1>
      <formula2>0</formula2>
    </dataValidation>
    <dataValidation type="list" operator="equal" allowBlank="1" showErrorMessage="1" sqref="AD27:AD49">
      <formula1>"Diario,Semanal,Mensual,Bimestral ,Trimestral,Semestral ,Anual"</formula1>
      <formula2>0</formula2>
    </dataValidation>
    <dataValidation type="list" operator="equal" allowBlank="1" showErrorMessage="1" sqref="AE27:AE49">
      <formula1>"Alta ,Media ,Baja"</formula1>
      <formula2>0</formula2>
    </dataValidation>
    <dataValidation type="list" operator="equal" allowBlank="1" showErrorMessage="1" sqref="AI27:AI49">
      <formula1>"Gestión"</formula1>
      <formula2>0</formula2>
    </dataValidation>
    <dataValidation type="list" operator="equal" allowBlank="1" showErrorMessage="1" sqref="AJ27:AJ49">
      <formula1>",Distrital ,Dsitrital-Rural ,Distrital- Urbano,Entidad ,Localidad,UPZ,Departamental,Regional,Nacional"</formula1>
      <formula2>0</formula2>
    </dataValidation>
    <dataValidation type="list" operator="equal" allowBlank="1" showErrorMessage="1" sqref="Z27:Z49">
      <formula1>"Eficacia,Eficiencia,Efectividad,"</formula1>
      <formula2>0</formula2>
    </dataValidation>
    <dataValidation type="list" operator="equal" allowBlank="1" showErrorMessage="1" sqref="AK27:AK4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'C:\Users\luis.arias\Documents\VIGENCIA 2023\PLAN DE ACCION -POA\DIRECCION FINANCIERA\[POA 2023.xlsx]datos'!#REF!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-POA\DIRECCION FINANCIERA\[POA 2023.xlsx]datos'!#REF!</xm:f>
          </x14:formula1>
          <xm:sqref>D7:Z7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2"/>
  <sheetViews>
    <sheetView showGridLines="0" topLeftCell="A10" zoomScale="86" zoomScaleNormal="86" workbookViewId="0">
      <selection activeCell="T19" sqref="T13:T19"/>
    </sheetView>
  </sheetViews>
  <sheetFormatPr baseColWidth="10" defaultColWidth="20.54296875" defaultRowHeight="12.75" customHeight="1" x14ac:dyDescent="0.35"/>
  <cols>
    <col min="1" max="1" width="4.7265625" customWidth="1"/>
    <col min="2" max="2" width="13.453125" style="64" customWidth="1"/>
    <col min="3" max="3" width="43.26953125" style="64" customWidth="1"/>
    <col min="4" max="4" width="9.1796875" style="64" customWidth="1"/>
    <col min="5" max="5" width="8.453125" style="64" customWidth="1"/>
    <col min="6" max="6" width="9.54296875" style="64" customWidth="1"/>
    <col min="7" max="7" width="9.4531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23.1796875" style="64" customWidth="1"/>
    <col min="22" max="22" width="32.54296875" style="64" customWidth="1"/>
    <col min="23" max="25" width="20.54296875" style="64" customWidth="1"/>
    <col min="26" max="26" width="20.54296875" style="65" customWidth="1"/>
    <col min="27" max="27" width="48.1796875" style="65" customWidth="1"/>
    <col min="28" max="36" width="20.54296875" style="65" customWidth="1"/>
    <col min="37" max="37" width="26.7265625" style="65" customWidth="1"/>
    <col min="38" max="38" width="45.7265625" style="65" customWidth="1"/>
    <col min="39" max="39" width="25.453125" style="65" customWidth="1"/>
    <col min="40" max="40" width="49.26953125" style="65" customWidth="1"/>
    <col min="41" max="41" width="40" style="65" customWidth="1"/>
    <col min="42" max="42" width="25.81640625" style="65" customWidth="1"/>
    <col min="43" max="43" width="33" style="65" customWidth="1"/>
    <col min="44" max="44" width="35.453125" style="65" customWidth="1"/>
    <col min="45" max="46" width="20.54296875" style="65" customWidth="1"/>
    <col min="47" max="48" width="20.54296875" style="534" customWidth="1"/>
    <col min="49" max="49" width="43.453125" style="65" customWidth="1"/>
    <col min="50" max="50" width="33.7265625" style="64" customWidth="1"/>
    <col min="51" max="54" width="20.54296875" style="64" customWidth="1"/>
    <col min="55" max="55" width="8.7265625" style="64" customWidth="1"/>
    <col min="56" max="56" width="9"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ht="12.75" customHeight="1" thickBot="1" x14ac:dyDescent="0.4"/>
    <row r="2" spans="2:251" s="66" customFormat="1" ht="30.75" customHeight="1" thickBot="1" x14ac:dyDescent="0.6">
      <c r="B2" s="1167"/>
      <c r="C2" s="1170" t="s">
        <v>7</v>
      </c>
      <c r="D2" s="1171"/>
      <c r="E2" s="1171"/>
      <c r="F2" s="1171"/>
      <c r="G2" s="1171"/>
      <c r="H2" s="1171"/>
      <c r="I2" s="1171"/>
      <c r="J2" s="1171"/>
      <c r="K2" s="1171"/>
      <c r="L2" s="1171"/>
      <c r="M2" s="1171"/>
      <c r="N2" s="1171"/>
      <c r="O2" s="1171"/>
      <c r="P2" s="1171"/>
      <c r="Q2" s="1172"/>
      <c r="R2" s="1176" t="s">
        <v>170</v>
      </c>
      <c r="S2" s="1177"/>
      <c r="T2" s="1177"/>
      <c r="U2" s="1177"/>
      <c r="V2" s="1177"/>
      <c r="W2" s="1177"/>
      <c r="X2" s="1177"/>
      <c r="Y2" s="1177"/>
      <c r="Z2" s="1177"/>
      <c r="AA2" s="1177"/>
      <c r="AB2" s="1177"/>
      <c r="AC2" s="1177"/>
      <c r="AD2" s="1177"/>
      <c r="AE2" s="1177"/>
      <c r="AF2" s="1177"/>
      <c r="AG2" s="1177"/>
      <c r="AH2" s="1177"/>
      <c r="AI2" s="1178"/>
      <c r="AJ2" s="1188" t="s">
        <v>9</v>
      </c>
      <c r="AK2" s="1189"/>
      <c r="AL2" s="1189"/>
      <c r="AM2" s="1189"/>
      <c r="AN2" s="1189"/>
      <c r="AO2" s="1189"/>
      <c r="AP2" s="1189"/>
      <c r="AQ2" s="1189"/>
      <c r="AR2" s="1189"/>
      <c r="AS2" s="1189"/>
      <c r="AT2" s="1189"/>
      <c r="AU2" s="1190"/>
      <c r="AV2" s="1193" t="s">
        <v>10</v>
      </c>
      <c r="AW2" s="1194"/>
      <c r="AX2" s="1194"/>
      <c r="AY2" s="1194"/>
      <c r="AZ2" s="1194"/>
      <c r="BA2" s="1194"/>
      <c r="BB2" s="1194"/>
      <c r="BC2" s="1194"/>
      <c r="BD2" s="1194"/>
      <c r="BE2" s="1194"/>
      <c r="BF2" s="1194"/>
      <c r="BG2" s="1194"/>
      <c r="BH2" s="1194"/>
      <c r="BI2" s="1194"/>
      <c r="BJ2" s="1195"/>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row>
    <row r="3" spans="2:251" s="66" customFormat="1" ht="18.75" customHeight="1" thickBot="1" x14ac:dyDescent="0.6">
      <c r="B3" s="1168"/>
      <c r="C3" s="1182"/>
      <c r="D3" s="1183"/>
      <c r="E3" s="1183"/>
      <c r="F3" s="1183"/>
      <c r="G3" s="1183"/>
      <c r="H3" s="1183"/>
      <c r="I3" s="1183"/>
      <c r="J3" s="1183"/>
      <c r="K3" s="1183"/>
      <c r="L3" s="1183"/>
      <c r="M3" s="1183"/>
      <c r="N3" s="1183"/>
      <c r="O3" s="1183"/>
      <c r="P3" s="1183"/>
      <c r="Q3" s="1184"/>
      <c r="R3" s="1185"/>
      <c r="S3" s="1186"/>
      <c r="T3" s="1186"/>
      <c r="U3" s="1186"/>
      <c r="V3" s="1186"/>
      <c r="W3" s="1186"/>
      <c r="X3" s="1186"/>
      <c r="Y3" s="1186"/>
      <c r="Z3" s="1186"/>
      <c r="AA3" s="1186"/>
      <c r="AB3" s="1186"/>
      <c r="AC3" s="1186"/>
      <c r="AD3" s="1186"/>
      <c r="AE3" s="1186"/>
      <c r="AF3" s="1186"/>
      <c r="AG3" s="1186"/>
      <c r="AH3" s="1186"/>
      <c r="AI3" s="1187"/>
      <c r="AJ3" s="1188" t="s">
        <v>11</v>
      </c>
      <c r="AK3" s="1189"/>
      <c r="AL3" s="1189"/>
      <c r="AM3" s="1189"/>
      <c r="AN3" s="1189"/>
      <c r="AO3" s="1189"/>
      <c r="AP3" s="1189"/>
      <c r="AQ3" s="1189"/>
      <c r="AR3" s="1189"/>
      <c r="AS3" s="1189"/>
      <c r="AT3" s="1189"/>
      <c r="AU3" s="1190"/>
      <c r="AV3" s="1196">
        <v>3</v>
      </c>
      <c r="AW3" s="1197"/>
      <c r="AX3" s="1197"/>
      <c r="AY3" s="1197"/>
      <c r="AZ3" s="1197"/>
      <c r="BA3" s="1197"/>
      <c r="BB3" s="1197"/>
      <c r="BC3" s="1197"/>
      <c r="BD3" s="1197"/>
      <c r="BE3" s="1197"/>
      <c r="BF3" s="1197"/>
      <c r="BG3" s="1197"/>
      <c r="BH3" s="1197"/>
      <c r="BI3" s="1197"/>
      <c r="BJ3" s="1198"/>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row>
    <row r="4" spans="2:251" s="66" customFormat="1" ht="21.75" customHeight="1" thickBot="1" x14ac:dyDescent="0.6">
      <c r="B4" s="1168"/>
      <c r="C4" s="1173"/>
      <c r="D4" s="1174"/>
      <c r="E4" s="1174"/>
      <c r="F4" s="1174"/>
      <c r="G4" s="1174"/>
      <c r="H4" s="1174"/>
      <c r="I4" s="1174"/>
      <c r="J4" s="1174"/>
      <c r="K4" s="1174"/>
      <c r="L4" s="1174"/>
      <c r="M4" s="1174"/>
      <c r="N4" s="1174"/>
      <c r="O4" s="1174"/>
      <c r="P4" s="1174"/>
      <c r="Q4" s="1175"/>
      <c r="R4" s="1179"/>
      <c r="S4" s="1180"/>
      <c r="T4" s="1180"/>
      <c r="U4" s="1180"/>
      <c r="V4" s="1180"/>
      <c r="W4" s="1180"/>
      <c r="X4" s="1180"/>
      <c r="Y4" s="1180"/>
      <c r="Z4" s="1180"/>
      <c r="AA4" s="1180"/>
      <c r="AB4" s="1180"/>
      <c r="AC4" s="1180"/>
      <c r="AD4" s="1180"/>
      <c r="AE4" s="1180"/>
      <c r="AF4" s="1180"/>
      <c r="AG4" s="1180"/>
      <c r="AH4" s="1180"/>
      <c r="AI4" s="1181"/>
      <c r="AJ4" s="1188" t="s">
        <v>12</v>
      </c>
      <c r="AK4" s="1189"/>
      <c r="AL4" s="1189"/>
      <c r="AM4" s="1189"/>
      <c r="AN4" s="1189"/>
      <c r="AO4" s="1189"/>
      <c r="AP4" s="1189"/>
      <c r="AQ4" s="1189"/>
      <c r="AR4" s="1189"/>
      <c r="AS4" s="1189"/>
      <c r="AT4" s="1189"/>
      <c r="AU4" s="1190"/>
      <c r="AV4" s="1199">
        <v>42741</v>
      </c>
      <c r="AW4" s="1200"/>
      <c r="AX4" s="1200"/>
      <c r="AY4" s="1200"/>
      <c r="AZ4" s="1200"/>
      <c r="BA4" s="1200"/>
      <c r="BB4" s="1200"/>
      <c r="BC4" s="1200"/>
      <c r="BD4" s="1200"/>
      <c r="BE4" s="1200"/>
      <c r="BF4" s="1200"/>
      <c r="BG4" s="1200"/>
      <c r="BH4" s="1200"/>
      <c r="BI4" s="1200"/>
      <c r="BJ4" s="1201"/>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row>
    <row r="5" spans="2:251" s="66" customFormat="1" ht="20.25" customHeight="1" x14ac:dyDescent="0.55000000000000004">
      <c r="B5" s="1168"/>
      <c r="C5" s="1170" t="s">
        <v>13</v>
      </c>
      <c r="D5" s="1171"/>
      <c r="E5" s="1171"/>
      <c r="F5" s="1171"/>
      <c r="G5" s="1171"/>
      <c r="H5" s="1171"/>
      <c r="I5" s="1171"/>
      <c r="J5" s="1171"/>
      <c r="K5" s="1171"/>
      <c r="L5" s="1171"/>
      <c r="M5" s="1171"/>
      <c r="N5" s="1171"/>
      <c r="O5" s="1171"/>
      <c r="P5" s="1171"/>
      <c r="Q5" s="1172"/>
      <c r="R5" s="1176" t="s">
        <v>14</v>
      </c>
      <c r="S5" s="1177"/>
      <c r="T5" s="1177"/>
      <c r="U5" s="1177"/>
      <c r="V5" s="1177"/>
      <c r="W5" s="1177"/>
      <c r="X5" s="1177"/>
      <c r="Y5" s="1177"/>
      <c r="Z5" s="1177"/>
      <c r="AA5" s="1177"/>
      <c r="AB5" s="1177"/>
      <c r="AC5" s="1177"/>
      <c r="AD5" s="1177"/>
      <c r="AE5" s="1177"/>
      <c r="AF5" s="1177"/>
      <c r="AG5" s="1177"/>
      <c r="AH5" s="1177"/>
      <c r="AI5" s="1178"/>
      <c r="AJ5" s="1170" t="s">
        <v>15</v>
      </c>
      <c r="AK5" s="1171"/>
      <c r="AL5" s="1171"/>
      <c r="AM5" s="1171"/>
      <c r="AN5" s="1171"/>
      <c r="AO5" s="1171"/>
      <c r="AP5" s="1171"/>
      <c r="AQ5" s="1171"/>
      <c r="AR5" s="1171"/>
      <c r="AS5" s="1171"/>
      <c r="AT5" s="1171"/>
      <c r="AU5" s="1172"/>
      <c r="AV5" s="1202" t="s">
        <v>16</v>
      </c>
      <c r="AW5" s="1203"/>
      <c r="AX5" s="1203"/>
      <c r="AY5" s="1203"/>
      <c r="AZ5" s="1203"/>
      <c r="BA5" s="1203"/>
      <c r="BB5" s="1203"/>
      <c r="BC5" s="1203"/>
      <c r="BD5" s="1203"/>
      <c r="BE5" s="1203"/>
      <c r="BF5" s="1203"/>
      <c r="BG5" s="1203"/>
      <c r="BH5" s="1203"/>
      <c r="BI5" s="1203"/>
      <c r="BJ5" s="1204"/>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row>
    <row r="6" spans="2:251" s="66" customFormat="1" ht="34.5" customHeight="1" thickBot="1" x14ac:dyDescent="0.6">
      <c r="B6" s="1169"/>
      <c r="C6" s="1173"/>
      <c r="D6" s="1174"/>
      <c r="E6" s="1174"/>
      <c r="F6" s="1174"/>
      <c r="G6" s="1174"/>
      <c r="H6" s="1174"/>
      <c r="I6" s="1174"/>
      <c r="J6" s="1174"/>
      <c r="K6" s="1174"/>
      <c r="L6" s="1174"/>
      <c r="M6" s="1174"/>
      <c r="N6" s="1174"/>
      <c r="O6" s="1174"/>
      <c r="P6" s="1174"/>
      <c r="Q6" s="1175"/>
      <c r="R6" s="1179"/>
      <c r="S6" s="1180"/>
      <c r="T6" s="1180"/>
      <c r="U6" s="1180"/>
      <c r="V6" s="1180"/>
      <c r="W6" s="1180"/>
      <c r="X6" s="1180"/>
      <c r="Y6" s="1180"/>
      <c r="Z6" s="1180"/>
      <c r="AA6" s="1180"/>
      <c r="AB6" s="1180"/>
      <c r="AC6" s="1180"/>
      <c r="AD6" s="1180"/>
      <c r="AE6" s="1180"/>
      <c r="AF6" s="1180"/>
      <c r="AG6" s="1180"/>
      <c r="AH6" s="1180"/>
      <c r="AI6" s="1181"/>
      <c r="AJ6" s="1173"/>
      <c r="AK6" s="1174"/>
      <c r="AL6" s="1174"/>
      <c r="AM6" s="1174"/>
      <c r="AN6" s="1174"/>
      <c r="AO6" s="1174"/>
      <c r="AP6" s="1174"/>
      <c r="AQ6" s="1174"/>
      <c r="AR6" s="1174"/>
      <c r="AS6" s="1174"/>
      <c r="AT6" s="1174"/>
      <c r="AU6" s="1175"/>
      <c r="AV6" s="1205"/>
      <c r="AW6" s="1206"/>
      <c r="AX6" s="1206"/>
      <c r="AY6" s="1206"/>
      <c r="AZ6" s="1206"/>
      <c r="BA6" s="1206"/>
      <c r="BB6" s="1206"/>
      <c r="BC6" s="1206"/>
      <c r="BD6" s="1206"/>
      <c r="BE6" s="1206"/>
      <c r="BF6" s="1206"/>
      <c r="BG6" s="1206"/>
      <c r="BH6" s="1206"/>
      <c r="BI6" s="1206"/>
      <c r="BJ6" s="120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7"/>
    </row>
    <row r="7" spans="2:251" s="56" customFormat="1" ht="50.25" customHeight="1" x14ac:dyDescent="0.35">
      <c r="B7" s="979" t="s">
        <v>17</v>
      </c>
      <c r="C7" s="980"/>
      <c r="D7" s="1211" t="s">
        <v>1157</v>
      </c>
      <c r="E7" s="1211"/>
      <c r="F7" s="1211"/>
      <c r="G7" s="1211"/>
      <c r="H7" s="1211"/>
      <c r="I7" s="1211"/>
      <c r="J7" s="1211"/>
      <c r="K7" s="1211"/>
      <c r="L7" s="1211"/>
      <c r="M7" s="1211"/>
      <c r="N7" s="1211"/>
      <c r="O7" s="1211"/>
      <c r="P7" s="1211"/>
      <c r="Q7" s="1211"/>
      <c r="R7" s="1211"/>
      <c r="S7" s="1211"/>
      <c r="T7" s="1211"/>
      <c r="U7" s="1211"/>
      <c r="V7" s="1211"/>
      <c r="W7" s="1211"/>
      <c r="X7" s="1211"/>
      <c r="Y7" s="1211"/>
      <c r="Z7" s="1211"/>
      <c r="AA7" s="952" t="s">
        <v>19</v>
      </c>
      <c r="AB7" s="952"/>
      <c r="AC7" s="1213" t="s">
        <v>1158</v>
      </c>
      <c r="AD7" s="1213"/>
      <c r="AE7" s="1213"/>
      <c r="AF7" s="1213"/>
      <c r="AG7" s="1213"/>
      <c r="AH7" s="1213"/>
      <c r="AI7" s="1213"/>
      <c r="AJ7" s="1213"/>
      <c r="AK7" s="952" t="s">
        <v>21</v>
      </c>
      <c r="AL7" s="952"/>
      <c r="AM7" s="949" t="s">
        <v>22</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49.15" customHeight="1" x14ac:dyDescent="0.35">
      <c r="B8" s="988" t="s">
        <v>23</v>
      </c>
      <c r="C8" s="989"/>
      <c r="D8" s="1208" t="s">
        <v>1159</v>
      </c>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09"/>
      <c r="AF8" s="1209"/>
      <c r="AG8" s="1209"/>
      <c r="AH8" s="1209"/>
      <c r="AI8" s="1209"/>
      <c r="AJ8" s="1209"/>
      <c r="AK8" s="1209"/>
      <c r="AL8" s="1210"/>
      <c r="AM8" s="668" t="s">
        <v>25</v>
      </c>
      <c r="AN8" s="1074">
        <v>44909</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283</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44.2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50.2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SUM(T13:T19)</f>
        <v>0.12450000000000001</v>
      </c>
      <c r="U12" s="929"/>
      <c r="V12" s="929"/>
      <c r="W12" s="929"/>
      <c r="X12" s="159" t="s">
        <v>63</v>
      </c>
      <c r="Y12" s="159" t="s">
        <v>64</v>
      </c>
      <c r="Z12" s="1035"/>
      <c r="AA12" s="929"/>
      <c r="AB12" s="929"/>
      <c r="AC12" s="929"/>
      <c r="AD12" s="929"/>
      <c r="AE12" s="928"/>
      <c r="AF12" s="160" t="s">
        <v>284</v>
      </c>
      <c r="AG12" s="160" t="s">
        <v>66</v>
      </c>
      <c r="AH12" s="161" t="s">
        <v>285</v>
      </c>
      <c r="AI12" s="928"/>
      <c r="AJ12" s="929"/>
      <c r="AK12" s="176" t="s">
        <v>68</v>
      </c>
      <c r="AL12" s="176" t="s">
        <v>69</v>
      </c>
      <c r="AM12" s="176" t="s">
        <v>70</v>
      </c>
      <c r="AN12" s="176" t="s">
        <v>174</v>
      </c>
      <c r="AO12" s="176" t="s">
        <v>286</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46.25" customHeight="1" x14ac:dyDescent="0.35">
      <c r="B13" s="660">
        <v>1</v>
      </c>
      <c r="C13" s="432" t="s">
        <v>1160</v>
      </c>
      <c r="D13" s="50">
        <v>0.7</v>
      </c>
      <c r="E13" s="194">
        <v>2</v>
      </c>
      <c r="F13" s="194">
        <v>1</v>
      </c>
      <c r="G13" s="52">
        <f t="shared" ref="G13:G19" si="0">IF(ISERROR(F13/E13),"",(F13/E13))</f>
        <v>0.5</v>
      </c>
      <c r="H13" s="194">
        <v>4</v>
      </c>
      <c r="I13" s="71"/>
      <c r="J13" s="52">
        <f t="shared" ref="J13:J19" si="1">IF(ISERROR(I13/H13),"",(I13/H13))</f>
        <v>0</v>
      </c>
      <c r="K13" s="194">
        <v>4</v>
      </c>
      <c r="L13" s="71"/>
      <c r="M13" s="52">
        <f t="shared" ref="M13:M19" si="2">IF(ISERROR(L13/K13),"",(L13/K13))</f>
        <v>0</v>
      </c>
      <c r="N13" s="194">
        <v>4</v>
      </c>
      <c r="O13" s="71"/>
      <c r="P13" s="52">
        <f t="shared" ref="P13:P19" si="3">IF(ISERROR(O13/N13),"",(O13/N13))</f>
        <v>0</v>
      </c>
      <c r="Q13" s="378">
        <f t="shared" ref="Q13:R19" si="4">SUM(E13,H13,K13,N13)</f>
        <v>14</v>
      </c>
      <c r="R13" s="378">
        <f t="shared" si="4"/>
        <v>1</v>
      </c>
      <c r="S13" s="380">
        <f t="shared" ref="S13:S19" si="5">IF((IF(ISERROR(R13/Q13),0,(R13/Q13)))&gt;1,1,(IF(ISERROR(R13/Q13),0,(R13/Q13))))</f>
        <v>7.1428571428571425E-2</v>
      </c>
      <c r="T13" s="380">
        <f t="shared" ref="T13:T19" si="6">S13*D13</f>
        <v>4.9999999999999996E-2</v>
      </c>
      <c r="U13" s="49" t="s">
        <v>1161</v>
      </c>
      <c r="V13" s="49" t="s">
        <v>1162</v>
      </c>
      <c r="W13" s="52" t="s">
        <v>1163</v>
      </c>
      <c r="X13" s="52" t="s">
        <v>1164</v>
      </c>
      <c r="Y13" s="52" t="s">
        <v>342</v>
      </c>
      <c r="Z13" s="73" t="s">
        <v>181</v>
      </c>
      <c r="AA13" s="175" t="s">
        <v>1165</v>
      </c>
      <c r="AB13" s="73" t="s">
        <v>141</v>
      </c>
      <c r="AC13" s="73" t="s">
        <v>88</v>
      </c>
      <c r="AD13" s="73" t="s">
        <v>209</v>
      </c>
      <c r="AE13" s="73" t="s">
        <v>210</v>
      </c>
      <c r="AF13" s="433">
        <v>14</v>
      </c>
      <c r="AG13" s="73">
        <v>2023</v>
      </c>
      <c r="AH13" s="73">
        <v>2022</v>
      </c>
      <c r="AI13" s="73" t="s">
        <v>92</v>
      </c>
      <c r="AJ13" s="73" t="s">
        <v>132</v>
      </c>
      <c r="AK13" s="77" t="s">
        <v>1085</v>
      </c>
      <c r="AL13" s="77" t="s">
        <v>1166</v>
      </c>
      <c r="AM13" s="75" t="s">
        <v>342</v>
      </c>
      <c r="AN13" s="434" t="s">
        <v>1167</v>
      </c>
      <c r="AO13" s="77" t="s">
        <v>1168</v>
      </c>
      <c r="AP13" s="77" t="s">
        <v>1085</v>
      </c>
      <c r="AQ13" s="77" t="s">
        <v>1169</v>
      </c>
      <c r="AR13" s="435" t="s">
        <v>1170</v>
      </c>
      <c r="AS13" s="37" t="s">
        <v>342</v>
      </c>
      <c r="AT13" s="435" t="s">
        <v>1171</v>
      </c>
      <c r="AU13" s="535">
        <v>2</v>
      </c>
      <c r="AV13" s="536">
        <v>1</v>
      </c>
      <c r="AW13" s="533" t="s">
        <v>1172</v>
      </c>
      <c r="AX13" s="533" t="s">
        <v>1173</v>
      </c>
      <c r="AY13" s="83"/>
      <c r="AZ13" s="664"/>
      <c r="BA13" s="665"/>
      <c r="BB13" s="665"/>
      <c r="BC13" s="81"/>
      <c r="BD13" s="661"/>
      <c r="BE13" s="663"/>
      <c r="BF13" s="663"/>
      <c r="BG13" s="116"/>
      <c r="BH13" s="664"/>
      <c r="BI13" s="666"/>
      <c r="BJ13" s="667"/>
    </row>
    <row r="14" spans="2:251" s="191" customFormat="1" ht="218.25" customHeight="1" x14ac:dyDescent="0.35">
      <c r="B14" s="187">
        <v>2</v>
      </c>
      <c r="C14" s="432" t="s">
        <v>1174</v>
      </c>
      <c r="D14" s="50">
        <v>0.05</v>
      </c>
      <c r="E14" s="71">
        <v>0.25</v>
      </c>
      <c r="F14" s="71">
        <v>0.25</v>
      </c>
      <c r="G14" s="52">
        <f t="shared" si="0"/>
        <v>1</v>
      </c>
      <c r="H14" s="71">
        <v>0.25</v>
      </c>
      <c r="I14" s="71"/>
      <c r="J14" s="52">
        <f t="shared" si="1"/>
        <v>0</v>
      </c>
      <c r="K14" s="71">
        <v>0.25</v>
      </c>
      <c r="L14" s="71"/>
      <c r="M14" s="52">
        <f t="shared" si="2"/>
        <v>0</v>
      </c>
      <c r="N14" s="71">
        <v>0.25</v>
      </c>
      <c r="O14" s="71"/>
      <c r="P14" s="52">
        <f t="shared" si="3"/>
        <v>0</v>
      </c>
      <c r="Q14" s="71">
        <f t="shared" si="4"/>
        <v>1</v>
      </c>
      <c r="R14" s="124">
        <f t="shared" si="4"/>
        <v>0.25</v>
      </c>
      <c r="S14" s="530">
        <f t="shared" si="5"/>
        <v>0.25</v>
      </c>
      <c r="T14" s="531">
        <f t="shared" si="6"/>
        <v>1.2500000000000001E-2</v>
      </c>
      <c r="U14" s="49" t="s">
        <v>1175</v>
      </c>
      <c r="V14" s="49" t="s">
        <v>1176</v>
      </c>
      <c r="W14" s="52" t="s">
        <v>1177</v>
      </c>
      <c r="X14" s="52" t="s">
        <v>1178</v>
      </c>
      <c r="Y14" s="52" t="s">
        <v>342</v>
      </c>
      <c r="Z14" s="73" t="s">
        <v>181</v>
      </c>
      <c r="AA14" s="436" t="s">
        <v>1179</v>
      </c>
      <c r="AB14" s="73" t="s">
        <v>141</v>
      </c>
      <c r="AC14" s="73" t="s">
        <v>88</v>
      </c>
      <c r="AD14" s="73" t="s">
        <v>209</v>
      </c>
      <c r="AE14" s="73" t="s">
        <v>210</v>
      </c>
      <c r="AF14" s="433">
        <v>100</v>
      </c>
      <c r="AG14" s="73">
        <v>2023</v>
      </c>
      <c r="AH14" s="73">
        <v>2022</v>
      </c>
      <c r="AI14" s="73" t="s">
        <v>92</v>
      </c>
      <c r="AJ14" s="73" t="s">
        <v>132</v>
      </c>
      <c r="AK14" s="77" t="s">
        <v>1085</v>
      </c>
      <c r="AL14" s="77" t="s">
        <v>1166</v>
      </c>
      <c r="AM14" s="75" t="s">
        <v>342</v>
      </c>
      <c r="AN14" s="434" t="s">
        <v>1180</v>
      </c>
      <c r="AO14" s="77" t="s">
        <v>1168</v>
      </c>
      <c r="AP14" s="77" t="s">
        <v>1085</v>
      </c>
      <c r="AQ14" s="77" t="s">
        <v>1169</v>
      </c>
      <c r="AR14" s="435" t="s">
        <v>1170</v>
      </c>
      <c r="AS14" s="37" t="s">
        <v>342</v>
      </c>
      <c r="AT14" s="435" t="s">
        <v>1171</v>
      </c>
      <c r="AU14" s="537">
        <v>0.25</v>
      </c>
      <c r="AV14" s="538">
        <v>0.25</v>
      </c>
      <c r="AW14" s="545" t="s">
        <v>1181</v>
      </c>
      <c r="AX14" s="546" t="s">
        <v>1182</v>
      </c>
      <c r="AY14" s="83"/>
      <c r="AZ14" s="83"/>
      <c r="BA14" s="84"/>
      <c r="BB14" s="84"/>
      <c r="BC14" s="85"/>
      <c r="BD14" s="85"/>
      <c r="BE14" s="86"/>
      <c r="BF14" s="86"/>
      <c r="BG14" s="83"/>
      <c r="BH14" s="83"/>
      <c r="BI14" s="87"/>
      <c r="BJ14" s="88"/>
    </row>
    <row r="15" spans="2:251" s="191" customFormat="1" ht="116.25" customHeight="1" x14ac:dyDescent="0.35">
      <c r="B15" s="187">
        <v>3</v>
      </c>
      <c r="C15" s="49" t="s">
        <v>1183</v>
      </c>
      <c r="D15" s="50">
        <v>0.05</v>
      </c>
      <c r="E15" s="71">
        <v>0.28000000000000003</v>
      </c>
      <c r="F15" s="71">
        <v>0.24</v>
      </c>
      <c r="G15" s="52">
        <f t="shared" si="0"/>
        <v>0.85714285714285698</v>
      </c>
      <c r="H15" s="71">
        <v>0.32</v>
      </c>
      <c r="I15" s="71"/>
      <c r="J15" s="52">
        <f t="shared" si="1"/>
        <v>0</v>
      </c>
      <c r="K15" s="71">
        <v>0.08</v>
      </c>
      <c r="L15" s="71"/>
      <c r="M15" s="52">
        <f t="shared" si="2"/>
        <v>0</v>
      </c>
      <c r="N15" s="125">
        <v>0.32</v>
      </c>
      <c r="O15" s="125"/>
      <c r="P15" s="52">
        <f t="shared" si="3"/>
        <v>0</v>
      </c>
      <c r="Q15" s="71">
        <f t="shared" si="4"/>
        <v>1</v>
      </c>
      <c r="R15" s="124">
        <f t="shared" si="4"/>
        <v>0.24</v>
      </c>
      <c r="S15" s="530">
        <f t="shared" si="5"/>
        <v>0.24</v>
      </c>
      <c r="T15" s="531">
        <f t="shared" si="6"/>
        <v>1.2E-2</v>
      </c>
      <c r="U15" s="49" t="s">
        <v>1184</v>
      </c>
      <c r="V15" s="49" t="s">
        <v>1185</v>
      </c>
      <c r="W15" s="53" t="s">
        <v>1186</v>
      </c>
      <c r="X15" s="53" t="s">
        <v>1187</v>
      </c>
      <c r="Y15" s="53" t="s">
        <v>1188</v>
      </c>
      <c r="Z15" s="73" t="s">
        <v>181</v>
      </c>
      <c r="AA15" s="175" t="s">
        <v>1189</v>
      </c>
      <c r="AB15" s="73" t="s">
        <v>141</v>
      </c>
      <c r="AC15" s="73" t="s">
        <v>88</v>
      </c>
      <c r="AD15" s="73" t="s">
        <v>89</v>
      </c>
      <c r="AE15" s="73" t="s">
        <v>210</v>
      </c>
      <c r="AF15" s="433">
        <v>100</v>
      </c>
      <c r="AG15" s="73">
        <v>2023</v>
      </c>
      <c r="AH15" s="73">
        <v>2022</v>
      </c>
      <c r="AI15" s="73" t="s">
        <v>92</v>
      </c>
      <c r="AJ15" s="73" t="s">
        <v>132</v>
      </c>
      <c r="AK15" s="77" t="s">
        <v>1085</v>
      </c>
      <c r="AL15" s="77" t="s">
        <v>1166</v>
      </c>
      <c r="AM15" s="76" t="s">
        <v>342</v>
      </c>
      <c r="AN15" s="434" t="s">
        <v>1167</v>
      </c>
      <c r="AO15" s="77" t="s">
        <v>1168</v>
      </c>
      <c r="AP15" s="77" t="s">
        <v>1085</v>
      </c>
      <c r="AQ15" s="77" t="s">
        <v>1169</v>
      </c>
      <c r="AR15" s="435" t="s">
        <v>1170</v>
      </c>
      <c r="AS15" s="37" t="s">
        <v>342</v>
      </c>
      <c r="AT15" s="435" t="s">
        <v>1171</v>
      </c>
      <c r="AU15" s="539">
        <v>0.28000000000000003</v>
      </c>
      <c r="AV15" s="539">
        <v>0.24</v>
      </c>
      <c r="AW15" s="547" t="s">
        <v>1190</v>
      </c>
      <c r="AX15" s="547" t="s">
        <v>1191</v>
      </c>
      <c r="AY15" s="83"/>
      <c r="AZ15" s="83"/>
      <c r="BA15" s="84"/>
      <c r="BB15" s="84"/>
      <c r="BC15" s="85"/>
      <c r="BD15" s="85"/>
      <c r="BE15" s="92"/>
      <c r="BF15" s="86"/>
      <c r="BG15" s="83"/>
      <c r="BH15" s="83"/>
      <c r="BI15" s="87"/>
      <c r="BJ15" s="88"/>
    </row>
    <row r="16" spans="2:251" s="191" customFormat="1" ht="111.75" customHeight="1" x14ac:dyDescent="0.35">
      <c r="B16" s="187">
        <v>4</v>
      </c>
      <c r="C16" s="49" t="s">
        <v>1192</v>
      </c>
      <c r="D16" s="50">
        <v>0.1</v>
      </c>
      <c r="E16" s="71">
        <v>0.25</v>
      </c>
      <c r="F16" s="71">
        <v>0.25</v>
      </c>
      <c r="G16" s="52">
        <f t="shared" si="0"/>
        <v>1</v>
      </c>
      <c r="H16" s="71">
        <v>0.25</v>
      </c>
      <c r="I16" s="71"/>
      <c r="J16" s="52">
        <f t="shared" si="1"/>
        <v>0</v>
      </c>
      <c r="K16" s="71">
        <v>0.25</v>
      </c>
      <c r="L16" s="71"/>
      <c r="M16" s="52">
        <f t="shared" si="2"/>
        <v>0</v>
      </c>
      <c r="N16" s="128">
        <v>0.25</v>
      </c>
      <c r="O16" s="128"/>
      <c r="P16" s="52">
        <f t="shared" si="3"/>
        <v>0</v>
      </c>
      <c r="Q16" s="71">
        <f t="shared" si="4"/>
        <v>1</v>
      </c>
      <c r="R16" s="124">
        <f t="shared" si="4"/>
        <v>0.25</v>
      </c>
      <c r="S16" s="530">
        <f t="shared" si="5"/>
        <v>0.25</v>
      </c>
      <c r="T16" s="531">
        <f t="shared" si="6"/>
        <v>2.5000000000000001E-2</v>
      </c>
      <c r="U16" s="49" t="s">
        <v>1193</v>
      </c>
      <c r="V16" s="49" t="s">
        <v>1194</v>
      </c>
      <c r="W16" s="53" t="s">
        <v>1195</v>
      </c>
      <c r="X16" s="53" t="s">
        <v>1196</v>
      </c>
      <c r="Y16" s="53" t="s">
        <v>1197</v>
      </c>
      <c r="Z16" s="73" t="s">
        <v>181</v>
      </c>
      <c r="AA16" s="175" t="s">
        <v>1198</v>
      </c>
      <c r="AB16" s="73" t="s">
        <v>141</v>
      </c>
      <c r="AC16" s="73" t="s">
        <v>88</v>
      </c>
      <c r="AD16" s="73" t="s">
        <v>209</v>
      </c>
      <c r="AE16" s="73" t="s">
        <v>210</v>
      </c>
      <c r="AF16" s="433">
        <v>100</v>
      </c>
      <c r="AG16" s="73">
        <v>2023</v>
      </c>
      <c r="AH16" s="73">
        <v>2022</v>
      </c>
      <c r="AI16" s="73" t="s">
        <v>92</v>
      </c>
      <c r="AJ16" s="73" t="s">
        <v>132</v>
      </c>
      <c r="AK16" s="77" t="s">
        <v>1085</v>
      </c>
      <c r="AL16" s="77" t="s">
        <v>1166</v>
      </c>
      <c r="AM16" s="76" t="s">
        <v>342</v>
      </c>
      <c r="AN16" s="434" t="s">
        <v>1180</v>
      </c>
      <c r="AO16" s="77" t="s">
        <v>1168</v>
      </c>
      <c r="AP16" s="77" t="s">
        <v>1085</v>
      </c>
      <c r="AQ16" s="77" t="s">
        <v>1169</v>
      </c>
      <c r="AR16" s="435" t="s">
        <v>1170</v>
      </c>
      <c r="AS16" s="37" t="s">
        <v>342</v>
      </c>
      <c r="AT16" s="435" t="s">
        <v>1171</v>
      </c>
      <c r="AU16" s="539">
        <v>0.25</v>
      </c>
      <c r="AV16" s="539">
        <v>0.25</v>
      </c>
      <c r="AW16" s="547" t="s">
        <v>1199</v>
      </c>
      <c r="AX16" s="547" t="s">
        <v>1200</v>
      </c>
      <c r="AY16" s="91"/>
      <c r="AZ16" s="91"/>
      <c r="BA16" s="91"/>
      <c r="BB16" s="91"/>
      <c r="BC16" s="91"/>
      <c r="BD16" s="91"/>
      <c r="BE16" s="91"/>
      <c r="BF16" s="91"/>
      <c r="BG16" s="91"/>
      <c r="BH16" s="91"/>
      <c r="BI16" s="91"/>
      <c r="BJ16" s="91"/>
    </row>
    <row r="17" spans="2:63" s="191" customFormat="1" ht="118.5" customHeight="1" x14ac:dyDescent="0.35">
      <c r="B17" s="187">
        <v>5</v>
      </c>
      <c r="C17" s="49" t="s">
        <v>1201</v>
      </c>
      <c r="D17" s="50">
        <v>0.03</v>
      </c>
      <c r="E17" s="71">
        <v>0.25</v>
      </c>
      <c r="F17" s="71">
        <v>0.25</v>
      </c>
      <c r="G17" s="52">
        <f t="shared" si="0"/>
        <v>1</v>
      </c>
      <c r="H17" s="71">
        <v>0.25</v>
      </c>
      <c r="I17" s="71"/>
      <c r="J17" s="52">
        <f t="shared" si="1"/>
        <v>0</v>
      </c>
      <c r="K17" s="71">
        <v>0.25</v>
      </c>
      <c r="L17" s="71"/>
      <c r="M17" s="52">
        <f t="shared" si="2"/>
        <v>0</v>
      </c>
      <c r="N17" s="71">
        <v>0.25</v>
      </c>
      <c r="O17" s="71"/>
      <c r="P17" s="52">
        <f t="shared" si="3"/>
        <v>0</v>
      </c>
      <c r="Q17" s="71">
        <f t="shared" si="4"/>
        <v>1</v>
      </c>
      <c r="R17" s="124">
        <f t="shared" si="4"/>
        <v>0.25</v>
      </c>
      <c r="S17" s="530">
        <f t="shared" si="5"/>
        <v>0.25</v>
      </c>
      <c r="T17" s="531">
        <f t="shared" si="6"/>
        <v>7.4999999999999997E-3</v>
      </c>
      <c r="U17" s="49" t="s">
        <v>1202</v>
      </c>
      <c r="V17" s="49" t="s">
        <v>1203</v>
      </c>
      <c r="W17" s="53" t="s">
        <v>1204</v>
      </c>
      <c r="X17" s="53" t="s">
        <v>1205</v>
      </c>
      <c r="Y17" s="53" t="s">
        <v>1206</v>
      </c>
      <c r="Z17" s="73" t="s">
        <v>181</v>
      </c>
      <c r="AA17" s="175" t="s">
        <v>1207</v>
      </c>
      <c r="AB17" s="73" t="s">
        <v>141</v>
      </c>
      <c r="AC17" s="73" t="s">
        <v>88</v>
      </c>
      <c r="AD17" s="73" t="s">
        <v>209</v>
      </c>
      <c r="AE17" s="73" t="s">
        <v>210</v>
      </c>
      <c r="AF17" s="433">
        <v>100</v>
      </c>
      <c r="AG17" s="73">
        <v>2023</v>
      </c>
      <c r="AH17" s="73">
        <v>2022</v>
      </c>
      <c r="AI17" s="73" t="s">
        <v>92</v>
      </c>
      <c r="AJ17" s="73" t="s">
        <v>132</v>
      </c>
      <c r="AK17" s="77" t="s">
        <v>1085</v>
      </c>
      <c r="AL17" s="77" t="s">
        <v>1166</v>
      </c>
      <c r="AM17" s="76" t="s">
        <v>342</v>
      </c>
      <c r="AN17" s="434" t="s">
        <v>1167</v>
      </c>
      <c r="AO17" s="77" t="s">
        <v>1168</v>
      </c>
      <c r="AP17" s="77" t="s">
        <v>1085</v>
      </c>
      <c r="AQ17" s="77" t="s">
        <v>1169</v>
      </c>
      <c r="AR17" s="435" t="s">
        <v>1170</v>
      </c>
      <c r="AS17" s="37" t="s">
        <v>342</v>
      </c>
      <c r="AT17" s="435" t="s">
        <v>1171</v>
      </c>
      <c r="AU17" s="540">
        <v>0.25</v>
      </c>
      <c r="AV17" s="541">
        <v>0.25</v>
      </c>
      <c r="AW17" s="548" t="s">
        <v>1208</v>
      </c>
      <c r="AX17" s="549" t="s">
        <v>1209</v>
      </c>
      <c r="AY17" s="91"/>
      <c r="AZ17" s="91"/>
      <c r="BA17" s="91"/>
      <c r="BB17" s="91"/>
      <c r="BC17" s="91"/>
      <c r="BD17" s="91"/>
      <c r="BE17" s="91"/>
      <c r="BF17" s="91"/>
      <c r="BG17" s="91"/>
      <c r="BH17" s="91"/>
      <c r="BI17" s="91"/>
      <c r="BJ17" s="91"/>
    </row>
    <row r="18" spans="2:63" s="191" customFormat="1" ht="102" customHeight="1" x14ac:dyDescent="0.35">
      <c r="B18" s="187">
        <v>6</v>
      </c>
      <c r="C18" s="49" t="s">
        <v>1210</v>
      </c>
      <c r="D18" s="50">
        <v>0.06</v>
      </c>
      <c r="E18" s="204">
        <v>0.25</v>
      </c>
      <c r="F18" s="204">
        <v>0.25</v>
      </c>
      <c r="G18" s="52">
        <f t="shared" si="0"/>
        <v>1</v>
      </c>
      <c r="H18" s="204">
        <v>0.25</v>
      </c>
      <c r="I18" s="194"/>
      <c r="J18" s="52">
        <f t="shared" si="1"/>
        <v>0</v>
      </c>
      <c r="K18" s="204">
        <v>0.25</v>
      </c>
      <c r="L18" s="194"/>
      <c r="M18" s="52">
        <f t="shared" si="2"/>
        <v>0</v>
      </c>
      <c r="N18" s="437">
        <v>0.25</v>
      </c>
      <c r="O18" s="340"/>
      <c r="P18" s="52">
        <f t="shared" si="3"/>
        <v>0</v>
      </c>
      <c r="Q18" s="71">
        <f t="shared" si="4"/>
        <v>1</v>
      </c>
      <c r="R18" s="124">
        <f t="shared" si="4"/>
        <v>0.25</v>
      </c>
      <c r="S18" s="530">
        <f t="shared" si="5"/>
        <v>0.25</v>
      </c>
      <c r="T18" s="531">
        <f t="shared" si="6"/>
        <v>1.4999999999999999E-2</v>
      </c>
      <c r="U18" s="49" t="s">
        <v>1211</v>
      </c>
      <c r="V18" s="49" t="s">
        <v>1212</v>
      </c>
      <c r="W18" s="49" t="s">
        <v>1213</v>
      </c>
      <c r="X18" s="53" t="s">
        <v>1214</v>
      </c>
      <c r="Y18" s="53" t="s">
        <v>1215</v>
      </c>
      <c r="Z18" s="73" t="s">
        <v>181</v>
      </c>
      <c r="AA18" s="175" t="s">
        <v>1216</v>
      </c>
      <c r="AB18" s="73" t="s">
        <v>141</v>
      </c>
      <c r="AC18" s="73" t="s">
        <v>88</v>
      </c>
      <c r="AD18" s="73" t="s">
        <v>209</v>
      </c>
      <c r="AE18" s="73" t="s">
        <v>210</v>
      </c>
      <c r="AF18" s="433">
        <v>100</v>
      </c>
      <c r="AG18" s="73">
        <v>2023</v>
      </c>
      <c r="AH18" s="73">
        <v>2022</v>
      </c>
      <c r="AI18" s="73" t="s">
        <v>92</v>
      </c>
      <c r="AJ18" s="73" t="s">
        <v>132</v>
      </c>
      <c r="AK18" s="77" t="s">
        <v>1085</v>
      </c>
      <c r="AL18" s="77" t="s">
        <v>1166</v>
      </c>
      <c r="AM18" s="76" t="s">
        <v>342</v>
      </c>
      <c r="AN18" s="434" t="s">
        <v>1217</v>
      </c>
      <c r="AO18" s="77" t="s">
        <v>1168</v>
      </c>
      <c r="AP18" s="77" t="s">
        <v>1085</v>
      </c>
      <c r="AQ18" s="77" t="s">
        <v>1169</v>
      </c>
      <c r="AR18" s="435" t="s">
        <v>1170</v>
      </c>
      <c r="AS18" s="37" t="s">
        <v>342</v>
      </c>
      <c r="AT18" s="435" t="s">
        <v>1171</v>
      </c>
      <c r="AU18" s="540">
        <v>0.25</v>
      </c>
      <c r="AV18" s="541">
        <v>0.25</v>
      </c>
      <c r="AW18" s="550" t="s">
        <v>1218</v>
      </c>
      <c r="AX18" s="550" t="s">
        <v>1219</v>
      </c>
      <c r="AY18" s="91"/>
      <c r="AZ18" s="91"/>
      <c r="BA18" s="91"/>
      <c r="BB18" s="91"/>
      <c r="BC18" s="91"/>
      <c r="BD18" s="91"/>
      <c r="BE18" s="91"/>
      <c r="BF18" s="91"/>
      <c r="BG18" s="91"/>
      <c r="BH18" s="91"/>
      <c r="BI18" s="91"/>
      <c r="BJ18" s="91"/>
      <c r="BK18" s="186"/>
    </row>
    <row r="19" spans="2:63" s="191" customFormat="1" ht="227.25" customHeight="1" x14ac:dyDescent="0.35">
      <c r="B19" s="187">
        <v>7</v>
      </c>
      <c r="C19" s="37" t="s">
        <v>1220</v>
      </c>
      <c r="D19" s="50">
        <v>0.01</v>
      </c>
      <c r="E19" s="204">
        <v>0.25</v>
      </c>
      <c r="F19" s="204">
        <v>0.25</v>
      </c>
      <c r="G19" s="52">
        <f t="shared" si="0"/>
        <v>1</v>
      </c>
      <c r="H19" s="204">
        <v>0.25</v>
      </c>
      <c r="I19" s="194"/>
      <c r="J19" s="52">
        <f t="shared" si="1"/>
        <v>0</v>
      </c>
      <c r="K19" s="204">
        <v>0.25</v>
      </c>
      <c r="L19" s="194"/>
      <c r="M19" s="52">
        <f t="shared" si="2"/>
        <v>0</v>
      </c>
      <c r="N19" s="768">
        <v>0.25</v>
      </c>
      <c r="O19" s="669"/>
      <c r="P19" s="52">
        <f t="shared" si="3"/>
        <v>0</v>
      </c>
      <c r="Q19" s="71">
        <f t="shared" si="4"/>
        <v>1</v>
      </c>
      <c r="R19" s="124">
        <f t="shared" si="4"/>
        <v>0.25</v>
      </c>
      <c r="S19" s="530">
        <f t="shared" si="5"/>
        <v>0.25</v>
      </c>
      <c r="T19" s="531">
        <f t="shared" si="6"/>
        <v>2.5000000000000001E-3</v>
      </c>
      <c r="U19" s="137" t="s">
        <v>1221</v>
      </c>
      <c r="V19" s="49" t="s">
        <v>1222</v>
      </c>
      <c r="W19" s="52" t="s">
        <v>1223</v>
      </c>
      <c r="X19" s="53" t="s">
        <v>1224</v>
      </c>
      <c r="Y19" s="53" t="s">
        <v>1225</v>
      </c>
      <c r="Z19" s="73" t="s">
        <v>181</v>
      </c>
      <c r="AA19" s="175" t="s">
        <v>1226</v>
      </c>
      <c r="AB19" s="73" t="s">
        <v>141</v>
      </c>
      <c r="AC19" s="73" t="s">
        <v>88</v>
      </c>
      <c r="AD19" s="73" t="s">
        <v>209</v>
      </c>
      <c r="AE19" s="73" t="s">
        <v>210</v>
      </c>
      <c r="AF19" s="433">
        <v>100</v>
      </c>
      <c r="AG19" s="73">
        <v>2023</v>
      </c>
      <c r="AH19" s="73">
        <v>2022</v>
      </c>
      <c r="AI19" s="73" t="s">
        <v>92</v>
      </c>
      <c r="AJ19" s="73" t="s">
        <v>132</v>
      </c>
      <c r="AK19" s="77" t="s">
        <v>1085</v>
      </c>
      <c r="AL19" s="77" t="s">
        <v>1166</v>
      </c>
      <c r="AM19" s="76" t="s">
        <v>342</v>
      </c>
      <c r="AN19" s="434" t="s">
        <v>1227</v>
      </c>
      <c r="AO19" s="77" t="s">
        <v>1168</v>
      </c>
      <c r="AP19" s="77" t="s">
        <v>1085</v>
      </c>
      <c r="AQ19" s="77" t="s">
        <v>1169</v>
      </c>
      <c r="AR19" s="435" t="s">
        <v>1170</v>
      </c>
      <c r="AS19" s="37" t="s">
        <v>342</v>
      </c>
      <c r="AT19" s="435" t="s">
        <v>1171</v>
      </c>
      <c r="AU19" s="542">
        <v>0.25</v>
      </c>
      <c r="AV19" s="543">
        <v>0.25</v>
      </c>
      <c r="AW19" s="551" t="s">
        <v>1228</v>
      </c>
      <c r="AX19" s="552" t="s">
        <v>1229</v>
      </c>
      <c r="AY19" s="91"/>
      <c r="AZ19" s="91"/>
      <c r="BA19" s="91"/>
      <c r="BB19" s="91"/>
      <c r="BC19" s="91"/>
      <c r="BD19" s="91"/>
      <c r="BE19" s="91"/>
      <c r="BF19" s="91"/>
      <c r="BG19" s="91"/>
      <c r="BH19" s="91"/>
      <c r="BI19" s="91"/>
      <c r="BJ19" s="91"/>
    </row>
    <row r="20" spans="2:63" s="336" customFormat="1" ht="22.5" customHeight="1" x14ac:dyDescent="0.35">
      <c r="B20" s="197"/>
      <c r="C20" s="191"/>
      <c r="D20" s="345"/>
      <c r="E20" s="191"/>
      <c r="F20" s="191"/>
      <c r="G20" s="345">
        <f>SUM(G13:G19)/7</f>
        <v>0.90816326530612235</v>
      </c>
      <c r="H20" s="191"/>
      <c r="I20" s="191"/>
      <c r="J20" s="191"/>
      <c r="K20" s="191"/>
      <c r="L20" s="191"/>
      <c r="M20" s="191"/>
      <c r="N20" s="191"/>
      <c r="O20" s="191"/>
      <c r="P20" s="191"/>
      <c r="Q20" s="191"/>
      <c r="R20" s="191"/>
      <c r="S20" s="191"/>
      <c r="T20" s="191"/>
      <c r="U20" s="191"/>
      <c r="V20" s="191"/>
      <c r="W20" s="191"/>
      <c r="X20" s="191"/>
      <c r="Y20" s="191"/>
      <c r="Z20" s="197"/>
      <c r="AA20" s="335"/>
      <c r="AB20" s="191"/>
      <c r="AC20" s="191"/>
      <c r="AD20" s="191"/>
      <c r="AE20" s="191"/>
      <c r="AF20" s="335"/>
      <c r="AG20" s="335"/>
      <c r="AH20" s="335"/>
      <c r="AI20" s="191"/>
      <c r="AJ20" s="191"/>
      <c r="AK20" s="191"/>
      <c r="AL20" s="335"/>
      <c r="AM20" s="335"/>
      <c r="AN20" s="335"/>
      <c r="AO20" s="335"/>
      <c r="AP20" s="191"/>
      <c r="AQ20" s="191"/>
      <c r="AR20" s="335"/>
      <c r="AS20" s="335"/>
      <c r="AT20" s="335"/>
      <c r="AU20" s="544"/>
      <c r="AV20" s="544"/>
      <c r="BE20" s="346"/>
      <c r="BF20" s="336">
        <f>12+4+2+6+6+11+4+1+5+2+5+5+8+5</f>
        <v>76</v>
      </c>
      <c r="BK20" s="335"/>
    </row>
    <row r="21" spans="2:63" s="336" customFormat="1" ht="11.65" customHeight="1" x14ac:dyDescent="0.35">
      <c r="B21" s="197"/>
      <c r="C21" s="191"/>
      <c r="D21" s="345"/>
      <c r="E21" s="191"/>
      <c r="F21" s="191"/>
      <c r="G21" s="191"/>
      <c r="H21" s="191"/>
      <c r="I21" s="191"/>
      <c r="J21" s="191"/>
      <c r="K21" s="191"/>
      <c r="L21" s="191"/>
      <c r="M21" s="191"/>
      <c r="N21" s="191"/>
      <c r="O21" s="191"/>
      <c r="P21" s="191"/>
      <c r="Q21" s="191"/>
      <c r="R21" s="191"/>
      <c r="S21" s="191"/>
      <c r="T21" s="191"/>
      <c r="U21" s="191"/>
      <c r="V21" s="191"/>
      <c r="W21" s="191"/>
      <c r="X21" s="191"/>
      <c r="Y21" s="191"/>
      <c r="Z21" s="197"/>
      <c r="AA21" s="335"/>
      <c r="AB21" s="191"/>
      <c r="AC21" s="191"/>
      <c r="AD21" s="191"/>
      <c r="AE21" s="191"/>
      <c r="AF21" s="335"/>
      <c r="AG21" s="335"/>
      <c r="AH21" s="335"/>
      <c r="AI21" s="191"/>
      <c r="AJ21" s="191"/>
      <c r="AK21" s="191"/>
      <c r="AL21" s="335"/>
      <c r="AM21" s="335"/>
      <c r="AN21" s="335"/>
      <c r="AO21" s="335"/>
      <c r="AP21" s="191"/>
      <c r="AQ21" s="191"/>
      <c r="AR21" s="335"/>
      <c r="AS21" s="335"/>
      <c r="AT21" s="335"/>
      <c r="AU21" s="544"/>
      <c r="AV21" s="544"/>
      <c r="BE21" s="346"/>
      <c r="BK21" s="335"/>
    </row>
    <row r="22" spans="2:63" s="336" customFormat="1" ht="11.65" customHeight="1" x14ac:dyDescent="0.35">
      <c r="B22" s="197"/>
      <c r="C22" s="347"/>
      <c r="D22" s="345"/>
      <c r="E22" s="191"/>
      <c r="F22" s="191"/>
      <c r="G22" s="191"/>
      <c r="H22" s="191"/>
      <c r="I22" s="191"/>
      <c r="J22" s="191"/>
      <c r="K22" s="191"/>
      <c r="L22" s="191"/>
      <c r="M22" s="191"/>
      <c r="N22" s="191"/>
      <c r="O22" s="191"/>
      <c r="P22" s="191"/>
      <c r="Q22" s="191"/>
      <c r="R22" s="191"/>
      <c r="S22" s="191"/>
      <c r="T22" s="191"/>
      <c r="U22" s="191"/>
      <c r="V22" s="191"/>
      <c r="W22" s="191"/>
      <c r="X22" s="191"/>
      <c r="Y22" s="191"/>
      <c r="Z22" s="197"/>
      <c r="AA22" s="335"/>
      <c r="AB22" s="191"/>
      <c r="AC22" s="191"/>
      <c r="AD22" s="191"/>
      <c r="AE22" s="191"/>
      <c r="AF22" s="335"/>
      <c r="AG22" s="335"/>
      <c r="AH22" s="335"/>
      <c r="AI22" s="191"/>
      <c r="AJ22" s="191"/>
      <c r="AK22" s="191"/>
      <c r="AL22" s="335"/>
      <c r="AM22" s="335"/>
      <c r="AN22" s="335"/>
      <c r="AO22" s="335"/>
      <c r="AP22" s="191"/>
      <c r="AQ22" s="191"/>
      <c r="AR22" s="335"/>
      <c r="AS22" s="335"/>
      <c r="AT22" s="335"/>
      <c r="AU22" s="544"/>
      <c r="AV22" s="544"/>
      <c r="BE22" s="346"/>
      <c r="BK22" s="335"/>
    </row>
    <row r="23" spans="2:63" s="336" customFormat="1" ht="11.65" customHeight="1" x14ac:dyDescent="0.35">
      <c r="B23" s="197"/>
      <c r="C23" s="191"/>
      <c r="D23" s="345"/>
      <c r="E23" s="191"/>
      <c r="F23" s="191"/>
      <c r="G23" s="191"/>
      <c r="H23" s="191"/>
      <c r="I23" s="191"/>
      <c r="J23" s="191"/>
      <c r="K23" s="191"/>
      <c r="L23" s="191"/>
      <c r="M23" s="191"/>
      <c r="N23" s="191"/>
      <c r="O23" s="191"/>
      <c r="P23" s="191"/>
      <c r="Q23" s="191"/>
      <c r="R23" s="191"/>
      <c r="S23" s="191"/>
      <c r="T23" s="191"/>
      <c r="U23" s="191"/>
      <c r="V23" s="191"/>
      <c r="W23" s="191"/>
      <c r="X23" s="191"/>
      <c r="Y23" s="191"/>
      <c r="Z23" s="197"/>
      <c r="AA23" s="335"/>
      <c r="AB23" s="191"/>
      <c r="AC23" s="191"/>
      <c r="AD23" s="191"/>
      <c r="AE23" s="191"/>
      <c r="AF23" s="335"/>
      <c r="AG23" s="335"/>
      <c r="AH23" s="335"/>
      <c r="AI23" s="191"/>
      <c r="AJ23" s="191"/>
      <c r="AK23" s="191"/>
      <c r="AL23" s="335"/>
      <c r="AM23" s="335"/>
      <c r="AN23" s="335"/>
      <c r="AO23" s="335"/>
      <c r="AP23" s="191"/>
      <c r="AQ23" s="191"/>
      <c r="AR23" s="335"/>
      <c r="AS23" s="335"/>
      <c r="AT23" s="335"/>
      <c r="AU23" s="544"/>
      <c r="AV23" s="544"/>
      <c r="BE23" s="348"/>
      <c r="BK23" s="335"/>
    </row>
    <row r="24" spans="2:63" s="336" customFormat="1" ht="11.65" customHeight="1" x14ac:dyDescent="0.35">
      <c r="B24" s="197"/>
      <c r="C24" s="191"/>
      <c r="D24" s="345"/>
      <c r="E24" s="191"/>
      <c r="F24" s="191"/>
      <c r="G24" s="191"/>
      <c r="H24" s="191"/>
      <c r="I24" s="191"/>
      <c r="J24" s="191"/>
      <c r="K24" s="191"/>
      <c r="L24" s="191"/>
      <c r="M24" s="191"/>
      <c r="N24" s="191"/>
      <c r="O24" s="191"/>
      <c r="P24" s="191"/>
      <c r="Q24" s="191"/>
      <c r="R24" s="191"/>
      <c r="S24" s="191"/>
      <c r="T24" s="191"/>
      <c r="U24" s="191"/>
      <c r="V24" s="191"/>
      <c r="W24" s="191"/>
      <c r="X24" s="191"/>
      <c r="Y24" s="191"/>
      <c r="Z24" s="197"/>
      <c r="AA24" s="335"/>
      <c r="AB24" s="191"/>
      <c r="AC24" s="191"/>
      <c r="AD24" s="191"/>
      <c r="AE24" s="191"/>
      <c r="AF24" s="335"/>
      <c r="AG24" s="335"/>
      <c r="AH24" s="335"/>
      <c r="AI24" s="191"/>
      <c r="AJ24" s="191"/>
      <c r="AK24" s="191"/>
      <c r="AL24" s="335"/>
      <c r="AM24" s="335"/>
      <c r="AN24" s="335"/>
      <c r="AO24" s="335"/>
      <c r="AP24" s="191"/>
      <c r="AQ24" s="191"/>
      <c r="AR24" s="335"/>
      <c r="AS24" s="335"/>
      <c r="AT24" s="335"/>
      <c r="AU24" s="544"/>
      <c r="AV24" s="544"/>
      <c r="BE24" s="346"/>
      <c r="BK24" s="335"/>
    </row>
    <row r="25" spans="2:63" s="336" customFormat="1" ht="11.65" customHeight="1" x14ac:dyDescent="0.35">
      <c r="B25" s="197"/>
      <c r="C25" s="191"/>
      <c r="D25" s="345"/>
      <c r="E25" s="191"/>
      <c r="F25" s="191"/>
      <c r="G25" s="191"/>
      <c r="H25" s="191"/>
      <c r="I25" s="191"/>
      <c r="J25" s="191"/>
      <c r="K25" s="191"/>
      <c r="L25" s="191"/>
      <c r="M25" s="191"/>
      <c r="N25" s="191"/>
      <c r="O25" s="191"/>
      <c r="P25" s="191"/>
      <c r="Q25" s="191"/>
      <c r="R25" s="191"/>
      <c r="S25" s="191"/>
      <c r="T25" s="191"/>
      <c r="U25" s="191"/>
      <c r="V25" s="191"/>
      <c r="W25" s="191"/>
      <c r="X25" s="191"/>
      <c r="Y25" s="191"/>
      <c r="Z25" s="197"/>
      <c r="AA25" s="335"/>
      <c r="AB25" s="191"/>
      <c r="AC25" s="191"/>
      <c r="AD25" s="191"/>
      <c r="AE25" s="191"/>
      <c r="AF25" s="335"/>
      <c r="AG25" s="335"/>
      <c r="AH25" s="335"/>
      <c r="AI25" s="191"/>
      <c r="AJ25" s="191"/>
      <c r="AK25" s="191"/>
      <c r="AL25" s="335"/>
      <c r="AM25" s="335"/>
      <c r="AN25" s="335"/>
      <c r="AO25" s="335"/>
      <c r="AP25" s="191"/>
      <c r="AQ25" s="191"/>
      <c r="AR25" s="335"/>
      <c r="AS25" s="335"/>
      <c r="AT25" s="335"/>
      <c r="AU25" s="544"/>
      <c r="AV25" s="544"/>
      <c r="BE25" s="346"/>
      <c r="BK25" s="335"/>
    </row>
    <row r="26" spans="2:63" s="336" customFormat="1" ht="11.65" customHeight="1" x14ac:dyDescent="0.35">
      <c r="B26" s="197"/>
      <c r="C26" s="191"/>
      <c r="D26" s="345"/>
      <c r="E26" s="191"/>
      <c r="F26" s="191"/>
      <c r="G26" s="191"/>
      <c r="H26" s="191"/>
      <c r="I26" s="191"/>
      <c r="J26" s="191"/>
      <c r="K26" s="191"/>
      <c r="L26" s="191"/>
      <c r="M26" s="191"/>
      <c r="N26" s="191"/>
      <c r="O26" s="191"/>
      <c r="P26" s="191"/>
      <c r="Q26" s="191"/>
      <c r="R26" s="191"/>
      <c r="S26" s="191"/>
      <c r="T26" s="191"/>
      <c r="U26" s="191"/>
      <c r="V26" s="191"/>
      <c r="W26" s="191"/>
      <c r="X26" s="191"/>
      <c r="Y26" s="191"/>
      <c r="Z26" s="197"/>
      <c r="AA26" s="335"/>
      <c r="AB26" s="191"/>
      <c r="AC26" s="191"/>
      <c r="AD26" s="191"/>
      <c r="AE26" s="191"/>
      <c r="AF26" s="335"/>
      <c r="AG26" s="335"/>
      <c r="AH26" s="335"/>
      <c r="AI26" s="191"/>
      <c r="AJ26" s="191"/>
      <c r="AK26" s="191"/>
      <c r="AL26" s="335"/>
      <c r="AM26" s="335"/>
      <c r="AN26" s="335"/>
      <c r="AO26" s="335"/>
      <c r="AP26" s="191"/>
      <c r="AQ26" s="191"/>
      <c r="AR26" s="335"/>
      <c r="AS26" s="335"/>
      <c r="AT26" s="335"/>
      <c r="AU26" s="544"/>
      <c r="AV26" s="544"/>
      <c r="BE26" s="346"/>
      <c r="BK26" s="335"/>
    </row>
    <row r="27" spans="2:63" s="336" customFormat="1" ht="11.65" customHeight="1" x14ac:dyDescent="0.35">
      <c r="B27" s="197"/>
      <c r="C27" s="191"/>
      <c r="D27" s="345"/>
      <c r="E27" s="191"/>
      <c r="F27" s="191"/>
      <c r="G27" s="191"/>
      <c r="H27" s="191"/>
      <c r="I27" s="191"/>
      <c r="J27" s="191"/>
      <c r="K27" s="191"/>
      <c r="L27" s="191"/>
      <c r="M27" s="191"/>
      <c r="N27" s="191"/>
      <c r="O27" s="191"/>
      <c r="P27" s="191"/>
      <c r="Q27" s="191"/>
      <c r="R27" s="191"/>
      <c r="S27" s="191"/>
      <c r="T27" s="191"/>
      <c r="U27" s="191"/>
      <c r="V27" s="191"/>
      <c r="W27" s="191"/>
      <c r="X27" s="191"/>
      <c r="Y27" s="191"/>
      <c r="Z27" s="197"/>
      <c r="AA27" s="335"/>
      <c r="AB27" s="191"/>
      <c r="AC27" s="191"/>
      <c r="AD27" s="191"/>
      <c r="AE27" s="191"/>
      <c r="AF27" s="335"/>
      <c r="AG27" s="335"/>
      <c r="AH27" s="335"/>
      <c r="AI27" s="191"/>
      <c r="AJ27" s="191"/>
      <c r="AK27" s="191"/>
      <c r="AL27" s="335"/>
      <c r="AM27" s="335"/>
      <c r="AN27" s="335"/>
      <c r="AO27" s="335"/>
      <c r="AP27" s="191"/>
      <c r="AQ27" s="191"/>
      <c r="AR27" s="335"/>
      <c r="AS27" s="335"/>
      <c r="AT27" s="335"/>
      <c r="AU27" s="544"/>
      <c r="AV27" s="544"/>
      <c r="BE27" s="346"/>
      <c r="BK27" s="335"/>
    </row>
    <row r="28" spans="2:63" s="336" customFormat="1" ht="11.65" customHeight="1" x14ac:dyDescent="0.35">
      <c r="B28" s="197"/>
      <c r="C28" s="191"/>
      <c r="D28" s="345"/>
      <c r="E28" s="191"/>
      <c r="F28" s="191"/>
      <c r="G28" s="191"/>
      <c r="H28" s="191"/>
      <c r="I28" s="191"/>
      <c r="J28" s="191"/>
      <c r="K28" s="191"/>
      <c r="L28" s="191"/>
      <c r="M28" s="191"/>
      <c r="N28" s="191"/>
      <c r="O28" s="191"/>
      <c r="P28" s="191"/>
      <c r="Q28" s="191"/>
      <c r="R28" s="191"/>
      <c r="S28" s="191"/>
      <c r="T28" s="191"/>
      <c r="U28" s="191"/>
      <c r="V28" s="191"/>
      <c r="W28" s="191"/>
      <c r="X28" s="191"/>
      <c r="Y28" s="191"/>
      <c r="Z28" s="197"/>
      <c r="AA28" s="335"/>
      <c r="AB28" s="191"/>
      <c r="AC28" s="191"/>
      <c r="AD28" s="191"/>
      <c r="AE28" s="191"/>
      <c r="AF28" s="335"/>
      <c r="AG28" s="335"/>
      <c r="AH28" s="335"/>
      <c r="AI28" s="191"/>
      <c r="AJ28" s="191"/>
      <c r="AK28" s="191"/>
      <c r="AL28" s="335"/>
      <c r="AM28" s="335"/>
      <c r="AN28" s="335"/>
      <c r="AO28" s="335"/>
      <c r="AP28" s="191"/>
      <c r="AQ28" s="191"/>
      <c r="AR28" s="335"/>
      <c r="AS28" s="335"/>
      <c r="AT28" s="335"/>
      <c r="AU28" s="544"/>
      <c r="AV28" s="544"/>
      <c r="BE28" s="346"/>
      <c r="BK28" s="335"/>
    </row>
    <row r="29" spans="2:63" s="336" customFormat="1" ht="14.15" customHeight="1" x14ac:dyDescent="0.35">
      <c r="B29" s="197"/>
      <c r="C29" s="191"/>
      <c r="D29" s="345"/>
      <c r="E29" s="191"/>
      <c r="F29" s="191"/>
      <c r="G29" s="191"/>
      <c r="H29" s="191"/>
      <c r="I29" s="191"/>
      <c r="J29" s="191"/>
      <c r="K29" s="191"/>
      <c r="L29" s="191"/>
      <c r="M29" s="191"/>
      <c r="N29" s="191"/>
      <c r="O29" s="191"/>
      <c r="P29" s="191"/>
      <c r="Q29" s="191"/>
      <c r="R29" s="191"/>
      <c r="S29" s="191"/>
      <c r="T29" s="191"/>
      <c r="U29" s="191"/>
      <c r="V29" s="191"/>
      <c r="W29" s="191"/>
      <c r="X29" s="191"/>
      <c r="Y29" s="191"/>
      <c r="Z29" s="197"/>
      <c r="AA29" s="335"/>
      <c r="AB29" s="191"/>
      <c r="AC29" s="191"/>
      <c r="AD29" s="191"/>
      <c r="AE29" s="191"/>
      <c r="AF29" s="335"/>
      <c r="AG29" s="335"/>
      <c r="AH29" s="335"/>
      <c r="AI29" s="191"/>
      <c r="AJ29" s="191"/>
      <c r="AK29" s="191"/>
      <c r="AL29" s="335"/>
      <c r="AM29" s="335"/>
      <c r="AN29" s="335"/>
      <c r="AO29" s="335"/>
      <c r="AP29" s="191"/>
      <c r="AQ29" s="191"/>
      <c r="AR29" s="335"/>
      <c r="AS29" s="335"/>
      <c r="AT29" s="335"/>
      <c r="AU29" s="544"/>
      <c r="AV29" s="544"/>
      <c r="BE29" s="346"/>
      <c r="BK29" s="335"/>
    </row>
    <row r="30" spans="2:63" s="336" customFormat="1" ht="11.65" customHeight="1" x14ac:dyDescent="0.3">
      <c r="B30" s="197"/>
      <c r="C30" s="47"/>
      <c r="D30" s="345"/>
      <c r="E30" s="191"/>
      <c r="F30" s="191"/>
      <c r="G30" s="191"/>
      <c r="H30" s="191"/>
      <c r="I30" s="191"/>
      <c r="J30" s="191"/>
      <c r="K30" s="191"/>
      <c r="L30" s="191"/>
      <c r="M30" s="191"/>
      <c r="N30" s="191"/>
      <c r="O30" s="191"/>
      <c r="P30" s="191"/>
      <c r="Q30" s="191"/>
      <c r="R30" s="191"/>
      <c r="S30" s="191"/>
      <c r="T30" s="191"/>
      <c r="U30" s="191"/>
      <c r="V30" s="191"/>
      <c r="W30" s="191"/>
      <c r="X30" s="191"/>
      <c r="Y30" s="191"/>
      <c r="Z30" s="197"/>
      <c r="AA30" s="335"/>
      <c r="AB30" s="191"/>
      <c r="AC30" s="191"/>
      <c r="AD30" s="191"/>
      <c r="AE30" s="191"/>
      <c r="AF30" s="335"/>
      <c r="AG30" s="335"/>
      <c r="AH30" s="335"/>
      <c r="AI30" s="191"/>
      <c r="AJ30" s="191"/>
      <c r="AK30" s="191"/>
      <c r="AL30" s="335"/>
      <c r="AM30" s="335"/>
      <c r="AN30" s="335"/>
      <c r="AO30" s="335"/>
      <c r="AP30" s="191"/>
      <c r="AQ30" s="191"/>
      <c r="AR30" s="335"/>
      <c r="AS30" s="335"/>
      <c r="AT30" s="335"/>
      <c r="AU30" s="544"/>
      <c r="AV30" s="544"/>
      <c r="BK30" s="335"/>
    </row>
    <row r="31" spans="2:63" s="336" customFormat="1" ht="11.65" customHeight="1" x14ac:dyDescent="0.35">
      <c r="B31" s="197"/>
      <c r="C31" s="191"/>
      <c r="D31" s="345"/>
      <c r="E31" s="191"/>
      <c r="F31" s="191"/>
      <c r="G31" s="191"/>
      <c r="H31" s="191"/>
      <c r="I31" s="191"/>
      <c r="J31" s="191"/>
      <c r="K31" s="191"/>
      <c r="L31" s="191"/>
      <c r="M31" s="191"/>
      <c r="N31" s="191"/>
      <c r="O31" s="191"/>
      <c r="P31" s="191"/>
      <c r="Q31" s="191"/>
      <c r="R31" s="191"/>
      <c r="S31" s="191"/>
      <c r="T31" s="191"/>
      <c r="U31" s="191"/>
      <c r="V31" s="191"/>
      <c r="W31" s="191"/>
      <c r="X31" s="191"/>
      <c r="Y31" s="191"/>
      <c r="Z31" s="197"/>
      <c r="AA31" s="335"/>
      <c r="AB31" s="191"/>
      <c r="AC31" s="191"/>
      <c r="AD31" s="191"/>
      <c r="AE31" s="191"/>
      <c r="AF31" s="335"/>
      <c r="AG31" s="335"/>
      <c r="AH31" s="335"/>
      <c r="AI31" s="191"/>
      <c r="AJ31" s="191"/>
      <c r="AK31" s="191"/>
      <c r="AL31" s="335"/>
      <c r="AM31" s="335"/>
      <c r="AN31" s="335"/>
      <c r="AO31" s="335"/>
      <c r="AP31" s="191"/>
      <c r="AQ31" s="191"/>
      <c r="AR31" s="335"/>
      <c r="AS31" s="335"/>
      <c r="AT31" s="335"/>
      <c r="AU31" s="544"/>
      <c r="AV31" s="544"/>
      <c r="BK31" s="335"/>
    </row>
    <row r="32" spans="2:63" s="336" customFormat="1" ht="11.65" customHeight="1" x14ac:dyDescent="0.35">
      <c r="B32" s="197"/>
      <c r="C32" s="191"/>
      <c r="D32" s="345"/>
      <c r="E32" s="191"/>
      <c r="F32" s="191"/>
      <c r="G32" s="191"/>
      <c r="H32" s="191"/>
      <c r="I32" s="191"/>
      <c r="J32" s="191"/>
      <c r="K32" s="191"/>
      <c r="L32" s="191"/>
      <c r="M32" s="191"/>
      <c r="N32" s="191"/>
      <c r="O32" s="191"/>
      <c r="P32" s="191"/>
      <c r="Q32" s="191"/>
      <c r="R32" s="191"/>
      <c r="S32" s="191"/>
      <c r="T32" s="191"/>
      <c r="U32" s="191"/>
      <c r="V32" s="191"/>
      <c r="W32" s="191"/>
      <c r="X32" s="191"/>
      <c r="Y32" s="191"/>
      <c r="Z32" s="197"/>
      <c r="AA32" s="335"/>
      <c r="AB32" s="191"/>
      <c r="AC32" s="191"/>
      <c r="AD32" s="191"/>
      <c r="AE32" s="191"/>
      <c r="AF32" s="335"/>
      <c r="AG32" s="335"/>
      <c r="AH32" s="335"/>
      <c r="AI32" s="191"/>
      <c r="AJ32" s="191"/>
      <c r="AK32" s="191"/>
      <c r="AL32" s="335"/>
      <c r="AM32" s="335"/>
      <c r="AN32" s="335"/>
      <c r="AO32" s="335"/>
      <c r="AP32" s="191"/>
      <c r="AQ32" s="191"/>
      <c r="AR32" s="335"/>
      <c r="AS32" s="335"/>
      <c r="AT32" s="335"/>
      <c r="AU32" s="544"/>
      <c r="AV32" s="544"/>
      <c r="BK32" s="335"/>
    </row>
    <row r="33" spans="2:63" s="336" customFormat="1" ht="11.65" customHeight="1" x14ac:dyDescent="0.35">
      <c r="B33" s="197"/>
      <c r="C33" s="191"/>
      <c r="D33" s="345"/>
      <c r="E33" s="191"/>
      <c r="F33" s="191"/>
      <c r="G33" s="191"/>
      <c r="H33" s="191"/>
      <c r="I33" s="191"/>
      <c r="J33" s="191"/>
      <c r="K33" s="191"/>
      <c r="L33" s="191"/>
      <c r="M33" s="191"/>
      <c r="N33" s="191"/>
      <c r="O33" s="191"/>
      <c r="P33" s="191"/>
      <c r="Q33" s="191"/>
      <c r="R33" s="191"/>
      <c r="S33" s="191"/>
      <c r="T33" s="191"/>
      <c r="U33" s="191"/>
      <c r="V33" s="191"/>
      <c r="W33" s="191"/>
      <c r="X33" s="191"/>
      <c r="Y33" s="191"/>
      <c r="Z33" s="197"/>
      <c r="AA33" s="335"/>
      <c r="AB33" s="191"/>
      <c r="AC33" s="191"/>
      <c r="AD33" s="191"/>
      <c r="AE33" s="191"/>
      <c r="AF33" s="335"/>
      <c r="AG33" s="335"/>
      <c r="AH33" s="335"/>
      <c r="AI33" s="191"/>
      <c r="AJ33" s="191"/>
      <c r="AK33" s="191"/>
      <c r="AL33" s="335"/>
      <c r="AM33" s="335"/>
      <c r="AN33" s="335"/>
      <c r="AO33" s="335"/>
      <c r="AP33" s="191"/>
      <c r="AQ33" s="191"/>
      <c r="AR33" s="335"/>
      <c r="AS33" s="335"/>
      <c r="AT33" s="335"/>
      <c r="AU33" s="544"/>
      <c r="AV33" s="544"/>
      <c r="BK33" s="335"/>
    </row>
    <row r="34" spans="2:63" s="336" customFormat="1" ht="11.65" customHeight="1" x14ac:dyDescent="0.35">
      <c r="B34" s="197"/>
      <c r="C34" s="191"/>
      <c r="D34" s="345"/>
      <c r="E34" s="191"/>
      <c r="F34" s="191"/>
      <c r="G34" s="191"/>
      <c r="H34" s="191"/>
      <c r="I34" s="191"/>
      <c r="J34" s="191"/>
      <c r="K34" s="191"/>
      <c r="L34" s="191"/>
      <c r="M34" s="191"/>
      <c r="N34" s="191"/>
      <c r="O34" s="191"/>
      <c r="P34" s="191"/>
      <c r="Q34" s="191"/>
      <c r="R34" s="191"/>
      <c r="S34" s="191"/>
      <c r="T34" s="191"/>
      <c r="U34" s="191"/>
      <c r="V34" s="191"/>
      <c r="W34" s="191"/>
      <c r="X34" s="191"/>
      <c r="Y34" s="191"/>
      <c r="Z34" s="197"/>
      <c r="AA34" s="335"/>
      <c r="AB34" s="191"/>
      <c r="AC34" s="191"/>
      <c r="AD34" s="191"/>
      <c r="AE34" s="191"/>
      <c r="AF34" s="335"/>
      <c r="AG34" s="335"/>
      <c r="AH34" s="335"/>
      <c r="AI34" s="191"/>
      <c r="AJ34" s="191"/>
      <c r="AK34" s="191"/>
      <c r="AL34" s="335"/>
      <c r="AM34" s="335"/>
      <c r="AN34" s="335"/>
      <c r="AO34" s="335"/>
      <c r="AP34" s="191"/>
      <c r="AQ34" s="191"/>
      <c r="AR34" s="335"/>
      <c r="AS34" s="335"/>
      <c r="AT34" s="335"/>
      <c r="AU34" s="544"/>
      <c r="AV34" s="544"/>
      <c r="BK34" s="335"/>
    </row>
    <row r="35" spans="2:63" s="65" customFormat="1" ht="12.6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AU35" s="534"/>
      <c r="AV35" s="534"/>
      <c r="BK35" s="64"/>
    </row>
    <row r="36" spans="2:63" s="65" customFormat="1" ht="12.65" customHeight="1" x14ac:dyDescent="0.35">
      <c r="B36" s="107"/>
      <c r="C36" s="56"/>
      <c r="D36" s="109"/>
      <c r="E36" s="56"/>
      <c r="F36" s="56"/>
      <c r="G36" s="56"/>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64"/>
      <c r="AG36" s="64"/>
      <c r="AH36" s="64"/>
      <c r="AI36" s="56"/>
      <c r="AJ36" s="56"/>
      <c r="AK36" s="56"/>
      <c r="AL36" s="64"/>
      <c r="AM36" s="64"/>
      <c r="AN36" s="64"/>
      <c r="AO36" s="64"/>
      <c r="AP36" s="56"/>
      <c r="AQ36" s="56"/>
      <c r="AR36" s="64"/>
      <c r="AS36" s="64"/>
      <c r="AT36" s="64"/>
      <c r="AU36" s="534"/>
      <c r="AV36" s="534"/>
      <c r="BK36" s="64"/>
    </row>
    <row r="37" spans="2:63" s="65" customFormat="1" ht="11.65" customHeight="1" x14ac:dyDescent="0.35">
      <c r="B37" s="107"/>
      <c r="C37" s="56"/>
      <c r="D37" s="109"/>
      <c r="E37" s="56"/>
      <c r="F37" s="56"/>
      <c r="G37" s="56"/>
      <c r="H37" s="56"/>
      <c r="I37" s="56"/>
      <c r="J37" s="56"/>
      <c r="K37" s="56"/>
      <c r="L37" s="56"/>
      <c r="M37" s="56"/>
      <c r="N37" s="56"/>
      <c r="O37" s="56"/>
      <c r="P37" s="56"/>
      <c r="Q37" s="56"/>
      <c r="R37" s="56"/>
      <c r="S37" s="56"/>
      <c r="T37" s="56"/>
      <c r="U37" s="56"/>
      <c r="V37" s="56"/>
      <c r="W37" s="56"/>
      <c r="X37" s="56"/>
      <c r="Y37" s="56"/>
      <c r="Z37" s="107"/>
      <c r="AA37" s="64"/>
      <c r="AB37" s="56"/>
      <c r="AC37" s="56"/>
      <c r="AD37" s="56"/>
      <c r="AE37" s="56"/>
      <c r="AF37" s="64"/>
      <c r="AG37" s="64"/>
      <c r="AH37" s="64"/>
      <c r="AI37" s="56"/>
      <c r="AJ37" s="56"/>
      <c r="AK37" s="56"/>
      <c r="AL37" s="64"/>
      <c r="AM37" s="64"/>
      <c r="AN37" s="64"/>
      <c r="AO37" s="64"/>
      <c r="AP37" s="56"/>
      <c r="AQ37" s="56"/>
      <c r="AR37" s="64"/>
      <c r="AS37" s="64"/>
      <c r="AT37" s="64"/>
      <c r="AU37" s="534"/>
      <c r="AV37" s="534"/>
      <c r="BK37" s="64"/>
    </row>
    <row r="38" spans="2:63" s="65" customFormat="1" ht="11.65" customHeight="1" x14ac:dyDescent="0.35">
      <c r="B38" s="107"/>
      <c r="C38" s="56"/>
      <c r="D38" s="109"/>
      <c r="E38" s="56"/>
      <c r="F38" s="56"/>
      <c r="G38" s="56"/>
      <c r="H38" s="56"/>
      <c r="I38" s="56"/>
      <c r="J38" s="56"/>
      <c r="K38" s="56"/>
      <c r="L38" s="56"/>
      <c r="M38" s="56"/>
      <c r="N38" s="56"/>
      <c r="O38" s="56"/>
      <c r="P38" s="56"/>
      <c r="Q38" s="56"/>
      <c r="R38" s="56"/>
      <c r="S38" s="56"/>
      <c r="T38" s="56"/>
      <c r="U38" s="56"/>
      <c r="V38" s="56"/>
      <c r="W38" s="56"/>
      <c r="X38" s="56"/>
      <c r="Y38" s="56"/>
      <c r="Z38" s="107"/>
      <c r="AA38" s="64"/>
      <c r="AB38" s="56"/>
      <c r="AC38" s="56"/>
      <c r="AD38" s="56"/>
      <c r="AE38" s="56"/>
      <c r="AF38" s="64"/>
      <c r="AG38" s="64"/>
      <c r="AH38" s="64"/>
      <c r="AI38" s="56"/>
      <c r="AJ38" s="56"/>
      <c r="AK38" s="56"/>
      <c r="AL38" s="64"/>
      <c r="AM38" s="64"/>
      <c r="AN38" s="64"/>
      <c r="AO38" s="64"/>
      <c r="AP38" s="56"/>
      <c r="AQ38" s="56"/>
      <c r="AR38" s="64"/>
      <c r="AS38" s="64"/>
      <c r="AT38" s="64"/>
      <c r="AU38" s="534"/>
      <c r="AV38" s="534"/>
      <c r="BK38" s="64"/>
    </row>
    <row r="39" spans="2:63" s="65" customFormat="1" ht="14.15" customHeight="1" x14ac:dyDescent="0.35">
      <c r="C39" s="64"/>
      <c r="D39" s="64"/>
      <c r="E39" s="64"/>
      <c r="F39" s="64"/>
      <c r="G39" s="64"/>
      <c r="H39" s="64"/>
      <c r="I39" s="64"/>
      <c r="J39" s="64"/>
      <c r="K39" s="64"/>
      <c r="L39" s="64"/>
      <c r="M39" s="64"/>
      <c r="N39" s="64"/>
      <c r="O39" s="64"/>
      <c r="P39" s="64"/>
      <c r="Q39" s="64"/>
      <c r="R39" s="64"/>
      <c r="S39" s="64"/>
      <c r="T39" s="64"/>
      <c r="U39" s="64"/>
      <c r="V39" s="64"/>
      <c r="W39" s="64"/>
      <c r="X39" s="64"/>
      <c r="Y39" s="64"/>
      <c r="Z39" s="107"/>
      <c r="AA39" s="64"/>
      <c r="AB39" s="56"/>
      <c r="AC39" s="56"/>
      <c r="AD39" s="56"/>
      <c r="AE39" s="56"/>
      <c r="AF39" s="64"/>
      <c r="AG39" s="64"/>
      <c r="AH39" s="64"/>
      <c r="AI39" s="56"/>
      <c r="AJ39" s="56"/>
      <c r="AK39" s="56"/>
      <c r="AL39" s="64"/>
      <c r="AM39" s="64"/>
      <c r="AN39" s="64"/>
      <c r="AO39" s="64"/>
      <c r="AP39" s="56"/>
      <c r="AQ39" s="56"/>
      <c r="AR39" s="64"/>
      <c r="AS39" s="64"/>
      <c r="AT39" s="64"/>
      <c r="AU39" s="534"/>
      <c r="AV39" s="534"/>
      <c r="BK39" s="64"/>
    </row>
    <row r="40" spans="2:63" s="65" customFormat="1" ht="11.65" customHeight="1" x14ac:dyDescent="0.35">
      <c r="C40" s="64"/>
      <c r="D40" s="64"/>
      <c r="E40" s="64"/>
      <c r="F40" s="64"/>
      <c r="G40" s="64"/>
      <c r="H40" s="64"/>
      <c r="I40" s="64"/>
      <c r="J40" s="64"/>
      <c r="K40" s="64"/>
      <c r="L40" s="64"/>
      <c r="M40" s="64"/>
      <c r="N40" s="64"/>
      <c r="O40" s="64"/>
      <c r="P40" s="64"/>
      <c r="Q40" s="64"/>
      <c r="R40" s="64"/>
      <c r="S40" s="64"/>
      <c r="T40" s="64"/>
      <c r="U40" s="64"/>
      <c r="V40" s="64"/>
      <c r="W40" s="64"/>
      <c r="X40" s="64"/>
      <c r="Y40" s="64"/>
      <c r="Z40" s="107"/>
      <c r="AA40" s="64"/>
      <c r="AB40" s="56"/>
      <c r="AC40" s="56"/>
      <c r="AD40" s="56"/>
      <c r="AE40" s="56"/>
      <c r="AF40" s="64"/>
      <c r="AG40" s="64"/>
      <c r="AH40" s="64"/>
      <c r="AI40" s="56"/>
      <c r="AJ40" s="56"/>
      <c r="AK40" s="56"/>
      <c r="AL40" s="64"/>
      <c r="AM40" s="64"/>
      <c r="AN40" s="64"/>
      <c r="AO40" s="64"/>
      <c r="AP40" s="56"/>
      <c r="AQ40" s="56"/>
      <c r="AR40" s="64"/>
      <c r="AS40" s="64"/>
      <c r="AT40" s="64"/>
      <c r="AU40" s="534"/>
      <c r="AV40" s="534"/>
      <c r="BK40" s="64"/>
    </row>
    <row r="41" spans="2:63" s="65" customFormat="1" ht="11.65" customHeight="1" x14ac:dyDescent="0.35">
      <c r="C41" s="64"/>
      <c r="D41" s="64"/>
      <c r="E41" s="64"/>
      <c r="F41" s="64"/>
      <c r="G41" s="64"/>
      <c r="H41" s="64"/>
      <c r="I41" s="64"/>
      <c r="J41" s="64"/>
      <c r="K41" s="64"/>
      <c r="L41" s="64"/>
      <c r="M41" s="64"/>
      <c r="N41" s="64"/>
      <c r="O41" s="64"/>
      <c r="P41" s="64"/>
      <c r="Q41" s="64"/>
      <c r="R41" s="64"/>
      <c r="S41" s="64"/>
      <c r="T41" s="64"/>
      <c r="U41" s="64"/>
      <c r="V41" s="64"/>
      <c r="W41" s="64"/>
      <c r="X41" s="64"/>
      <c r="Y41" s="64"/>
      <c r="Z41" s="107"/>
      <c r="AA41" s="64"/>
      <c r="AB41" s="56"/>
      <c r="AC41" s="56"/>
      <c r="AD41" s="56"/>
      <c r="AE41" s="56"/>
      <c r="AF41" s="64"/>
      <c r="AG41" s="64"/>
      <c r="AH41" s="64"/>
      <c r="AI41" s="56"/>
      <c r="AJ41" s="56"/>
      <c r="AK41" s="56"/>
      <c r="AL41" s="64"/>
      <c r="AM41" s="64"/>
      <c r="AN41" s="64"/>
      <c r="AO41" s="64"/>
      <c r="AP41" s="56"/>
      <c r="AQ41" s="56"/>
      <c r="AR41" s="64"/>
      <c r="AS41" s="64"/>
      <c r="AT41" s="64"/>
      <c r="AU41" s="534"/>
      <c r="AV41" s="534"/>
      <c r="BK41" s="64"/>
    </row>
    <row r="42" spans="2:63" s="65" customFormat="1" ht="11.65" customHeight="1" x14ac:dyDescent="0.35">
      <c r="C42" s="64"/>
      <c r="D42" s="64"/>
      <c r="E42" s="64"/>
      <c r="F42" s="64"/>
      <c r="G42" s="64"/>
      <c r="H42" s="64"/>
      <c r="I42" s="64"/>
      <c r="J42" s="64"/>
      <c r="K42" s="64"/>
      <c r="L42" s="64"/>
      <c r="M42" s="64"/>
      <c r="N42" s="64"/>
      <c r="O42" s="64"/>
      <c r="P42" s="64"/>
      <c r="Q42" s="64"/>
      <c r="R42" s="64"/>
      <c r="S42" s="64"/>
      <c r="T42" s="64"/>
      <c r="U42" s="64"/>
      <c r="V42" s="64"/>
      <c r="W42" s="64"/>
      <c r="X42" s="64"/>
      <c r="Y42" s="64"/>
      <c r="Z42" s="107"/>
      <c r="AA42" s="64"/>
      <c r="AB42" s="56"/>
      <c r="AC42" s="56"/>
      <c r="AD42" s="56"/>
      <c r="AE42" s="56"/>
      <c r="AF42" s="64"/>
      <c r="AG42" s="64"/>
      <c r="AH42" s="64"/>
      <c r="AI42" s="56"/>
      <c r="AJ42" s="56"/>
      <c r="AK42" s="56"/>
      <c r="AL42" s="64"/>
      <c r="AM42" s="64"/>
      <c r="AN42" s="64"/>
      <c r="AO42" s="64"/>
      <c r="AP42" s="56"/>
      <c r="AQ42" s="56"/>
      <c r="AR42" s="64"/>
      <c r="AS42" s="64"/>
      <c r="AT42" s="64"/>
      <c r="AU42" s="534"/>
      <c r="AV42" s="534"/>
      <c r="BK42" s="64"/>
    </row>
  </sheetData>
  <sheetProtection selectLockedCells="1" selectUnlockedCells="1"/>
  <mergeCells count="58">
    <mergeCell ref="AT11:AT12"/>
    <mergeCell ref="AU11:AX11"/>
    <mergeCell ref="AY11:BB11"/>
    <mergeCell ref="BC11:BF11"/>
    <mergeCell ref="BG11:BJ11"/>
    <mergeCell ref="AF11:AH11"/>
    <mergeCell ref="AI11:AI12"/>
    <mergeCell ref="AJ11:AJ12"/>
    <mergeCell ref="AK11:AQ11"/>
    <mergeCell ref="AR11:AR12"/>
    <mergeCell ref="AA11:AA12"/>
    <mergeCell ref="AB11:AB12"/>
    <mergeCell ref="AC11:AC12"/>
    <mergeCell ref="AD11:AD12"/>
    <mergeCell ref="AE11:AE12"/>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B10:D10"/>
    <mergeCell ref="E10:T10"/>
    <mergeCell ref="U10:AT10"/>
    <mergeCell ref="AU10:BJ10"/>
    <mergeCell ref="R5:AI6"/>
    <mergeCell ref="AJ5:AU6"/>
    <mergeCell ref="B7:C7"/>
    <mergeCell ref="D7:Z7"/>
    <mergeCell ref="AA7:AB7"/>
    <mergeCell ref="AC7:AJ7"/>
    <mergeCell ref="AK7:AL7"/>
    <mergeCell ref="AM7:AT7"/>
    <mergeCell ref="AU7:BJ8"/>
    <mergeCell ref="B8:C8"/>
    <mergeCell ref="D8:AL8"/>
    <mergeCell ref="AN8:AT8"/>
    <mergeCell ref="B2:B6"/>
    <mergeCell ref="AV2:BJ2"/>
    <mergeCell ref="AV3:BJ3"/>
    <mergeCell ref="AV4:BJ4"/>
    <mergeCell ref="AV5:BJ6"/>
    <mergeCell ref="C5:Q6"/>
    <mergeCell ref="R2:AI4"/>
    <mergeCell ref="AJ2:AU2"/>
    <mergeCell ref="AJ3:AU3"/>
    <mergeCell ref="AJ4:AU4"/>
    <mergeCell ref="C2:Q4"/>
  </mergeCells>
  <conditionalFormatting sqref="G13:G19">
    <cfRule type="colorScale" priority="129">
      <colorScale>
        <cfvo type="min"/>
        <cfvo type="percentile" val="50"/>
        <cfvo type="max"/>
        <color rgb="FFF8696B"/>
        <color rgb="FFFCFCFF"/>
        <color rgb="FF63BE7B"/>
      </colorScale>
    </cfRule>
    <cfRule type="colorScale" priority="128">
      <colorScale>
        <cfvo type="min"/>
        <cfvo type="max"/>
        <color theme="0"/>
        <color theme="0"/>
      </colorScale>
    </cfRule>
    <cfRule type="cellIs" dxfId="73" priority="127" stopIfTrue="1" operator="greaterThan">
      <formula>1.05</formula>
    </cfRule>
    <cfRule type="cellIs" dxfId="72" priority="126" stopIfTrue="1" operator="between">
      <formula>0</formula>
      <formula>0.699</formula>
    </cfRule>
    <cfRule type="cellIs" dxfId="71" priority="125" stopIfTrue="1" operator="between">
      <formula>0.7</formula>
      <formula>0.8999</formula>
    </cfRule>
    <cfRule type="cellIs" dxfId="70" priority="124" stopIfTrue="1" operator="between">
      <formula>0.9</formula>
      <formula>1.05</formula>
    </cfRule>
    <cfRule type="cellIs" dxfId="69" priority="123" stopIfTrue="1" operator="greaterThan">
      <formula>1.05</formula>
    </cfRule>
    <cfRule type="cellIs" dxfId="68" priority="122" stopIfTrue="1" operator="between">
      <formula>0</formula>
      <formula>0.699</formula>
    </cfRule>
    <cfRule type="cellIs" dxfId="67" priority="121" stopIfTrue="1" operator="between">
      <formula>0.7</formula>
      <formula>0.8999</formula>
    </cfRule>
    <cfRule type="cellIs" dxfId="66" priority="120" stopIfTrue="1" operator="between">
      <formula>0.9</formula>
      <formula>1.05</formula>
    </cfRule>
    <cfRule type="colorScale" priority="119">
      <colorScale>
        <cfvo type="min"/>
        <cfvo type="max"/>
        <color theme="0"/>
        <color theme="0"/>
      </colorScale>
    </cfRule>
    <cfRule type="colorScale" priority="130">
      <colorScale>
        <cfvo type="min"/>
        <cfvo type="max"/>
        <color theme="2"/>
        <color theme="2"/>
      </colorScale>
    </cfRule>
  </conditionalFormatting>
  <conditionalFormatting sqref="J13:J19">
    <cfRule type="colorScale" priority="118">
      <colorScale>
        <cfvo type="min"/>
        <cfvo type="max"/>
        <color theme="2"/>
        <color theme="2"/>
      </colorScale>
    </cfRule>
    <cfRule type="colorScale" priority="116">
      <colorScale>
        <cfvo type="min"/>
        <cfvo type="max"/>
        <color theme="0"/>
        <color theme="0"/>
      </colorScale>
    </cfRule>
    <cfRule type="colorScale" priority="117">
      <colorScale>
        <cfvo type="min"/>
        <cfvo type="percentile" val="50"/>
        <cfvo type="max"/>
        <color rgb="FFF8696B"/>
        <color rgb="FFFCFCFF"/>
        <color rgb="FF63BE7B"/>
      </colorScale>
    </cfRule>
    <cfRule type="cellIs" dxfId="65" priority="108" stopIfTrue="1" operator="between">
      <formula>0.9</formula>
      <formula>1.05</formula>
    </cfRule>
    <cfRule type="cellIs" dxfId="64" priority="115" stopIfTrue="1" operator="greaterThan">
      <formula>1.05</formula>
    </cfRule>
    <cfRule type="cellIs" dxfId="63" priority="114" stopIfTrue="1" operator="between">
      <formula>0</formula>
      <formula>0.699</formula>
    </cfRule>
    <cfRule type="cellIs" dxfId="62" priority="113" stopIfTrue="1" operator="between">
      <formula>0.7</formula>
      <formula>0.8999</formula>
    </cfRule>
    <cfRule type="cellIs" dxfId="61" priority="112" stopIfTrue="1" operator="between">
      <formula>0.9</formula>
      <formula>1.05</formula>
    </cfRule>
    <cfRule type="cellIs" dxfId="60" priority="111" stopIfTrue="1" operator="greaterThan">
      <formula>1.05</formula>
    </cfRule>
    <cfRule type="cellIs" dxfId="59" priority="110" stopIfTrue="1" operator="between">
      <formula>0</formula>
      <formula>0.699</formula>
    </cfRule>
    <cfRule type="cellIs" dxfId="58" priority="109" stopIfTrue="1" operator="between">
      <formula>0.7</formula>
      <formula>0.8999</formula>
    </cfRule>
    <cfRule type="colorScale" priority="107">
      <colorScale>
        <cfvo type="min"/>
        <cfvo type="max"/>
        <color theme="0"/>
        <color theme="0"/>
      </colorScale>
    </cfRule>
  </conditionalFormatting>
  <conditionalFormatting sqref="M13:M19">
    <cfRule type="cellIs" dxfId="57" priority="96" stopIfTrue="1" operator="between">
      <formula>0.9</formula>
      <formula>1.05</formula>
    </cfRule>
    <cfRule type="colorScale" priority="95">
      <colorScale>
        <cfvo type="min"/>
        <cfvo type="max"/>
        <color theme="0"/>
        <color theme="0"/>
      </colorScale>
    </cfRule>
    <cfRule type="colorScale" priority="104">
      <colorScale>
        <cfvo type="min"/>
        <cfvo type="max"/>
        <color theme="0"/>
        <color theme="0"/>
      </colorScale>
    </cfRule>
    <cfRule type="colorScale" priority="106">
      <colorScale>
        <cfvo type="min"/>
        <cfvo type="max"/>
        <color theme="2"/>
        <color theme="2"/>
      </colorScale>
    </cfRule>
    <cfRule type="colorScale" priority="105">
      <colorScale>
        <cfvo type="min"/>
        <cfvo type="percentile" val="50"/>
        <cfvo type="max"/>
        <color rgb="FFF8696B"/>
        <color rgb="FFFCFCFF"/>
        <color rgb="FF63BE7B"/>
      </colorScale>
    </cfRule>
    <cfRule type="cellIs" dxfId="56" priority="103" stopIfTrue="1" operator="greaterThan">
      <formula>1.05</formula>
    </cfRule>
    <cfRule type="cellIs" dxfId="55" priority="102" stopIfTrue="1" operator="between">
      <formula>0</formula>
      <formula>0.699</formula>
    </cfRule>
    <cfRule type="cellIs" dxfId="54" priority="101" stopIfTrue="1" operator="between">
      <formula>0.7</formula>
      <formula>0.8999</formula>
    </cfRule>
    <cfRule type="cellIs" dxfId="53" priority="100" stopIfTrue="1" operator="between">
      <formula>0.9</formula>
      <formula>1.05</formula>
    </cfRule>
    <cfRule type="cellIs" dxfId="52" priority="99" stopIfTrue="1" operator="greaterThan">
      <formula>1.05</formula>
    </cfRule>
    <cfRule type="cellIs" dxfId="51" priority="98" stopIfTrue="1" operator="between">
      <formula>0</formula>
      <formula>0.699</formula>
    </cfRule>
    <cfRule type="cellIs" dxfId="50" priority="97" stopIfTrue="1" operator="between">
      <formula>0.7</formula>
      <formula>0.8999</formula>
    </cfRule>
  </conditionalFormatting>
  <conditionalFormatting sqref="P13:P19">
    <cfRule type="colorScale" priority="83">
      <colorScale>
        <cfvo type="min"/>
        <cfvo type="max"/>
        <color theme="0"/>
        <color theme="0"/>
      </colorScale>
    </cfRule>
    <cfRule type="colorScale" priority="94">
      <colorScale>
        <cfvo type="min"/>
        <cfvo type="max"/>
        <color theme="2"/>
        <color theme="2"/>
      </colorScale>
    </cfRule>
    <cfRule type="colorScale" priority="93">
      <colorScale>
        <cfvo type="min"/>
        <cfvo type="percentile" val="50"/>
        <cfvo type="max"/>
        <color rgb="FFF8696B"/>
        <color rgb="FFFCFCFF"/>
        <color rgb="FF63BE7B"/>
      </colorScale>
    </cfRule>
    <cfRule type="colorScale" priority="92">
      <colorScale>
        <cfvo type="min"/>
        <cfvo type="max"/>
        <color theme="0"/>
        <color theme="0"/>
      </colorScale>
    </cfRule>
    <cfRule type="cellIs" dxfId="49" priority="91" stopIfTrue="1" operator="greaterThan">
      <formula>1.05</formula>
    </cfRule>
    <cfRule type="cellIs" dxfId="48" priority="89" stopIfTrue="1" operator="between">
      <formula>0.7</formula>
      <formula>0.8999</formula>
    </cfRule>
    <cfRule type="cellIs" dxfId="47" priority="88" stopIfTrue="1" operator="between">
      <formula>0.9</formula>
      <formula>1.05</formula>
    </cfRule>
    <cfRule type="cellIs" dxfId="46" priority="87" stopIfTrue="1" operator="greaterThan">
      <formula>1.05</formula>
    </cfRule>
    <cfRule type="cellIs" dxfId="45" priority="86" stopIfTrue="1" operator="between">
      <formula>0</formula>
      <formula>0.699</formula>
    </cfRule>
    <cfRule type="cellIs" dxfId="44" priority="85" stopIfTrue="1" operator="between">
      <formula>0.7</formula>
      <formula>0.8999</formula>
    </cfRule>
    <cfRule type="cellIs" dxfId="43" priority="84" stopIfTrue="1" operator="between">
      <formula>0.9</formula>
      <formula>1.05</formula>
    </cfRule>
    <cfRule type="cellIs" dxfId="42" priority="90" stopIfTrue="1" operator="between">
      <formula>0</formula>
      <formula>0.699</formula>
    </cfRule>
  </conditionalFormatting>
  <conditionalFormatting sqref="Q14:R14">
    <cfRule type="colorScale" priority="24">
      <colorScale>
        <cfvo type="min"/>
        <cfvo type="max"/>
        <color theme="0"/>
        <color theme="0"/>
      </colorScale>
    </cfRule>
    <cfRule type="colorScale" priority="25">
      <colorScale>
        <cfvo type="min"/>
        <cfvo type="max"/>
        <color theme="0"/>
        <color theme="0"/>
      </colorScale>
    </cfRule>
  </conditionalFormatting>
  <conditionalFormatting sqref="Q15:R15">
    <cfRule type="colorScale" priority="33">
      <colorScale>
        <cfvo type="min"/>
        <cfvo type="max"/>
        <color theme="0"/>
        <color theme="0"/>
      </colorScale>
    </cfRule>
    <cfRule type="colorScale" priority="34">
      <colorScale>
        <cfvo type="min"/>
        <cfvo type="max"/>
        <color theme="0"/>
        <color theme="0"/>
      </colorScale>
    </cfRule>
  </conditionalFormatting>
  <conditionalFormatting sqref="Q16:R16">
    <cfRule type="colorScale" priority="43">
      <colorScale>
        <cfvo type="min"/>
        <cfvo type="max"/>
        <color theme="0"/>
        <color theme="0"/>
      </colorScale>
    </cfRule>
    <cfRule type="colorScale" priority="42">
      <colorScale>
        <cfvo type="min"/>
        <cfvo type="max"/>
        <color theme="0"/>
        <color theme="0"/>
      </colorScale>
    </cfRule>
  </conditionalFormatting>
  <conditionalFormatting sqref="Q17:R17">
    <cfRule type="colorScale" priority="51">
      <colorScale>
        <cfvo type="min"/>
        <cfvo type="max"/>
        <color theme="0"/>
        <color theme="0"/>
      </colorScale>
    </cfRule>
    <cfRule type="colorScale" priority="52">
      <colorScale>
        <cfvo type="min"/>
        <cfvo type="max"/>
        <color theme="0"/>
        <color theme="0"/>
      </colorScale>
    </cfRule>
  </conditionalFormatting>
  <conditionalFormatting sqref="Q18:R18">
    <cfRule type="colorScale" priority="61">
      <colorScale>
        <cfvo type="min"/>
        <cfvo type="max"/>
        <color theme="0"/>
        <color theme="0"/>
      </colorScale>
    </cfRule>
    <cfRule type="colorScale" priority="60">
      <colorScale>
        <cfvo type="min"/>
        <cfvo type="max"/>
        <color theme="0"/>
        <color theme="0"/>
      </colorScale>
    </cfRule>
  </conditionalFormatting>
  <conditionalFormatting sqref="Q19:R19">
    <cfRule type="colorScale" priority="69">
      <colorScale>
        <cfvo type="min"/>
        <cfvo type="max"/>
        <color theme="0"/>
        <color theme="0"/>
      </colorScale>
    </cfRule>
    <cfRule type="colorScale" priority="70">
      <colorScale>
        <cfvo type="min"/>
        <cfvo type="max"/>
        <color theme="0"/>
        <color theme="0"/>
      </colorScale>
    </cfRule>
  </conditionalFormatting>
  <conditionalFormatting sqref="Q13:S13">
    <cfRule type="colorScale" priority="1">
      <colorScale>
        <cfvo type="min"/>
        <cfvo type="max"/>
        <color theme="0"/>
        <color theme="0"/>
      </colorScale>
    </cfRule>
  </conditionalFormatting>
  <conditionalFormatting sqref="S13">
    <cfRule type="cellIs" dxfId="41" priority="2" stopIfTrue="1" operator="between">
      <formula>0.9</formula>
      <formula>1</formula>
    </cfRule>
    <cfRule type="cellIs" dxfId="40" priority="3" stopIfTrue="1" operator="between">
      <formula>0.7</formula>
      <formula>0.8999</formula>
    </cfRule>
    <cfRule type="cellIs" dxfId="39" priority="4" stopIfTrue="1" operator="between">
      <formula>0</formula>
      <formula>0.699</formula>
    </cfRule>
    <cfRule type="cellIs" dxfId="38" priority="5" stopIfTrue="1" operator="between">
      <formula>0.9</formula>
      <formula>1</formula>
    </cfRule>
    <cfRule type="cellIs" dxfId="37" priority="7" stopIfTrue="1" operator="between">
      <formula>0</formula>
      <formula>0.699</formula>
    </cfRule>
    <cfRule type="cellIs" dxfId="36" priority="6" stopIfTrue="1" operator="between">
      <formula>0.7</formula>
      <formula>0.8999</formula>
    </cfRule>
  </conditionalFormatting>
  <conditionalFormatting sqref="S14">
    <cfRule type="cellIs" dxfId="35" priority="21" stopIfTrue="1" operator="between">
      <formula>0.9</formula>
      <formula>1</formula>
    </cfRule>
    <cfRule type="colorScale" priority="17">
      <colorScale>
        <cfvo type="min"/>
        <cfvo type="max"/>
        <color theme="0"/>
        <color theme="0"/>
      </colorScale>
    </cfRule>
    <cfRule type="cellIs" dxfId="34" priority="18" stopIfTrue="1" operator="between">
      <formula>0.9</formula>
      <formula>1</formula>
    </cfRule>
    <cfRule type="cellIs" dxfId="33" priority="19" stopIfTrue="1" operator="between">
      <formula>0.7</formula>
      <formula>0.8999</formula>
    </cfRule>
    <cfRule type="cellIs" dxfId="32" priority="20" stopIfTrue="1" operator="between">
      <formula>0</formula>
      <formula>0.699</formula>
    </cfRule>
    <cfRule type="cellIs" dxfId="31" priority="23" stopIfTrue="1" operator="between">
      <formula>0</formula>
      <formula>0.699</formula>
    </cfRule>
    <cfRule type="cellIs" dxfId="30" priority="22" stopIfTrue="1" operator="between">
      <formula>0.7</formula>
      <formula>0.8999</formula>
    </cfRule>
  </conditionalFormatting>
  <conditionalFormatting sqref="S15">
    <cfRule type="colorScale" priority="26">
      <colorScale>
        <cfvo type="min"/>
        <cfvo type="max"/>
        <color theme="0"/>
        <color theme="0"/>
      </colorScale>
    </cfRule>
    <cfRule type="cellIs" dxfId="29" priority="27" stopIfTrue="1" operator="between">
      <formula>0.9</formula>
      <formula>1</formula>
    </cfRule>
    <cfRule type="cellIs" dxfId="28" priority="28" stopIfTrue="1" operator="between">
      <formula>0.7</formula>
      <formula>0.8999</formula>
    </cfRule>
    <cfRule type="cellIs" dxfId="27" priority="31" stopIfTrue="1" operator="between">
      <formula>0.7</formula>
      <formula>0.8999</formula>
    </cfRule>
    <cfRule type="cellIs" dxfId="26" priority="29" stopIfTrue="1" operator="between">
      <formula>0</formula>
      <formula>0.699</formula>
    </cfRule>
    <cfRule type="cellIs" dxfId="25" priority="30" stopIfTrue="1" operator="between">
      <formula>0.9</formula>
      <formula>1</formula>
    </cfRule>
    <cfRule type="cellIs" dxfId="24" priority="32" stopIfTrue="1" operator="between">
      <formula>0</formula>
      <formula>0.699</formula>
    </cfRule>
  </conditionalFormatting>
  <conditionalFormatting sqref="S16">
    <cfRule type="cellIs" dxfId="23" priority="40" stopIfTrue="1" operator="between">
      <formula>0.7</formula>
      <formula>0.8999</formula>
    </cfRule>
    <cfRule type="cellIs" dxfId="22" priority="39" stopIfTrue="1" operator="between">
      <formula>0.9</formula>
      <formula>1</formula>
    </cfRule>
    <cfRule type="cellIs" dxfId="21" priority="38" stopIfTrue="1" operator="between">
      <formula>0</formula>
      <formula>0.699</formula>
    </cfRule>
    <cfRule type="cellIs" dxfId="20" priority="37" stopIfTrue="1" operator="between">
      <formula>0.7</formula>
      <formula>0.8999</formula>
    </cfRule>
    <cfRule type="cellIs" dxfId="19" priority="36" stopIfTrue="1" operator="between">
      <formula>0.9</formula>
      <formula>1</formula>
    </cfRule>
    <cfRule type="colorScale" priority="35">
      <colorScale>
        <cfvo type="min"/>
        <cfvo type="max"/>
        <color theme="0"/>
        <color theme="0"/>
      </colorScale>
    </cfRule>
    <cfRule type="cellIs" dxfId="18" priority="41" stopIfTrue="1" operator="between">
      <formula>0</formula>
      <formula>0.699</formula>
    </cfRule>
  </conditionalFormatting>
  <conditionalFormatting sqref="S17">
    <cfRule type="cellIs" dxfId="17" priority="47" stopIfTrue="1" operator="between">
      <formula>0</formula>
      <formula>0.699</formula>
    </cfRule>
    <cfRule type="cellIs" dxfId="16" priority="45" stopIfTrue="1" operator="between">
      <formula>0.9</formula>
      <formula>1</formula>
    </cfRule>
    <cfRule type="cellIs" dxfId="15" priority="46" stopIfTrue="1" operator="between">
      <formula>0.7</formula>
      <formula>0.8999</formula>
    </cfRule>
    <cfRule type="cellIs" dxfId="14" priority="48" stopIfTrue="1" operator="between">
      <formula>0.9</formula>
      <formula>1</formula>
    </cfRule>
    <cfRule type="cellIs" dxfId="13" priority="49" stopIfTrue="1" operator="between">
      <formula>0.7</formula>
      <formula>0.8999</formula>
    </cfRule>
    <cfRule type="cellIs" dxfId="12" priority="50" stopIfTrue="1" operator="between">
      <formula>0</formula>
      <formula>0.699</formula>
    </cfRule>
    <cfRule type="colorScale" priority="44">
      <colorScale>
        <cfvo type="min"/>
        <cfvo type="max"/>
        <color theme="0"/>
        <color theme="0"/>
      </colorScale>
    </cfRule>
  </conditionalFormatting>
  <conditionalFormatting sqref="S18">
    <cfRule type="colorScale" priority="53">
      <colorScale>
        <cfvo type="min"/>
        <cfvo type="max"/>
        <color theme="0"/>
        <color theme="0"/>
      </colorScale>
    </cfRule>
    <cfRule type="cellIs" dxfId="11" priority="54" stopIfTrue="1" operator="between">
      <formula>0.9</formula>
      <formula>1</formula>
    </cfRule>
    <cfRule type="cellIs" dxfId="10" priority="55" stopIfTrue="1" operator="between">
      <formula>0.7</formula>
      <formula>0.8999</formula>
    </cfRule>
    <cfRule type="cellIs" dxfId="9" priority="56" stopIfTrue="1" operator="between">
      <formula>0</formula>
      <formula>0.699</formula>
    </cfRule>
    <cfRule type="cellIs" dxfId="8" priority="58" stopIfTrue="1" operator="between">
      <formula>0.7</formula>
      <formula>0.8999</formula>
    </cfRule>
    <cfRule type="cellIs" dxfId="7" priority="59" stopIfTrue="1" operator="between">
      <formula>0</formula>
      <formula>0.699</formula>
    </cfRule>
    <cfRule type="cellIs" dxfId="6" priority="57" stopIfTrue="1" operator="between">
      <formula>0.9</formula>
      <formula>1</formula>
    </cfRule>
  </conditionalFormatting>
  <conditionalFormatting sqref="S19">
    <cfRule type="colorScale" priority="62">
      <colorScale>
        <cfvo type="min"/>
        <cfvo type="max"/>
        <color theme="0"/>
        <color theme="0"/>
      </colorScale>
    </cfRule>
    <cfRule type="cellIs" dxfId="5" priority="64" stopIfTrue="1" operator="between">
      <formula>0.7</formula>
      <formula>0.8999</formula>
    </cfRule>
    <cfRule type="cellIs" dxfId="4" priority="66" stopIfTrue="1" operator="between">
      <formula>0.9</formula>
      <formula>1</formula>
    </cfRule>
    <cfRule type="cellIs" dxfId="3" priority="63" stopIfTrue="1" operator="between">
      <formula>0.9</formula>
      <formula>1</formula>
    </cfRule>
    <cfRule type="cellIs" dxfId="2" priority="68" stopIfTrue="1" operator="between">
      <formula>0</formula>
      <formula>0.699</formula>
    </cfRule>
    <cfRule type="cellIs" dxfId="1" priority="67" stopIfTrue="1" operator="between">
      <formula>0.7</formula>
      <formula>0.8999</formula>
    </cfRule>
    <cfRule type="cellIs" dxfId="0" priority="65" stopIfTrue="1" operator="between">
      <formula>0</formula>
      <formula>0.699</formula>
    </cfRule>
  </conditionalFormatting>
  <dataValidations count="10">
    <dataValidation type="list" operator="equal" allowBlank="1" showErrorMessage="1" sqref="AP20:AQ4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0:Z42">
      <formula1>"Eficacia,Eficiencia,Efectividad,"</formula1>
      <formula2>0</formula2>
    </dataValidation>
    <dataValidation type="list" operator="equal" allowBlank="1" showErrorMessage="1" sqref="AK20:AK4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2">
      <formula1>"Alcaldía Local,Central,Sectorial,"</formula1>
      <formula2>0</formula2>
    </dataValidation>
    <dataValidation type="list" operator="equal" allowBlank="1" showErrorMessage="1" sqref="AC13:AC42">
      <formula1>"Coeficiente,Índice o razón,Porcentaje,Tasa,Valor absoluto"</formula1>
      <formula2>0</formula2>
    </dataValidation>
    <dataValidation type="list" operator="equal" allowBlank="1" showErrorMessage="1" sqref="AD13:AD42">
      <formula1>"Diario,Semanal,Mensual,Bimestral ,Trimestral,Semestral ,Anual"</formula1>
      <formula2>0</formula2>
    </dataValidation>
    <dataValidation type="list" operator="equal" allowBlank="1" showErrorMessage="1" sqref="AE13:AE42">
      <formula1>"Alta ,Media ,Baja"</formula1>
      <formula2>0</formula2>
    </dataValidation>
    <dataValidation type="list" operator="equal" allowBlank="1" showErrorMessage="1" sqref="AI13:AI42">
      <formula1>"Gestión"</formula1>
      <formula2>0</formula2>
    </dataValidation>
    <dataValidation type="list" operator="equal" allowBlank="1" showErrorMessage="1" sqref="AJ13:AJ42">
      <formula1>",Distrital ,Dsitrital-Rural ,Distrital- Urbano,Entidad ,Localidad,UPZ,Departamental,Regional,Nacional"</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'C:\Users\luis.arias\Documents\VIGENCIA 2023\PLAN DE ACCION -POA\TIC\[POA_2023.xlsx]datos'!#REF!</xm:f>
          </x14:formula1>
          <xm:sqref>AM7:AT7</xm:sqref>
        </x14:dataValidation>
        <x14:dataValidation type="list" errorStyle="information" operator="equal" showInputMessage="1" showErrorMessage="1" prompt="Escoja el Proceso del Menú desplegable">
          <x14:formula1>
            <xm:f>'C:\Users\luis.arias\Documents\VIGENCIA 2023\PLAN DE ACCION -POA\TIC\[POA_2023.xlsx]datos'!#REF!</xm:f>
          </x14:formula1>
          <xm:sqref>D7:Z7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50"/>
  <sheetViews>
    <sheetView showGridLines="0" topLeftCell="B1" zoomScale="70" zoomScaleNormal="70" workbookViewId="0">
      <selection activeCell="C46" sqref="C46:O48"/>
    </sheetView>
  </sheetViews>
  <sheetFormatPr baseColWidth="10" defaultColWidth="11.453125" defaultRowHeight="14.5" x14ac:dyDescent="0.35"/>
  <cols>
    <col min="3" max="15" width="12.26953125" style="11" customWidth="1"/>
    <col min="28" max="28" width="36.54296875" customWidth="1"/>
  </cols>
  <sheetData>
    <row r="2" spans="2:16" ht="15" thickBot="1" x14ac:dyDescent="0.4"/>
    <row r="3" spans="2:16" x14ac:dyDescent="0.35">
      <c r="B3" s="1"/>
      <c r="C3" s="12"/>
      <c r="D3" s="12"/>
      <c r="E3" s="12"/>
      <c r="F3" s="12"/>
      <c r="G3" s="12"/>
      <c r="H3" s="12"/>
      <c r="I3" s="12"/>
      <c r="J3" s="12"/>
      <c r="K3" s="12"/>
      <c r="L3" s="12"/>
      <c r="M3" s="12"/>
      <c r="N3" s="12"/>
      <c r="O3" s="12"/>
      <c r="P3" s="3"/>
    </row>
    <row r="4" spans="2:16" x14ac:dyDescent="0.35">
      <c r="B4" s="4"/>
      <c r="P4" s="5"/>
    </row>
    <row r="5" spans="2:16" x14ac:dyDescent="0.35">
      <c r="B5" s="4"/>
      <c r="P5" s="5"/>
    </row>
    <row r="6" spans="2:16" x14ac:dyDescent="0.35">
      <c r="B6" s="4"/>
      <c r="P6" s="5"/>
    </row>
    <row r="7" spans="2:16" x14ac:dyDescent="0.35">
      <c r="B7" s="4"/>
      <c r="P7" s="5"/>
    </row>
    <row r="8" spans="2:16" x14ac:dyDescent="0.35">
      <c r="B8" s="4"/>
      <c r="P8" s="5"/>
    </row>
    <row r="9" spans="2:16" x14ac:dyDescent="0.35">
      <c r="B9" s="4"/>
      <c r="P9" s="5"/>
    </row>
    <row r="10" spans="2:16" x14ac:dyDescent="0.35">
      <c r="B10" s="4"/>
      <c r="P10" s="5"/>
    </row>
    <row r="11" spans="2:16" x14ac:dyDescent="0.35">
      <c r="B11" s="4"/>
      <c r="P11" s="5"/>
    </row>
    <row r="12" spans="2:16" x14ac:dyDescent="0.35">
      <c r="B12" s="4"/>
      <c r="P12" s="5"/>
    </row>
    <row r="13" spans="2:16" x14ac:dyDescent="0.35">
      <c r="B13" s="4"/>
      <c r="P13" s="5"/>
    </row>
    <row r="14" spans="2:16" x14ac:dyDescent="0.35">
      <c r="B14" s="4"/>
      <c r="P14" s="5"/>
    </row>
    <row r="15" spans="2:16" x14ac:dyDescent="0.35">
      <c r="B15" s="4"/>
      <c r="P15" s="5"/>
    </row>
    <row r="16" spans="2:16" x14ac:dyDescent="0.35">
      <c r="B16" s="4"/>
      <c r="P16" s="5"/>
    </row>
    <row r="17" spans="2:28" x14ac:dyDescent="0.35">
      <c r="B17" s="4"/>
      <c r="P17" s="5"/>
    </row>
    <row r="18" spans="2:28" x14ac:dyDescent="0.35">
      <c r="B18" s="4"/>
      <c r="P18" s="5"/>
    </row>
    <row r="19" spans="2:28" x14ac:dyDescent="0.35">
      <c r="B19" s="4"/>
      <c r="P19" s="5"/>
    </row>
    <row r="20" spans="2:28" x14ac:dyDescent="0.35">
      <c r="B20" s="4"/>
      <c r="P20" s="5"/>
    </row>
    <row r="21" spans="2:28" x14ac:dyDescent="0.35">
      <c r="B21" s="4"/>
      <c r="P21" s="5"/>
    </row>
    <row r="22" spans="2:28" x14ac:dyDescent="0.35">
      <c r="B22" s="4"/>
      <c r="P22" s="5"/>
    </row>
    <row r="23" spans="2:28" x14ac:dyDescent="0.35">
      <c r="B23" s="4"/>
      <c r="P23" s="5"/>
    </row>
    <row r="24" spans="2:28" x14ac:dyDescent="0.35">
      <c r="B24" s="4"/>
      <c r="P24" s="5"/>
    </row>
    <row r="25" spans="2:28" x14ac:dyDescent="0.35">
      <c r="B25" s="4"/>
      <c r="P25" s="5"/>
    </row>
    <row r="26" spans="2:28" x14ac:dyDescent="0.35">
      <c r="B26" s="4"/>
      <c r="P26" s="5"/>
    </row>
    <row r="27" spans="2:28" x14ac:dyDescent="0.35">
      <c r="B27" s="4"/>
      <c r="P27" s="5"/>
    </row>
    <row r="28" spans="2:28" x14ac:dyDescent="0.35">
      <c r="B28" s="4"/>
      <c r="P28" s="5"/>
    </row>
    <row r="29" spans="2:28" x14ac:dyDescent="0.35">
      <c r="B29" s="4"/>
      <c r="P29" s="5"/>
      <c r="AB29">
        <f>10+10+5+3+6+3+2+5+2+2+4+4+9+4+6+6+5+5+2+5+5+9+7</f>
        <v>119</v>
      </c>
    </row>
    <row r="30" spans="2:28" x14ac:dyDescent="0.35">
      <c r="B30" s="4"/>
      <c r="P30" s="5"/>
    </row>
    <row r="31" spans="2:28" x14ac:dyDescent="0.35">
      <c r="B31" s="4"/>
      <c r="P31" s="5"/>
      <c r="AB31">
        <f>10+10+5+3+6+3+2+5+2+2+4+4+9+4+6+6+5+5+2+5+5+9+7</f>
        <v>119</v>
      </c>
    </row>
    <row r="32" spans="2:28" x14ac:dyDescent="0.35">
      <c r="B32" s="4"/>
      <c r="P32" s="5"/>
    </row>
    <row r="33" spans="2:16" x14ac:dyDescent="0.35">
      <c r="B33" s="4"/>
      <c r="P33" s="5"/>
    </row>
    <row r="34" spans="2:16" x14ac:dyDescent="0.35">
      <c r="B34" s="4"/>
      <c r="P34" s="5"/>
    </row>
    <row r="35" spans="2:16" x14ac:dyDescent="0.35">
      <c r="B35" s="4"/>
      <c r="P35" s="5"/>
    </row>
    <row r="36" spans="2:16" x14ac:dyDescent="0.35">
      <c r="B36" s="4"/>
      <c r="P36" s="5"/>
    </row>
    <row r="37" spans="2:16" ht="18.75" customHeight="1" x14ac:dyDescent="0.35">
      <c r="B37" s="4"/>
      <c r="C37" s="775" t="s">
        <v>4</v>
      </c>
      <c r="D37" s="775"/>
      <c r="E37" s="775"/>
      <c r="F37" s="775"/>
      <c r="G37" s="775"/>
      <c r="H37" s="775"/>
      <c r="I37" s="775"/>
      <c r="J37" s="775"/>
      <c r="K37" s="775"/>
      <c r="L37" s="775"/>
      <c r="M37" s="775"/>
      <c r="N37" s="775"/>
      <c r="O37" s="775"/>
      <c r="P37" s="5"/>
    </row>
    <row r="38" spans="2:16" ht="18.75" customHeight="1" x14ac:dyDescent="0.35">
      <c r="B38" s="4"/>
      <c r="C38" s="775"/>
      <c r="D38" s="775"/>
      <c r="E38" s="775"/>
      <c r="F38" s="775"/>
      <c r="G38" s="775"/>
      <c r="H38" s="775"/>
      <c r="I38" s="775"/>
      <c r="J38" s="775"/>
      <c r="K38" s="775"/>
      <c r="L38" s="775"/>
      <c r="M38" s="775"/>
      <c r="N38" s="775"/>
      <c r="O38" s="775"/>
      <c r="P38" s="5"/>
    </row>
    <row r="39" spans="2:16" ht="18.75" customHeight="1" x14ac:dyDescent="0.35">
      <c r="B39" s="4"/>
      <c r="C39" s="775"/>
      <c r="D39" s="775"/>
      <c r="E39" s="775"/>
      <c r="F39" s="775"/>
      <c r="G39" s="775"/>
      <c r="H39" s="775"/>
      <c r="I39" s="775"/>
      <c r="J39" s="775"/>
      <c r="K39" s="775"/>
      <c r="L39" s="775"/>
      <c r="M39" s="775"/>
      <c r="N39" s="775"/>
      <c r="O39" s="775"/>
      <c r="P39" s="5"/>
    </row>
    <row r="40" spans="2:16" ht="18.75" customHeight="1" x14ac:dyDescent="0.35">
      <c r="B40" s="4"/>
      <c r="C40" s="775"/>
      <c r="D40" s="775"/>
      <c r="E40" s="775"/>
      <c r="F40" s="775"/>
      <c r="G40" s="775"/>
      <c r="H40" s="775"/>
      <c r="I40" s="775"/>
      <c r="J40" s="775"/>
      <c r="K40" s="775"/>
      <c r="L40" s="775"/>
      <c r="M40" s="775"/>
      <c r="N40" s="775"/>
      <c r="O40" s="775"/>
      <c r="P40" s="5"/>
    </row>
    <row r="41" spans="2:16" ht="18.75" customHeight="1" x14ac:dyDescent="0.35">
      <c r="B41" s="4"/>
      <c r="C41" s="775"/>
      <c r="D41" s="775"/>
      <c r="E41" s="775"/>
      <c r="F41" s="775"/>
      <c r="G41" s="775"/>
      <c r="H41" s="775"/>
      <c r="I41" s="775"/>
      <c r="J41" s="775"/>
      <c r="K41" s="775"/>
      <c r="L41" s="775"/>
      <c r="M41" s="775"/>
      <c r="N41" s="775"/>
      <c r="O41" s="775"/>
      <c r="P41" s="5"/>
    </row>
    <row r="42" spans="2:16" ht="18.75" customHeight="1" x14ac:dyDescent="0.35">
      <c r="B42" s="4"/>
      <c r="C42" s="775" t="s">
        <v>5</v>
      </c>
      <c r="D42" s="775"/>
      <c r="E42" s="775"/>
      <c r="F42" s="775"/>
      <c r="G42" s="775"/>
      <c r="H42" s="775"/>
      <c r="I42" s="775"/>
      <c r="J42" s="775"/>
      <c r="K42" s="775"/>
      <c r="L42" s="775"/>
      <c r="M42" s="775"/>
      <c r="N42" s="775"/>
      <c r="O42" s="775"/>
      <c r="P42" s="5"/>
    </row>
    <row r="43" spans="2:16" ht="31.5" customHeight="1" x14ac:dyDescent="0.35">
      <c r="B43" s="4"/>
      <c r="C43" s="775"/>
      <c r="D43" s="775"/>
      <c r="E43" s="775"/>
      <c r="F43" s="775"/>
      <c r="G43" s="775"/>
      <c r="H43" s="775"/>
      <c r="I43" s="775"/>
      <c r="J43" s="775"/>
      <c r="K43" s="775"/>
      <c r="L43" s="775"/>
      <c r="M43" s="775"/>
      <c r="N43" s="775"/>
      <c r="O43" s="775"/>
      <c r="P43" s="5"/>
    </row>
    <row r="44" spans="2:16" ht="36" customHeight="1" x14ac:dyDescent="0.35">
      <c r="B44" s="4"/>
      <c r="C44" s="775"/>
      <c r="D44" s="775"/>
      <c r="E44" s="775"/>
      <c r="F44" s="775"/>
      <c r="G44" s="775"/>
      <c r="H44" s="775"/>
      <c r="I44" s="775"/>
      <c r="J44" s="775"/>
      <c r="K44" s="775"/>
      <c r="L44" s="775"/>
      <c r="M44" s="775"/>
      <c r="N44" s="775"/>
      <c r="O44" s="775"/>
      <c r="P44" s="5"/>
    </row>
    <row r="45" spans="2:16" ht="6" customHeight="1" x14ac:dyDescent="0.35">
      <c r="B45" s="4"/>
      <c r="C45" s="13"/>
      <c r="D45" s="13"/>
      <c r="E45" s="13"/>
      <c r="F45" s="13"/>
      <c r="G45" s="13"/>
      <c r="H45" s="13"/>
      <c r="I45" s="13"/>
      <c r="J45" s="13"/>
      <c r="K45" s="13"/>
      <c r="L45" s="13"/>
      <c r="M45" s="13"/>
      <c r="N45" s="13"/>
      <c r="O45" s="13"/>
      <c r="P45" s="5"/>
    </row>
    <row r="46" spans="2:16" ht="23.25" customHeight="1" x14ac:dyDescent="0.35">
      <c r="B46" s="4"/>
      <c r="C46" s="775" t="s">
        <v>6</v>
      </c>
      <c r="D46" s="775"/>
      <c r="E46" s="775"/>
      <c r="F46" s="775"/>
      <c r="G46" s="775"/>
      <c r="H46" s="775"/>
      <c r="I46" s="775"/>
      <c r="J46" s="775"/>
      <c r="K46" s="775"/>
      <c r="L46" s="775"/>
      <c r="M46" s="775"/>
      <c r="N46" s="775"/>
      <c r="O46" s="775"/>
      <c r="P46" s="5"/>
    </row>
    <row r="47" spans="2:16" ht="23.25" customHeight="1" x14ac:dyDescent="0.35">
      <c r="B47" s="4"/>
      <c r="C47" s="775"/>
      <c r="D47" s="775"/>
      <c r="E47" s="775"/>
      <c r="F47" s="775"/>
      <c r="G47" s="775"/>
      <c r="H47" s="775"/>
      <c r="I47" s="775"/>
      <c r="J47" s="775"/>
      <c r="K47" s="775"/>
      <c r="L47" s="775"/>
      <c r="M47" s="775"/>
      <c r="N47" s="775"/>
      <c r="O47" s="775"/>
      <c r="P47" s="5"/>
    </row>
    <row r="48" spans="2:16" ht="23.25" customHeight="1" x14ac:dyDescent="0.35">
      <c r="B48" s="4"/>
      <c r="C48" s="775"/>
      <c r="D48" s="775"/>
      <c r="E48" s="775"/>
      <c r="F48" s="775"/>
      <c r="G48" s="775"/>
      <c r="H48" s="775"/>
      <c r="I48" s="775"/>
      <c r="J48" s="775"/>
      <c r="K48" s="775"/>
      <c r="L48" s="775"/>
      <c r="M48" s="775"/>
      <c r="N48" s="775"/>
      <c r="O48" s="775"/>
      <c r="P48" s="5"/>
    </row>
    <row r="49" spans="2:16" ht="15" customHeight="1" x14ac:dyDescent="0.35">
      <c r="B49" s="4"/>
      <c r="C49" s="776"/>
      <c r="D49" s="776"/>
      <c r="E49" s="776"/>
      <c r="F49" s="776"/>
      <c r="G49" s="776"/>
      <c r="H49" s="776"/>
      <c r="I49" s="776"/>
      <c r="J49" s="776"/>
      <c r="K49" s="776"/>
      <c r="L49" s="776"/>
      <c r="M49" s="776"/>
      <c r="N49" s="776"/>
      <c r="O49" s="776"/>
      <c r="P49" s="5"/>
    </row>
    <row r="50" spans="2:16" ht="15" thickBot="1" x14ac:dyDescent="0.4">
      <c r="B50" s="6"/>
      <c r="C50" s="14"/>
      <c r="D50" s="14"/>
      <c r="E50" s="14"/>
      <c r="F50" s="14"/>
      <c r="G50" s="14"/>
      <c r="H50" s="14"/>
      <c r="I50" s="14"/>
      <c r="J50" s="14"/>
      <c r="K50" s="14"/>
      <c r="L50" s="14"/>
      <c r="M50" s="14"/>
      <c r="N50" s="14"/>
      <c r="O50" s="14"/>
      <c r="P50" s="8"/>
    </row>
  </sheetData>
  <mergeCells count="4">
    <mergeCell ref="C37:O41"/>
    <mergeCell ref="C42:O44"/>
    <mergeCell ref="C46:O48"/>
    <mergeCell ref="C49:O4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43"/>
  <sheetViews>
    <sheetView showGridLines="0" zoomScale="73" zoomScaleNormal="73" workbookViewId="0">
      <selection activeCell="A13" sqref="A13"/>
    </sheetView>
  </sheetViews>
  <sheetFormatPr baseColWidth="10" defaultColWidth="20.54296875" defaultRowHeight="12.75" customHeight="1" x14ac:dyDescent="0.35"/>
  <cols>
    <col min="1" max="1" width="5.1796875" style="438" customWidth="1"/>
    <col min="2" max="2" width="14.1796875" style="228" customWidth="1"/>
    <col min="3" max="3" width="37.26953125" style="228" customWidth="1"/>
    <col min="4" max="4" width="9.1796875" style="228" customWidth="1"/>
    <col min="5" max="5" width="10.1796875" style="228" customWidth="1"/>
    <col min="6" max="6" width="10" style="228" customWidth="1"/>
    <col min="7" max="7" width="10.453125" style="228" customWidth="1"/>
    <col min="8" max="8" width="9.81640625" style="228" customWidth="1"/>
    <col min="9" max="9" width="10.26953125" style="228" customWidth="1"/>
    <col min="10" max="11" width="11" style="228" customWidth="1"/>
    <col min="12" max="12" width="11.54296875" style="228" customWidth="1"/>
    <col min="13" max="13" width="10.81640625" style="228" customWidth="1"/>
    <col min="14" max="14" width="9" style="228" customWidth="1"/>
    <col min="15" max="15" width="10" style="228" customWidth="1"/>
    <col min="16" max="16" width="9.81640625" style="228" customWidth="1"/>
    <col min="17" max="17" width="9.453125" style="228" customWidth="1"/>
    <col min="18" max="18" width="12.1796875" style="228" customWidth="1"/>
    <col min="19" max="19" width="9.54296875" style="228" customWidth="1"/>
    <col min="20" max="20" width="10.7265625" style="228" customWidth="1"/>
    <col min="21" max="21" width="21.54296875" style="228" customWidth="1"/>
    <col min="22" max="22" width="29.26953125" style="228" customWidth="1"/>
    <col min="23" max="23" width="20.54296875" style="228" customWidth="1"/>
    <col min="24" max="24" width="23.26953125" style="228" customWidth="1"/>
    <col min="25" max="25" width="24.26953125" style="228" customWidth="1"/>
    <col min="26" max="36" width="20.54296875" style="229" customWidth="1"/>
    <col min="37" max="37" width="26.81640625" style="229" customWidth="1"/>
    <col min="38" max="39" width="20.54296875" style="229" customWidth="1"/>
    <col min="40" max="40" width="33.1796875" style="229" customWidth="1"/>
    <col min="41" max="41" width="36.81640625" style="229" customWidth="1"/>
    <col min="42" max="42" width="26.54296875" style="229" customWidth="1"/>
    <col min="43" max="43" width="26.7265625" style="229" customWidth="1"/>
    <col min="44" max="48" width="20.54296875" style="229" customWidth="1"/>
    <col min="49" max="49" width="61.1796875" style="229" customWidth="1"/>
    <col min="50" max="50" width="33.7265625" style="228" customWidth="1"/>
    <col min="51" max="54" width="20.54296875" style="228" customWidth="1"/>
    <col min="55" max="55" width="8.7265625" style="228" customWidth="1"/>
    <col min="56" max="56" width="9" style="228" customWidth="1"/>
    <col min="57" max="57" width="39" style="228" customWidth="1"/>
    <col min="58" max="58" width="32.1796875" style="228" customWidth="1"/>
    <col min="59" max="59" width="17" style="228" customWidth="1"/>
    <col min="60" max="60" width="16" style="228" customWidth="1"/>
    <col min="61" max="61" width="51.54296875" style="228" customWidth="1"/>
    <col min="62" max="62" width="36" style="228" customWidth="1"/>
    <col min="63" max="251" width="20.54296875" style="228" customWidth="1"/>
    <col min="252" max="16384" width="20.54296875" style="438"/>
  </cols>
  <sheetData>
    <row r="1" spans="1:62" ht="12.75" customHeight="1" thickBot="1" x14ac:dyDescent="0.4"/>
    <row r="2" spans="1:62" ht="18.75" customHeight="1" thickBot="1" x14ac:dyDescent="0.4">
      <c r="B2" s="804"/>
      <c r="C2" s="792" t="s">
        <v>7</v>
      </c>
      <c r="D2" s="793"/>
      <c r="E2" s="793"/>
      <c r="F2" s="793"/>
      <c r="G2" s="793"/>
      <c r="H2" s="793"/>
      <c r="I2" s="793"/>
      <c r="J2" s="793"/>
      <c r="K2" s="793"/>
      <c r="L2" s="793"/>
      <c r="M2" s="793"/>
      <c r="N2" s="793"/>
      <c r="O2" s="793"/>
      <c r="P2" s="793"/>
      <c r="Q2" s="794"/>
      <c r="R2" s="798" t="s">
        <v>8</v>
      </c>
      <c r="S2" s="799"/>
      <c r="T2" s="799"/>
      <c r="U2" s="799"/>
      <c r="V2" s="799"/>
      <c r="W2" s="799"/>
      <c r="X2" s="799"/>
      <c r="Y2" s="799"/>
      <c r="Z2" s="799"/>
      <c r="AA2" s="799"/>
      <c r="AB2" s="799"/>
      <c r="AC2" s="799"/>
      <c r="AD2" s="799"/>
      <c r="AE2" s="799"/>
      <c r="AF2" s="799"/>
      <c r="AG2" s="799"/>
      <c r="AH2" s="799"/>
      <c r="AI2" s="800"/>
      <c r="AJ2" s="813" t="s">
        <v>9</v>
      </c>
      <c r="AK2" s="814"/>
      <c r="AL2" s="814"/>
      <c r="AM2" s="814"/>
      <c r="AN2" s="814"/>
      <c r="AO2" s="814"/>
      <c r="AP2" s="814"/>
      <c r="AQ2" s="814"/>
      <c r="AR2" s="814"/>
      <c r="AS2" s="814"/>
      <c r="AT2" s="814"/>
      <c r="AU2" s="815"/>
      <c r="AV2" s="777" t="s">
        <v>10</v>
      </c>
      <c r="AW2" s="778"/>
      <c r="AX2" s="778"/>
      <c r="AY2" s="778"/>
      <c r="AZ2" s="778"/>
      <c r="BA2" s="778"/>
      <c r="BB2" s="778"/>
      <c r="BC2" s="778"/>
      <c r="BD2" s="778"/>
      <c r="BE2" s="778"/>
      <c r="BF2" s="778"/>
      <c r="BG2" s="778"/>
      <c r="BH2" s="778"/>
      <c r="BI2" s="778"/>
      <c r="BJ2" s="779"/>
    </row>
    <row r="3" spans="1:62" ht="15" customHeight="1" thickBot="1" x14ac:dyDescent="0.4">
      <c r="B3" s="805"/>
      <c r="C3" s="807"/>
      <c r="D3" s="808"/>
      <c r="E3" s="808"/>
      <c r="F3" s="808"/>
      <c r="G3" s="808"/>
      <c r="H3" s="808"/>
      <c r="I3" s="808"/>
      <c r="J3" s="808"/>
      <c r="K3" s="808"/>
      <c r="L3" s="808"/>
      <c r="M3" s="808"/>
      <c r="N3" s="808"/>
      <c r="O3" s="808"/>
      <c r="P3" s="808"/>
      <c r="Q3" s="809"/>
      <c r="R3" s="810"/>
      <c r="S3" s="811"/>
      <c r="T3" s="811"/>
      <c r="U3" s="811"/>
      <c r="V3" s="811"/>
      <c r="W3" s="811"/>
      <c r="X3" s="811"/>
      <c r="Y3" s="811"/>
      <c r="Z3" s="811"/>
      <c r="AA3" s="811"/>
      <c r="AB3" s="811"/>
      <c r="AC3" s="811"/>
      <c r="AD3" s="811"/>
      <c r="AE3" s="811"/>
      <c r="AF3" s="811"/>
      <c r="AG3" s="811"/>
      <c r="AH3" s="811"/>
      <c r="AI3" s="812"/>
      <c r="AJ3" s="813" t="s">
        <v>11</v>
      </c>
      <c r="AK3" s="814"/>
      <c r="AL3" s="814"/>
      <c r="AM3" s="814"/>
      <c r="AN3" s="814"/>
      <c r="AO3" s="814"/>
      <c r="AP3" s="814"/>
      <c r="AQ3" s="814"/>
      <c r="AR3" s="814"/>
      <c r="AS3" s="814"/>
      <c r="AT3" s="814"/>
      <c r="AU3" s="815"/>
      <c r="AV3" s="780">
        <v>3</v>
      </c>
      <c r="AW3" s="781"/>
      <c r="AX3" s="781"/>
      <c r="AY3" s="781"/>
      <c r="AZ3" s="781"/>
      <c r="BA3" s="781"/>
      <c r="BB3" s="781"/>
      <c r="BC3" s="781"/>
      <c r="BD3" s="781"/>
      <c r="BE3" s="781"/>
      <c r="BF3" s="781"/>
      <c r="BG3" s="781"/>
      <c r="BH3" s="781"/>
      <c r="BI3" s="781"/>
      <c r="BJ3" s="782"/>
    </row>
    <row r="4" spans="1:62" ht="22.5" customHeight="1" thickBot="1" x14ac:dyDescent="0.4">
      <c r="B4" s="805"/>
      <c r="C4" s="795"/>
      <c r="D4" s="796"/>
      <c r="E4" s="796"/>
      <c r="F4" s="796"/>
      <c r="G4" s="796"/>
      <c r="H4" s="796"/>
      <c r="I4" s="796"/>
      <c r="J4" s="796"/>
      <c r="K4" s="796"/>
      <c r="L4" s="796"/>
      <c r="M4" s="796"/>
      <c r="N4" s="796"/>
      <c r="O4" s="796"/>
      <c r="P4" s="796"/>
      <c r="Q4" s="797"/>
      <c r="R4" s="801"/>
      <c r="S4" s="802"/>
      <c r="T4" s="802"/>
      <c r="U4" s="802"/>
      <c r="V4" s="802"/>
      <c r="W4" s="802"/>
      <c r="X4" s="802"/>
      <c r="Y4" s="802"/>
      <c r="Z4" s="802"/>
      <c r="AA4" s="802"/>
      <c r="AB4" s="802"/>
      <c r="AC4" s="802"/>
      <c r="AD4" s="802"/>
      <c r="AE4" s="802"/>
      <c r="AF4" s="802"/>
      <c r="AG4" s="802"/>
      <c r="AH4" s="802"/>
      <c r="AI4" s="803"/>
      <c r="AJ4" s="813" t="s">
        <v>12</v>
      </c>
      <c r="AK4" s="814"/>
      <c r="AL4" s="814"/>
      <c r="AM4" s="814"/>
      <c r="AN4" s="814"/>
      <c r="AO4" s="814"/>
      <c r="AP4" s="814"/>
      <c r="AQ4" s="814"/>
      <c r="AR4" s="814"/>
      <c r="AS4" s="814"/>
      <c r="AT4" s="814"/>
      <c r="AU4" s="815"/>
      <c r="AV4" s="783">
        <v>42741</v>
      </c>
      <c r="AW4" s="784"/>
      <c r="AX4" s="784"/>
      <c r="AY4" s="784"/>
      <c r="AZ4" s="784"/>
      <c r="BA4" s="784"/>
      <c r="BB4" s="784"/>
      <c r="BC4" s="784"/>
      <c r="BD4" s="784"/>
      <c r="BE4" s="784"/>
      <c r="BF4" s="784"/>
      <c r="BG4" s="784"/>
      <c r="BH4" s="784"/>
      <c r="BI4" s="784"/>
      <c r="BJ4" s="785"/>
    </row>
    <row r="5" spans="1:62" ht="22.5" customHeight="1" x14ac:dyDescent="0.35">
      <c r="B5" s="805"/>
      <c r="C5" s="792" t="s">
        <v>13</v>
      </c>
      <c r="D5" s="793"/>
      <c r="E5" s="793"/>
      <c r="F5" s="793"/>
      <c r="G5" s="793"/>
      <c r="H5" s="793"/>
      <c r="I5" s="793"/>
      <c r="J5" s="793"/>
      <c r="K5" s="793"/>
      <c r="L5" s="793"/>
      <c r="M5" s="793"/>
      <c r="N5" s="793"/>
      <c r="O5" s="793"/>
      <c r="P5" s="793"/>
      <c r="Q5" s="794"/>
      <c r="R5" s="798" t="s">
        <v>14</v>
      </c>
      <c r="S5" s="799"/>
      <c r="T5" s="799"/>
      <c r="U5" s="799"/>
      <c r="V5" s="799"/>
      <c r="W5" s="799"/>
      <c r="X5" s="799"/>
      <c r="Y5" s="799"/>
      <c r="Z5" s="799"/>
      <c r="AA5" s="799"/>
      <c r="AB5" s="799"/>
      <c r="AC5" s="799"/>
      <c r="AD5" s="799"/>
      <c r="AE5" s="799"/>
      <c r="AF5" s="799"/>
      <c r="AG5" s="799"/>
      <c r="AH5" s="799"/>
      <c r="AI5" s="800"/>
      <c r="AJ5" s="792" t="s">
        <v>15</v>
      </c>
      <c r="AK5" s="793"/>
      <c r="AL5" s="793"/>
      <c r="AM5" s="793"/>
      <c r="AN5" s="793"/>
      <c r="AO5" s="793"/>
      <c r="AP5" s="793"/>
      <c r="AQ5" s="793"/>
      <c r="AR5" s="793"/>
      <c r="AS5" s="793"/>
      <c r="AT5" s="793"/>
      <c r="AU5" s="794"/>
      <c r="AV5" s="786" t="s">
        <v>16</v>
      </c>
      <c r="AW5" s="787"/>
      <c r="AX5" s="787"/>
      <c r="AY5" s="787"/>
      <c r="AZ5" s="787"/>
      <c r="BA5" s="787"/>
      <c r="BB5" s="787"/>
      <c r="BC5" s="787"/>
      <c r="BD5" s="787"/>
      <c r="BE5" s="787"/>
      <c r="BF5" s="787"/>
      <c r="BG5" s="787"/>
      <c r="BH5" s="787"/>
      <c r="BI5" s="787"/>
      <c r="BJ5" s="788"/>
    </row>
    <row r="6" spans="1:62" ht="16.5" customHeight="1" thickBot="1" x14ac:dyDescent="0.4">
      <c r="B6" s="806"/>
      <c r="C6" s="795"/>
      <c r="D6" s="796"/>
      <c r="E6" s="796"/>
      <c r="F6" s="796"/>
      <c r="G6" s="796"/>
      <c r="H6" s="796"/>
      <c r="I6" s="796"/>
      <c r="J6" s="796"/>
      <c r="K6" s="796"/>
      <c r="L6" s="796"/>
      <c r="M6" s="796"/>
      <c r="N6" s="796"/>
      <c r="O6" s="796"/>
      <c r="P6" s="796"/>
      <c r="Q6" s="797"/>
      <c r="R6" s="801"/>
      <c r="S6" s="802"/>
      <c r="T6" s="802"/>
      <c r="U6" s="802"/>
      <c r="V6" s="802"/>
      <c r="W6" s="802"/>
      <c r="X6" s="802"/>
      <c r="Y6" s="802"/>
      <c r="Z6" s="802"/>
      <c r="AA6" s="802"/>
      <c r="AB6" s="802"/>
      <c r="AC6" s="802"/>
      <c r="AD6" s="802"/>
      <c r="AE6" s="802"/>
      <c r="AF6" s="802"/>
      <c r="AG6" s="802"/>
      <c r="AH6" s="802"/>
      <c r="AI6" s="803"/>
      <c r="AJ6" s="795"/>
      <c r="AK6" s="796"/>
      <c r="AL6" s="796"/>
      <c r="AM6" s="796"/>
      <c r="AN6" s="796"/>
      <c r="AO6" s="796"/>
      <c r="AP6" s="796"/>
      <c r="AQ6" s="796"/>
      <c r="AR6" s="796"/>
      <c r="AS6" s="796"/>
      <c r="AT6" s="796"/>
      <c r="AU6" s="797"/>
      <c r="AV6" s="789"/>
      <c r="AW6" s="790"/>
      <c r="AX6" s="790"/>
      <c r="AY6" s="790"/>
      <c r="AZ6" s="790"/>
      <c r="BA6" s="790"/>
      <c r="BB6" s="790"/>
      <c r="BC6" s="790"/>
      <c r="BD6" s="790"/>
      <c r="BE6" s="790"/>
      <c r="BF6" s="790"/>
      <c r="BG6" s="790"/>
      <c r="BH6" s="790"/>
      <c r="BI6" s="790"/>
      <c r="BJ6" s="791"/>
    </row>
    <row r="7" spans="1:62" s="230" customFormat="1" ht="27.75" customHeight="1" x14ac:dyDescent="0.35">
      <c r="B7" s="820" t="s">
        <v>17</v>
      </c>
      <c r="C7" s="821"/>
      <c r="D7" s="822" t="s">
        <v>18</v>
      </c>
      <c r="E7" s="822"/>
      <c r="F7" s="822"/>
      <c r="G7" s="822"/>
      <c r="H7" s="822"/>
      <c r="I7" s="822"/>
      <c r="J7" s="822"/>
      <c r="K7" s="822"/>
      <c r="L7" s="822"/>
      <c r="M7" s="822"/>
      <c r="N7" s="822"/>
      <c r="O7" s="822"/>
      <c r="P7" s="822"/>
      <c r="Q7" s="822"/>
      <c r="R7" s="822"/>
      <c r="S7" s="822"/>
      <c r="T7" s="822"/>
      <c r="U7" s="822"/>
      <c r="V7" s="822"/>
      <c r="W7" s="822"/>
      <c r="X7" s="822"/>
      <c r="Y7" s="822"/>
      <c r="Z7" s="822"/>
      <c r="AA7" s="823" t="s">
        <v>19</v>
      </c>
      <c r="AB7" s="823"/>
      <c r="AC7" s="824" t="s">
        <v>20</v>
      </c>
      <c r="AD7" s="824"/>
      <c r="AE7" s="824"/>
      <c r="AF7" s="824"/>
      <c r="AG7" s="824"/>
      <c r="AH7" s="824"/>
      <c r="AI7" s="824"/>
      <c r="AJ7" s="824"/>
      <c r="AK7" s="823" t="s">
        <v>21</v>
      </c>
      <c r="AL7" s="823"/>
      <c r="AM7" s="833" t="s">
        <v>22</v>
      </c>
      <c r="AN7" s="833"/>
      <c r="AO7" s="833"/>
      <c r="AP7" s="833"/>
      <c r="AQ7" s="833"/>
      <c r="AR7" s="833"/>
      <c r="AS7" s="833"/>
      <c r="AT7" s="833"/>
      <c r="AU7" s="825"/>
      <c r="AV7" s="825"/>
      <c r="AW7" s="825"/>
      <c r="AX7" s="825"/>
      <c r="AY7" s="825"/>
      <c r="AZ7" s="825"/>
      <c r="BA7" s="825"/>
      <c r="BB7" s="825"/>
      <c r="BC7" s="825"/>
      <c r="BD7" s="825"/>
      <c r="BE7" s="825"/>
      <c r="BF7" s="825"/>
      <c r="BG7" s="825"/>
      <c r="BH7" s="825"/>
      <c r="BI7" s="825"/>
      <c r="BJ7" s="826"/>
    </row>
    <row r="8" spans="1:62" s="230" customFormat="1" ht="33" customHeight="1" x14ac:dyDescent="0.35">
      <c r="B8" s="827" t="s">
        <v>23</v>
      </c>
      <c r="C8" s="828"/>
      <c r="D8" s="834" t="s">
        <v>24</v>
      </c>
      <c r="E8" s="835"/>
      <c r="F8" s="835"/>
      <c r="G8" s="835"/>
      <c r="H8" s="835"/>
      <c r="I8" s="835"/>
      <c r="J8" s="835"/>
      <c r="K8" s="835"/>
      <c r="L8" s="835"/>
      <c r="M8" s="835"/>
      <c r="N8" s="835"/>
      <c r="O8" s="835"/>
      <c r="P8" s="835"/>
      <c r="Q8" s="835"/>
      <c r="R8" s="835"/>
      <c r="S8" s="835"/>
      <c r="T8" s="835"/>
      <c r="U8" s="835"/>
      <c r="V8" s="835"/>
      <c r="W8" s="835"/>
      <c r="X8" s="835"/>
      <c r="Y8" s="835"/>
      <c r="Z8" s="835"/>
      <c r="AA8" s="835"/>
      <c r="AB8" s="835"/>
      <c r="AC8" s="835"/>
      <c r="AD8" s="835"/>
      <c r="AE8" s="835"/>
      <c r="AF8" s="835"/>
      <c r="AG8" s="835"/>
      <c r="AH8" s="835"/>
      <c r="AI8" s="835"/>
      <c r="AJ8" s="835"/>
      <c r="AK8" s="835"/>
      <c r="AL8" s="836"/>
      <c r="AM8" s="740" t="s">
        <v>25</v>
      </c>
      <c r="AN8" s="837"/>
      <c r="AO8" s="838"/>
      <c r="AP8" s="838"/>
      <c r="AQ8" s="838"/>
      <c r="AR8" s="838"/>
      <c r="AS8" s="838"/>
      <c r="AT8" s="838"/>
      <c r="AU8" s="825"/>
      <c r="AV8" s="825"/>
      <c r="AW8" s="825"/>
      <c r="AX8" s="825"/>
      <c r="AY8" s="825"/>
      <c r="AZ8" s="825"/>
      <c r="BA8" s="825"/>
      <c r="BB8" s="825"/>
      <c r="BC8" s="825"/>
      <c r="BD8" s="825"/>
      <c r="BE8" s="825"/>
      <c r="BF8" s="825"/>
      <c r="BG8" s="825"/>
      <c r="BH8" s="825"/>
      <c r="BI8" s="825"/>
      <c r="BJ8" s="826"/>
    </row>
    <row r="9" spans="1:62" s="230" customFormat="1" ht="27.75" customHeight="1" x14ac:dyDescent="0.35">
      <c r="B9" s="839" t="s">
        <v>26</v>
      </c>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2" t="s">
        <v>27</v>
      </c>
      <c r="AV9" s="843"/>
      <c r="AW9" s="843"/>
      <c r="AX9" s="843"/>
      <c r="AY9" s="843"/>
      <c r="AZ9" s="843"/>
      <c r="BA9" s="843"/>
      <c r="BB9" s="843"/>
      <c r="BC9" s="843"/>
      <c r="BD9" s="843"/>
      <c r="BE9" s="843"/>
      <c r="BF9" s="843"/>
      <c r="BG9" s="843"/>
      <c r="BH9" s="843"/>
      <c r="BI9" s="843"/>
      <c r="BJ9" s="844"/>
    </row>
    <row r="10" spans="1:62" s="230" customFormat="1" ht="25.5" customHeight="1" x14ac:dyDescent="0.35">
      <c r="B10" s="841"/>
      <c r="C10" s="829"/>
      <c r="D10" s="829"/>
      <c r="E10" s="829" t="s">
        <v>28</v>
      </c>
      <c r="F10" s="829"/>
      <c r="G10" s="829"/>
      <c r="H10" s="829"/>
      <c r="I10" s="829"/>
      <c r="J10" s="829"/>
      <c r="K10" s="829"/>
      <c r="L10" s="829"/>
      <c r="M10" s="829"/>
      <c r="N10" s="829"/>
      <c r="O10" s="829"/>
      <c r="P10" s="829"/>
      <c r="Q10" s="829"/>
      <c r="R10" s="829"/>
      <c r="S10" s="829"/>
      <c r="T10" s="829"/>
      <c r="U10" s="829" t="s">
        <v>29</v>
      </c>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9"/>
      <c r="AS10" s="829"/>
      <c r="AT10" s="829"/>
      <c r="AU10" s="851"/>
      <c r="AV10" s="851"/>
      <c r="AW10" s="851"/>
      <c r="AX10" s="851"/>
      <c r="AY10" s="851"/>
      <c r="AZ10" s="851"/>
      <c r="BA10" s="851"/>
      <c r="BB10" s="851"/>
      <c r="BC10" s="851"/>
      <c r="BD10" s="851"/>
      <c r="BE10" s="851"/>
      <c r="BF10" s="851"/>
      <c r="BG10" s="851"/>
      <c r="BH10" s="851"/>
      <c r="BI10" s="851"/>
      <c r="BJ10" s="852"/>
    </row>
    <row r="11" spans="1:62" s="177" customFormat="1" ht="74.25" customHeight="1" x14ac:dyDescent="0.35">
      <c r="B11" s="829" t="s">
        <v>30</v>
      </c>
      <c r="C11" s="829" t="s">
        <v>31</v>
      </c>
      <c r="D11" s="829" t="s">
        <v>32</v>
      </c>
      <c r="E11" s="829" t="s">
        <v>33</v>
      </c>
      <c r="F11" s="829"/>
      <c r="G11" s="829"/>
      <c r="H11" s="829" t="s">
        <v>34</v>
      </c>
      <c r="I11" s="829"/>
      <c r="J11" s="829"/>
      <c r="K11" s="829" t="s">
        <v>35</v>
      </c>
      <c r="L11" s="829"/>
      <c r="M11" s="829"/>
      <c r="N11" s="829" t="s">
        <v>36</v>
      </c>
      <c r="O11" s="829"/>
      <c r="P11" s="829"/>
      <c r="Q11" s="829" t="s">
        <v>37</v>
      </c>
      <c r="R11" s="829"/>
      <c r="S11" s="829"/>
      <c r="T11" s="178" t="s">
        <v>38</v>
      </c>
      <c r="U11" s="829" t="s">
        <v>39</v>
      </c>
      <c r="V11" s="830" t="s">
        <v>40</v>
      </c>
      <c r="W11" s="829" t="s">
        <v>41</v>
      </c>
      <c r="X11" s="829" t="s">
        <v>42</v>
      </c>
      <c r="Y11" s="829"/>
      <c r="Z11" s="845" t="s">
        <v>43</v>
      </c>
      <c r="AA11" s="829" t="s">
        <v>44</v>
      </c>
      <c r="AB11" s="829" t="s">
        <v>45</v>
      </c>
      <c r="AC11" s="829" t="s">
        <v>46</v>
      </c>
      <c r="AD11" s="829" t="s">
        <v>47</v>
      </c>
      <c r="AE11" s="829" t="s">
        <v>48</v>
      </c>
      <c r="AF11" s="829" t="s">
        <v>49</v>
      </c>
      <c r="AG11" s="829"/>
      <c r="AH11" s="829"/>
      <c r="AI11" s="829" t="s">
        <v>50</v>
      </c>
      <c r="AJ11" s="829" t="s">
        <v>51</v>
      </c>
      <c r="AK11" s="847" t="s">
        <v>52</v>
      </c>
      <c r="AL11" s="848"/>
      <c r="AM11" s="848"/>
      <c r="AN11" s="848"/>
      <c r="AO11" s="848"/>
      <c r="AP11" s="848"/>
      <c r="AQ11" s="849"/>
      <c r="AR11" s="818" t="s">
        <v>53</v>
      </c>
      <c r="AS11" s="829" t="s">
        <v>54</v>
      </c>
      <c r="AT11" s="829" t="s">
        <v>55</v>
      </c>
      <c r="AU11" s="850" t="s">
        <v>56</v>
      </c>
      <c r="AV11" s="816" t="s">
        <v>56</v>
      </c>
      <c r="AW11" s="816" t="s">
        <v>56</v>
      </c>
      <c r="AX11" s="816" t="s">
        <v>56</v>
      </c>
      <c r="AY11" s="816" t="s">
        <v>57</v>
      </c>
      <c r="AZ11" s="816" t="s">
        <v>56</v>
      </c>
      <c r="BA11" s="816" t="s">
        <v>56</v>
      </c>
      <c r="BB11" s="816" t="s">
        <v>56</v>
      </c>
      <c r="BC11" s="816" t="s">
        <v>58</v>
      </c>
      <c r="BD11" s="816" t="s">
        <v>58</v>
      </c>
      <c r="BE11" s="816" t="s">
        <v>58</v>
      </c>
      <c r="BF11" s="816" t="s">
        <v>58</v>
      </c>
      <c r="BG11" s="816" t="s">
        <v>59</v>
      </c>
      <c r="BH11" s="816" t="s">
        <v>58</v>
      </c>
      <c r="BI11" s="816" t="s">
        <v>58</v>
      </c>
      <c r="BJ11" s="817" t="s">
        <v>58</v>
      </c>
    </row>
    <row r="12" spans="1:62" s="177" customFormat="1" ht="43.5" customHeight="1" x14ac:dyDescent="0.35">
      <c r="B12" s="829"/>
      <c r="C12" s="829"/>
      <c r="D12" s="829"/>
      <c r="E12" s="277" t="s">
        <v>60</v>
      </c>
      <c r="F12" s="277" t="s">
        <v>61</v>
      </c>
      <c r="G12" s="277" t="s">
        <v>62</v>
      </c>
      <c r="H12" s="277" t="s">
        <v>60</v>
      </c>
      <c r="I12" s="277" t="s">
        <v>61</v>
      </c>
      <c r="J12" s="277" t="s">
        <v>62</v>
      </c>
      <c r="K12" s="277" t="s">
        <v>60</v>
      </c>
      <c r="L12" s="277" t="s">
        <v>61</v>
      </c>
      <c r="M12" s="277" t="s">
        <v>62</v>
      </c>
      <c r="N12" s="277" t="s">
        <v>60</v>
      </c>
      <c r="O12" s="277" t="s">
        <v>61</v>
      </c>
      <c r="P12" s="277" t="s">
        <v>62</v>
      </c>
      <c r="Q12" s="277" t="s">
        <v>60</v>
      </c>
      <c r="R12" s="277" t="s">
        <v>61</v>
      </c>
      <c r="S12" s="277" t="s">
        <v>62</v>
      </c>
      <c r="T12" s="456">
        <f>SUM(T13:T20)</f>
        <v>0.33493030303030313</v>
      </c>
      <c r="U12" s="829"/>
      <c r="V12" s="831"/>
      <c r="W12" s="832"/>
      <c r="X12" s="180" t="s">
        <v>63</v>
      </c>
      <c r="Y12" s="180" t="s">
        <v>64</v>
      </c>
      <c r="Z12" s="846"/>
      <c r="AA12" s="832"/>
      <c r="AB12" s="832"/>
      <c r="AC12" s="832"/>
      <c r="AD12" s="832"/>
      <c r="AE12" s="829"/>
      <c r="AF12" s="277" t="s">
        <v>65</v>
      </c>
      <c r="AG12" s="277" t="s">
        <v>66</v>
      </c>
      <c r="AH12" s="421" t="s">
        <v>67</v>
      </c>
      <c r="AI12" s="829"/>
      <c r="AJ12" s="832"/>
      <c r="AK12" s="181" t="s">
        <v>68</v>
      </c>
      <c r="AL12" s="181" t="s">
        <v>69</v>
      </c>
      <c r="AM12" s="181" t="s">
        <v>70</v>
      </c>
      <c r="AN12" s="182">
        <v>44907</v>
      </c>
      <c r="AO12" s="181" t="s">
        <v>71</v>
      </c>
      <c r="AP12" s="181" t="s">
        <v>72</v>
      </c>
      <c r="AQ12" s="181" t="s">
        <v>73</v>
      </c>
      <c r="AR12" s="819"/>
      <c r="AS12" s="832"/>
      <c r="AT12" s="832"/>
      <c r="AU12" s="183" t="s">
        <v>74</v>
      </c>
      <c r="AV12" s="184" t="s">
        <v>75</v>
      </c>
      <c r="AW12" s="184" t="s">
        <v>76</v>
      </c>
      <c r="AX12" s="184" t="s">
        <v>77</v>
      </c>
      <c r="AY12" s="184" t="s">
        <v>74</v>
      </c>
      <c r="AZ12" s="184" t="s">
        <v>75</v>
      </c>
      <c r="BA12" s="184" t="s">
        <v>76</v>
      </c>
      <c r="BB12" s="184" t="s">
        <v>77</v>
      </c>
      <c r="BC12" s="184" t="s">
        <v>74</v>
      </c>
      <c r="BD12" s="184" t="s">
        <v>75</v>
      </c>
      <c r="BE12" s="184" t="s">
        <v>76</v>
      </c>
      <c r="BF12" s="184" t="s">
        <v>77</v>
      </c>
      <c r="BG12" s="184" t="s">
        <v>74</v>
      </c>
      <c r="BH12" s="184" t="s">
        <v>75</v>
      </c>
      <c r="BI12" s="184" t="s">
        <v>76</v>
      </c>
      <c r="BJ12" s="185" t="s">
        <v>78</v>
      </c>
    </row>
    <row r="13" spans="1:62" s="230" customFormat="1" ht="232" x14ac:dyDescent="0.35">
      <c r="A13" s="271" t="s">
        <v>79</v>
      </c>
      <c r="B13" s="457">
        <v>1</v>
      </c>
      <c r="C13" s="454" t="s">
        <v>80</v>
      </c>
      <c r="D13" s="241">
        <v>0.2</v>
      </c>
      <c r="E13" s="439">
        <v>2</v>
      </c>
      <c r="F13" s="439">
        <v>2</v>
      </c>
      <c r="G13" s="52">
        <f t="shared" ref="G13:G18" si="0">F13/E13</f>
        <v>1</v>
      </c>
      <c r="H13" s="441">
        <v>2</v>
      </c>
      <c r="I13" s="238"/>
      <c r="J13" s="52">
        <v>0</v>
      </c>
      <c r="K13" s="441">
        <v>2</v>
      </c>
      <c r="L13" s="238"/>
      <c r="M13" s="52">
        <v>0</v>
      </c>
      <c r="N13" s="441">
        <v>2</v>
      </c>
      <c r="O13" s="238"/>
      <c r="P13" s="52">
        <v>0</v>
      </c>
      <c r="Q13" s="123">
        <f t="shared" ref="Q13:R17" si="1">SUM(E13,H13,K13,N13)</f>
        <v>8</v>
      </c>
      <c r="R13" s="189">
        <f t="shared" si="1"/>
        <v>2</v>
      </c>
      <c r="S13" s="52">
        <f>IF((IF(ISERROR(R13/Q13),0,(R13/Q13)))&gt;1,1,(IF(ISERROR(R13/Q13),0,(R13/Q13))))</f>
        <v>0.25</v>
      </c>
      <c r="T13" s="196">
        <f>S13*D13</f>
        <v>0.05</v>
      </c>
      <c r="U13" s="248" t="s">
        <v>81</v>
      </c>
      <c r="V13" s="455" t="s">
        <v>80</v>
      </c>
      <c r="W13" s="248" t="s">
        <v>82</v>
      </c>
      <c r="X13" s="440" t="s">
        <v>83</v>
      </c>
      <c r="Y13" s="440" t="s">
        <v>84</v>
      </c>
      <c r="Z13" s="239" t="s">
        <v>85</v>
      </c>
      <c r="AA13" s="440" t="s">
        <v>86</v>
      </c>
      <c r="AB13" s="239" t="s">
        <v>87</v>
      </c>
      <c r="AC13" s="239" t="s">
        <v>88</v>
      </c>
      <c r="AD13" s="239" t="s">
        <v>89</v>
      </c>
      <c r="AE13" s="240" t="s">
        <v>90</v>
      </c>
      <c r="AF13" s="442" t="s">
        <v>91</v>
      </c>
      <c r="AG13" s="442">
        <v>2023</v>
      </c>
      <c r="AH13" s="443">
        <v>2022</v>
      </c>
      <c r="AI13" s="240" t="s">
        <v>92</v>
      </c>
      <c r="AJ13" s="239" t="s">
        <v>93</v>
      </c>
      <c r="AK13" s="270" t="s">
        <v>94</v>
      </c>
      <c r="AL13" s="444">
        <v>3</v>
      </c>
      <c r="AM13" s="444" t="s">
        <v>95</v>
      </c>
      <c r="AN13" s="442" t="s">
        <v>96</v>
      </c>
      <c r="AO13" s="445" t="s">
        <v>97</v>
      </c>
      <c r="AP13" s="445" t="s">
        <v>98</v>
      </c>
      <c r="AQ13" s="446" t="s">
        <v>99</v>
      </c>
      <c r="AR13" s="248" t="s">
        <v>100</v>
      </c>
      <c r="AS13" s="248"/>
      <c r="AT13" s="453" t="s">
        <v>101</v>
      </c>
      <c r="AU13" s="249">
        <v>2</v>
      </c>
      <c r="AV13" s="243">
        <v>2</v>
      </c>
      <c r="AW13" s="670" t="s">
        <v>102</v>
      </c>
      <c r="AX13" s="250" t="s">
        <v>103</v>
      </c>
      <c r="AY13" s="242"/>
      <c r="AZ13" s="242"/>
      <c r="BA13" s="251"/>
      <c r="BB13" s="251"/>
      <c r="BC13" s="252"/>
      <c r="BD13" s="252"/>
      <c r="BE13" s="254"/>
      <c r="BF13" s="254"/>
      <c r="BG13" s="242"/>
      <c r="BH13" s="242"/>
      <c r="BI13" s="255"/>
      <c r="BJ13" s="256"/>
    </row>
    <row r="14" spans="1:62" s="230" customFormat="1" ht="142.5" customHeight="1" x14ac:dyDescent="0.35">
      <c r="A14" s="271" t="s">
        <v>79</v>
      </c>
      <c r="B14" s="457">
        <v>2</v>
      </c>
      <c r="C14" s="448" t="s">
        <v>104</v>
      </c>
      <c r="D14" s="241">
        <v>0.1</v>
      </c>
      <c r="E14" s="654">
        <v>2</v>
      </c>
      <c r="F14" s="441">
        <v>2</v>
      </c>
      <c r="G14" s="52">
        <f t="shared" si="0"/>
        <v>1</v>
      </c>
      <c r="H14" s="441"/>
      <c r="I14" s="238"/>
      <c r="J14" s="52">
        <v>0</v>
      </c>
      <c r="K14" s="441">
        <v>0</v>
      </c>
      <c r="L14" s="238"/>
      <c r="M14" s="52">
        <v>0</v>
      </c>
      <c r="N14" s="441">
        <v>1</v>
      </c>
      <c r="O14" s="238"/>
      <c r="P14" s="52">
        <v>0</v>
      </c>
      <c r="Q14" s="123">
        <f t="shared" si="1"/>
        <v>3</v>
      </c>
      <c r="R14" s="189">
        <f t="shared" si="1"/>
        <v>2</v>
      </c>
      <c r="S14" s="52">
        <f>IF((IF(ISERROR(R14/Q14),0,(R14/Q14)))&gt;1,1,(IF(ISERROR(R14/Q14),0,(R14/Q14))))</f>
        <v>0.66666666666666663</v>
      </c>
      <c r="T14" s="196">
        <f>S14*D14</f>
        <v>6.6666666666666666E-2</v>
      </c>
      <c r="U14" s="248" t="s">
        <v>105</v>
      </c>
      <c r="V14" s="455" t="s">
        <v>104</v>
      </c>
      <c r="W14" s="247" t="s">
        <v>106</v>
      </c>
      <c r="X14" s="440" t="s">
        <v>107</v>
      </c>
      <c r="Y14" s="440" t="s">
        <v>108</v>
      </c>
      <c r="Z14" s="239" t="s">
        <v>85</v>
      </c>
      <c r="AA14" s="245" t="s">
        <v>109</v>
      </c>
      <c r="AB14" s="240" t="s">
        <v>87</v>
      </c>
      <c r="AC14" s="239" t="s">
        <v>88</v>
      </c>
      <c r="AD14" s="239" t="s">
        <v>110</v>
      </c>
      <c r="AE14" s="240" t="s">
        <v>90</v>
      </c>
      <c r="AF14" s="442" t="s">
        <v>91</v>
      </c>
      <c r="AG14" s="442">
        <v>2023</v>
      </c>
      <c r="AH14" s="447">
        <v>2023</v>
      </c>
      <c r="AI14" s="240" t="s">
        <v>92</v>
      </c>
      <c r="AJ14" s="240" t="s">
        <v>93</v>
      </c>
      <c r="AK14" s="270" t="s">
        <v>94</v>
      </c>
      <c r="AL14" s="444">
        <v>3</v>
      </c>
      <c r="AM14" s="444" t="s">
        <v>95</v>
      </c>
      <c r="AN14" s="246" t="s">
        <v>111</v>
      </c>
      <c r="AO14" s="445" t="s">
        <v>97</v>
      </c>
      <c r="AP14" s="445" t="s">
        <v>98</v>
      </c>
      <c r="AQ14" s="446" t="s">
        <v>99</v>
      </c>
      <c r="AR14" s="248" t="s">
        <v>100</v>
      </c>
      <c r="AS14" s="248" t="s">
        <v>112</v>
      </c>
      <c r="AT14" s="453" t="s">
        <v>101</v>
      </c>
      <c r="AU14" s="249">
        <v>2</v>
      </c>
      <c r="AV14" s="243">
        <v>2</v>
      </c>
      <c r="AW14" s="250" t="s">
        <v>113</v>
      </c>
      <c r="AX14" s="250" t="s">
        <v>114</v>
      </c>
      <c r="AY14" s="242"/>
      <c r="AZ14" s="242"/>
      <c r="BA14" s="251"/>
      <c r="BB14" s="251"/>
      <c r="BC14" s="252"/>
      <c r="BD14" s="252"/>
      <c r="BE14" s="253"/>
      <c r="BF14" s="254"/>
      <c r="BG14" s="242"/>
      <c r="BH14" s="242"/>
      <c r="BI14" s="255"/>
      <c r="BJ14" s="256"/>
    </row>
    <row r="15" spans="1:62" s="230" customFormat="1" ht="125.25" customHeight="1" x14ac:dyDescent="0.35">
      <c r="A15" s="271" t="s">
        <v>115</v>
      </c>
      <c r="B15" s="457">
        <v>3</v>
      </c>
      <c r="C15" s="448" t="s">
        <v>116</v>
      </c>
      <c r="D15" s="241">
        <v>0.2</v>
      </c>
      <c r="E15" s="738">
        <v>1</v>
      </c>
      <c r="F15" s="238">
        <v>1</v>
      </c>
      <c r="G15" s="52">
        <f t="shared" si="0"/>
        <v>1</v>
      </c>
      <c r="H15" s="738">
        <v>1</v>
      </c>
      <c r="I15" s="238"/>
      <c r="J15" s="52">
        <v>0</v>
      </c>
      <c r="K15" s="738">
        <v>1</v>
      </c>
      <c r="L15" s="238"/>
      <c r="M15" s="52">
        <v>0</v>
      </c>
      <c r="N15" s="738">
        <v>1</v>
      </c>
      <c r="O15" s="238"/>
      <c r="P15" s="52">
        <v>0</v>
      </c>
      <c r="Q15" s="238">
        <f>MAX(E15,H15,K15,N15)</f>
        <v>1</v>
      </c>
      <c r="R15" s="238">
        <f t="shared" ref="R15" si="2">(SUM(F15,I15,L15,O15))/4</f>
        <v>0.25</v>
      </c>
      <c r="S15" s="18">
        <f t="shared" ref="S15" si="3">IF(ISERROR(R15/Q15),"",(R15/Q15))</f>
        <v>0.25</v>
      </c>
      <c r="T15" s="27">
        <f t="shared" ref="T15" si="4">S15*D15</f>
        <v>0.05</v>
      </c>
      <c r="U15" s="248" t="s">
        <v>117</v>
      </c>
      <c r="V15" s="455" t="s">
        <v>118</v>
      </c>
      <c r="W15" s="259" t="s">
        <v>119</v>
      </c>
      <c r="X15" s="440" t="s">
        <v>120</v>
      </c>
      <c r="Y15" s="440" t="s">
        <v>121</v>
      </c>
      <c r="Z15" s="239" t="s">
        <v>85</v>
      </c>
      <c r="AA15" s="258" t="s">
        <v>86</v>
      </c>
      <c r="AB15" s="257" t="s">
        <v>87</v>
      </c>
      <c r="AC15" s="239" t="s">
        <v>88</v>
      </c>
      <c r="AD15" s="239" t="s">
        <v>110</v>
      </c>
      <c r="AE15" s="240" t="s">
        <v>90</v>
      </c>
      <c r="AF15" s="442" t="s">
        <v>91</v>
      </c>
      <c r="AG15" s="442">
        <v>2023</v>
      </c>
      <c r="AH15" s="449">
        <v>2022</v>
      </c>
      <c r="AI15" s="240" t="s">
        <v>92</v>
      </c>
      <c r="AJ15" s="257" t="s">
        <v>93</v>
      </c>
      <c r="AK15" s="270" t="s">
        <v>94</v>
      </c>
      <c r="AL15" s="444">
        <v>3</v>
      </c>
      <c r="AM15" s="444" t="s">
        <v>95</v>
      </c>
      <c r="AN15" s="450" t="s">
        <v>122</v>
      </c>
      <c r="AO15" s="445" t="s">
        <v>97</v>
      </c>
      <c r="AP15" s="445" t="s">
        <v>98</v>
      </c>
      <c r="AQ15" s="445" t="s">
        <v>99</v>
      </c>
      <c r="AR15" s="248" t="s">
        <v>100</v>
      </c>
      <c r="AS15" s="259"/>
      <c r="AT15" s="453" t="s">
        <v>101</v>
      </c>
      <c r="AU15" s="260">
        <v>23</v>
      </c>
      <c r="AV15" s="261">
        <v>23</v>
      </c>
      <c r="AW15" s="262" t="s">
        <v>123</v>
      </c>
      <c r="AX15" s="262" t="s">
        <v>124</v>
      </c>
      <c r="AY15" s="263"/>
      <c r="AZ15" s="263"/>
      <c r="BA15" s="264"/>
      <c r="BB15" s="264"/>
      <c r="BC15" s="265"/>
      <c r="BD15" s="265"/>
      <c r="BE15" s="266"/>
      <c r="BF15" s="267"/>
      <c r="BG15" s="263"/>
      <c r="BH15" s="263"/>
      <c r="BI15" s="268"/>
      <c r="BJ15" s="269"/>
    </row>
    <row r="16" spans="1:62" s="230" customFormat="1" ht="113.25" customHeight="1" x14ac:dyDescent="0.35">
      <c r="A16" s="271" t="s">
        <v>115</v>
      </c>
      <c r="B16" s="457">
        <v>4</v>
      </c>
      <c r="C16" s="737" t="s">
        <v>125</v>
      </c>
      <c r="D16" s="241">
        <v>0.1</v>
      </c>
      <c r="E16" s="736">
        <v>8000</v>
      </c>
      <c r="F16" s="736">
        <v>8884</v>
      </c>
      <c r="G16" s="52">
        <f t="shared" si="0"/>
        <v>1.1105</v>
      </c>
      <c r="H16" s="441">
        <v>1000</v>
      </c>
      <c r="I16" s="439"/>
      <c r="J16" s="52">
        <v>0</v>
      </c>
      <c r="K16" s="439">
        <v>1000</v>
      </c>
      <c r="L16" s="439"/>
      <c r="M16" s="52">
        <v>0</v>
      </c>
      <c r="N16" s="439">
        <v>1000</v>
      </c>
      <c r="O16" s="439"/>
      <c r="P16" s="52">
        <v>0</v>
      </c>
      <c r="Q16" s="72">
        <f t="shared" si="1"/>
        <v>11000</v>
      </c>
      <c r="R16" s="189">
        <f t="shared" si="1"/>
        <v>8884</v>
      </c>
      <c r="S16" s="52">
        <f>IF((IF(ISERROR(R16/Q16),0,(R16/Q16)))&gt;1,1,(IF(ISERROR(R16/Q16),0,(R16/Q16))))</f>
        <v>0.8076363636363636</v>
      </c>
      <c r="T16" s="196">
        <f>S16*D16</f>
        <v>8.0763636363636371E-2</v>
      </c>
      <c r="U16" s="248" t="s">
        <v>126</v>
      </c>
      <c r="V16" s="741" t="s">
        <v>127</v>
      </c>
      <c r="W16" s="248" t="s">
        <v>128</v>
      </c>
      <c r="X16" s="440" t="s">
        <v>129</v>
      </c>
      <c r="Y16" s="440" t="s">
        <v>130</v>
      </c>
      <c r="Z16" s="239" t="s">
        <v>85</v>
      </c>
      <c r="AA16" s="742" t="s">
        <v>131</v>
      </c>
      <c r="AB16" s="743" t="s">
        <v>87</v>
      </c>
      <c r="AC16" s="239" t="s">
        <v>88</v>
      </c>
      <c r="AD16" s="239" t="s">
        <v>89</v>
      </c>
      <c r="AE16" s="240" t="s">
        <v>90</v>
      </c>
      <c r="AF16" s="442" t="s">
        <v>91</v>
      </c>
      <c r="AG16" s="442">
        <v>2023</v>
      </c>
      <c r="AH16" s="744">
        <v>2022</v>
      </c>
      <c r="AI16" s="240" t="s">
        <v>92</v>
      </c>
      <c r="AJ16" s="743" t="s">
        <v>132</v>
      </c>
      <c r="AK16" s="270" t="s">
        <v>94</v>
      </c>
      <c r="AL16" s="444">
        <v>3</v>
      </c>
      <c r="AM16" s="444" t="s">
        <v>95</v>
      </c>
      <c r="AN16" s="451" t="s">
        <v>133</v>
      </c>
      <c r="AO16" s="445" t="s">
        <v>97</v>
      </c>
      <c r="AP16" s="445" t="s">
        <v>98</v>
      </c>
      <c r="AQ16" s="745" t="s">
        <v>99</v>
      </c>
      <c r="AR16" s="248" t="s">
        <v>100</v>
      </c>
      <c r="AS16" s="745"/>
      <c r="AT16" s="453" t="s">
        <v>101</v>
      </c>
      <c r="AU16" s="746">
        <v>8000</v>
      </c>
      <c r="AV16" s="747">
        <v>8884</v>
      </c>
      <c r="AW16" s="748" t="s">
        <v>134</v>
      </c>
      <c r="AX16" s="748" t="s">
        <v>135</v>
      </c>
      <c r="AY16" s="749"/>
      <c r="AZ16" s="749"/>
      <c r="BA16" s="750"/>
      <c r="BB16" s="751"/>
      <c r="BC16" s="747"/>
      <c r="BD16" s="747"/>
      <c r="BE16" s="752"/>
      <c r="BF16" s="748"/>
      <c r="BG16" s="749"/>
      <c r="BH16" s="749"/>
      <c r="BI16" s="753"/>
      <c r="BJ16" s="754"/>
    </row>
    <row r="17" spans="1:63" s="272" customFormat="1" ht="95.25" customHeight="1" x14ac:dyDescent="0.35">
      <c r="A17" s="452" t="s">
        <v>79</v>
      </c>
      <c r="B17" s="457">
        <v>5</v>
      </c>
      <c r="C17" s="248" t="s">
        <v>136</v>
      </c>
      <c r="D17" s="241">
        <v>0.1</v>
      </c>
      <c r="E17" s="439">
        <v>3</v>
      </c>
      <c r="F17" s="439">
        <v>3</v>
      </c>
      <c r="G17" s="52">
        <f t="shared" si="0"/>
        <v>1</v>
      </c>
      <c r="H17" s="441">
        <v>3</v>
      </c>
      <c r="I17" s="439"/>
      <c r="J17" s="52">
        <v>0</v>
      </c>
      <c r="K17" s="439">
        <v>3</v>
      </c>
      <c r="L17" s="439"/>
      <c r="M17" s="52">
        <v>0</v>
      </c>
      <c r="N17" s="439">
        <v>3</v>
      </c>
      <c r="O17" s="439"/>
      <c r="P17" s="52">
        <v>0</v>
      </c>
      <c r="Q17" s="123">
        <f t="shared" si="1"/>
        <v>12</v>
      </c>
      <c r="R17" s="189">
        <f t="shared" si="1"/>
        <v>3</v>
      </c>
      <c r="S17" s="52">
        <f>IF((IF(ISERROR(R17/Q17),0,(R17/Q17)))&gt;1,1,(IF(ISERROR(R17/Q17),0,(R17/Q17))))</f>
        <v>0.25</v>
      </c>
      <c r="T17" s="196">
        <f>S17*D17</f>
        <v>2.5000000000000001E-2</v>
      </c>
      <c r="U17" s="248" t="s">
        <v>137</v>
      </c>
      <c r="V17" s="755" t="s">
        <v>137</v>
      </c>
      <c r="W17" s="756" t="s">
        <v>137</v>
      </c>
      <c r="X17" s="440" t="s">
        <v>138</v>
      </c>
      <c r="Y17" s="440" t="s">
        <v>139</v>
      </c>
      <c r="Z17" s="239" t="s">
        <v>85</v>
      </c>
      <c r="AA17" s="743" t="s">
        <v>140</v>
      </c>
      <c r="AB17" s="743" t="s">
        <v>141</v>
      </c>
      <c r="AC17" s="239" t="s">
        <v>88</v>
      </c>
      <c r="AD17" s="239" t="s">
        <v>89</v>
      </c>
      <c r="AE17" s="240" t="s">
        <v>90</v>
      </c>
      <c r="AF17" s="442" t="s">
        <v>91</v>
      </c>
      <c r="AG17" s="442">
        <v>2023</v>
      </c>
      <c r="AH17" s="744">
        <v>2023</v>
      </c>
      <c r="AI17" s="240" t="s">
        <v>92</v>
      </c>
      <c r="AJ17" s="743" t="s">
        <v>132</v>
      </c>
      <c r="AK17" s="270" t="s">
        <v>94</v>
      </c>
      <c r="AL17" s="444">
        <v>3</v>
      </c>
      <c r="AM17" s="444" t="s">
        <v>95</v>
      </c>
      <c r="AN17" s="739" t="s">
        <v>142</v>
      </c>
      <c r="AO17" s="445" t="s">
        <v>97</v>
      </c>
      <c r="AP17" s="445" t="s">
        <v>98</v>
      </c>
      <c r="AQ17" s="745" t="s">
        <v>99</v>
      </c>
      <c r="AR17" s="248" t="s">
        <v>100</v>
      </c>
      <c r="AS17" s="757"/>
      <c r="AT17" s="453" t="s">
        <v>101</v>
      </c>
      <c r="AU17" s="746">
        <v>3</v>
      </c>
      <c r="AV17" s="747">
        <v>3</v>
      </c>
      <c r="AW17" s="748" t="s">
        <v>143</v>
      </c>
      <c r="AX17" s="748" t="s">
        <v>144</v>
      </c>
      <c r="AY17" s="749"/>
      <c r="AZ17" s="749"/>
      <c r="BA17" s="758"/>
      <c r="BB17" s="751"/>
      <c r="BC17" s="747"/>
      <c r="BD17" s="747"/>
      <c r="BE17" s="752"/>
      <c r="BF17" s="748"/>
      <c r="BG17" s="749"/>
      <c r="BH17" s="749"/>
      <c r="BI17" s="754"/>
      <c r="BJ17" s="754"/>
      <c r="BK17" s="230"/>
    </row>
    <row r="18" spans="1:63" s="272" customFormat="1" ht="84" customHeight="1" x14ac:dyDescent="0.35">
      <c r="A18" s="272" t="s">
        <v>145</v>
      </c>
      <c r="B18" s="457">
        <v>6</v>
      </c>
      <c r="C18" s="248" t="s">
        <v>146</v>
      </c>
      <c r="D18" s="241">
        <v>0.1</v>
      </c>
      <c r="E18" s="439">
        <v>2</v>
      </c>
      <c r="F18" s="439">
        <v>3</v>
      </c>
      <c r="G18" s="52">
        <f t="shared" si="0"/>
        <v>1.5</v>
      </c>
      <c r="H18" s="441">
        <v>2</v>
      </c>
      <c r="I18" s="439"/>
      <c r="J18" s="52">
        <v>0</v>
      </c>
      <c r="K18" s="439">
        <v>2</v>
      </c>
      <c r="L18" s="439"/>
      <c r="M18" s="52">
        <v>0</v>
      </c>
      <c r="N18" s="439">
        <v>2</v>
      </c>
      <c r="O18" s="439"/>
      <c r="P18" s="52">
        <v>0</v>
      </c>
      <c r="Q18" s="123">
        <f t="shared" ref="Q18:Q19" si="5">SUM(E18,H18,K18,N18)</f>
        <v>8</v>
      </c>
      <c r="R18" s="189">
        <f t="shared" ref="R18:R19" si="6">SUM(F18,I18,L18,O18)</f>
        <v>3</v>
      </c>
      <c r="S18" s="52">
        <f>IF((IF(ISERROR(R18/Q18),0,(R18/Q18)))&gt;1,1,(IF(ISERROR(R18/Q18),0,(R18/Q18))))</f>
        <v>0.375</v>
      </c>
      <c r="T18" s="196">
        <f>S18*D18</f>
        <v>3.7500000000000006E-2</v>
      </c>
      <c r="U18" s="248" t="s">
        <v>147</v>
      </c>
      <c r="V18" s="755" t="s">
        <v>148</v>
      </c>
      <c r="W18" s="759" t="s">
        <v>149</v>
      </c>
      <c r="X18" s="440" t="s">
        <v>150</v>
      </c>
      <c r="Y18" s="440" t="s">
        <v>151</v>
      </c>
      <c r="Z18" s="239" t="s">
        <v>85</v>
      </c>
      <c r="AA18" s="739" t="s">
        <v>109</v>
      </c>
      <c r="AB18" s="739" t="s">
        <v>141</v>
      </c>
      <c r="AC18" s="739" t="s">
        <v>88</v>
      </c>
      <c r="AD18" s="739" t="s">
        <v>89</v>
      </c>
      <c r="AE18" s="739" t="s">
        <v>90</v>
      </c>
      <c r="AF18" s="451" t="s">
        <v>91</v>
      </c>
      <c r="AG18" s="451">
        <v>2023</v>
      </c>
      <c r="AH18" s="739">
        <v>2022</v>
      </c>
      <c r="AI18" s="739" t="s">
        <v>92</v>
      </c>
      <c r="AJ18" s="743" t="s">
        <v>132</v>
      </c>
      <c r="AK18" s="745" t="s">
        <v>94</v>
      </c>
      <c r="AL18" s="739">
        <v>3</v>
      </c>
      <c r="AM18" s="739" t="s">
        <v>95</v>
      </c>
      <c r="AN18" s="739" t="s">
        <v>152</v>
      </c>
      <c r="AO18" s="760" t="s">
        <v>97</v>
      </c>
      <c r="AP18" s="760" t="s">
        <v>98</v>
      </c>
      <c r="AQ18" s="760" t="s">
        <v>99</v>
      </c>
      <c r="AR18" s="745" t="s">
        <v>100</v>
      </c>
      <c r="AS18" s="745"/>
      <c r="AT18" s="761" t="s">
        <v>101</v>
      </c>
      <c r="AU18" s="746">
        <v>2</v>
      </c>
      <c r="AV18" s="747">
        <v>3</v>
      </c>
      <c r="AW18" s="762" t="s">
        <v>153</v>
      </c>
      <c r="AX18" s="748" t="s">
        <v>154</v>
      </c>
      <c r="AY18" s="749"/>
      <c r="AZ18" s="749"/>
      <c r="BA18" s="763"/>
      <c r="BB18" s="751"/>
      <c r="BC18" s="747"/>
      <c r="BD18" s="747"/>
      <c r="BE18" s="752"/>
      <c r="BF18" s="748"/>
      <c r="BG18" s="749"/>
      <c r="BH18" s="749"/>
      <c r="BI18" s="754"/>
      <c r="BJ18" s="764"/>
      <c r="BK18" s="230"/>
    </row>
    <row r="19" spans="1:63" s="272" customFormat="1" ht="98.25" customHeight="1" x14ac:dyDescent="0.35">
      <c r="A19" s="272" t="s">
        <v>145</v>
      </c>
      <c r="B19" s="457">
        <v>7</v>
      </c>
      <c r="C19" s="248" t="s">
        <v>155</v>
      </c>
      <c r="D19" s="241">
        <v>0.1</v>
      </c>
      <c r="E19" s="439">
        <v>0</v>
      </c>
      <c r="F19" s="439">
        <v>0</v>
      </c>
      <c r="G19" s="52">
        <v>0</v>
      </c>
      <c r="H19" s="441"/>
      <c r="I19" s="439"/>
      <c r="J19" s="52">
        <v>0</v>
      </c>
      <c r="K19" s="439"/>
      <c r="L19" s="439"/>
      <c r="M19" s="52">
        <v>0</v>
      </c>
      <c r="N19" s="439">
        <v>1</v>
      </c>
      <c r="O19" s="439"/>
      <c r="P19" s="52">
        <v>0</v>
      </c>
      <c r="Q19" s="123">
        <f t="shared" si="5"/>
        <v>1</v>
      </c>
      <c r="R19" s="189">
        <f t="shared" si="6"/>
        <v>0</v>
      </c>
      <c r="S19" s="52">
        <f>IF((IF(ISERROR(R19/Q19),0,(R19/Q19)))&gt;1,1,(IF(ISERROR(R19/Q19),0,(R19/Q19))))</f>
        <v>0</v>
      </c>
      <c r="T19" s="196">
        <f>S19*D19</f>
        <v>0</v>
      </c>
      <c r="U19" s="248" t="s">
        <v>156</v>
      </c>
      <c r="V19" s="755" t="s">
        <v>155</v>
      </c>
      <c r="W19" s="739" t="s">
        <v>156</v>
      </c>
      <c r="X19" s="440" t="s">
        <v>157</v>
      </c>
      <c r="Y19" s="440" t="s">
        <v>158</v>
      </c>
      <c r="Z19" s="239" t="s">
        <v>85</v>
      </c>
      <c r="AA19" s="739" t="s">
        <v>109</v>
      </c>
      <c r="AB19" s="739" t="s">
        <v>141</v>
      </c>
      <c r="AC19" s="739" t="s">
        <v>88</v>
      </c>
      <c r="AD19" s="739" t="s">
        <v>110</v>
      </c>
      <c r="AE19" s="739" t="s">
        <v>90</v>
      </c>
      <c r="AF19" s="739" t="s">
        <v>91</v>
      </c>
      <c r="AG19" s="739">
        <v>2023</v>
      </c>
      <c r="AH19" s="739">
        <v>2023</v>
      </c>
      <c r="AI19" s="739" t="s">
        <v>92</v>
      </c>
      <c r="AJ19" s="739" t="s">
        <v>132</v>
      </c>
      <c r="AK19" s="745" t="s">
        <v>94</v>
      </c>
      <c r="AL19" s="739">
        <v>3</v>
      </c>
      <c r="AM19" s="739" t="s">
        <v>95</v>
      </c>
      <c r="AN19" s="739" t="s">
        <v>159</v>
      </c>
      <c r="AO19" s="760" t="s">
        <v>97</v>
      </c>
      <c r="AP19" s="745" t="s">
        <v>98</v>
      </c>
      <c r="AQ19" s="745" t="s">
        <v>99</v>
      </c>
      <c r="AR19" s="760" t="s">
        <v>100</v>
      </c>
      <c r="AS19" s="760"/>
      <c r="AT19" s="761" t="s">
        <v>101</v>
      </c>
      <c r="AU19" s="746"/>
      <c r="AV19" s="747"/>
      <c r="AW19" s="748" t="s">
        <v>160</v>
      </c>
      <c r="AX19" s="748" t="s">
        <v>154</v>
      </c>
      <c r="AY19" s="749"/>
      <c r="AZ19" s="749"/>
      <c r="BA19" s="742"/>
      <c r="BB19" s="751"/>
      <c r="BC19" s="747"/>
      <c r="BD19" s="747"/>
      <c r="BE19" s="765"/>
      <c r="BF19" s="748"/>
      <c r="BG19" s="749"/>
      <c r="BH19" s="749"/>
      <c r="BI19" s="754"/>
      <c r="BJ19" s="754"/>
      <c r="BK19" s="230"/>
    </row>
    <row r="20" spans="1:63" s="272" customFormat="1" ht="101.5" x14ac:dyDescent="0.35">
      <c r="A20" s="272" t="s">
        <v>145</v>
      </c>
      <c r="B20" s="457">
        <v>8</v>
      </c>
      <c r="C20" s="458" t="s">
        <v>161</v>
      </c>
      <c r="D20" s="241">
        <v>0.1</v>
      </c>
      <c r="E20" s="241">
        <v>1</v>
      </c>
      <c r="F20" s="241">
        <v>1</v>
      </c>
      <c r="G20" s="241">
        <v>1</v>
      </c>
      <c r="H20" s="241">
        <v>1</v>
      </c>
      <c r="I20" s="442"/>
      <c r="J20" s="52">
        <v>0</v>
      </c>
      <c r="K20" s="241">
        <v>1</v>
      </c>
      <c r="L20" s="442"/>
      <c r="M20" s="52">
        <v>0</v>
      </c>
      <c r="N20" s="442"/>
      <c r="O20" s="241"/>
      <c r="P20" s="52">
        <v>0</v>
      </c>
      <c r="Q20" s="238">
        <f>MAX(E20,H20,K20,N20)</f>
        <v>1</v>
      </c>
      <c r="R20" s="238">
        <f>(SUM(F20,I20,L20,O20))/4</f>
        <v>0.25</v>
      </c>
      <c r="S20" s="18">
        <f t="shared" ref="S20" si="7">IF(ISERROR(R20/Q20),"",(R20/Q20))</f>
        <v>0.25</v>
      </c>
      <c r="T20" s="27">
        <f t="shared" ref="T20" si="8">S20*D20</f>
        <v>2.5000000000000001E-2</v>
      </c>
      <c r="U20" s="248" t="s">
        <v>162</v>
      </c>
      <c r="V20" s="755" t="s">
        <v>161</v>
      </c>
      <c r="W20" s="739" t="s">
        <v>163</v>
      </c>
      <c r="X20" s="751" t="s">
        <v>164</v>
      </c>
      <c r="Y20" s="751" t="s">
        <v>121</v>
      </c>
      <c r="Z20" s="239" t="s">
        <v>85</v>
      </c>
      <c r="AA20" s="739" t="s">
        <v>165</v>
      </c>
      <c r="AB20" s="739" t="s">
        <v>87</v>
      </c>
      <c r="AC20" s="739" t="s">
        <v>88</v>
      </c>
      <c r="AD20" s="739" t="s">
        <v>110</v>
      </c>
      <c r="AE20" s="739" t="s">
        <v>90</v>
      </c>
      <c r="AF20" s="739" t="s">
        <v>91</v>
      </c>
      <c r="AG20" s="739">
        <v>2023</v>
      </c>
      <c r="AH20" s="739">
        <v>2022</v>
      </c>
      <c r="AI20" s="739" t="s">
        <v>92</v>
      </c>
      <c r="AJ20" s="739" t="s">
        <v>93</v>
      </c>
      <c r="AK20" s="745" t="s">
        <v>94</v>
      </c>
      <c r="AL20" s="739">
        <v>3</v>
      </c>
      <c r="AM20" s="739" t="s">
        <v>95</v>
      </c>
      <c r="AN20" s="739" t="s">
        <v>166</v>
      </c>
      <c r="AO20" s="760" t="s">
        <v>97</v>
      </c>
      <c r="AP20" s="760" t="s">
        <v>98</v>
      </c>
      <c r="AQ20" s="760" t="s">
        <v>99</v>
      </c>
      <c r="AR20" s="760" t="s">
        <v>100</v>
      </c>
      <c r="AS20" s="760"/>
      <c r="AT20" s="761" t="s">
        <v>101</v>
      </c>
      <c r="AU20" s="746">
        <v>38</v>
      </c>
      <c r="AV20" s="747">
        <v>38</v>
      </c>
      <c r="AW20" s="752" t="s">
        <v>167</v>
      </c>
      <c r="AX20" s="752" t="s">
        <v>168</v>
      </c>
      <c r="AY20" s="749"/>
      <c r="AZ20" s="766"/>
      <c r="BA20" s="756"/>
      <c r="BB20" s="742"/>
      <c r="BC20" s="747"/>
      <c r="BD20" s="747"/>
      <c r="BE20" s="765"/>
      <c r="BF20" s="748"/>
      <c r="BG20" s="749"/>
      <c r="BH20" s="749"/>
      <c r="BI20" s="764"/>
      <c r="BJ20" s="764"/>
      <c r="BK20" s="230"/>
    </row>
    <row r="21" spans="1:63" s="229" customFormat="1" ht="19.5" customHeight="1" x14ac:dyDescent="0.35">
      <c r="B21" s="272"/>
      <c r="C21" s="230"/>
      <c r="D21" s="273"/>
      <c r="E21" s="230"/>
      <c r="F21" s="230"/>
      <c r="G21" s="273">
        <f>SUM(G13:G20)/7</f>
        <v>1.0872142857142857</v>
      </c>
      <c r="H21" s="230"/>
      <c r="I21" s="230"/>
      <c r="J21" s="230"/>
      <c r="K21" s="230"/>
      <c r="L21" s="230"/>
      <c r="M21" s="230"/>
      <c r="N21" s="230"/>
      <c r="O21" s="230"/>
      <c r="P21" s="230"/>
      <c r="Q21" s="230"/>
      <c r="R21" s="230"/>
      <c r="S21" s="230"/>
      <c r="T21" s="230"/>
      <c r="U21" s="230"/>
      <c r="V21" s="230"/>
      <c r="W21" s="230"/>
      <c r="X21" s="230"/>
      <c r="Y21" s="230"/>
      <c r="Z21" s="272"/>
      <c r="AA21" s="228"/>
      <c r="AB21" s="230"/>
      <c r="AC21" s="230"/>
      <c r="AD21" s="230"/>
      <c r="AE21" s="230"/>
      <c r="AF21" s="228"/>
      <c r="AG21" s="228"/>
      <c r="AH21" s="228"/>
      <c r="AI21" s="230"/>
      <c r="AJ21" s="230"/>
      <c r="AK21" s="230"/>
      <c r="AL21" s="228"/>
      <c r="AM21" s="228"/>
      <c r="AN21" s="228"/>
      <c r="AO21" s="228"/>
      <c r="AP21" s="230"/>
      <c r="AQ21" s="230"/>
      <c r="AR21" s="228"/>
      <c r="AS21" s="228"/>
      <c r="AT21" s="228"/>
      <c r="BE21" s="274"/>
      <c r="BF21" s="229">
        <f>12+4+2+6+6+11+4+1+5+2+5+5+8+5</f>
        <v>76</v>
      </c>
      <c r="BK21" s="228"/>
    </row>
    <row r="22" spans="1:63" s="229" customFormat="1" ht="11.65" customHeight="1" x14ac:dyDescent="0.35">
      <c r="B22" s="272"/>
      <c r="C22" s="230"/>
      <c r="D22" s="273"/>
      <c r="E22" s="230"/>
      <c r="F22" s="230"/>
      <c r="G22" s="230"/>
      <c r="H22" s="230"/>
      <c r="I22" s="230"/>
      <c r="J22" s="230"/>
      <c r="K22" s="230"/>
      <c r="L22" s="230"/>
      <c r="M22" s="230"/>
      <c r="N22" s="230"/>
      <c r="O22" s="230"/>
      <c r="P22" s="230"/>
      <c r="Q22" s="230"/>
      <c r="R22" s="230"/>
      <c r="S22" s="230"/>
      <c r="T22" s="230"/>
      <c r="U22" s="230"/>
      <c r="V22" s="230"/>
      <c r="W22" s="230"/>
      <c r="X22" s="230"/>
      <c r="Y22" s="230"/>
      <c r="Z22" s="272"/>
      <c r="AA22" s="228"/>
      <c r="AB22" s="230"/>
      <c r="AC22" s="230"/>
      <c r="AD22" s="230"/>
      <c r="AE22" s="230"/>
      <c r="AF22" s="228"/>
      <c r="AG22" s="228"/>
      <c r="AH22" s="228"/>
      <c r="AI22" s="230"/>
      <c r="AJ22" s="230"/>
      <c r="AK22" s="230"/>
      <c r="AL22" s="228"/>
      <c r="AM22" s="228"/>
      <c r="AN22" s="228"/>
      <c r="AO22" s="228"/>
      <c r="AP22" s="230"/>
      <c r="AQ22" s="230"/>
      <c r="AR22" s="228"/>
      <c r="AS22" s="228"/>
      <c r="AT22" s="228"/>
      <c r="BE22" s="274"/>
      <c r="BK22" s="228"/>
    </row>
    <row r="23" spans="1:63" s="229" customFormat="1" ht="11.65" customHeight="1" x14ac:dyDescent="0.35">
      <c r="B23" s="272"/>
      <c r="C23" s="275"/>
      <c r="D23" s="273"/>
      <c r="E23" s="230"/>
      <c r="F23" s="230"/>
      <c r="G23" s="230"/>
      <c r="H23" s="230"/>
      <c r="I23" s="230"/>
      <c r="J23" s="230"/>
      <c r="K23" s="230"/>
      <c r="L23" s="230"/>
      <c r="M23" s="230"/>
      <c r="N23" s="230"/>
      <c r="O23" s="230"/>
      <c r="P23" s="230"/>
      <c r="Q23" s="230"/>
      <c r="R23" s="230"/>
      <c r="S23" s="230"/>
      <c r="T23" s="230"/>
      <c r="U23" s="230"/>
      <c r="V23" s="230"/>
      <c r="W23" s="230"/>
      <c r="X23" s="230"/>
      <c r="Y23" s="230"/>
      <c r="Z23" s="272"/>
      <c r="AA23" s="228"/>
      <c r="AB23" s="230"/>
      <c r="AC23" s="230"/>
      <c r="AD23" s="230"/>
      <c r="AE23" s="230"/>
      <c r="AF23" s="228"/>
      <c r="AG23" s="228"/>
      <c r="AH23" s="228"/>
      <c r="AI23" s="230"/>
      <c r="AJ23" s="230"/>
      <c r="AK23" s="230"/>
      <c r="AL23" s="228"/>
      <c r="AM23" s="228"/>
      <c r="AN23" s="228"/>
      <c r="AO23" s="228"/>
      <c r="AP23" s="230"/>
      <c r="AQ23" s="230"/>
      <c r="AR23" s="228"/>
      <c r="AS23" s="228"/>
      <c r="AT23" s="228"/>
      <c r="BE23" s="274"/>
      <c r="BK23" s="228"/>
    </row>
    <row r="24" spans="1:63" s="229" customFormat="1" ht="11.65" customHeight="1" x14ac:dyDescent="0.35">
      <c r="B24" s="272"/>
      <c r="C24" s="230"/>
      <c r="D24" s="273"/>
      <c r="E24" s="230"/>
      <c r="F24" s="230"/>
      <c r="G24" s="230"/>
      <c r="H24" s="230"/>
      <c r="I24" s="230"/>
      <c r="J24" s="230"/>
      <c r="K24" s="230"/>
      <c r="L24" s="230"/>
      <c r="M24" s="230"/>
      <c r="N24" s="230"/>
      <c r="O24" s="230"/>
      <c r="P24" s="230"/>
      <c r="Q24" s="230"/>
      <c r="R24" s="230"/>
      <c r="S24" s="230"/>
      <c r="T24" s="230"/>
      <c r="U24" s="230"/>
      <c r="V24" s="230"/>
      <c r="W24" s="230"/>
      <c r="X24" s="230"/>
      <c r="Y24" s="230"/>
      <c r="Z24" s="272"/>
      <c r="AA24" s="228"/>
      <c r="AB24" s="230"/>
      <c r="AC24" s="230"/>
      <c r="AD24" s="230"/>
      <c r="AE24" s="230"/>
      <c r="AF24" s="228"/>
      <c r="AG24" s="228"/>
      <c r="AH24" s="228"/>
      <c r="AI24" s="230"/>
      <c r="AJ24" s="230"/>
      <c r="AK24" s="230"/>
      <c r="AL24" s="228"/>
      <c r="AM24" s="228"/>
      <c r="AN24" s="228"/>
      <c r="AO24" s="228"/>
      <c r="AP24" s="230"/>
      <c r="AQ24" s="230"/>
      <c r="AR24" s="228"/>
      <c r="AS24" s="228"/>
      <c r="AT24" s="228"/>
      <c r="BE24" s="276"/>
      <c r="BK24" s="228"/>
    </row>
    <row r="25" spans="1:63" s="229" customFormat="1" ht="11.65" customHeight="1" x14ac:dyDescent="0.35">
      <c r="B25" s="272"/>
      <c r="C25" s="230"/>
      <c r="D25" s="273"/>
      <c r="E25" s="230"/>
      <c r="F25" s="230"/>
      <c r="G25" s="230"/>
      <c r="H25" s="230"/>
      <c r="I25" s="230"/>
      <c r="J25" s="230"/>
      <c r="K25" s="230"/>
      <c r="L25" s="230"/>
      <c r="M25" s="230"/>
      <c r="N25" s="230"/>
      <c r="O25" s="230"/>
      <c r="P25" s="230"/>
      <c r="Q25" s="230"/>
      <c r="R25" s="230"/>
      <c r="S25" s="230"/>
      <c r="T25" s="230"/>
      <c r="U25" s="230"/>
      <c r="V25" s="230"/>
      <c r="W25" s="230"/>
      <c r="X25" s="230"/>
      <c r="Y25" s="230"/>
      <c r="Z25" s="272"/>
      <c r="AA25" s="228"/>
      <c r="AB25" s="230"/>
      <c r="AC25" s="230"/>
      <c r="AD25" s="230"/>
      <c r="AE25" s="230"/>
      <c r="AF25" s="228"/>
      <c r="AG25" s="228"/>
      <c r="AH25" s="228"/>
      <c r="AI25" s="230"/>
      <c r="AJ25" s="230"/>
      <c r="AK25" s="230"/>
      <c r="AL25" s="228"/>
      <c r="AM25" s="228"/>
      <c r="AN25" s="228"/>
      <c r="AO25" s="228"/>
      <c r="AP25" s="230"/>
      <c r="AQ25" s="230"/>
      <c r="AR25" s="228"/>
      <c r="AS25" s="228"/>
      <c r="AT25" s="228"/>
      <c r="BE25" s="274"/>
      <c r="BK25" s="228"/>
    </row>
    <row r="26" spans="1:63" s="229" customFormat="1" ht="11.65" customHeight="1" x14ac:dyDescent="0.35">
      <c r="B26" s="272"/>
      <c r="C26" s="230"/>
      <c r="D26" s="273"/>
      <c r="E26" s="230"/>
      <c r="F26" s="230"/>
      <c r="G26" s="230"/>
      <c r="H26" s="230"/>
      <c r="I26" s="230"/>
      <c r="J26" s="230"/>
      <c r="K26" s="230"/>
      <c r="L26" s="230"/>
      <c r="M26" s="230"/>
      <c r="N26" s="230"/>
      <c r="O26" s="230"/>
      <c r="P26" s="230"/>
      <c r="Q26" s="230"/>
      <c r="R26" s="230"/>
      <c r="S26" s="230"/>
      <c r="T26" s="230"/>
      <c r="U26" s="230"/>
      <c r="V26" s="230"/>
      <c r="W26" s="230"/>
      <c r="X26" s="230"/>
      <c r="Y26" s="230"/>
      <c r="Z26" s="272"/>
      <c r="AA26" s="228"/>
      <c r="AB26" s="230"/>
      <c r="AC26" s="230"/>
      <c r="AD26" s="230"/>
      <c r="AE26" s="230"/>
      <c r="AF26" s="228"/>
      <c r="AG26" s="228"/>
      <c r="AH26" s="228"/>
      <c r="AI26" s="230"/>
      <c r="AJ26" s="230"/>
      <c r="AK26" s="230"/>
      <c r="AL26" s="228"/>
      <c r="AM26" s="228"/>
      <c r="AN26" s="228"/>
      <c r="AO26" s="228"/>
      <c r="AP26" s="230"/>
      <c r="AQ26" s="230"/>
      <c r="AR26" s="228"/>
      <c r="AS26" s="228"/>
      <c r="AT26" s="228"/>
      <c r="BE26" s="274"/>
      <c r="BK26" s="228"/>
    </row>
    <row r="27" spans="1:63" s="229" customFormat="1" ht="11.65" customHeight="1" x14ac:dyDescent="0.35">
      <c r="B27" s="272"/>
      <c r="C27" s="230"/>
      <c r="D27" s="273"/>
      <c r="E27" s="230"/>
      <c r="F27" s="230"/>
      <c r="G27" s="230"/>
      <c r="H27" s="230"/>
      <c r="I27" s="230"/>
      <c r="J27" s="230"/>
      <c r="K27" s="230"/>
      <c r="L27" s="230"/>
      <c r="M27" s="230"/>
      <c r="N27" s="230"/>
      <c r="O27" s="230"/>
      <c r="P27" s="230"/>
      <c r="Q27" s="230"/>
      <c r="R27" s="230"/>
      <c r="S27" s="230"/>
      <c r="T27" s="230"/>
      <c r="U27" s="230"/>
      <c r="V27" s="230"/>
      <c r="W27" s="230"/>
      <c r="X27" s="230"/>
      <c r="Y27" s="230"/>
      <c r="Z27" s="272"/>
      <c r="AA27" s="228"/>
      <c r="AB27" s="230"/>
      <c r="AC27" s="230"/>
      <c r="AD27" s="230"/>
      <c r="AE27" s="230"/>
      <c r="AF27" s="228"/>
      <c r="AG27" s="228"/>
      <c r="AH27" s="228"/>
      <c r="AI27" s="230"/>
      <c r="AJ27" s="230"/>
      <c r="AK27" s="230"/>
      <c r="AL27" s="228"/>
      <c r="AM27" s="228"/>
      <c r="AN27" s="228"/>
      <c r="AO27" s="228"/>
      <c r="AP27" s="230"/>
      <c r="AQ27" s="230"/>
      <c r="AR27" s="228"/>
      <c r="AS27" s="228"/>
      <c r="AT27" s="228"/>
      <c r="BE27" s="274"/>
      <c r="BK27" s="228"/>
    </row>
    <row r="28" spans="1:63" s="229" customFormat="1" ht="11.65" customHeight="1" x14ac:dyDescent="0.35">
      <c r="B28" s="272"/>
      <c r="C28" s="230"/>
      <c r="D28" s="273"/>
      <c r="E28" s="230"/>
      <c r="F28" s="230"/>
      <c r="G28" s="230"/>
      <c r="H28" s="230"/>
      <c r="I28" s="230"/>
      <c r="J28" s="230"/>
      <c r="K28" s="230"/>
      <c r="L28" s="230"/>
      <c r="M28" s="230"/>
      <c r="N28" s="230"/>
      <c r="O28" s="230"/>
      <c r="P28" s="230"/>
      <c r="Q28" s="230"/>
      <c r="R28" s="230"/>
      <c r="S28" s="230"/>
      <c r="T28" s="230"/>
      <c r="U28" s="230"/>
      <c r="V28" s="230"/>
      <c r="W28" s="230"/>
      <c r="X28" s="230"/>
      <c r="Y28" s="230"/>
      <c r="Z28" s="272"/>
      <c r="AA28" s="228"/>
      <c r="AB28" s="230"/>
      <c r="AC28" s="230"/>
      <c r="AD28" s="230"/>
      <c r="AE28" s="230"/>
      <c r="AF28" s="228"/>
      <c r="AG28" s="228"/>
      <c r="AH28" s="228"/>
      <c r="AI28" s="230"/>
      <c r="AJ28" s="230"/>
      <c r="AK28" s="230"/>
      <c r="AL28" s="228"/>
      <c r="AM28" s="228"/>
      <c r="AN28" s="228"/>
      <c r="AO28" s="228"/>
      <c r="AP28" s="230"/>
      <c r="AQ28" s="230"/>
      <c r="AR28" s="228"/>
      <c r="AS28" s="228"/>
      <c r="AT28" s="228"/>
      <c r="BE28" s="274"/>
      <c r="BK28" s="228"/>
    </row>
    <row r="29" spans="1:63" s="229" customFormat="1" ht="11.65" customHeight="1" x14ac:dyDescent="0.35">
      <c r="B29" s="272"/>
      <c r="C29" s="230"/>
      <c r="D29" s="273"/>
      <c r="E29" s="230"/>
      <c r="F29" s="230"/>
      <c r="G29" s="230"/>
      <c r="H29" s="230"/>
      <c r="I29" s="230"/>
      <c r="J29" s="230"/>
      <c r="K29" s="230"/>
      <c r="L29" s="230"/>
      <c r="M29" s="230"/>
      <c r="N29" s="230"/>
      <c r="O29" s="230"/>
      <c r="P29" s="230"/>
      <c r="Q29" s="230"/>
      <c r="R29" s="230"/>
      <c r="S29" s="230"/>
      <c r="T29" s="230"/>
      <c r="U29" s="230"/>
      <c r="V29" s="230"/>
      <c r="W29" s="230"/>
      <c r="X29" s="230"/>
      <c r="Y29" s="230"/>
      <c r="Z29" s="272"/>
      <c r="AA29" s="228"/>
      <c r="AB29" s="230"/>
      <c r="AC29" s="230"/>
      <c r="AD29" s="230"/>
      <c r="AE29" s="230"/>
      <c r="AF29" s="228"/>
      <c r="AG29" s="228"/>
      <c r="AH29" s="228"/>
      <c r="AI29" s="230"/>
      <c r="AJ29" s="230"/>
      <c r="AK29" s="230"/>
      <c r="AL29" s="228"/>
      <c r="AM29" s="228"/>
      <c r="AN29" s="228"/>
      <c r="AO29" s="228"/>
      <c r="AP29" s="230"/>
      <c r="AQ29" s="230"/>
      <c r="AR29" s="228"/>
      <c r="AS29" s="228"/>
      <c r="AT29" s="228"/>
      <c r="BE29" s="274"/>
      <c r="BK29" s="228"/>
    </row>
    <row r="30" spans="1:63" s="229" customFormat="1" ht="14.15" customHeight="1" x14ac:dyDescent="0.35">
      <c r="B30" s="272"/>
      <c r="C30" s="230"/>
      <c r="D30" s="273"/>
      <c r="E30" s="230"/>
      <c r="F30" s="230"/>
      <c r="G30" s="230"/>
      <c r="H30" s="230"/>
      <c r="I30" s="230"/>
      <c r="J30" s="230"/>
      <c r="K30" s="230"/>
      <c r="L30" s="230"/>
      <c r="M30" s="230"/>
      <c r="N30" s="230"/>
      <c r="O30" s="230"/>
      <c r="P30" s="230"/>
      <c r="Q30" s="230"/>
      <c r="R30" s="230"/>
      <c r="S30" s="230"/>
      <c r="T30" s="230"/>
      <c r="U30" s="230"/>
      <c r="V30" s="230"/>
      <c r="W30" s="230"/>
      <c r="X30" s="230"/>
      <c r="Y30" s="230"/>
      <c r="Z30" s="272"/>
      <c r="AA30" s="228"/>
      <c r="AB30" s="230"/>
      <c r="AC30" s="230"/>
      <c r="AD30" s="230"/>
      <c r="AE30" s="230"/>
      <c r="AF30" s="228"/>
      <c r="AG30" s="228"/>
      <c r="AH30" s="228"/>
      <c r="AI30" s="230"/>
      <c r="AJ30" s="230"/>
      <c r="AK30" s="230"/>
      <c r="AL30" s="228"/>
      <c r="AM30" s="228"/>
      <c r="AN30" s="228"/>
      <c r="AO30" s="228"/>
      <c r="AP30" s="230"/>
      <c r="AQ30" s="230"/>
      <c r="AR30" s="228"/>
      <c r="AS30" s="228"/>
      <c r="AT30" s="228"/>
      <c r="BE30" s="274"/>
      <c r="BK30" s="228"/>
    </row>
    <row r="31" spans="1:63" s="229" customFormat="1" ht="11.65" customHeight="1" x14ac:dyDescent="0.35">
      <c r="B31" s="272"/>
      <c r="C31" s="438"/>
      <c r="D31" s="273"/>
      <c r="E31" s="230"/>
      <c r="F31" s="230"/>
      <c r="G31" s="230"/>
      <c r="H31" s="230"/>
      <c r="I31" s="230"/>
      <c r="J31" s="230"/>
      <c r="K31" s="230"/>
      <c r="L31" s="230"/>
      <c r="M31" s="230"/>
      <c r="N31" s="230"/>
      <c r="O31" s="230"/>
      <c r="P31" s="230"/>
      <c r="Q31" s="230"/>
      <c r="R31" s="230"/>
      <c r="S31" s="230"/>
      <c r="T31" s="230"/>
      <c r="U31" s="230"/>
      <c r="V31" s="230"/>
      <c r="W31" s="230"/>
      <c r="X31" s="230"/>
      <c r="Y31" s="230"/>
      <c r="Z31" s="272"/>
      <c r="AA31" s="228"/>
      <c r="AB31" s="230"/>
      <c r="AC31" s="230"/>
      <c r="AD31" s="230"/>
      <c r="AE31" s="230"/>
      <c r="AF31" s="228"/>
      <c r="AG31" s="228"/>
      <c r="AH31" s="228"/>
      <c r="AI31" s="230"/>
      <c r="AJ31" s="230"/>
      <c r="AK31" s="230"/>
      <c r="AL31" s="228"/>
      <c r="AM31" s="228"/>
      <c r="AN31" s="228"/>
      <c r="AO31" s="228"/>
      <c r="AP31" s="230"/>
      <c r="AQ31" s="230"/>
      <c r="AR31" s="228"/>
      <c r="AS31" s="228"/>
      <c r="AT31" s="228"/>
      <c r="BK31" s="228"/>
    </row>
    <row r="32" spans="1:63" s="229" customFormat="1" ht="11.65" customHeight="1" x14ac:dyDescent="0.35">
      <c r="B32" s="272"/>
      <c r="C32" s="230"/>
      <c r="D32" s="273"/>
      <c r="E32" s="230"/>
      <c r="F32" s="230"/>
      <c r="G32" s="230"/>
      <c r="H32" s="230"/>
      <c r="I32" s="230"/>
      <c r="J32" s="230"/>
      <c r="K32" s="230"/>
      <c r="L32" s="230"/>
      <c r="M32" s="230"/>
      <c r="N32" s="230"/>
      <c r="O32" s="230"/>
      <c r="P32" s="230"/>
      <c r="Q32" s="230"/>
      <c r="R32" s="230"/>
      <c r="S32" s="230"/>
      <c r="T32" s="230"/>
      <c r="U32" s="230"/>
      <c r="V32" s="230"/>
      <c r="W32" s="230"/>
      <c r="X32" s="230"/>
      <c r="Y32" s="230"/>
      <c r="Z32" s="272"/>
      <c r="AA32" s="228"/>
      <c r="AB32" s="230"/>
      <c r="AC32" s="230"/>
      <c r="AD32" s="230"/>
      <c r="AE32" s="230"/>
      <c r="AF32" s="228"/>
      <c r="AG32" s="228"/>
      <c r="AH32" s="228"/>
      <c r="AI32" s="230"/>
      <c r="AJ32" s="230"/>
      <c r="AK32" s="230"/>
      <c r="AL32" s="228"/>
      <c r="AM32" s="228"/>
      <c r="AN32" s="228"/>
      <c r="AO32" s="228"/>
      <c r="AP32" s="230"/>
      <c r="AQ32" s="230"/>
      <c r="AR32" s="228"/>
      <c r="AS32" s="228"/>
      <c r="AT32" s="228"/>
      <c r="BK32" s="228"/>
    </row>
    <row r="33" spans="2:63" s="229" customFormat="1" ht="11.65" customHeight="1" x14ac:dyDescent="0.35">
      <c r="B33" s="272"/>
      <c r="C33" s="230"/>
      <c r="D33" s="273"/>
      <c r="E33" s="230"/>
      <c r="F33" s="230"/>
      <c r="G33" s="230"/>
      <c r="H33" s="230"/>
      <c r="I33" s="230"/>
      <c r="J33" s="230"/>
      <c r="K33" s="230"/>
      <c r="L33" s="230"/>
      <c r="M33" s="230"/>
      <c r="N33" s="230"/>
      <c r="O33" s="230"/>
      <c r="P33" s="230"/>
      <c r="Q33" s="230"/>
      <c r="R33" s="230"/>
      <c r="S33" s="230"/>
      <c r="T33" s="230"/>
      <c r="U33" s="230"/>
      <c r="V33" s="230"/>
      <c r="W33" s="230"/>
      <c r="X33" s="230"/>
      <c r="Y33" s="230"/>
      <c r="Z33" s="272"/>
      <c r="AA33" s="228"/>
      <c r="AB33" s="230"/>
      <c r="AC33" s="230"/>
      <c r="AD33" s="230"/>
      <c r="AE33" s="230"/>
      <c r="AF33" s="228"/>
      <c r="AG33" s="228"/>
      <c r="AH33" s="228"/>
      <c r="AI33" s="230"/>
      <c r="AJ33" s="230"/>
      <c r="AK33" s="230"/>
      <c r="AL33" s="228"/>
      <c r="AM33" s="228"/>
      <c r="AN33" s="228"/>
      <c r="AO33" s="228"/>
      <c r="AP33" s="230"/>
      <c r="AQ33" s="230"/>
      <c r="AR33" s="228"/>
      <c r="AS33" s="228"/>
      <c r="AT33" s="228"/>
      <c r="BK33" s="228"/>
    </row>
    <row r="34" spans="2:63" s="229" customFormat="1" ht="11.65" customHeight="1" x14ac:dyDescent="0.35">
      <c r="B34" s="272"/>
      <c r="C34" s="230"/>
      <c r="D34" s="273"/>
      <c r="E34" s="230"/>
      <c r="F34" s="230"/>
      <c r="G34" s="230"/>
      <c r="H34" s="230"/>
      <c r="I34" s="230"/>
      <c r="J34" s="230"/>
      <c r="K34" s="230"/>
      <c r="L34" s="230"/>
      <c r="M34" s="230"/>
      <c r="N34" s="230"/>
      <c r="O34" s="230"/>
      <c r="P34" s="230"/>
      <c r="Q34" s="230"/>
      <c r="R34" s="230"/>
      <c r="S34" s="230"/>
      <c r="T34" s="230"/>
      <c r="U34" s="230"/>
      <c r="V34" s="230"/>
      <c r="W34" s="230"/>
      <c r="X34" s="230"/>
      <c r="Y34" s="230"/>
      <c r="Z34" s="272"/>
      <c r="AA34" s="228"/>
      <c r="AB34" s="230"/>
      <c r="AC34" s="230"/>
      <c r="AD34" s="230"/>
      <c r="AE34" s="230"/>
      <c r="AF34" s="228"/>
      <c r="AG34" s="228"/>
      <c r="AH34" s="228"/>
      <c r="AI34" s="230"/>
      <c r="AJ34" s="230"/>
      <c r="AK34" s="230"/>
      <c r="AL34" s="228"/>
      <c r="AM34" s="228"/>
      <c r="AN34" s="228"/>
      <c r="AO34" s="228"/>
      <c r="AP34" s="230"/>
      <c r="AQ34" s="230"/>
      <c r="AR34" s="228"/>
      <c r="AS34" s="228"/>
      <c r="AT34" s="228"/>
      <c r="BK34" s="228"/>
    </row>
    <row r="35" spans="2:63" s="229" customFormat="1" ht="11.65" customHeight="1" x14ac:dyDescent="0.35">
      <c r="B35" s="272"/>
      <c r="C35" s="230"/>
      <c r="D35" s="273"/>
      <c r="E35" s="230"/>
      <c r="F35" s="230"/>
      <c r="G35" s="230"/>
      <c r="H35" s="230"/>
      <c r="I35" s="230"/>
      <c r="J35" s="230"/>
      <c r="K35" s="230"/>
      <c r="L35" s="230"/>
      <c r="M35" s="230"/>
      <c r="N35" s="230"/>
      <c r="O35" s="230"/>
      <c r="P35" s="230"/>
      <c r="Q35" s="230"/>
      <c r="R35" s="230"/>
      <c r="S35" s="230"/>
      <c r="T35" s="230"/>
      <c r="U35" s="230"/>
      <c r="V35" s="230"/>
      <c r="W35" s="230"/>
      <c r="X35" s="230"/>
      <c r="Y35" s="230"/>
      <c r="Z35" s="272"/>
      <c r="AA35" s="228"/>
      <c r="AB35" s="230"/>
      <c r="AC35" s="230"/>
      <c r="AD35" s="230"/>
      <c r="AE35" s="230"/>
      <c r="AF35" s="228"/>
      <c r="AG35" s="228"/>
      <c r="AH35" s="228"/>
      <c r="AI35" s="230"/>
      <c r="AJ35" s="230"/>
      <c r="AK35" s="230"/>
      <c r="AL35" s="228"/>
      <c r="AM35" s="228"/>
      <c r="AN35" s="228"/>
      <c r="AO35" s="228"/>
      <c r="AP35" s="230"/>
      <c r="AQ35" s="230"/>
      <c r="AR35" s="228"/>
      <c r="AS35" s="228"/>
      <c r="AT35" s="228"/>
      <c r="BK35" s="228"/>
    </row>
    <row r="36" spans="2:63" s="229" customFormat="1" ht="12.65" customHeight="1" x14ac:dyDescent="0.35">
      <c r="B36" s="272"/>
      <c r="C36" s="230"/>
      <c r="D36" s="273"/>
      <c r="E36" s="230"/>
      <c r="F36" s="230"/>
      <c r="G36" s="230"/>
      <c r="H36" s="230"/>
      <c r="I36" s="230"/>
      <c r="J36" s="230"/>
      <c r="K36" s="230"/>
      <c r="L36" s="230"/>
      <c r="M36" s="230"/>
      <c r="N36" s="230"/>
      <c r="O36" s="230"/>
      <c r="P36" s="230"/>
      <c r="Q36" s="230"/>
      <c r="R36" s="230"/>
      <c r="S36" s="230"/>
      <c r="T36" s="230"/>
      <c r="U36" s="230"/>
      <c r="V36" s="230"/>
      <c r="W36" s="230"/>
      <c r="X36" s="230"/>
      <c r="Y36" s="230"/>
      <c r="Z36" s="272"/>
      <c r="AA36" s="228"/>
      <c r="AB36" s="230"/>
      <c r="AC36" s="230"/>
      <c r="AD36" s="230"/>
      <c r="AE36" s="230"/>
      <c r="AF36" s="228"/>
      <c r="AG36" s="228"/>
      <c r="AH36" s="228"/>
      <c r="AI36" s="230"/>
      <c r="AJ36" s="230"/>
      <c r="AK36" s="230"/>
      <c r="AL36" s="228"/>
      <c r="AM36" s="228"/>
      <c r="AN36" s="228"/>
      <c r="AO36" s="228"/>
      <c r="AP36" s="230"/>
      <c r="AQ36" s="230"/>
      <c r="AR36" s="228"/>
      <c r="AS36" s="228"/>
      <c r="AT36" s="228"/>
      <c r="BK36" s="228"/>
    </row>
    <row r="37" spans="2:63" s="229" customFormat="1" ht="12.65" customHeight="1" x14ac:dyDescent="0.35">
      <c r="B37" s="272"/>
      <c r="C37" s="230"/>
      <c r="D37" s="273"/>
      <c r="E37" s="230"/>
      <c r="F37" s="230"/>
      <c r="G37" s="230"/>
      <c r="H37" s="230"/>
      <c r="I37" s="230"/>
      <c r="J37" s="230"/>
      <c r="K37" s="230"/>
      <c r="L37" s="230"/>
      <c r="M37" s="230"/>
      <c r="N37" s="230"/>
      <c r="O37" s="230"/>
      <c r="P37" s="230"/>
      <c r="Q37" s="230"/>
      <c r="R37" s="230"/>
      <c r="S37" s="230"/>
      <c r="T37" s="230"/>
      <c r="U37" s="230"/>
      <c r="V37" s="230"/>
      <c r="W37" s="230"/>
      <c r="X37" s="230"/>
      <c r="Y37" s="230"/>
      <c r="Z37" s="272"/>
      <c r="AA37" s="228"/>
      <c r="AB37" s="230"/>
      <c r="AC37" s="230"/>
      <c r="AD37" s="230"/>
      <c r="AE37" s="230"/>
      <c r="AF37" s="228"/>
      <c r="AG37" s="228"/>
      <c r="AH37" s="228"/>
      <c r="AI37" s="230"/>
      <c r="AJ37" s="230"/>
      <c r="AK37" s="230"/>
      <c r="AL37" s="228"/>
      <c r="AM37" s="228"/>
      <c r="AN37" s="228"/>
      <c r="AO37" s="228"/>
      <c r="AP37" s="230"/>
      <c r="AQ37" s="230"/>
      <c r="AR37" s="228"/>
      <c r="AS37" s="228"/>
      <c r="AT37" s="228"/>
      <c r="BK37" s="228"/>
    </row>
    <row r="38" spans="2:63" s="229" customFormat="1" ht="11.65" customHeight="1" x14ac:dyDescent="0.35">
      <c r="B38" s="272"/>
      <c r="C38" s="230"/>
      <c r="D38" s="273"/>
      <c r="E38" s="230"/>
      <c r="F38" s="230"/>
      <c r="G38" s="230"/>
      <c r="H38" s="230"/>
      <c r="I38" s="230"/>
      <c r="J38" s="230"/>
      <c r="K38" s="230"/>
      <c r="L38" s="230"/>
      <c r="M38" s="230"/>
      <c r="N38" s="230"/>
      <c r="O38" s="230"/>
      <c r="P38" s="230"/>
      <c r="Q38" s="230"/>
      <c r="R38" s="230"/>
      <c r="S38" s="230"/>
      <c r="T38" s="230"/>
      <c r="U38" s="230"/>
      <c r="V38" s="230"/>
      <c r="W38" s="230"/>
      <c r="X38" s="230"/>
      <c r="Y38" s="230"/>
      <c r="Z38" s="272"/>
      <c r="AA38" s="228"/>
      <c r="AB38" s="230"/>
      <c r="AC38" s="230"/>
      <c r="AD38" s="230"/>
      <c r="AE38" s="230"/>
      <c r="AF38" s="228"/>
      <c r="AG38" s="228"/>
      <c r="AH38" s="228"/>
      <c r="AI38" s="230"/>
      <c r="AJ38" s="230"/>
      <c r="AK38" s="230"/>
      <c r="AL38" s="228"/>
      <c r="AM38" s="228"/>
      <c r="AN38" s="228"/>
      <c r="AO38" s="228"/>
      <c r="AP38" s="230"/>
      <c r="AQ38" s="230"/>
      <c r="AR38" s="228"/>
      <c r="AS38" s="228"/>
      <c r="AT38" s="228"/>
      <c r="BK38" s="228"/>
    </row>
    <row r="39" spans="2:63" s="229" customFormat="1" ht="11.65" customHeight="1" x14ac:dyDescent="0.35">
      <c r="B39" s="272"/>
      <c r="C39" s="230"/>
      <c r="D39" s="273"/>
      <c r="E39" s="230"/>
      <c r="F39" s="230"/>
      <c r="G39" s="230"/>
      <c r="H39" s="230"/>
      <c r="I39" s="230"/>
      <c r="J39" s="230"/>
      <c r="K39" s="230"/>
      <c r="L39" s="230"/>
      <c r="M39" s="230"/>
      <c r="N39" s="230"/>
      <c r="O39" s="230"/>
      <c r="P39" s="230"/>
      <c r="Q39" s="230"/>
      <c r="R39" s="230"/>
      <c r="S39" s="230"/>
      <c r="T39" s="230"/>
      <c r="U39" s="230"/>
      <c r="V39" s="230"/>
      <c r="W39" s="230"/>
      <c r="X39" s="230"/>
      <c r="Y39" s="230"/>
      <c r="Z39" s="272"/>
      <c r="AA39" s="228"/>
      <c r="AB39" s="230"/>
      <c r="AC39" s="230"/>
      <c r="AD39" s="230"/>
      <c r="AE39" s="230"/>
      <c r="AF39" s="228"/>
      <c r="AG39" s="228"/>
      <c r="AH39" s="228"/>
      <c r="AI39" s="230"/>
      <c r="AJ39" s="230"/>
      <c r="AK39" s="230"/>
      <c r="AL39" s="228"/>
      <c r="AM39" s="228"/>
      <c r="AN39" s="228"/>
      <c r="AO39" s="228"/>
      <c r="AP39" s="230"/>
      <c r="AQ39" s="230"/>
      <c r="AR39" s="228"/>
      <c r="AS39" s="228"/>
      <c r="AT39" s="228"/>
      <c r="BK39" s="228"/>
    </row>
    <row r="40" spans="2:63" s="229" customFormat="1" ht="14.15" customHeight="1" x14ac:dyDescent="0.35">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72"/>
      <c r="AA40" s="228"/>
      <c r="AB40" s="230"/>
      <c r="AC40" s="230"/>
      <c r="AD40" s="230"/>
      <c r="AE40" s="230"/>
      <c r="AF40" s="228"/>
      <c r="AG40" s="228"/>
      <c r="AH40" s="228"/>
      <c r="AI40" s="230"/>
      <c r="AJ40" s="230"/>
      <c r="AK40" s="230"/>
      <c r="AL40" s="228"/>
      <c r="AM40" s="228"/>
      <c r="AN40" s="228"/>
      <c r="AO40" s="228"/>
      <c r="AP40" s="230"/>
      <c r="AQ40" s="230"/>
      <c r="AR40" s="228"/>
      <c r="AS40" s="228"/>
      <c r="AT40" s="228"/>
      <c r="BK40" s="228"/>
    </row>
    <row r="41" spans="2:63" s="229" customFormat="1" ht="11.65" customHeight="1" x14ac:dyDescent="0.35">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72"/>
      <c r="AA41" s="228"/>
      <c r="AB41" s="230"/>
      <c r="AC41" s="230"/>
      <c r="AD41" s="230"/>
      <c r="AE41" s="230"/>
      <c r="AF41" s="228"/>
      <c r="AG41" s="228"/>
      <c r="AH41" s="228"/>
      <c r="AI41" s="230"/>
      <c r="AJ41" s="230"/>
      <c r="AK41" s="230"/>
      <c r="AL41" s="228"/>
      <c r="AM41" s="228"/>
      <c r="AN41" s="228"/>
      <c r="AO41" s="228"/>
      <c r="AP41" s="230"/>
      <c r="AQ41" s="230"/>
      <c r="AR41" s="228"/>
      <c r="AS41" s="228"/>
      <c r="AT41" s="228"/>
      <c r="BK41" s="228"/>
    </row>
    <row r="42" spans="2:63" s="229" customFormat="1" ht="11.65" customHeight="1" x14ac:dyDescent="0.35">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72"/>
      <c r="AA42" s="228"/>
      <c r="AB42" s="230"/>
      <c r="AC42" s="230"/>
      <c r="AD42" s="230"/>
      <c r="AE42" s="230"/>
      <c r="AF42" s="228"/>
      <c r="AG42" s="228"/>
      <c r="AH42" s="228"/>
      <c r="AI42" s="230"/>
      <c r="AJ42" s="230"/>
      <c r="AK42" s="230"/>
      <c r="AL42" s="228"/>
      <c r="AM42" s="228"/>
      <c r="AN42" s="228"/>
      <c r="AO42" s="228"/>
      <c r="AP42" s="230"/>
      <c r="AQ42" s="230"/>
      <c r="AR42" s="228"/>
      <c r="AS42" s="228"/>
      <c r="AT42" s="228"/>
      <c r="BK42" s="228"/>
    </row>
    <row r="43" spans="2:63" s="229" customFormat="1" ht="11.65" customHeight="1" x14ac:dyDescent="0.35">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72"/>
      <c r="AA43" s="228"/>
      <c r="AB43" s="230"/>
      <c r="AC43" s="230"/>
      <c r="AD43" s="230"/>
      <c r="AE43" s="230"/>
      <c r="AF43" s="228"/>
      <c r="AG43" s="228"/>
      <c r="AH43" s="228"/>
      <c r="AI43" s="230"/>
      <c r="AJ43" s="230"/>
      <c r="AK43" s="230"/>
      <c r="AL43" s="228"/>
      <c r="AM43" s="228"/>
      <c r="AN43" s="228"/>
      <c r="AO43" s="228"/>
      <c r="AP43" s="230"/>
      <c r="AQ43" s="230"/>
      <c r="AR43" s="228"/>
      <c r="AS43" s="228"/>
      <c r="AT43" s="228"/>
      <c r="BK43" s="228"/>
    </row>
  </sheetData>
  <sheetProtection selectLockedCells="1" selectUnlockedCells="1"/>
  <mergeCells count="58">
    <mergeCell ref="AU9:BJ9"/>
    <mergeCell ref="Z11:Z12"/>
    <mergeCell ref="AA11:AA12"/>
    <mergeCell ref="AB11:AB12"/>
    <mergeCell ref="AJ11:AJ12"/>
    <mergeCell ref="AK11:AQ11"/>
    <mergeCell ref="AC11:AC12"/>
    <mergeCell ref="AD11:AD12"/>
    <mergeCell ref="AE11:AE12"/>
    <mergeCell ref="AF11:AH11"/>
    <mergeCell ref="AI11:AI12"/>
    <mergeCell ref="AT11:AT12"/>
    <mergeCell ref="AU11:AX11"/>
    <mergeCell ref="AY11:BB11"/>
    <mergeCell ref="AS11:AS12"/>
    <mergeCell ref="AU10:BJ10"/>
    <mergeCell ref="B10:D10"/>
    <mergeCell ref="E10:T10"/>
    <mergeCell ref="U10:AT10"/>
    <mergeCell ref="B11:B12"/>
    <mergeCell ref="C11:C12"/>
    <mergeCell ref="D11:D12"/>
    <mergeCell ref="E11:G11"/>
    <mergeCell ref="H11:J11"/>
    <mergeCell ref="AK7:AL7"/>
    <mergeCell ref="AM7:AT7"/>
    <mergeCell ref="D8:AL8"/>
    <mergeCell ref="AN8:AT8"/>
    <mergeCell ref="B9:AT9"/>
    <mergeCell ref="BG11:BJ11"/>
    <mergeCell ref="AR11:AR12"/>
    <mergeCell ref="B7:C7"/>
    <mergeCell ref="D7:Z7"/>
    <mergeCell ref="AA7:AB7"/>
    <mergeCell ref="AC7:AJ7"/>
    <mergeCell ref="AU7:BJ8"/>
    <mergeCell ref="B8:C8"/>
    <mergeCell ref="K11:M11"/>
    <mergeCell ref="N11:P11"/>
    <mergeCell ref="Q11:S11"/>
    <mergeCell ref="U11:U12"/>
    <mergeCell ref="BC11:BF11"/>
    <mergeCell ref="V11:V12"/>
    <mergeCell ref="W11:W12"/>
    <mergeCell ref="X11:Y11"/>
    <mergeCell ref="B2:B6"/>
    <mergeCell ref="C2:Q4"/>
    <mergeCell ref="R2:AI4"/>
    <mergeCell ref="AJ2:AU2"/>
    <mergeCell ref="AJ3:AU3"/>
    <mergeCell ref="AJ4:AU4"/>
    <mergeCell ref="AV2:BJ2"/>
    <mergeCell ref="AV3:BJ3"/>
    <mergeCell ref="AV4:BJ4"/>
    <mergeCell ref="AV5:BJ6"/>
    <mergeCell ref="C5:Q6"/>
    <mergeCell ref="R5:AI6"/>
    <mergeCell ref="AJ5:AU6"/>
  </mergeCells>
  <conditionalFormatting sqref="G13:G19">
    <cfRule type="cellIs" dxfId="1120" priority="127" stopIfTrue="1" operator="between">
      <formula>0</formula>
      <formula>0.699</formula>
    </cfRule>
    <cfRule type="cellIs" dxfId="1119" priority="128" stopIfTrue="1" operator="greaterThan">
      <formula>1.05</formula>
    </cfRule>
    <cfRule type="cellIs" dxfId="1118" priority="130" stopIfTrue="1" operator="between">
      <formula>0.7</formula>
      <formula>0.8999</formula>
    </cfRule>
    <cfRule type="cellIs" dxfId="1117" priority="129" stopIfTrue="1" operator="between">
      <formula>0.9</formula>
      <formula>1.05</formula>
    </cfRule>
    <cfRule type="cellIs" dxfId="1116" priority="126" stopIfTrue="1" operator="between">
      <formula>0.7</formula>
      <formula>0.8999</formula>
    </cfRule>
    <cfRule type="colorScale" priority="133">
      <colorScale>
        <cfvo type="min"/>
        <cfvo type="max"/>
        <color theme="0" tint="-4.9989318521683403E-2"/>
        <color theme="0" tint="-4.9989318521683403E-2"/>
      </colorScale>
    </cfRule>
    <cfRule type="cellIs" dxfId="1115" priority="125" stopIfTrue="1" operator="between">
      <formula>0.9</formula>
      <formula>1.05</formula>
    </cfRule>
    <cfRule type="colorScale" priority="124">
      <colorScale>
        <cfvo type="min"/>
        <cfvo type="max"/>
        <color theme="0"/>
        <color theme="0"/>
      </colorScale>
    </cfRule>
    <cfRule type="cellIs" dxfId="1114" priority="131" stopIfTrue="1" operator="between">
      <formula>0</formula>
      <formula>0.699</formula>
    </cfRule>
    <cfRule type="cellIs" dxfId="1113" priority="132" stopIfTrue="1" operator="greaterThan">
      <formula>1.05</formula>
    </cfRule>
  </conditionalFormatting>
  <conditionalFormatting sqref="J13:J20">
    <cfRule type="cellIs" dxfId="1112" priority="120" stopIfTrue="1" operator="between">
      <formula>0.7</formula>
      <formula>0.8999</formula>
    </cfRule>
    <cfRule type="cellIs" dxfId="1111" priority="119" stopIfTrue="1" operator="between">
      <formula>0.9</formula>
      <formula>1.05</formula>
    </cfRule>
    <cfRule type="cellIs" dxfId="1110" priority="118" stopIfTrue="1" operator="greaterThan">
      <formula>1.05</formula>
    </cfRule>
    <cfRule type="cellIs" dxfId="1109" priority="117" stopIfTrue="1" operator="between">
      <formula>0</formula>
      <formula>0.699</formula>
    </cfRule>
    <cfRule type="cellIs" dxfId="1108" priority="116" stopIfTrue="1" operator="between">
      <formula>0.7</formula>
      <formula>0.8999</formula>
    </cfRule>
    <cfRule type="cellIs" dxfId="1107" priority="115" stopIfTrue="1" operator="between">
      <formula>0.9</formula>
      <formula>1.05</formula>
    </cfRule>
    <cfRule type="colorScale" priority="114">
      <colorScale>
        <cfvo type="min"/>
        <cfvo type="max"/>
        <color theme="0"/>
        <color theme="0"/>
      </colorScale>
    </cfRule>
    <cfRule type="cellIs" dxfId="1106" priority="122" stopIfTrue="1" operator="greaterThan">
      <formula>1.05</formula>
    </cfRule>
    <cfRule type="cellIs" dxfId="1105" priority="121" stopIfTrue="1" operator="between">
      <formula>0</formula>
      <formula>0.699</formula>
    </cfRule>
    <cfRule type="colorScale" priority="123">
      <colorScale>
        <cfvo type="min"/>
        <cfvo type="max"/>
        <color theme="0" tint="-4.9989318521683403E-2"/>
        <color theme="0" tint="-4.9989318521683403E-2"/>
      </colorScale>
    </cfRule>
  </conditionalFormatting>
  <conditionalFormatting sqref="M13:M20">
    <cfRule type="cellIs" dxfId="1104" priority="111" stopIfTrue="1" operator="between">
      <formula>0</formula>
      <formula>0.699</formula>
    </cfRule>
    <cfRule type="cellIs" dxfId="1103" priority="110" stopIfTrue="1" operator="between">
      <formula>0.7</formula>
      <formula>0.8999</formula>
    </cfRule>
    <cfRule type="cellIs" dxfId="1102" priority="108" stopIfTrue="1" operator="greaterThan">
      <formula>1.05</formula>
    </cfRule>
    <cfRule type="cellIs" dxfId="1101" priority="107" stopIfTrue="1" operator="between">
      <formula>0</formula>
      <formula>0.699</formula>
    </cfRule>
    <cfRule type="cellIs" dxfId="1100" priority="106" stopIfTrue="1" operator="between">
      <formula>0.7</formula>
      <formula>0.8999</formula>
    </cfRule>
    <cfRule type="cellIs" dxfId="1099" priority="105" stopIfTrue="1" operator="between">
      <formula>0.9</formula>
      <formula>1.05</formula>
    </cfRule>
    <cfRule type="colorScale" priority="104">
      <colorScale>
        <cfvo type="min"/>
        <cfvo type="max"/>
        <color theme="0"/>
        <color theme="0"/>
      </colorScale>
    </cfRule>
    <cfRule type="cellIs" dxfId="1098" priority="109" stopIfTrue="1" operator="between">
      <formula>0.9</formula>
      <formula>1.05</formula>
    </cfRule>
    <cfRule type="colorScale" priority="113">
      <colorScale>
        <cfvo type="min"/>
        <cfvo type="max"/>
        <color theme="0" tint="-4.9989318521683403E-2"/>
        <color theme="0" tint="-4.9989318521683403E-2"/>
      </colorScale>
    </cfRule>
    <cfRule type="cellIs" dxfId="1097" priority="112" stopIfTrue="1" operator="greaterThan">
      <formula>1.05</formula>
    </cfRule>
  </conditionalFormatting>
  <conditionalFormatting sqref="P13:P20">
    <cfRule type="cellIs" dxfId="1096" priority="95" stopIfTrue="1" operator="between">
      <formula>0.9</formula>
      <formula>1.05</formula>
    </cfRule>
    <cfRule type="cellIs" dxfId="1095" priority="98" stopIfTrue="1" operator="greaterThan">
      <formula>1.05</formula>
    </cfRule>
    <cfRule type="cellIs" dxfId="1094" priority="99" stopIfTrue="1" operator="between">
      <formula>0.9</formula>
      <formula>1.05</formula>
    </cfRule>
    <cfRule type="cellIs" dxfId="1093" priority="100" stopIfTrue="1" operator="between">
      <formula>0.7</formula>
      <formula>0.8999</formula>
    </cfRule>
    <cfRule type="cellIs" dxfId="1092" priority="101" stopIfTrue="1" operator="between">
      <formula>0</formula>
      <formula>0.699</formula>
    </cfRule>
    <cfRule type="cellIs" dxfId="1091" priority="102" stopIfTrue="1" operator="greaterThan">
      <formula>1.05</formula>
    </cfRule>
    <cfRule type="cellIs" dxfId="1090" priority="97" stopIfTrue="1" operator="between">
      <formula>0</formula>
      <formula>0.699</formula>
    </cfRule>
    <cfRule type="colorScale" priority="103">
      <colorScale>
        <cfvo type="min"/>
        <cfvo type="max"/>
        <color theme="0" tint="-4.9989318521683403E-2"/>
        <color theme="0" tint="-4.9989318521683403E-2"/>
      </colorScale>
    </cfRule>
    <cfRule type="cellIs" dxfId="1089" priority="96" stopIfTrue="1" operator="between">
      <formula>0.7</formula>
      <formula>0.8999</formula>
    </cfRule>
    <cfRule type="colorScale" priority="94">
      <colorScale>
        <cfvo type="min"/>
        <cfvo type="max"/>
        <color theme="0"/>
        <color theme="0"/>
      </colorScale>
    </cfRule>
  </conditionalFormatting>
  <conditionalFormatting sqref="Q13:T13">
    <cfRule type="colorScale" priority="74">
      <colorScale>
        <cfvo type="min"/>
        <cfvo type="max"/>
        <color theme="0"/>
        <color theme="0"/>
      </colorScale>
    </cfRule>
  </conditionalFormatting>
  <conditionalFormatting sqref="Q14:T14">
    <cfRule type="colorScale" priority="64">
      <colorScale>
        <cfvo type="min"/>
        <cfvo type="max"/>
        <color theme="0"/>
        <color theme="0"/>
      </colorScale>
    </cfRule>
  </conditionalFormatting>
  <conditionalFormatting sqref="Q16:T16">
    <cfRule type="colorScale" priority="44">
      <colorScale>
        <cfvo type="min"/>
        <cfvo type="max"/>
        <color theme="0"/>
        <color theme="0"/>
      </colorScale>
    </cfRule>
  </conditionalFormatting>
  <conditionalFormatting sqref="Q17:T17">
    <cfRule type="colorScale" priority="34">
      <colorScale>
        <cfvo type="min"/>
        <cfvo type="max"/>
        <color theme="0"/>
        <color theme="0"/>
      </colorScale>
    </cfRule>
  </conditionalFormatting>
  <conditionalFormatting sqref="Q18:T18">
    <cfRule type="colorScale" priority="23">
      <colorScale>
        <cfvo type="min"/>
        <cfvo type="max"/>
        <color theme="0"/>
        <color theme="0"/>
      </colorScale>
    </cfRule>
  </conditionalFormatting>
  <conditionalFormatting sqref="Q19:T19">
    <cfRule type="colorScale" priority="22">
      <colorScale>
        <cfvo type="min"/>
        <cfvo type="max"/>
        <color theme="0"/>
        <color theme="0"/>
      </colorScale>
    </cfRule>
  </conditionalFormatting>
  <conditionalFormatting sqref="S13">
    <cfRule type="colorScale" priority="83">
      <colorScale>
        <cfvo type="min"/>
        <cfvo type="max"/>
        <color theme="0" tint="-4.9989318521683403E-2"/>
        <color theme="0" tint="-4.9989318521683403E-2"/>
      </colorScale>
    </cfRule>
    <cfRule type="cellIs" dxfId="1088" priority="82" stopIfTrue="1" operator="greaterThan">
      <formula>1.05</formula>
    </cfRule>
    <cfRule type="cellIs" dxfId="1087" priority="81" stopIfTrue="1" operator="between">
      <formula>0</formula>
      <formula>0.699</formula>
    </cfRule>
    <cfRule type="cellIs" dxfId="1086" priority="80" stopIfTrue="1" operator="between">
      <formula>0.7</formula>
      <formula>0.8999</formula>
    </cfRule>
    <cfRule type="cellIs" dxfId="1085" priority="79" stopIfTrue="1" operator="between">
      <formula>0.9</formula>
      <formula>1.05</formula>
    </cfRule>
    <cfRule type="cellIs" dxfId="1084" priority="78" stopIfTrue="1" operator="greaterThan">
      <formula>1.05</formula>
    </cfRule>
    <cfRule type="cellIs" dxfId="1083" priority="77" stopIfTrue="1" operator="between">
      <formula>0</formula>
      <formula>0.699</formula>
    </cfRule>
    <cfRule type="cellIs" dxfId="1082" priority="76" stopIfTrue="1" operator="between">
      <formula>0.7</formula>
      <formula>0.8999</formula>
    </cfRule>
    <cfRule type="cellIs" dxfId="1081" priority="75" stopIfTrue="1" operator="between">
      <formula>0.9</formula>
      <formula>1.05</formula>
    </cfRule>
  </conditionalFormatting>
  <conditionalFormatting sqref="S14">
    <cfRule type="cellIs" dxfId="1080" priority="68" stopIfTrue="1" operator="greaterThan">
      <formula>1.05</formula>
    </cfRule>
    <cfRule type="cellIs" dxfId="1079" priority="69" stopIfTrue="1" operator="between">
      <formula>0.9</formula>
      <formula>1.05</formula>
    </cfRule>
    <cfRule type="cellIs" dxfId="1078" priority="70" stopIfTrue="1" operator="between">
      <formula>0.7</formula>
      <formula>0.8999</formula>
    </cfRule>
    <cfRule type="cellIs" dxfId="1077" priority="71" stopIfTrue="1" operator="between">
      <formula>0</formula>
      <formula>0.699</formula>
    </cfRule>
    <cfRule type="cellIs" dxfId="1076" priority="72" stopIfTrue="1" operator="greaterThan">
      <formula>1.05</formula>
    </cfRule>
    <cfRule type="colorScale" priority="73">
      <colorScale>
        <cfvo type="min"/>
        <cfvo type="max"/>
        <color theme="0" tint="-4.9989318521683403E-2"/>
        <color theme="0" tint="-4.9989318521683403E-2"/>
      </colorScale>
    </cfRule>
    <cfRule type="cellIs" dxfId="1075" priority="65" stopIfTrue="1" operator="between">
      <formula>0.9</formula>
      <formula>1.05</formula>
    </cfRule>
    <cfRule type="cellIs" dxfId="1074" priority="66" stopIfTrue="1" operator="between">
      <formula>0.7</formula>
      <formula>0.8999</formula>
    </cfRule>
    <cfRule type="cellIs" dxfId="1073" priority="67" stopIfTrue="1" operator="between">
      <formula>0</formula>
      <formula>0.699</formula>
    </cfRule>
  </conditionalFormatting>
  <conditionalFormatting sqref="S15">
    <cfRule type="colorScale" priority="24">
      <colorScale>
        <cfvo type="min"/>
        <cfvo type="max"/>
        <color theme="0"/>
        <color theme="0"/>
      </colorScale>
    </cfRule>
    <cfRule type="cellIs" dxfId="1072" priority="33" stopIfTrue="1" operator="greaterThan">
      <formula>1.05</formula>
    </cfRule>
    <cfRule type="cellIs" dxfId="1071" priority="32" stopIfTrue="1" operator="between">
      <formula>0</formula>
      <formula>0.699</formula>
    </cfRule>
    <cfRule type="cellIs" dxfId="1070" priority="31" stopIfTrue="1" operator="between">
      <formula>0.7</formula>
      <formula>0.8999</formula>
    </cfRule>
    <cfRule type="cellIs" dxfId="1069" priority="30" stopIfTrue="1" operator="between">
      <formula>0.9</formula>
      <formula>1.05</formula>
    </cfRule>
    <cfRule type="cellIs" dxfId="1068" priority="29" stopIfTrue="1" operator="greaterThan">
      <formula>1.05</formula>
    </cfRule>
    <cfRule type="cellIs" dxfId="1067" priority="28" stopIfTrue="1" operator="between">
      <formula>0</formula>
      <formula>0.699</formula>
    </cfRule>
    <cfRule type="cellIs" dxfId="1066" priority="27" stopIfTrue="1" operator="between">
      <formula>0.7</formula>
      <formula>0.8999</formula>
    </cfRule>
    <cfRule type="cellIs" dxfId="1065" priority="26" stopIfTrue="1" operator="between">
      <formula>0.9</formula>
      <formula>1.05</formula>
    </cfRule>
    <cfRule type="colorScale" priority="25">
      <colorScale>
        <cfvo type="min"/>
        <cfvo type="max"/>
        <color theme="0"/>
        <color rgb="FFFFEF9C"/>
      </colorScale>
    </cfRule>
  </conditionalFormatting>
  <conditionalFormatting sqref="S16">
    <cfRule type="cellIs" dxfId="1064" priority="51" stopIfTrue="1" operator="between">
      <formula>0</formula>
      <formula>0.699</formula>
    </cfRule>
    <cfRule type="cellIs" dxfId="1063" priority="50" stopIfTrue="1" operator="between">
      <formula>0.7</formula>
      <formula>0.8999</formula>
    </cfRule>
    <cfRule type="cellIs" dxfId="1062" priority="52" stopIfTrue="1" operator="greaterThan">
      <formula>1.05</formula>
    </cfRule>
    <cfRule type="colorScale" priority="53">
      <colorScale>
        <cfvo type="min"/>
        <cfvo type="max"/>
        <color theme="0" tint="-4.9989318521683403E-2"/>
        <color theme="0" tint="-4.9989318521683403E-2"/>
      </colorScale>
    </cfRule>
    <cfRule type="cellIs" dxfId="1061" priority="49" stopIfTrue="1" operator="between">
      <formula>0.9</formula>
      <formula>1.05</formula>
    </cfRule>
    <cfRule type="cellIs" dxfId="1060" priority="48" stopIfTrue="1" operator="greaterThan">
      <formula>1.05</formula>
    </cfRule>
    <cfRule type="cellIs" dxfId="1059" priority="47" stopIfTrue="1" operator="between">
      <formula>0</formula>
      <formula>0.699</formula>
    </cfRule>
    <cfRule type="cellIs" dxfId="1058" priority="46" stopIfTrue="1" operator="between">
      <formula>0.7</formula>
      <formula>0.8999</formula>
    </cfRule>
    <cfRule type="cellIs" dxfId="1057" priority="45" stopIfTrue="1" operator="between">
      <formula>0.9</formula>
      <formula>1.05</formula>
    </cfRule>
  </conditionalFormatting>
  <conditionalFormatting sqref="S17:S19">
    <cfRule type="cellIs" dxfId="1056" priority="40" stopIfTrue="1" operator="between">
      <formula>0.7</formula>
      <formula>0.8999</formula>
    </cfRule>
    <cfRule type="cellIs" dxfId="1055" priority="36" stopIfTrue="1" operator="between">
      <formula>0.7</formula>
      <formula>0.8999</formula>
    </cfRule>
    <cfRule type="cellIs" dxfId="1054" priority="39" stopIfTrue="1" operator="between">
      <formula>0.9</formula>
      <formula>1.05</formula>
    </cfRule>
    <cfRule type="cellIs" dxfId="1053" priority="38" stopIfTrue="1" operator="greaterThan">
      <formula>1.05</formula>
    </cfRule>
    <cfRule type="cellIs" dxfId="1052" priority="37" stopIfTrue="1" operator="between">
      <formula>0</formula>
      <formula>0.699</formula>
    </cfRule>
    <cfRule type="cellIs" dxfId="1051" priority="35" stopIfTrue="1" operator="between">
      <formula>0.9</formula>
      <formula>1.05</formula>
    </cfRule>
    <cfRule type="colorScale" priority="43">
      <colorScale>
        <cfvo type="min"/>
        <cfvo type="max"/>
        <color theme="0" tint="-4.9989318521683403E-2"/>
        <color theme="0" tint="-4.9989318521683403E-2"/>
      </colorScale>
    </cfRule>
    <cfRule type="cellIs" dxfId="1050" priority="42" stopIfTrue="1" operator="greaterThan">
      <formula>1.05</formula>
    </cfRule>
    <cfRule type="cellIs" dxfId="1049" priority="41" stopIfTrue="1" operator="between">
      <formula>0</formula>
      <formula>0.699</formula>
    </cfRule>
  </conditionalFormatting>
  <conditionalFormatting sqref="S20">
    <cfRule type="cellIs" dxfId="1048" priority="10" stopIfTrue="1" operator="greaterThan">
      <formula>1.05</formula>
    </cfRule>
    <cfRule type="colorScale" priority="1">
      <colorScale>
        <cfvo type="min"/>
        <cfvo type="max"/>
        <color theme="0"/>
        <color theme="0"/>
      </colorScale>
    </cfRule>
    <cfRule type="cellIs" dxfId="1047" priority="4" stopIfTrue="1" operator="between">
      <formula>0.7</formula>
      <formula>0.8999</formula>
    </cfRule>
    <cfRule type="cellIs" dxfId="1046" priority="3" stopIfTrue="1" operator="between">
      <formula>0.9</formula>
      <formula>1.05</formula>
    </cfRule>
    <cfRule type="colorScale" priority="2">
      <colorScale>
        <cfvo type="min"/>
        <cfvo type="max"/>
        <color theme="0"/>
        <color rgb="FFFFEF9C"/>
      </colorScale>
    </cfRule>
    <cfRule type="cellIs" dxfId="1045" priority="7" stopIfTrue="1" operator="between">
      <formula>0.9</formula>
      <formula>1.05</formula>
    </cfRule>
    <cfRule type="cellIs" dxfId="1044" priority="5" stopIfTrue="1" operator="between">
      <formula>0</formula>
      <formula>0.699</formula>
    </cfRule>
    <cfRule type="cellIs" dxfId="1043" priority="8" stopIfTrue="1" operator="between">
      <formula>0.7</formula>
      <formula>0.8999</formula>
    </cfRule>
    <cfRule type="cellIs" dxfId="1042" priority="9" stopIfTrue="1" operator="between">
      <formula>0</formula>
      <formula>0.699</formula>
    </cfRule>
    <cfRule type="cellIs" dxfId="1041" priority="6" stopIfTrue="1" operator="greaterThan">
      <formula>1.05</formula>
    </cfRule>
  </conditionalFormatting>
  <dataValidations count="11">
    <dataValidation operator="equal" allowBlank="1" showErrorMessage="1" sqref="AK7">
      <formula1>0</formula1>
      <formula2>0</formula2>
    </dataValidation>
    <dataValidation type="list" operator="equal" allowBlank="1" showErrorMessage="1" sqref="AP21:AQ43">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1:Z43">
      <formula1>"Eficacia,Eficiencia,Efectividad,"</formula1>
      <formula2>0</formula2>
    </dataValidation>
    <dataValidation type="list" operator="equal" allowBlank="1" showErrorMessage="1" sqref="AK21:AK43">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S17">
      <formula1>NA()</formula1>
      <formula2>0</formula2>
    </dataValidation>
    <dataValidation type="list" operator="equal" allowBlank="1" showErrorMessage="1" sqref="AB13:AB43">
      <formula1>"Alcaldía Local,Central,Sectorial,"</formula1>
      <formula2>0</formula2>
    </dataValidation>
    <dataValidation type="list" operator="equal" allowBlank="1" showErrorMessage="1" sqref="AC13:AC43">
      <formula1>"Coeficiente,Índice o razón,Porcentaje,Tasa,Valor absoluto"</formula1>
      <formula2>0</formula2>
    </dataValidation>
    <dataValidation type="list" operator="equal" allowBlank="1" showErrorMessage="1" sqref="AD13:AD43">
      <formula1>"Diario,Semanal,Mensual,Bimestral ,Trimestral,Semestral ,Anual"</formula1>
      <formula2>0</formula2>
    </dataValidation>
    <dataValidation type="list" operator="equal" allowBlank="1" showErrorMessage="1" sqref="AE13:AE43">
      <formula1>"Alta ,Media ,Baja"</formula1>
      <formula2>0</formula2>
    </dataValidation>
    <dataValidation type="list" operator="equal" allowBlank="1" showErrorMessage="1" sqref="AI13:AI43">
      <formula1>"Gestión"</formula1>
      <formula2>0</formula2>
    </dataValidation>
    <dataValidation type="list" operator="equal" allowBlank="1" showErrorMessage="1" sqref="AJ13:AJ43">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-POA\COMUNICACIONES\[POA 2023 v 2.xlsx]datos'!#REF!</xm:f>
          </x14:formula1>
          <xm:sqref>AO13:AO20 AM7:AT7 AK13:AK20</xm:sqref>
        </x14:dataValidation>
        <x14:dataValidation type="list" operator="equal" allowBlank="1" showErrorMessage="1">
          <x14:formula1>
            <xm:f>'C:\Users\luis.arias\Documents\VIGENCIA 2023\PLAN DE ACCION -POA\COMUNICACIONES\[POA 2023 v 2.xlsx]datos'!#REF!</xm:f>
          </x14:formula1>
          <xm:sqref>AP13:AQ20</xm:sqref>
        </x14:dataValidation>
        <x14:dataValidation type="list" errorStyle="information" operator="equal" showInputMessage="1" showErrorMessage="1" prompt="Escoja el Proceso del Menú desplegable">
          <x14:formula1>
            <xm:f>'C:\Users\luis.arias\Documents\VIGENCIA 2023\PLAN DE ACCION -POA\COMUNICACIONES\[POA 2023 v 2.xlsx]datos'!#REF!</xm:f>
          </x14:formula1>
          <xm:sqref>D7:Z7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D27"/>
  <sheetViews>
    <sheetView zoomScale="40" zoomScaleNormal="40" workbookViewId="0">
      <selection activeCell="B2" sqref="B2:B6"/>
    </sheetView>
  </sheetViews>
  <sheetFormatPr baseColWidth="10" defaultColWidth="9.1796875" defaultRowHeight="14.5" x14ac:dyDescent="0.35"/>
  <cols>
    <col min="2" max="2" width="16.7265625" customWidth="1"/>
    <col min="3" max="3" width="35.54296875" customWidth="1"/>
    <col min="7" max="7" width="12" customWidth="1"/>
    <col min="21" max="21" width="30.26953125" customWidth="1"/>
    <col min="22" max="22" width="39" customWidth="1"/>
    <col min="24" max="24" width="18.453125" customWidth="1"/>
    <col min="25" max="25" width="24.1796875" customWidth="1"/>
    <col min="26" max="26" width="17" customWidth="1"/>
    <col min="27" max="27" width="16.26953125" customWidth="1"/>
    <col min="28" max="28" width="17.1796875" customWidth="1"/>
    <col min="29" max="29" width="18.7265625" customWidth="1"/>
    <col min="30" max="30" width="15.81640625" customWidth="1"/>
    <col min="31" max="31" width="14.453125" customWidth="1"/>
    <col min="32" max="32" width="12.81640625" customWidth="1"/>
    <col min="33" max="33" width="15.7265625" customWidth="1"/>
    <col min="34" max="34" width="18.7265625" customWidth="1"/>
    <col min="35" max="35" width="19.453125" customWidth="1"/>
    <col min="36" max="36" width="14.26953125" customWidth="1"/>
    <col min="37" max="37" width="25.7265625" customWidth="1"/>
    <col min="38" max="38" width="21.26953125" customWidth="1"/>
    <col min="40" max="40" width="38.453125" customWidth="1"/>
    <col min="41" max="41" width="30.54296875" customWidth="1"/>
    <col min="42" max="42" width="29.1796875" customWidth="1"/>
    <col min="43" max="43" width="14.1796875" customWidth="1"/>
    <col min="44" max="44" width="17.453125" customWidth="1"/>
    <col min="45" max="45" width="17" customWidth="1"/>
    <col min="46" max="46" width="20.26953125" customWidth="1"/>
    <col min="47" max="47" width="31.7265625" style="618" customWidth="1"/>
    <col min="48" max="48" width="17.81640625" style="618" customWidth="1"/>
    <col min="49" max="49" width="72.26953125" style="618" customWidth="1"/>
    <col min="50" max="50" width="54.26953125" style="618" customWidth="1"/>
  </cols>
  <sheetData>
    <row r="1" spans="1:212" x14ac:dyDescent="0.35">
      <c r="A1" s="613"/>
      <c r="B1" s="613"/>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4"/>
      <c r="AU1" s="627"/>
      <c r="AV1" s="627"/>
      <c r="AW1" s="627"/>
      <c r="AX1" s="627"/>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K1" s="613"/>
      <c r="DL1" s="613"/>
      <c r="DM1" s="613"/>
      <c r="DN1" s="613"/>
      <c r="DO1" s="613"/>
      <c r="DP1" s="613"/>
      <c r="DQ1" s="613"/>
      <c r="DR1" s="613"/>
      <c r="DS1" s="613"/>
      <c r="DT1" s="613"/>
      <c r="DU1" s="613"/>
      <c r="DV1" s="613"/>
      <c r="DW1" s="613"/>
      <c r="DX1" s="613"/>
      <c r="DY1" s="613"/>
      <c r="DZ1" s="613"/>
      <c r="EA1" s="613"/>
      <c r="EB1" s="613"/>
      <c r="EC1" s="613"/>
      <c r="ED1" s="613"/>
      <c r="EE1" s="613"/>
      <c r="EF1" s="613"/>
      <c r="EG1" s="613"/>
      <c r="EH1" s="613"/>
      <c r="EI1" s="613"/>
      <c r="EJ1" s="613"/>
      <c r="EK1" s="613"/>
      <c r="EL1" s="613"/>
      <c r="EM1" s="613"/>
      <c r="EN1" s="613"/>
      <c r="EO1" s="613"/>
      <c r="EP1" s="613"/>
      <c r="EQ1" s="613"/>
      <c r="ER1" s="613"/>
      <c r="ES1" s="613"/>
      <c r="ET1" s="613"/>
      <c r="EU1" s="613"/>
      <c r="EV1" s="613"/>
      <c r="EW1" s="613"/>
      <c r="EX1" s="613"/>
      <c r="EY1" s="613"/>
      <c r="EZ1" s="613"/>
      <c r="FA1" s="613"/>
      <c r="FB1" s="613"/>
      <c r="FC1" s="613"/>
      <c r="FD1" s="613"/>
      <c r="FE1" s="613"/>
      <c r="FF1" s="613"/>
      <c r="FG1" s="613"/>
      <c r="FH1" s="613"/>
      <c r="FI1" s="613"/>
      <c r="FJ1" s="613"/>
      <c r="FK1" s="613"/>
      <c r="FL1" s="613"/>
      <c r="FM1" s="613"/>
      <c r="FN1" s="613"/>
      <c r="FO1" s="613"/>
      <c r="FP1" s="613"/>
      <c r="FQ1" s="613"/>
      <c r="FR1" s="613"/>
      <c r="FS1" s="613"/>
      <c r="FT1" s="613"/>
      <c r="FU1" s="613"/>
      <c r="FV1" s="613"/>
      <c r="FW1" s="613"/>
      <c r="FX1" s="613"/>
      <c r="FY1" s="613"/>
      <c r="FZ1" s="613"/>
      <c r="GA1" s="613"/>
      <c r="GB1" s="613"/>
      <c r="GC1" s="613"/>
      <c r="GD1" s="613"/>
      <c r="GE1" s="613"/>
      <c r="GF1" s="613"/>
      <c r="GG1" s="613"/>
      <c r="GH1" s="613"/>
      <c r="GI1" s="613"/>
      <c r="GJ1" s="613"/>
      <c r="GK1" s="613"/>
      <c r="GL1" s="613"/>
      <c r="GM1" s="613"/>
      <c r="GN1" s="613"/>
      <c r="GO1" s="613"/>
      <c r="GP1" s="613"/>
      <c r="GQ1" s="613"/>
      <c r="GR1" s="613"/>
      <c r="GS1" s="613"/>
      <c r="GT1" s="613"/>
      <c r="GU1" s="613"/>
      <c r="GV1" s="613"/>
      <c r="GW1" s="613"/>
      <c r="GX1" s="613"/>
      <c r="GY1" s="613"/>
      <c r="GZ1" s="613"/>
      <c r="HA1" s="613"/>
      <c r="HB1" s="613"/>
      <c r="HC1" s="613"/>
      <c r="HD1" s="613"/>
    </row>
    <row r="2" spans="1:212" ht="15" customHeight="1" x14ac:dyDescent="0.35">
      <c r="A2" s="615"/>
      <c r="B2" s="1333" t="s">
        <v>169</v>
      </c>
      <c r="C2" s="890" t="s">
        <v>7</v>
      </c>
      <c r="D2" s="890"/>
      <c r="E2" s="890"/>
      <c r="F2" s="890"/>
      <c r="G2" s="890"/>
      <c r="H2" s="890"/>
      <c r="I2" s="890"/>
      <c r="J2" s="890"/>
      <c r="K2" s="890"/>
      <c r="L2" s="890"/>
      <c r="M2" s="890"/>
      <c r="N2" s="890"/>
      <c r="O2" s="890"/>
      <c r="P2" s="890"/>
      <c r="Q2" s="891"/>
      <c r="R2" s="894" t="s">
        <v>170</v>
      </c>
      <c r="S2" s="895"/>
      <c r="T2" s="895"/>
      <c r="U2" s="895"/>
      <c r="V2" s="895"/>
      <c r="W2" s="895"/>
      <c r="X2" s="895"/>
      <c r="Y2" s="895"/>
      <c r="Z2" s="895"/>
      <c r="AA2" s="895"/>
      <c r="AB2" s="895"/>
      <c r="AC2" s="895"/>
      <c r="AD2" s="895"/>
      <c r="AE2" s="895"/>
      <c r="AF2" s="895"/>
      <c r="AG2" s="895"/>
      <c r="AH2" s="895"/>
      <c r="AI2" s="896"/>
      <c r="AJ2" s="900" t="s">
        <v>9</v>
      </c>
      <c r="AK2" s="890"/>
      <c r="AL2" s="890"/>
      <c r="AM2" s="890"/>
      <c r="AN2" s="890"/>
      <c r="AO2" s="890"/>
      <c r="AP2" s="890"/>
      <c r="AQ2" s="890"/>
      <c r="AR2" s="890"/>
      <c r="AS2" s="890"/>
      <c r="AT2" s="890"/>
      <c r="AU2" s="617"/>
      <c r="AV2" s="617"/>
      <c r="AW2" s="617"/>
      <c r="AX2" s="617"/>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c r="CU2" s="615"/>
      <c r="CV2" s="615"/>
      <c r="CW2" s="615"/>
      <c r="CX2" s="615"/>
      <c r="CY2" s="615"/>
      <c r="CZ2" s="615"/>
      <c r="DA2" s="615"/>
      <c r="DB2" s="615"/>
      <c r="DC2" s="615"/>
      <c r="DD2" s="615"/>
      <c r="DE2" s="615"/>
      <c r="DF2" s="615"/>
      <c r="DG2" s="615"/>
      <c r="DH2" s="615"/>
      <c r="DI2" s="615"/>
      <c r="DJ2" s="615"/>
      <c r="DK2" s="615"/>
      <c r="DL2" s="615"/>
      <c r="DM2" s="615"/>
      <c r="DN2" s="615"/>
      <c r="DO2" s="615"/>
      <c r="DP2" s="615"/>
      <c r="DQ2" s="615"/>
      <c r="DR2" s="615"/>
      <c r="DS2" s="615"/>
      <c r="DT2" s="615"/>
      <c r="DU2" s="615"/>
      <c r="DV2" s="615"/>
      <c r="DW2" s="615"/>
      <c r="DX2" s="615"/>
      <c r="DY2" s="615"/>
      <c r="DZ2" s="615"/>
      <c r="EA2" s="615"/>
      <c r="EB2" s="615"/>
      <c r="EC2" s="615"/>
      <c r="ED2" s="615"/>
      <c r="EE2" s="615"/>
      <c r="EF2" s="615"/>
      <c r="EG2" s="615"/>
      <c r="EH2" s="615"/>
      <c r="EI2" s="615"/>
      <c r="EJ2" s="615"/>
      <c r="EK2" s="615"/>
      <c r="EL2" s="615"/>
      <c r="EM2" s="615"/>
      <c r="EN2" s="615"/>
      <c r="EO2" s="615"/>
      <c r="EP2" s="615"/>
      <c r="EQ2" s="615"/>
      <c r="ER2" s="615"/>
      <c r="ES2" s="615"/>
      <c r="ET2" s="615"/>
      <c r="EU2" s="615"/>
      <c r="EV2" s="615"/>
      <c r="EW2" s="615"/>
      <c r="EX2" s="615"/>
      <c r="EY2" s="615"/>
      <c r="EZ2" s="615"/>
      <c r="FA2" s="615"/>
      <c r="FB2" s="615"/>
      <c r="FC2" s="615"/>
      <c r="FD2" s="615"/>
      <c r="FE2" s="615"/>
      <c r="FF2" s="615"/>
      <c r="FG2" s="615"/>
      <c r="FH2" s="615"/>
      <c r="FI2" s="615"/>
      <c r="FJ2" s="615"/>
      <c r="FK2" s="615"/>
      <c r="FL2" s="615"/>
      <c r="FM2" s="615"/>
      <c r="FN2" s="615"/>
      <c r="FO2" s="615"/>
      <c r="FP2" s="615"/>
      <c r="FQ2" s="615"/>
      <c r="FR2" s="615"/>
      <c r="FS2" s="615"/>
      <c r="FT2" s="615"/>
      <c r="FU2" s="615"/>
      <c r="FV2" s="615"/>
      <c r="FW2" s="615"/>
      <c r="FX2" s="615"/>
      <c r="FY2" s="615"/>
      <c r="FZ2" s="615"/>
      <c r="GA2" s="615"/>
      <c r="GB2" s="615"/>
      <c r="GC2" s="615"/>
      <c r="GD2" s="615"/>
      <c r="GE2" s="615"/>
      <c r="GF2" s="615"/>
      <c r="GG2" s="615"/>
      <c r="GH2" s="615"/>
      <c r="GI2" s="615"/>
      <c r="GJ2" s="615"/>
      <c r="GK2" s="615"/>
      <c r="GL2" s="615"/>
      <c r="GM2" s="615"/>
      <c r="GN2" s="615"/>
      <c r="GO2" s="615"/>
      <c r="GP2" s="615"/>
      <c r="GQ2" s="615"/>
      <c r="GR2" s="615"/>
      <c r="GS2" s="615"/>
      <c r="GT2" s="615"/>
      <c r="GU2" s="615"/>
      <c r="GV2" s="615"/>
      <c r="GW2" s="615"/>
      <c r="GX2" s="615"/>
      <c r="GY2" s="615"/>
      <c r="GZ2" s="615"/>
      <c r="HA2" s="615"/>
      <c r="HB2" s="615"/>
      <c r="HC2" s="615"/>
      <c r="HD2" s="615"/>
    </row>
    <row r="3" spans="1:212" x14ac:dyDescent="0.35">
      <c r="B3" s="1334"/>
      <c r="C3" s="912"/>
      <c r="D3" s="912"/>
      <c r="E3" s="912"/>
      <c r="F3" s="912"/>
      <c r="G3" s="912"/>
      <c r="H3" s="912"/>
      <c r="I3" s="912"/>
      <c r="J3" s="912"/>
      <c r="K3" s="912"/>
      <c r="L3" s="912"/>
      <c r="M3" s="912"/>
      <c r="N3" s="912"/>
      <c r="O3" s="912"/>
      <c r="P3" s="912"/>
      <c r="Q3" s="913"/>
      <c r="R3" s="916"/>
      <c r="S3" s="917"/>
      <c r="T3" s="917"/>
      <c r="U3" s="917"/>
      <c r="V3" s="917"/>
      <c r="W3" s="917"/>
      <c r="X3" s="917"/>
      <c r="Y3" s="917"/>
      <c r="Z3" s="917"/>
      <c r="AA3" s="917"/>
      <c r="AB3" s="917"/>
      <c r="AC3" s="917"/>
      <c r="AD3" s="917"/>
      <c r="AE3" s="917"/>
      <c r="AF3" s="917"/>
      <c r="AG3" s="917"/>
      <c r="AH3" s="917"/>
      <c r="AI3" s="918"/>
      <c r="AJ3" s="922"/>
      <c r="AK3" s="912"/>
      <c r="AL3" s="912"/>
      <c r="AM3" s="912"/>
      <c r="AN3" s="912"/>
      <c r="AO3" s="912"/>
      <c r="AP3" s="912"/>
      <c r="AQ3" s="912"/>
      <c r="AR3" s="912"/>
      <c r="AS3" s="912"/>
      <c r="AT3" s="912"/>
    </row>
    <row r="4" spans="1:212" x14ac:dyDescent="0.35">
      <c r="B4" s="1334"/>
      <c r="C4" s="912"/>
      <c r="D4" s="912"/>
      <c r="E4" s="912"/>
      <c r="F4" s="912"/>
      <c r="G4" s="912"/>
      <c r="H4" s="912"/>
      <c r="I4" s="912"/>
      <c r="J4" s="912"/>
      <c r="K4" s="912"/>
      <c r="L4" s="912"/>
      <c r="M4" s="912"/>
      <c r="N4" s="912"/>
      <c r="O4" s="912"/>
      <c r="P4" s="912"/>
      <c r="Q4" s="913"/>
      <c r="R4" s="916"/>
      <c r="S4" s="917"/>
      <c r="T4" s="917"/>
      <c r="U4" s="917"/>
      <c r="V4" s="917"/>
      <c r="W4" s="917"/>
      <c r="X4" s="917"/>
      <c r="Y4" s="917"/>
      <c r="Z4" s="917"/>
      <c r="AA4" s="917"/>
      <c r="AB4" s="917"/>
      <c r="AC4" s="917"/>
      <c r="AD4" s="917"/>
      <c r="AE4" s="917"/>
      <c r="AF4" s="917"/>
      <c r="AG4" s="917"/>
      <c r="AH4" s="917"/>
      <c r="AI4" s="918"/>
      <c r="AJ4" s="922"/>
      <c r="AK4" s="912"/>
      <c r="AL4" s="912"/>
      <c r="AM4" s="912"/>
      <c r="AN4" s="912"/>
      <c r="AO4" s="912"/>
      <c r="AP4" s="912"/>
      <c r="AQ4" s="912"/>
      <c r="AR4" s="912"/>
      <c r="AS4" s="912"/>
      <c r="AT4" s="912"/>
    </row>
    <row r="5" spans="1:212" x14ac:dyDescent="0.35">
      <c r="B5" s="1334"/>
      <c r="C5" s="912"/>
      <c r="D5" s="912"/>
      <c r="E5" s="912"/>
      <c r="F5" s="912"/>
      <c r="G5" s="912"/>
      <c r="H5" s="912"/>
      <c r="I5" s="912"/>
      <c r="J5" s="912"/>
      <c r="K5" s="912"/>
      <c r="L5" s="912"/>
      <c r="M5" s="912"/>
      <c r="N5" s="912"/>
      <c r="O5" s="912"/>
      <c r="P5" s="912"/>
      <c r="Q5" s="913"/>
      <c r="R5" s="916"/>
      <c r="S5" s="917"/>
      <c r="T5" s="917"/>
      <c r="U5" s="917"/>
      <c r="V5" s="917"/>
      <c r="W5" s="917"/>
      <c r="X5" s="917"/>
      <c r="Y5" s="917"/>
      <c r="Z5" s="917"/>
      <c r="AA5" s="917"/>
      <c r="AB5" s="917"/>
      <c r="AC5" s="917"/>
      <c r="AD5" s="917"/>
      <c r="AE5" s="917"/>
      <c r="AF5" s="917"/>
      <c r="AG5" s="917"/>
      <c r="AH5" s="917"/>
      <c r="AI5" s="918"/>
      <c r="AJ5" s="922"/>
      <c r="AK5" s="912"/>
      <c r="AL5" s="912"/>
      <c r="AM5" s="912"/>
      <c r="AN5" s="912"/>
      <c r="AO5" s="912"/>
      <c r="AP5" s="912"/>
      <c r="AQ5" s="912"/>
      <c r="AR5" s="912"/>
      <c r="AS5" s="912"/>
      <c r="AT5" s="912"/>
    </row>
    <row r="6" spans="1:212" ht="15" customHeight="1" x14ac:dyDescent="0.35">
      <c r="B6" s="1335"/>
      <c r="C6" s="912"/>
      <c r="D6" s="912"/>
      <c r="E6" s="912"/>
      <c r="F6" s="912"/>
      <c r="G6" s="912"/>
      <c r="H6" s="912"/>
      <c r="I6" s="912"/>
      <c r="J6" s="912"/>
      <c r="K6" s="912"/>
      <c r="L6" s="912"/>
      <c r="M6" s="912"/>
      <c r="N6" s="912"/>
      <c r="O6" s="912"/>
      <c r="P6" s="912"/>
      <c r="Q6" s="913"/>
      <c r="R6" s="916"/>
      <c r="S6" s="917"/>
      <c r="T6" s="917"/>
      <c r="U6" s="917"/>
      <c r="V6" s="917"/>
      <c r="W6" s="917"/>
      <c r="X6" s="917"/>
      <c r="Y6" s="917"/>
      <c r="Z6" s="917"/>
      <c r="AA6" s="917"/>
      <c r="AB6" s="917"/>
      <c r="AC6" s="917"/>
      <c r="AD6" s="917"/>
      <c r="AE6" s="917"/>
      <c r="AF6" s="917"/>
      <c r="AG6" s="917"/>
      <c r="AH6" s="917"/>
      <c r="AI6" s="918"/>
      <c r="AJ6" s="923"/>
      <c r="AK6" s="914"/>
      <c r="AL6" s="914"/>
      <c r="AM6" s="914"/>
      <c r="AN6" s="914"/>
      <c r="AO6" s="914"/>
      <c r="AP6" s="914"/>
      <c r="AQ6" s="914"/>
      <c r="AR6" s="914"/>
      <c r="AS6" s="914"/>
      <c r="AT6" s="914"/>
    </row>
    <row r="7" spans="1:212" ht="15" customHeight="1" x14ac:dyDescent="0.35">
      <c r="A7" s="616"/>
      <c r="C7" s="912"/>
      <c r="D7" s="912"/>
      <c r="E7" s="912"/>
      <c r="F7" s="912"/>
      <c r="G7" s="912"/>
      <c r="H7" s="912"/>
      <c r="I7" s="912"/>
      <c r="J7" s="912"/>
      <c r="K7" s="912"/>
      <c r="L7" s="912"/>
      <c r="M7" s="912"/>
      <c r="N7" s="912"/>
      <c r="O7" s="912"/>
      <c r="P7" s="912"/>
      <c r="Q7" s="913"/>
      <c r="R7" s="916"/>
      <c r="S7" s="917"/>
      <c r="T7" s="917"/>
      <c r="U7" s="917"/>
      <c r="V7" s="917"/>
      <c r="W7" s="917"/>
      <c r="X7" s="917"/>
      <c r="Y7" s="917"/>
      <c r="Z7" s="917"/>
      <c r="AA7" s="917"/>
      <c r="AB7" s="917"/>
      <c r="AC7" s="917"/>
      <c r="AD7" s="917"/>
      <c r="AE7" s="917"/>
      <c r="AF7" s="917"/>
      <c r="AG7" s="917"/>
      <c r="AH7" s="917"/>
      <c r="AI7" s="918"/>
      <c r="AJ7" s="924" t="s">
        <v>11</v>
      </c>
      <c r="AK7" s="925"/>
      <c r="AL7" s="925"/>
      <c r="AM7" s="925"/>
      <c r="AN7" s="925"/>
      <c r="AO7" s="925"/>
      <c r="AP7" s="925"/>
      <c r="AQ7" s="925"/>
      <c r="AR7" s="925"/>
      <c r="AS7" s="925"/>
      <c r="AT7" s="925"/>
      <c r="AU7" s="617"/>
      <c r="AV7" s="617"/>
      <c r="AW7" s="617"/>
      <c r="AX7" s="617"/>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c r="CU7" s="615"/>
      <c r="CV7" s="615"/>
      <c r="CW7" s="615"/>
      <c r="CX7" s="615"/>
      <c r="CY7" s="615"/>
      <c r="CZ7" s="615"/>
      <c r="DA7" s="615"/>
      <c r="DB7" s="615"/>
      <c r="DC7" s="615"/>
      <c r="DD7" s="615"/>
      <c r="DE7" s="615"/>
      <c r="DF7" s="615"/>
      <c r="DG7" s="615"/>
      <c r="DH7" s="615"/>
      <c r="DI7" s="615"/>
      <c r="DJ7" s="615"/>
      <c r="DK7" s="615"/>
      <c r="DL7" s="615"/>
      <c r="DM7" s="615"/>
      <c r="DN7" s="615"/>
      <c r="DO7" s="615"/>
      <c r="DP7" s="615"/>
      <c r="DQ7" s="615"/>
      <c r="DR7" s="615"/>
      <c r="DS7" s="615"/>
      <c r="DT7" s="615"/>
      <c r="DU7" s="615"/>
      <c r="DV7" s="615"/>
      <c r="DW7" s="615"/>
      <c r="DX7" s="615"/>
      <c r="DY7" s="615"/>
      <c r="DZ7" s="615"/>
      <c r="EA7" s="615"/>
      <c r="EB7" s="615"/>
      <c r="EC7" s="615"/>
      <c r="ED7" s="615"/>
      <c r="EE7" s="615"/>
      <c r="EF7" s="615"/>
      <c r="EG7" s="615"/>
      <c r="EH7" s="615"/>
      <c r="EI7" s="615"/>
      <c r="EJ7" s="615"/>
      <c r="EK7" s="615"/>
      <c r="EL7" s="615"/>
      <c r="EM7" s="615"/>
      <c r="EN7" s="615"/>
      <c r="EO7" s="615"/>
      <c r="EP7" s="615"/>
      <c r="EQ7" s="615"/>
      <c r="ER7" s="615"/>
      <c r="ES7" s="615"/>
      <c r="ET7" s="615"/>
      <c r="EU7" s="615"/>
      <c r="EV7" s="615"/>
      <c r="EW7" s="615"/>
      <c r="EX7" s="615"/>
      <c r="EY7" s="615"/>
      <c r="EZ7" s="615"/>
      <c r="FA7" s="615"/>
      <c r="FB7" s="615"/>
      <c r="FC7" s="615"/>
      <c r="FD7" s="615"/>
      <c r="FE7" s="615"/>
      <c r="FF7" s="615"/>
      <c r="FG7" s="615"/>
      <c r="FH7" s="615"/>
      <c r="FI7" s="615"/>
      <c r="FJ7" s="615"/>
      <c r="FK7" s="615"/>
      <c r="FL7" s="615"/>
      <c r="FM7" s="615"/>
      <c r="FN7" s="615"/>
      <c r="FO7" s="615"/>
      <c r="FP7" s="615"/>
      <c r="FQ7" s="615"/>
      <c r="FR7" s="615"/>
      <c r="FS7" s="615"/>
      <c r="FT7" s="615"/>
      <c r="FU7" s="615"/>
      <c r="FV7" s="615"/>
      <c r="FW7" s="615"/>
      <c r="FX7" s="615"/>
      <c r="FY7" s="615"/>
      <c r="FZ7" s="615"/>
      <c r="GA7" s="615"/>
      <c r="GB7" s="615"/>
      <c r="GC7" s="615"/>
      <c r="GD7" s="615"/>
      <c r="GE7" s="615"/>
      <c r="GF7" s="615"/>
      <c r="GG7" s="615"/>
      <c r="GH7" s="615"/>
      <c r="GI7" s="615"/>
      <c r="GJ7" s="615"/>
      <c r="GK7" s="615"/>
      <c r="GL7" s="615"/>
      <c r="GM7" s="615"/>
      <c r="GN7" s="615"/>
      <c r="GO7" s="615"/>
      <c r="GP7" s="615"/>
      <c r="GQ7" s="615"/>
      <c r="GR7" s="615"/>
      <c r="GS7" s="615"/>
      <c r="GT7" s="615"/>
      <c r="GU7" s="615"/>
      <c r="GV7" s="615"/>
      <c r="GW7" s="615"/>
      <c r="GX7" s="615"/>
      <c r="GY7" s="615"/>
      <c r="GZ7" s="615"/>
      <c r="HA7" s="615"/>
      <c r="HB7" s="615"/>
      <c r="HC7" s="615"/>
      <c r="HD7" s="615"/>
    </row>
    <row r="8" spans="1:212" ht="15" customHeight="1" x14ac:dyDescent="0.35">
      <c r="A8" s="616"/>
      <c r="C8" s="914"/>
      <c r="D8" s="914"/>
      <c r="E8" s="914"/>
      <c r="F8" s="914"/>
      <c r="G8" s="914"/>
      <c r="H8" s="914"/>
      <c r="I8" s="914"/>
      <c r="J8" s="914"/>
      <c r="K8" s="914"/>
      <c r="L8" s="914"/>
      <c r="M8" s="914"/>
      <c r="N8" s="914"/>
      <c r="O8" s="914"/>
      <c r="P8" s="914"/>
      <c r="Q8" s="915"/>
      <c r="R8" s="919"/>
      <c r="S8" s="920"/>
      <c r="T8" s="920"/>
      <c r="U8" s="920"/>
      <c r="V8" s="920"/>
      <c r="W8" s="920"/>
      <c r="X8" s="920"/>
      <c r="Y8" s="920"/>
      <c r="Z8" s="920"/>
      <c r="AA8" s="920"/>
      <c r="AB8" s="920"/>
      <c r="AC8" s="920"/>
      <c r="AD8" s="920"/>
      <c r="AE8" s="920"/>
      <c r="AF8" s="920"/>
      <c r="AG8" s="920"/>
      <c r="AH8" s="920"/>
      <c r="AI8" s="921"/>
      <c r="AJ8" s="924" t="s">
        <v>12</v>
      </c>
      <c r="AK8" s="925"/>
      <c r="AL8" s="925"/>
      <c r="AM8" s="925"/>
      <c r="AN8" s="925"/>
      <c r="AO8" s="925"/>
      <c r="AP8" s="925"/>
      <c r="AQ8" s="925"/>
      <c r="AR8" s="925"/>
      <c r="AS8" s="925"/>
      <c r="AT8" s="925"/>
      <c r="AU8" s="617"/>
      <c r="AV8" s="617"/>
      <c r="AW8" s="617"/>
      <c r="AX8" s="617"/>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c r="CU8" s="615"/>
      <c r="CV8" s="615"/>
      <c r="CW8" s="615"/>
      <c r="CX8" s="615"/>
      <c r="CY8" s="615"/>
      <c r="CZ8" s="615"/>
      <c r="DA8" s="615"/>
      <c r="DB8" s="615"/>
      <c r="DC8" s="615"/>
      <c r="DD8" s="615"/>
      <c r="DE8" s="615"/>
      <c r="DF8" s="615"/>
      <c r="DG8" s="615"/>
      <c r="DH8" s="615"/>
      <c r="DI8" s="615"/>
      <c r="DJ8" s="615"/>
      <c r="DK8" s="615"/>
      <c r="DL8" s="615"/>
      <c r="DM8" s="615"/>
      <c r="DN8" s="615"/>
      <c r="DO8" s="615"/>
      <c r="DP8" s="615"/>
      <c r="DQ8" s="615"/>
      <c r="DR8" s="615"/>
      <c r="DS8" s="615"/>
      <c r="DT8" s="615"/>
      <c r="DU8" s="615"/>
      <c r="DV8" s="615"/>
      <c r="DW8" s="615"/>
      <c r="DX8" s="615"/>
      <c r="DY8" s="615"/>
      <c r="DZ8" s="615"/>
      <c r="EA8" s="615"/>
      <c r="EB8" s="615"/>
      <c r="EC8" s="615"/>
      <c r="ED8" s="615"/>
      <c r="EE8" s="615"/>
      <c r="EF8" s="615"/>
      <c r="EG8" s="615"/>
      <c r="EH8" s="615"/>
      <c r="EI8" s="615"/>
      <c r="EJ8" s="615"/>
      <c r="EK8" s="615"/>
      <c r="EL8" s="615"/>
      <c r="EM8" s="615"/>
      <c r="EN8" s="615"/>
      <c r="EO8" s="615"/>
      <c r="EP8" s="615"/>
      <c r="EQ8" s="615"/>
      <c r="ER8" s="615"/>
      <c r="ES8" s="615"/>
      <c r="ET8" s="615"/>
      <c r="EU8" s="615"/>
      <c r="EV8" s="615"/>
      <c r="EW8" s="615"/>
      <c r="EX8" s="615"/>
      <c r="EY8" s="615"/>
      <c r="EZ8" s="615"/>
      <c r="FA8" s="615"/>
      <c r="FB8" s="615"/>
      <c r="FC8" s="615"/>
      <c r="FD8" s="615"/>
      <c r="FE8" s="615"/>
      <c r="FF8" s="615"/>
      <c r="FG8" s="615"/>
      <c r="FH8" s="615"/>
      <c r="FI8" s="615"/>
      <c r="FJ8" s="615"/>
      <c r="FK8" s="615"/>
      <c r="FL8" s="615"/>
      <c r="FM8" s="615"/>
      <c r="FN8" s="615"/>
      <c r="FO8" s="615"/>
      <c r="FP8" s="615"/>
      <c r="FQ8" s="615"/>
      <c r="FR8" s="615"/>
      <c r="FS8" s="615"/>
      <c r="FT8" s="615"/>
      <c r="FU8" s="615"/>
      <c r="FV8" s="615"/>
      <c r="FW8" s="615"/>
      <c r="FX8" s="615"/>
      <c r="FY8" s="615"/>
      <c r="FZ8" s="615"/>
      <c r="GA8" s="615"/>
      <c r="GB8" s="615"/>
      <c r="GC8" s="615"/>
      <c r="GD8" s="615"/>
      <c r="GE8" s="615"/>
      <c r="GF8" s="615"/>
      <c r="GG8" s="615"/>
      <c r="GH8" s="615"/>
      <c r="GI8" s="615"/>
      <c r="GJ8" s="615"/>
      <c r="GK8" s="615"/>
      <c r="GL8" s="615"/>
      <c r="GM8" s="615"/>
      <c r="GN8" s="615"/>
      <c r="GO8" s="615"/>
      <c r="GP8" s="615"/>
      <c r="GQ8" s="615"/>
      <c r="GR8" s="615"/>
      <c r="GS8" s="615"/>
      <c r="GT8" s="615"/>
      <c r="GU8" s="615"/>
      <c r="GV8" s="615"/>
      <c r="GW8" s="615"/>
      <c r="GX8" s="615"/>
      <c r="GY8" s="615"/>
      <c r="GZ8" s="615"/>
      <c r="HA8" s="615"/>
      <c r="HB8" s="615"/>
      <c r="HC8" s="615"/>
      <c r="HD8" s="615"/>
    </row>
    <row r="9" spans="1:212" ht="15" customHeight="1" x14ac:dyDescent="0.35">
      <c r="A9" s="616"/>
      <c r="C9" s="890" t="s">
        <v>13</v>
      </c>
      <c r="D9" s="890"/>
      <c r="E9" s="890"/>
      <c r="F9" s="890"/>
      <c r="G9" s="890"/>
      <c r="H9" s="890"/>
      <c r="I9" s="890"/>
      <c r="J9" s="890"/>
      <c r="K9" s="890"/>
      <c r="L9" s="890"/>
      <c r="M9" s="890"/>
      <c r="N9" s="890"/>
      <c r="O9" s="890"/>
      <c r="P9" s="890"/>
      <c r="Q9" s="891"/>
      <c r="R9" s="894" t="s">
        <v>14</v>
      </c>
      <c r="S9" s="895"/>
      <c r="T9" s="895"/>
      <c r="U9" s="895"/>
      <c r="V9" s="895"/>
      <c r="W9" s="895"/>
      <c r="X9" s="895"/>
      <c r="Y9" s="895"/>
      <c r="Z9" s="895"/>
      <c r="AA9" s="895"/>
      <c r="AB9" s="895"/>
      <c r="AC9" s="895"/>
      <c r="AD9" s="895"/>
      <c r="AE9" s="895"/>
      <c r="AF9" s="895"/>
      <c r="AG9" s="895"/>
      <c r="AH9" s="895"/>
      <c r="AI9" s="896"/>
      <c r="AJ9" s="900" t="s">
        <v>15</v>
      </c>
      <c r="AK9" s="890"/>
      <c r="AL9" s="890"/>
      <c r="AM9" s="890"/>
      <c r="AN9" s="890"/>
      <c r="AO9" s="890"/>
      <c r="AP9" s="890"/>
      <c r="AQ9" s="890"/>
      <c r="AR9" s="890"/>
      <c r="AS9" s="890"/>
      <c r="AT9" s="890"/>
      <c r="AU9" s="617"/>
      <c r="AV9" s="617"/>
      <c r="AW9" s="617"/>
      <c r="AX9" s="617"/>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c r="CU9" s="615"/>
      <c r="CV9" s="615"/>
      <c r="CW9" s="615"/>
      <c r="CX9" s="615"/>
      <c r="CY9" s="615"/>
      <c r="CZ9" s="615"/>
      <c r="DA9" s="615"/>
      <c r="DB9" s="615"/>
      <c r="DC9" s="615"/>
      <c r="DD9" s="615"/>
      <c r="DE9" s="615"/>
      <c r="DF9" s="615"/>
      <c r="DG9" s="615"/>
      <c r="DH9" s="615"/>
      <c r="DI9" s="615"/>
      <c r="DJ9" s="615"/>
      <c r="DK9" s="615"/>
      <c r="DL9" s="615"/>
      <c r="DM9" s="615"/>
      <c r="DN9" s="615"/>
      <c r="DO9" s="615"/>
      <c r="DP9" s="615"/>
      <c r="DQ9" s="615"/>
      <c r="DR9" s="615"/>
      <c r="DS9" s="615"/>
      <c r="DT9" s="615"/>
      <c r="DU9" s="615"/>
      <c r="DV9" s="615"/>
      <c r="DW9" s="615"/>
      <c r="DX9" s="615"/>
      <c r="DY9" s="615"/>
      <c r="DZ9" s="615"/>
      <c r="EA9" s="615"/>
      <c r="EB9" s="615"/>
      <c r="EC9" s="615"/>
      <c r="ED9" s="615"/>
      <c r="EE9" s="615"/>
      <c r="EF9" s="615"/>
      <c r="EG9" s="615"/>
      <c r="EH9" s="615"/>
      <c r="EI9" s="615"/>
      <c r="EJ9" s="615"/>
      <c r="EK9" s="615"/>
      <c r="EL9" s="615"/>
      <c r="EM9" s="615"/>
      <c r="EN9" s="615"/>
      <c r="EO9" s="615"/>
      <c r="EP9" s="615"/>
      <c r="EQ9" s="615"/>
      <c r="ER9" s="615"/>
      <c r="ES9" s="615"/>
      <c r="ET9" s="615"/>
      <c r="EU9" s="615"/>
      <c r="EV9" s="615"/>
      <c r="EW9" s="615"/>
      <c r="EX9" s="615"/>
      <c r="EY9" s="615"/>
      <c r="EZ9" s="615"/>
      <c r="FA9" s="615"/>
      <c r="FB9" s="615"/>
      <c r="FC9" s="615"/>
      <c r="FD9" s="615"/>
      <c r="FE9" s="615"/>
      <c r="FF9" s="615"/>
      <c r="FG9" s="615"/>
      <c r="FH9" s="615"/>
      <c r="FI9" s="615"/>
      <c r="FJ9" s="615"/>
      <c r="FK9" s="615"/>
      <c r="FL9" s="615"/>
      <c r="FM9" s="615"/>
      <c r="FN9" s="615"/>
      <c r="FO9" s="615"/>
      <c r="FP9" s="615"/>
      <c r="FQ9" s="615"/>
      <c r="FR9" s="615"/>
      <c r="FS9" s="615"/>
      <c r="FT9" s="615"/>
      <c r="FU9" s="615"/>
      <c r="FV9" s="615"/>
      <c r="FW9" s="615"/>
      <c r="FX9" s="615"/>
      <c r="FY9" s="615"/>
      <c r="FZ9" s="615"/>
      <c r="GA9" s="615"/>
      <c r="GB9" s="615"/>
      <c r="GC9" s="615"/>
      <c r="GD9" s="615"/>
      <c r="GE9" s="615"/>
      <c r="GF9" s="615"/>
      <c r="GG9" s="615"/>
      <c r="GH9" s="615"/>
      <c r="GI9" s="615"/>
      <c r="GJ9" s="615"/>
      <c r="GK9" s="615"/>
      <c r="GL9" s="615"/>
      <c r="GM9" s="615"/>
      <c r="GN9" s="615"/>
      <c r="GO9" s="615"/>
      <c r="GP9" s="615"/>
      <c r="GQ9" s="615"/>
      <c r="GR9" s="615"/>
      <c r="GS9" s="615"/>
      <c r="GT9" s="615"/>
      <c r="GU9" s="615"/>
      <c r="GV9" s="615"/>
      <c r="GW9" s="615"/>
      <c r="GX9" s="615"/>
      <c r="GY9" s="615"/>
      <c r="GZ9" s="615"/>
      <c r="HA9" s="615"/>
      <c r="HB9" s="615"/>
      <c r="HC9" s="615"/>
      <c r="HD9" s="615"/>
    </row>
    <row r="10" spans="1:212" ht="15.5" x14ac:dyDescent="0.35">
      <c r="A10" s="615"/>
      <c r="C10" s="892"/>
      <c r="D10" s="892"/>
      <c r="E10" s="892"/>
      <c r="F10" s="892"/>
      <c r="G10" s="892"/>
      <c r="H10" s="892"/>
      <c r="I10" s="892"/>
      <c r="J10" s="892"/>
      <c r="K10" s="892"/>
      <c r="L10" s="892"/>
      <c r="M10" s="892"/>
      <c r="N10" s="892"/>
      <c r="O10" s="892"/>
      <c r="P10" s="892"/>
      <c r="Q10" s="893"/>
      <c r="R10" s="897"/>
      <c r="S10" s="898"/>
      <c r="T10" s="898"/>
      <c r="U10" s="898"/>
      <c r="V10" s="898"/>
      <c r="W10" s="898"/>
      <c r="X10" s="898"/>
      <c r="Y10" s="898"/>
      <c r="Z10" s="898"/>
      <c r="AA10" s="898"/>
      <c r="AB10" s="898"/>
      <c r="AC10" s="898"/>
      <c r="AD10" s="898"/>
      <c r="AE10" s="898"/>
      <c r="AF10" s="898"/>
      <c r="AG10" s="898"/>
      <c r="AH10" s="898"/>
      <c r="AI10" s="899"/>
      <c r="AJ10" s="901"/>
      <c r="AK10" s="892"/>
      <c r="AL10" s="892"/>
      <c r="AM10" s="892"/>
      <c r="AN10" s="892"/>
      <c r="AO10" s="892"/>
      <c r="AP10" s="892"/>
      <c r="AQ10" s="892"/>
      <c r="AR10" s="892"/>
      <c r="AS10" s="892"/>
      <c r="AT10" s="892"/>
      <c r="AU10" s="617"/>
      <c r="AV10" s="617"/>
      <c r="AW10" s="617"/>
      <c r="AX10" s="617"/>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c r="CU10" s="615"/>
      <c r="CV10" s="615"/>
      <c r="CW10" s="615"/>
      <c r="CX10" s="615"/>
      <c r="CY10" s="615"/>
      <c r="CZ10" s="615"/>
      <c r="DA10" s="615"/>
      <c r="DB10" s="615"/>
      <c r="DC10" s="615"/>
      <c r="DD10" s="615"/>
      <c r="DE10" s="615"/>
      <c r="DF10" s="615"/>
      <c r="DG10" s="615"/>
      <c r="DH10" s="615"/>
      <c r="DI10" s="615"/>
      <c r="DJ10" s="615"/>
      <c r="DK10" s="615"/>
      <c r="DL10" s="615"/>
      <c r="DM10" s="615"/>
      <c r="DN10" s="615"/>
      <c r="DO10" s="615"/>
      <c r="DP10" s="615"/>
      <c r="DQ10" s="615"/>
      <c r="DR10" s="615"/>
      <c r="DS10" s="615"/>
      <c r="DT10" s="615"/>
      <c r="DU10" s="615"/>
      <c r="DV10" s="615"/>
      <c r="DW10" s="615"/>
      <c r="DX10" s="615"/>
      <c r="DY10" s="615"/>
      <c r="DZ10" s="615"/>
      <c r="EA10" s="615"/>
      <c r="EB10" s="615"/>
      <c r="EC10" s="615"/>
      <c r="ED10" s="615"/>
      <c r="EE10" s="615"/>
      <c r="EF10" s="615"/>
      <c r="EG10" s="615"/>
      <c r="EH10" s="615"/>
      <c r="EI10" s="615"/>
      <c r="EJ10" s="615"/>
      <c r="EK10" s="615"/>
      <c r="EL10" s="615"/>
      <c r="EM10" s="615"/>
      <c r="EN10" s="615"/>
      <c r="EO10" s="615"/>
      <c r="EP10" s="615"/>
      <c r="EQ10" s="615"/>
      <c r="ER10" s="615"/>
      <c r="ES10" s="615"/>
      <c r="ET10" s="615"/>
      <c r="EU10" s="615"/>
      <c r="EV10" s="615"/>
      <c r="EW10" s="615"/>
      <c r="EX10" s="615"/>
      <c r="EY10" s="615"/>
      <c r="EZ10" s="615"/>
      <c r="FA10" s="615"/>
      <c r="FB10" s="615"/>
      <c r="FC10" s="615"/>
      <c r="FD10" s="615"/>
      <c r="FE10" s="615"/>
      <c r="FF10" s="615"/>
      <c r="FG10" s="615"/>
      <c r="FH10" s="615"/>
      <c r="FI10" s="615"/>
      <c r="FJ10" s="615"/>
      <c r="FK10" s="615"/>
      <c r="FL10" s="615"/>
      <c r="FM10" s="615"/>
      <c r="FN10" s="615"/>
      <c r="FO10" s="615"/>
      <c r="FP10" s="615"/>
      <c r="FQ10" s="615"/>
      <c r="FR10" s="615"/>
      <c r="FS10" s="615"/>
      <c r="FT10" s="615"/>
      <c r="FU10" s="615"/>
      <c r="FV10" s="615"/>
      <c r="FW10" s="615"/>
      <c r="FX10" s="615"/>
      <c r="FY10" s="615"/>
      <c r="FZ10" s="615"/>
      <c r="GA10" s="615"/>
      <c r="GB10" s="615"/>
      <c r="GC10" s="615"/>
      <c r="GD10" s="615"/>
      <c r="GE10" s="615"/>
      <c r="GF10" s="615"/>
      <c r="GG10" s="615"/>
      <c r="GH10" s="615"/>
      <c r="GI10" s="615"/>
      <c r="GJ10" s="615"/>
      <c r="GK10" s="615"/>
      <c r="GL10" s="615"/>
      <c r="GM10" s="615"/>
      <c r="GN10" s="615"/>
      <c r="GO10" s="615"/>
      <c r="GP10" s="615"/>
      <c r="GQ10" s="615"/>
      <c r="GR10" s="615"/>
      <c r="GS10" s="615"/>
      <c r="GT10" s="615"/>
      <c r="GU10" s="615"/>
      <c r="GV10" s="615"/>
      <c r="GW10" s="615"/>
      <c r="GX10" s="615"/>
      <c r="GY10" s="615"/>
      <c r="GZ10" s="615"/>
      <c r="HA10" s="615"/>
      <c r="HB10" s="615"/>
      <c r="HC10" s="615"/>
      <c r="HD10" s="615"/>
    </row>
    <row r="11" spans="1:212" s="618" customFormat="1" ht="15" customHeight="1" x14ac:dyDescent="0.35">
      <c r="A11" s="617"/>
      <c r="B11" s="902" t="s">
        <v>17</v>
      </c>
      <c r="C11" s="903"/>
      <c r="D11" s="904" t="s">
        <v>171</v>
      </c>
      <c r="E11" s="905"/>
      <c r="F11" s="905"/>
      <c r="G11" s="905"/>
      <c r="H11" s="905"/>
      <c r="I11" s="905"/>
      <c r="J11" s="905"/>
      <c r="K11" s="905"/>
      <c r="L11" s="905"/>
      <c r="M11" s="905"/>
      <c r="N11" s="905"/>
      <c r="O11" s="905"/>
      <c r="P11" s="905"/>
      <c r="Q11" s="905"/>
      <c r="R11" s="905"/>
      <c r="S11" s="905"/>
      <c r="T11" s="905"/>
      <c r="U11" s="905"/>
      <c r="V11" s="905"/>
      <c r="W11" s="905"/>
      <c r="X11" s="905"/>
      <c r="Y11" s="905"/>
      <c r="Z11" s="906"/>
      <c r="AA11" s="904" t="s">
        <v>19</v>
      </c>
      <c r="AB11" s="906"/>
      <c r="AC11" s="904" t="s">
        <v>172</v>
      </c>
      <c r="AD11" s="905"/>
      <c r="AE11" s="905"/>
      <c r="AF11" s="905"/>
      <c r="AG11" s="905"/>
      <c r="AH11" s="905"/>
      <c r="AI11" s="905"/>
      <c r="AJ11" s="906"/>
      <c r="AK11" s="907" t="s">
        <v>21</v>
      </c>
      <c r="AL11" s="908"/>
      <c r="AM11" s="909" t="s">
        <v>169</v>
      </c>
      <c r="AN11" s="910"/>
      <c r="AO11" s="910"/>
      <c r="AP11" s="910"/>
      <c r="AQ11" s="910"/>
      <c r="AR11" s="910"/>
      <c r="AS11" s="910"/>
      <c r="AT11" s="911"/>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c r="CU11" s="617"/>
      <c r="CV11" s="617"/>
      <c r="CW11" s="617"/>
      <c r="CX11" s="617"/>
      <c r="CY11" s="617"/>
      <c r="CZ11" s="617"/>
      <c r="DA11" s="617"/>
      <c r="DB11" s="617"/>
      <c r="DC11" s="617"/>
      <c r="DD11" s="617"/>
      <c r="DE11" s="617"/>
      <c r="DF11" s="617"/>
      <c r="DG11" s="617"/>
      <c r="DH11" s="617"/>
      <c r="DI11" s="617"/>
      <c r="DJ11" s="617"/>
      <c r="DK11" s="617"/>
      <c r="DL11" s="617"/>
      <c r="DM11" s="617"/>
      <c r="DN11" s="617"/>
      <c r="DO11" s="617"/>
      <c r="DP11" s="617"/>
      <c r="DQ11" s="617"/>
      <c r="DR11" s="617"/>
      <c r="DS11" s="617"/>
      <c r="DT11" s="617"/>
      <c r="DU11" s="617"/>
      <c r="DV11" s="617"/>
      <c r="DW11" s="617"/>
      <c r="DX11" s="617"/>
      <c r="DY11" s="617"/>
      <c r="DZ11" s="617"/>
      <c r="EA11" s="617"/>
      <c r="EB11" s="617"/>
      <c r="EC11" s="617"/>
      <c r="ED11" s="617"/>
      <c r="EE11" s="617"/>
      <c r="EF11" s="617"/>
      <c r="EG11" s="617"/>
      <c r="EH11" s="617"/>
      <c r="EI11" s="617"/>
      <c r="EJ11" s="617"/>
      <c r="EK11" s="617"/>
      <c r="EL11" s="617"/>
      <c r="EM11" s="617"/>
      <c r="EN11" s="617"/>
      <c r="EO11" s="617"/>
      <c r="EP11" s="617"/>
      <c r="EQ11" s="617"/>
      <c r="ER11" s="617"/>
      <c r="ES11" s="617"/>
      <c r="ET11" s="617"/>
      <c r="EU11" s="617"/>
      <c r="EV11" s="617"/>
      <c r="EW11" s="617"/>
      <c r="EX11" s="617"/>
      <c r="EY11" s="617"/>
      <c r="EZ11" s="617"/>
      <c r="FA11" s="617"/>
      <c r="FB11" s="617"/>
      <c r="FC11" s="617"/>
      <c r="FD11" s="617"/>
      <c r="FE11" s="617"/>
      <c r="FF11" s="617"/>
      <c r="FG11" s="617"/>
      <c r="FH11" s="617"/>
      <c r="FI11" s="617"/>
      <c r="FJ11" s="617"/>
      <c r="FK11" s="617"/>
      <c r="FL11" s="617"/>
      <c r="FM11" s="617"/>
      <c r="FN11" s="617"/>
      <c r="FO11" s="617"/>
      <c r="FP11" s="617"/>
      <c r="FQ11" s="617"/>
      <c r="FR11" s="617"/>
      <c r="FS11" s="617"/>
      <c r="FT11" s="617"/>
      <c r="FU11" s="617"/>
      <c r="FV11" s="617"/>
      <c r="FW11" s="617"/>
      <c r="FX11" s="617"/>
      <c r="FY11" s="617"/>
      <c r="FZ11" s="617"/>
      <c r="GA11" s="617"/>
      <c r="GB11" s="617"/>
      <c r="GC11" s="617"/>
      <c r="GD11" s="617"/>
      <c r="GE11" s="617"/>
      <c r="GF11" s="617"/>
      <c r="GG11" s="617"/>
      <c r="GH11" s="617"/>
      <c r="GI11" s="617"/>
      <c r="GJ11" s="617"/>
      <c r="GK11" s="617"/>
      <c r="GL11" s="617"/>
      <c r="GM11" s="617"/>
      <c r="GN11" s="617"/>
      <c r="GO11" s="617"/>
      <c r="GP11" s="617"/>
      <c r="GQ11" s="617"/>
      <c r="GR11" s="617"/>
      <c r="GS11" s="617"/>
      <c r="GT11" s="617"/>
      <c r="GU11" s="617"/>
      <c r="GV11" s="617"/>
      <c r="GW11" s="617"/>
      <c r="GX11" s="617"/>
      <c r="GY11" s="617"/>
      <c r="GZ11" s="617"/>
      <c r="HA11" s="617"/>
      <c r="HB11" s="617"/>
      <c r="HC11" s="617"/>
      <c r="HD11" s="617"/>
    </row>
    <row r="12" spans="1:212" s="618" customFormat="1" ht="15" customHeight="1" x14ac:dyDescent="0.35">
      <c r="A12" s="617"/>
      <c r="B12" s="647" t="s">
        <v>23</v>
      </c>
      <c r="D12" s="873" t="s">
        <v>169</v>
      </c>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4"/>
      <c r="AM12" s="619" t="s">
        <v>25</v>
      </c>
      <c r="AN12" s="875" t="s">
        <v>169</v>
      </c>
      <c r="AO12" s="876"/>
      <c r="AP12" s="876"/>
      <c r="AQ12" s="876"/>
      <c r="AR12" s="876"/>
      <c r="AS12" s="876"/>
      <c r="AT12" s="876"/>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c r="CU12" s="617"/>
      <c r="CV12" s="617"/>
      <c r="CW12" s="617"/>
      <c r="CX12" s="617"/>
      <c r="CY12" s="617"/>
      <c r="CZ12" s="617"/>
      <c r="DA12" s="617"/>
      <c r="DB12" s="617"/>
      <c r="DC12" s="617"/>
      <c r="DD12" s="617"/>
      <c r="DE12" s="617"/>
      <c r="DF12" s="617"/>
      <c r="DG12" s="617"/>
      <c r="DH12" s="617"/>
      <c r="DI12" s="617"/>
      <c r="DJ12" s="617"/>
      <c r="DK12" s="617"/>
      <c r="DL12" s="617"/>
      <c r="DM12" s="617"/>
      <c r="DN12" s="617"/>
      <c r="DO12" s="617"/>
      <c r="DP12" s="617"/>
      <c r="DQ12" s="617"/>
      <c r="DR12" s="617"/>
      <c r="DS12" s="617"/>
      <c r="DT12" s="617"/>
      <c r="DU12" s="617"/>
      <c r="DV12" s="617"/>
      <c r="DW12" s="617"/>
      <c r="DX12" s="617"/>
      <c r="DY12" s="617"/>
      <c r="DZ12" s="617"/>
      <c r="EA12" s="617"/>
      <c r="EB12" s="617"/>
      <c r="EC12" s="617"/>
      <c r="ED12" s="617"/>
      <c r="EE12" s="617"/>
      <c r="EF12" s="617"/>
      <c r="EG12" s="617"/>
      <c r="EH12" s="617"/>
      <c r="EI12" s="617"/>
      <c r="EJ12" s="617"/>
      <c r="EK12" s="617"/>
      <c r="EL12" s="617"/>
      <c r="EM12" s="617"/>
      <c r="EN12" s="617"/>
      <c r="EO12" s="617"/>
      <c r="EP12" s="617"/>
      <c r="EQ12" s="617"/>
      <c r="ER12" s="617"/>
      <c r="ES12" s="617"/>
      <c r="ET12" s="617"/>
      <c r="EU12" s="617"/>
      <c r="EV12" s="617"/>
      <c r="EW12" s="617"/>
      <c r="EX12" s="617"/>
      <c r="EY12" s="617"/>
      <c r="EZ12" s="617"/>
      <c r="FA12" s="617"/>
      <c r="FB12" s="617"/>
      <c r="FC12" s="617"/>
      <c r="FD12" s="617"/>
      <c r="FE12" s="617"/>
      <c r="FF12" s="617"/>
      <c r="FG12" s="617"/>
      <c r="FH12" s="617"/>
      <c r="FI12" s="617"/>
      <c r="FJ12" s="617"/>
      <c r="FK12" s="617"/>
      <c r="FL12" s="617"/>
      <c r="FM12" s="617"/>
      <c r="FN12" s="617"/>
      <c r="FO12" s="617"/>
      <c r="FP12" s="617"/>
      <c r="FQ12" s="617"/>
      <c r="FR12" s="617"/>
      <c r="FS12" s="617"/>
      <c r="FT12" s="617"/>
      <c r="FU12" s="617"/>
      <c r="FV12" s="617"/>
      <c r="FW12" s="617"/>
      <c r="FX12" s="617"/>
      <c r="FY12" s="617"/>
      <c r="FZ12" s="617"/>
      <c r="GA12" s="617"/>
      <c r="GB12" s="617"/>
      <c r="GC12" s="617"/>
      <c r="GD12" s="617"/>
      <c r="GE12" s="617"/>
      <c r="GF12" s="617"/>
      <c r="GG12" s="617"/>
      <c r="GH12" s="617"/>
      <c r="GI12" s="617"/>
      <c r="GJ12" s="617"/>
      <c r="GK12" s="617"/>
      <c r="GL12" s="617"/>
      <c r="GM12" s="617"/>
      <c r="GN12" s="617"/>
      <c r="GO12" s="617"/>
      <c r="GP12" s="617"/>
      <c r="GQ12" s="617"/>
      <c r="GR12" s="617"/>
      <c r="GS12" s="617"/>
      <c r="GT12" s="617"/>
      <c r="GU12" s="617"/>
      <c r="GV12" s="617"/>
      <c r="GW12" s="617"/>
      <c r="GX12" s="617"/>
      <c r="GY12" s="617"/>
      <c r="GZ12" s="617"/>
      <c r="HA12" s="617"/>
      <c r="HB12" s="617"/>
      <c r="HC12" s="617"/>
      <c r="HD12" s="617"/>
    </row>
    <row r="13" spans="1:212" s="618" customFormat="1" ht="15.75" customHeight="1" x14ac:dyDescent="0.35">
      <c r="A13" s="620"/>
      <c r="B13" s="877" t="s">
        <v>26</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9"/>
      <c r="AU13" s="853" t="s">
        <v>27</v>
      </c>
      <c r="AV13" s="854"/>
      <c r="AW13" s="854"/>
      <c r="AX13" s="854"/>
      <c r="AY13" s="854"/>
      <c r="AZ13" s="854"/>
      <c r="BA13" s="854"/>
      <c r="BB13" s="854"/>
      <c r="BC13" s="854"/>
      <c r="BD13" s="854"/>
      <c r="BE13" s="854"/>
      <c r="BF13" s="854"/>
      <c r="BG13" s="854"/>
      <c r="BH13" s="854"/>
      <c r="BI13" s="854"/>
      <c r="BJ13" s="855"/>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0"/>
      <c r="DA13" s="620"/>
      <c r="DB13" s="620"/>
      <c r="DC13" s="620"/>
      <c r="DD13" s="620"/>
      <c r="DE13" s="620"/>
      <c r="DF13" s="620"/>
      <c r="DG13" s="620"/>
      <c r="DH13" s="620"/>
      <c r="DI13" s="620"/>
      <c r="DJ13" s="620"/>
      <c r="DK13" s="620"/>
      <c r="DL13" s="620"/>
      <c r="DM13" s="620"/>
      <c r="DN13" s="620"/>
      <c r="DO13" s="620"/>
      <c r="DP13" s="620"/>
      <c r="DQ13" s="620"/>
      <c r="DR13" s="620"/>
      <c r="DS13" s="620"/>
      <c r="DT13" s="620"/>
      <c r="DU13" s="620"/>
      <c r="DV13" s="620"/>
      <c r="DW13" s="620"/>
      <c r="DX13" s="620"/>
      <c r="DY13" s="620"/>
      <c r="DZ13" s="620"/>
      <c r="EA13" s="620"/>
      <c r="EB13" s="620"/>
      <c r="EC13" s="620"/>
      <c r="ED13" s="620"/>
      <c r="EE13" s="620"/>
      <c r="EF13" s="620"/>
      <c r="EG13" s="620"/>
      <c r="EH13" s="620"/>
      <c r="EI13" s="620"/>
      <c r="EJ13" s="620"/>
      <c r="EK13" s="620"/>
      <c r="EL13" s="620"/>
      <c r="EM13" s="620"/>
      <c r="EN13" s="620"/>
      <c r="EO13" s="620"/>
      <c r="EP13" s="620"/>
      <c r="EQ13" s="620"/>
      <c r="ER13" s="620"/>
      <c r="ES13" s="620"/>
      <c r="ET13" s="620"/>
      <c r="EU13" s="620"/>
      <c r="EV13" s="620"/>
      <c r="EW13" s="620"/>
      <c r="EX13" s="620"/>
      <c r="EY13" s="620"/>
      <c r="EZ13" s="620"/>
      <c r="FA13" s="620"/>
      <c r="FB13" s="620"/>
      <c r="FC13" s="620"/>
      <c r="FD13" s="620"/>
      <c r="FE13" s="620"/>
      <c r="FF13" s="620"/>
      <c r="FG13" s="620"/>
      <c r="FH13" s="620"/>
      <c r="FI13" s="620"/>
      <c r="FJ13" s="620"/>
      <c r="FK13" s="620"/>
      <c r="FL13" s="620"/>
      <c r="FM13" s="620"/>
      <c r="FN13" s="620"/>
      <c r="FO13" s="620"/>
      <c r="FP13" s="620"/>
      <c r="FQ13" s="620"/>
      <c r="FR13" s="620"/>
      <c r="FS13" s="620"/>
      <c r="FT13" s="620"/>
      <c r="FU13" s="620"/>
      <c r="FV13" s="620"/>
      <c r="FW13" s="620"/>
      <c r="FX13" s="620"/>
      <c r="FY13" s="620"/>
      <c r="FZ13" s="620"/>
      <c r="GA13" s="620"/>
      <c r="GB13" s="620"/>
      <c r="GC13" s="620"/>
      <c r="GD13" s="620"/>
      <c r="GE13" s="620"/>
      <c r="GF13" s="620"/>
      <c r="GG13" s="620"/>
      <c r="GH13" s="620"/>
      <c r="GI13" s="620"/>
      <c r="GJ13" s="620"/>
      <c r="GK13" s="620"/>
      <c r="GL13" s="620"/>
      <c r="GM13" s="620"/>
      <c r="GN13" s="620"/>
      <c r="GO13" s="620"/>
      <c r="GP13" s="620"/>
      <c r="GQ13" s="620"/>
      <c r="GR13" s="620"/>
      <c r="GS13" s="620"/>
      <c r="GT13" s="620"/>
      <c r="GU13" s="620"/>
      <c r="GV13" s="620"/>
      <c r="GW13" s="620"/>
      <c r="GX13" s="620"/>
      <c r="GY13" s="620"/>
      <c r="GZ13" s="620"/>
      <c r="HA13" s="620"/>
      <c r="HB13" s="620"/>
      <c r="HC13" s="620"/>
      <c r="HD13" s="620"/>
    </row>
    <row r="14" spans="1:212" s="618" customFormat="1" ht="15" customHeight="1" x14ac:dyDescent="0.35">
      <c r="A14" s="620"/>
      <c r="B14" s="880" t="s">
        <v>169</v>
      </c>
      <c r="C14" s="881"/>
      <c r="D14" s="882"/>
      <c r="E14" s="883" t="s">
        <v>28</v>
      </c>
      <c r="F14" s="881"/>
      <c r="G14" s="881"/>
      <c r="H14" s="881"/>
      <c r="I14" s="881"/>
      <c r="J14" s="881"/>
      <c r="K14" s="881"/>
      <c r="L14" s="881"/>
      <c r="M14" s="881"/>
      <c r="N14" s="881"/>
      <c r="O14" s="881"/>
      <c r="P14" s="881"/>
      <c r="Q14" s="881"/>
      <c r="R14" s="881"/>
      <c r="S14" s="881"/>
      <c r="T14" s="882"/>
      <c r="U14" s="883" t="s">
        <v>29</v>
      </c>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2"/>
      <c r="AU14" s="856"/>
      <c r="AV14" s="856"/>
      <c r="AW14" s="856"/>
      <c r="AX14" s="856"/>
      <c r="AY14" s="856"/>
      <c r="AZ14" s="856"/>
      <c r="BA14" s="856"/>
      <c r="BB14" s="856"/>
      <c r="BC14" s="856"/>
      <c r="BD14" s="856"/>
      <c r="BE14" s="856"/>
      <c r="BF14" s="856"/>
      <c r="BG14" s="856"/>
      <c r="BH14" s="856"/>
      <c r="BI14" s="856"/>
      <c r="BJ14" s="857"/>
      <c r="BK14" s="620"/>
      <c r="BL14" s="620"/>
      <c r="BM14" s="620"/>
      <c r="BN14" s="620"/>
      <c r="BO14" s="620"/>
      <c r="BP14" s="620"/>
      <c r="BQ14" s="620"/>
      <c r="BR14" s="620"/>
      <c r="BS14" s="620"/>
      <c r="BT14" s="620"/>
      <c r="BU14" s="620"/>
      <c r="BV14" s="620"/>
      <c r="BW14" s="620"/>
      <c r="BX14" s="620"/>
      <c r="BY14" s="620"/>
      <c r="BZ14" s="620"/>
      <c r="CA14" s="620"/>
      <c r="CB14" s="620"/>
      <c r="CC14" s="620"/>
      <c r="CD14" s="620"/>
      <c r="CE14" s="620"/>
      <c r="CF14" s="620"/>
      <c r="CG14" s="620"/>
      <c r="CH14" s="620"/>
      <c r="CI14" s="620"/>
      <c r="CJ14" s="620"/>
      <c r="CK14" s="620"/>
      <c r="CL14" s="620"/>
      <c r="CM14" s="620"/>
      <c r="CN14" s="620"/>
      <c r="CO14" s="620"/>
      <c r="CP14" s="620"/>
      <c r="CQ14" s="620"/>
      <c r="CR14" s="620"/>
      <c r="CS14" s="620"/>
      <c r="CT14" s="620"/>
      <c r="CU14" s="620"/>
      <c r="CV14" s="620"/>
      <c r="CW14" s="620"/>
      <c r="CX14" s="620"/>
      <c r="CY14" s="620"/>
      <c r="CZ14" s="620"/>
      <c r="DA14" s="620"/>
      <c r="DB14" s="620"/>
      <c r="DC14" s="620"/>
      <c r="DD14" s="620"/>
      <c r="DE14" s="620"/>
      <c r="DF14" s="620"/>
      <c r="DG14" s="620"/>
      <c r="DH14" s="620"/>
      <c r="DI14" s="620"/>
      <c r="DJ14" s="620"/>
      <c r="DK14" s="620"/>
      <c r="DL14" s="620"/>
      <c r="DM14" s="620"/>
      <c r="DN14" s="620"/>
      <c r="DO14" s="620"/>
      <c r="DP14" s="620"/>
      <c r="DQ14" s="620"/>
      <c r="DR14" s="620"/>
      <c r="DS14" s="620"/>
      <c r="DT14" s="620"/>
      <c r="DU14" s="620"/>
      <c r="DV14" s="620"/>
      <c r="DW14" s="620"/>
      <c r="DX14" s="620"/>
      <c r="DY14" s="620"/>
      <c r="DZ14" s="620"/>
      <c r="EA14" s="620"/>
      <c r="EB14" s="620"/>
      <c r="EC14" s="620"/>
      <c r="ED14" s="620"/>
      <c r="EE14" s="620"/>
      <c r="EF14" s="620"/>
      <c r="EG14" s="620"/>
      <c r="EH14" s="620"/>
      <c r="EI14" s="620"/>
      <c r="EJ14" s="620"/>
      <c r="EK14" s="620"/>
      <c r="EL14" s="620"/>
      <c r="EM14" s="620"/>
      <c r="EN14" s="620"/>
      <c r="EO14" s="620"/>
      <c r="EP14" s="620"/>
      <c r="EQ14" s="620"/>
      <c r="ER14" s="620"/>
      <c r="ES14" s="620"/>
      <c r="ET14" s="620"/>
      <c r="EU14" s="620"/>
      <c r="EV14" s="620"/>
      <c r="EW14" s="620"/>
      <c r="EX14" s="620"/>
      <c r="EY14" s="620"/>
      <c r="EZ14" s="620"/>
      <c r="FA14" s="620"/>
      <c r="FB14" s="620"/>
      <c r="FC14" s="620"/>
      <c r="FD14" s="620"/>
      <c r="FE14" s="620"/>
      <c r="FF14" s="620"/>
      <c r="FG14" s="620"/>
      <c r="FH14" s="620"/>
      <c r="FI14" s="620"/>
      <c r="FJ14" s="620"/>
      <c r="FK14" s="620"/>
      <c r="FL14" s="620"/>
      <c r="FM14" s="620"/>
      <c r="FN14" s="620"/>
      <c r="FO14" s="620"/>
      <c r="FP14" s="620"/>
      <c r="FQ14" s="620"/>
      <c r="FR14" s="620"/>
      <c r="FS14" s="620"/>
      <c r="FT14" s="620"/>
      <c r="FU14" s="620"/>
      <c r="FV14" s="620"/>
      <c r="FW14" s="620"/>
      <c r="FX14" s="620"/>
      <c r="FY14" s="620"/>
      <c r="FZ14" s="620"/>
      <c r="GA14" s="620"/>
      <c r="GB14" s="620"/>
      <c r="GC14" s="620"/>
      <c r="GD14" s="620"/>
      <c r="GE14" s="620"/>
      <c r="GF14" s="620"/>
      <c r="GG14" s="620"/>
      <c r="GH14" s="620"/>
      <c r="GI14" s="620"/>
      <c r="GJ14" s="620"/>
      <c r="GK14" s="620"/>
      <c r="GL14" s="620"/>
      <c r="GM14" s="620"/>
      <c r="GN14" s="620"/>
      <c r="GO14" s="620"/>
      <c r="GP14" s="620"/>
      <c r="GQ14" s="620"/>
      <c r="GR14" s="620"/>
      <c r="GS14" s="620"/>
      <c r="GT14" s="620"/>
      <c r="GU14" s="620"/>
      <c r="GV14" s="620"/>
      <c r="GW14" s="620"/>
      <c r="GX14" s="620"/>
      <c r="GY14" s="620"/>
      <c r="GZ14" s="620"/>
      <c r="HA14" s="620"/>
      <c r="HB14" s="620"/>
      <c r="HC14" s="620"/>
      <c r="HD14" s="620"/>
    </row>
    <row r="15" spans="1:212" s="618" customFormat="1" ht="33" customHeight="1" x14ac:dyDescent="0.35">
      <c r="A15" s="621"/>
      <c r="B15" s="884" t="s">
        <v>30</v>
      </c>
      <c r="C15" s="886" t="s">
        <v>31</v>
      </c>
      <c r="D15" s="888" t="s">
        <v>32</v>
      </c>
      <c r="E15" s="865" t="s">
        <v>33</v>
      </c>
      <c r="F15" s="866"/>
      <c r="G15" s="867"/>
      <c r="H15" s="865" t="s">
        <v>34</v>
      </c>
      <c r="I15" s="866"/>
      <c r="J15" s="867"/>
      <c r="K15" s="865" t="s">
        <v>35</v>
      </c>
      <c r="L15" s="866"/>
      <c r="M15" s="867"/>
      <c r="N15" s="865" t="s">
        <v>36</v>
      </c>
      <c r="O15" s="866"/>
      <c r="P15" s="867"/>
      <c r="Q15" s="865" t="s">
        <v>37</v>
      </c>
      <c r="R15" s="866"/>
      <c r="S15" s="867"/>
      <c r="T15" s="623" t="s">
        <v>38</v>
      </c>
      <c r="U15" s="861" t="s">
        <v>39</v>
      </c>
      <c r="V15" s="861" t="s">
        <v>40</v>
      </c>
      <c r="W15" s="861" t="s">
        <v>41</v>
      </c>
      <c r="X15" s="865" t="s">
        <v>42</v>
      </c>
      <c r="Y15" s="867"/>
      <c r="Z15" s="871" t="s">
        <v>43</v>
      </c>
      <c r="AA15" s="861" t="s">
        <v>44</v>
      </c>
      <c r="AB15" s="861" t="s">
        <v>45</v>
      </c>
      <c r="AC15" s="861" t="s">
        <v>46</v>
      </c>
      <c r="AD15" s="861" t="s">
        <v>47</v>
      </c>
      <c r="AE15" s="861" t="s">
        <v>48</v>
      </c>
      <c r="AF15" s="865" t="s">
        <v>49</v>
      </c>
      <c r="AG15" s="866"/>
      <c r="AH15" s="867"/>
      <c r="AI15" s="861" t="s">
        <v>50</v>
      </c>
      <c r="AJ15" s="861" t="s">
        <v>51</v>
      </c>
      <c r="AK15" s="865" t="s">
        <v>52</v>
      </c>
      <c r="AL15" s="866"/>
      <c r="AM15" s="866"/>
      <c r="AN15" s="866"/>
      <c r="AO15" s="866"/>
      <c r="AP15" s="866"/>
      <c r="AQ15" s="868"/>
      <c r="AR15" s="869" t="s">
        <v>53</v>
      </c>
      <c r="AS15" s="863" t="s">
        <v>54</v>
      </c>
      <c r="AT15" s="863" t="s">
        <v>55</v>
      </c>
      <c r="AU15" s="858" t="s">
        <v>56</v>
      </c>
      <c r="AV15" s="859" t="s">
        <v>56</v>
      </c>
      <c r="AW15" s="859" t="s">
        <v>56</v>
      </c>
      <c r="AX15" s="859" t="s">
        <v>56</v>
      </c>
      <c r="AY15" s="859" t="s">
        <v>57</v>
      </c>
      <c r="AZ15" s="859" t="s">
        <v>56</v>
      </c>
      <c r="BA15" s="859" t="s">
        <v>56</v>
      </c>
      <c r="BB15" s="859" t="s">
        <v>56</v>
      </c>
      <c r="BC15" s="859" t="s">
        <v>58</v>
      </c>
      <c r="BD15" s="859" t="s">
        <v>58</v>
      </c>
      <c r="BE15" s="859" t="s">
        <v>58</v>
      </c>
      <c r="BF15" s="859" t="s">
        <v>58</v>
      </c>
      <c r="BG15" s="859" t="s">
        <v>59</v>
      </c>
      <c r="BH15" s="859" t="s">
        <v>58</v>
      </c>
      <c r="BI15" s="859" t="s">
        <v>58</v>
      </c>
      <c r="BJ15" s="860" t="s">
        <v>58</v>
      </c>
      <c r="BK15" s="621"/>
      <c r="BL15" s="621"/>
      <c r="BM15" s="621"/>
      <c r="BN15" s="621"/>
      <c r="BO15" s="621"/>
      <c r="BP15" s="621"/>
      <c r="BQ15" s="621"/>
      <c r="BR15" s="621"/>
      <c r="BS15" s="621"/>
      <c r="BT15" s="621"/>
      <c r="BU15" s="621"/>
      <c r="BV15" s="621"/>
      <c r="BW15" s="621"/>
      <c r="BX15" s="621"/>
      <c r="BY15" s="621"/>
      <c r="BZ15" s="621"/>
      <c r="CA15" s="621"/>
      <c r="CB15" s="621"/>
      <c r="CC15" s="621"/>
      <c r="CD15" s="621"/>
      <c r="CE15" s="621"/>
      <c r="CF15" s="621"/>
      <c r="CG15" s="621"/>
      <c r="CH15" s="621"/>
      <c r="CI15" s="621"/>
      <c r="CJ15" s="621"/>
      <c r="CK15" s="621"/>
      <c r="CL15" s="621"/>
      <c r="CM15" s="621"/>
      <c r="CN15" s="621"/>
      <c r="CO15" s="621"/>
      <c r="CP15" s="621"/>
      <c r="CQ15" s="621"/>
      <c r="CR15" s="621"/>
      <c r="CS15" s="621"/>
      <c r="CT15" s="621"/>
      <c r="CU15" s="621"/>
      <c r="CV15" s="621"/>
      <c r="CW15" s="621"/>
      <c r="CX15" s="621"/>
      <c r="CY15" s="621"/>
      <c r="CZ15" s="621"/>
      <c r="DA15" s="621"/>
      <c r="DB15" s="621"/>
      <c r="DC15" s="621"/>
      <c r="DD15" s="621"/>
      <c r="DE15" s="621"/>
      <c r="DF15" s="621"/>
      <c r="DG15" s="621"/>
      <c r="DH15" s="621"/>
      <c r="DI15" s="621"/>
      <c r="DJ15" s="621"/>
      <c r="DK15" s="621"/>
      <c r="DL15" s="621"/>
      <c r="DM15" s="621"/>
      <c r="DN15" s="621"/>
      <c r="DO15" s="621"/>
      <c r="DP15" s="621"/>
      <c r="DQ15" s="621"/>
      <c r="DR15" s="621"/>
      <c r="DS15" s="621"/>
      <c r="DT15" s="621"/>
      <c r="DU15" s="621"/>
      <c r="DV15" s="621"/>
      <c r="DW15" s="621"/>
      <c r="DX15" s="621"/>
      <c r="DY15" s="621"/>
      <c r="DZ15" s="621"/>
      <c r="EA15" s="621"/>
      <c r="EB15" s="621"/>
      <c r="EC15" s="621"/>
      <c r="ED15" s="621"/>
      <c r="EE15" s="621"/>
      <c r="EF15" s="621"/>
      <c r="EG15" s="621"/>
      <c r="EH15" s="621"/>
      <c r="EI15" s="621"/>
      <c r="EJ15" s="621"/>
      <c r="EK15" s="621"/>
      <c r="EL15" s="621"/>
      <c r="EM15" s="621"/>
      <c r="EN15" s="621"/>
      <c r="EO15" s="621"/>
      <c r="EP15" s="621"/>
      <c r="EQ15" s="621"/>
      <c r="ER15" s="621"/>
      <c r="ES15" s="621"/>
      <c r="ET15" s="621"/>
      <c r="EU15" s="621"/>
      <c r="EV15" s="621"/>
      <c r="EW15" s="621"/>
      <c r="EX15" s="621"/>
      <c r="EY15" s="621"/>
      <c r="EZ15" s="621"/>
      <c r="FA15" s="621"/>
      <c r="FB15" s="621"/>
      <c r="FC15" s="621"/>
      <c r="FD15" s="621"/>
      <c r="FE15" s="621"/>
      <c r="FF15" s="621"/>
      <c r="FG15" s="621"/>
      <c r="FH15" s="621"/>
      <c r="FI15" s="621"/>
      <c r="FJ15" s="621"/>
      <c r="FK15" s="621"/>
      <c r="FL15" s="621"/>
      <c r="FM15" s="621"/>
      <c r="FN15" s="621"/>
      <c r="FO15" s="621"/>
      <c r="FP15" s="621"/>
      <c r="FQ15" s="621"/>
      <c r="FR15" s="621"/>
      <c r="FS15" s="621"/>
      <c r="FT15" s="621"/>
      <c r="FU15" s="621"/>
      <c r="FV15" s="621"/>
      <c r="FW15" s="621"/>
      <c r="FX15" s="621"/>
      <c r="FY15" s="621"/>
      <c r="FZ15" s="621"/>
      <c r="GA15" s="621"/>
      <c r="GB15" s="621"/>
      <c r="GC15" s="621"/>
      <c r="GD15" s="621"/>
      <c r="GE15" s="621"/>
      <c r="GF15" s="621"/>
      <c r="GG15" s="621"/>
      <c r="GH15" s="621"/>
      <c r="GI15" s="621"/>
      <c r="GJ15" s="621"/>
      <c r="GK15" s="621"/>
      <c r="GL15" s="621"/>
      <c r="GM15" s="621"/>
      <c r="GN15" s="621"/>
      <c r="GO15" s="621"/>
      <c r="GP15" s="621"/>
      <c r="GQ15" s="621"/>
      <c r="GR15" s="621"/>
      <c r="GS15" s="621"/>
      <c r="GT15" s="621"/>
      <c r="GU15" s="621"/>
      <c r="GV15" s="621"/>
      <c r="GW15" s="621"/>
      <c r="GX15" s="621"/>
      <c r="GY15" s="621"/>
      <c r="GZ15" s="621"/>
      <c r="HA15" s="621"/>
      <c r="HB15" s="621"/>
      <c r="HC15" s="621"/>
      <c r="HD15" s="621"/>
    </row>
    <row r="16" spans="1:212" s="618" customFormat="1" ht="52" x14ac:dyDescent="0.35">
      <c r="A16" s="621"/>
      <c r="B16" s="885"/>
      <c r="C16" s="887"/>
      <c r="D16" s="889"/>
      <c r="E16" s="624" t="s">
        <v>60</v>
      </c>
      <c r="F16" s="624" t="s">
        <v>61</v>
      </c>
      <c r="G16" s="624" t="s">
        <v>62</v>
      </c>
      <c r="H16" s="624" t="s">
        <v>60</v>
      </c>
      <c r="I16" s="624" t="s">
        <v>61</v>
      </c>
      <c r="J16" s="624" t="s">
        <v>62</v>
      </c>
      <c r="K16" s="624" t="s">
        <v>60</v>
      </c>
      <c r="L16" s="624" t="s">
        <v>61</v>
      </c>
      <c r="M16" s="624" t="s">
        <v>62</v>
      </c>
      <c r="N16" s="624" t="s">
        <v>60</v>
      </c>
      <c r="O16" s="624" t="s">
        <v>61</v>
      </c>
      <c r="P16" s="624" t="s">
        <v>62</v>
      </c>
      <c r="Q16" s="624" t="s">
        <v>60</v>
      </c>
      <c r="R16" s="624" t="s">
        <v>61</v>
      </c>
      <c r="S16" s="624" t="s">
        <v>62</v>
      </c>
      <c r="T16" s="625">
        <f>SUM(T17:T26)</f>
        <v>0.245</v>
      </c>
      <c r="U16" s="862"/>
      <c r="V16" s="862"/>
      <c r="W16" s="862"/>
      <c r="X16" s="626" t="s">
        <v>63</v>
      </c>
      <c r="Y16" s="626" t="s">
        <v>64</v>
      </c>
      <c r="Z16" s="872"/>
      <c r="AA16" s="862"/>
      <c r="AB16" s="862"/>
      <c r="AC16" s="862"/>
      <c r="AD16" s="862"/>
      <c r="AE16" s="862"/>
      <c r="AF16" s="626" t="s">
        <v>65</v>
      </c>
      <c r="AG16" s="626" t="s">
        <v>66</v>
      </c>
      <c r="AH16" s="626" t="s">
        <v>67</v>
      </c>
      <c r="AI16" s="862"/>
      <c r="AJ16" s="862"/>
      <c r="AK16" s="622" t="s">
        <v>173</v>
      </c>
      <c r="AL16" s="622" t="s">
        <v>69</v>
      </c>
      <c r="AM16" s="622" t="s">
        <v>70</v>
      </c>
      <c r="AN16" s="622" t="s">
        <v>174</v>
      </c>
      <c r="AO16" s="622" t="s">
        <v>71</v>
      </c>
      <c r="AP16" s="622" t="s">
        <v>72</v>
      </c>
      <c r="AQ16" s="622" t="s">
        <v>73</v>
      </c>
      <c r="AR16" s="870"/>
      <c r="AS16" s="864"/>
      <c r="AT16" s="864"/>
      <c r="AU16" s="163" t="s">
        <v>74</v>
      </c>
      <c r="AV16" s="164" t="s">
        <v>75</v>
      </c>
      <c r="AW16" s="164" t="s">
        <v>76</v>
      </c>
      <c r="AX16" s="164" t="s">
        <v>77</v>
      </c>
      <c r="AY16" s="164" t="s">
        <v>74</v>
      </c>
      <c r="AZ16" s="164" t="s">
        <v>75</v>
      </c>
      <c r="BA16" s="164" t="s">
        <v>76</v>
      </c>
      <c r="BB16" s="164" t="s">
        <v>77</v>
      </c>
      <c r="BC16" s="164" t="s">
        <v>74</v>
      </c>
      <c r="BD16" s="164" t="s">
        <v>75</v>
      </c>
      <c r="BE16" s="164" t="s">
        <v>76</v>
      </c>
      <c r="BF16" s="164" t="s">
        <v>77</v>
      </c>
      <c r="BG16" s="164" t="s">
        <v>74</v>
      </c>
      <c r="BH16" s="164" t="s">
        <v>75</v>
      </c>
      <c r="BI16" s="164" t="s">
        <v>76</v>
      </c>
      <c r="BJ16" s="165" t="s">
        <v>78</v>
      </c>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c r="CP16" s="621"/>
      <c r="CQ16" s="621"/>
      <c r="CR16" s="621"/>
      <c r="CS16" s="621"/>
      <c r="CT16" s="621"/>
      <c r="CU16" s="621"/>
      <c r="CV16" s="621"/>
      <c r="CW16" s="621"/>
      <c r="CX16" s="621"/>
      <c r="CY16" s="621"/>
      <c r="CZ16" s="621"/>
      <c r="DA16" s="621"/>
      <c r="DB16" s="621"/>
      <c r="DC16" s="621"/>
      <c r="DD16" s="621"/>
      <c r="DE16" s="621"/>
      <c r="DF16" s="621"/>
      <c r="DG16" s="621"/>
      <c r="DH16" s="621"/>
      <c r="DI16" s="621"/>
      <c r="DJ16" s="621"/>
      <c r="DK16" s="621"/>
      <c r="DL16" s="621"/>
      <c r="DM16" s="621"/>
      <c r="DN16" s="621"/>
      <c r="DO16" s="621"/>
      <c r="DP16" s="621"/>
      <c r="DQ16" s="621"/>
      <c r="DR16" s="621"/>
      <c r="DS16" s="621"/>
      <c r="DT16" s="621"/>
      <c r="DU16" s="621"/>
      <c r="DV16" s="621"/>
      <c r="DW16" s="621"/>
      <c r="DX16" s="621"/>
      <c r="DY16" s="621"/>
      <c r="DZ16" s="621"/>
      <c r="EA16" s="621"/>
      <c r="EB16" s="621"/>
      <c r="EC16" s="621"/>
      <c r="ED16" s="621"/>
      <c r="EE16" s="621"/>
      <c r="EF16" s="621"/>
      <c r="EG16" s="621"/>
      <c r="EH16" s="621"/>
      <c r="EI16" s="621"/>
      <c r="EJ16" s="621"/>
      <c r="EK16" s="621"/>
      <c r="EL16" s="621"/>
      <c r="EM16" s="621"/>
      <c r="EN16" s="621"/>
      <c r="EO16" s="621"/>
      <c r="EP16" s="621"/>
      <c r="EQ16" s="621"/>
      <c r="ER16" s="621"/>
      <c r="ES16" s="621"/>
      <c r="ET16" s="621"/>
      <c r="EU16" s="621"/>
      <c r="EV16" s="621"/>
      <c r="EW16" s="621"/>
      <c r="EX16" s="621"/>
      <c r="EY16" s="621"/>
      <c r="EZ16" s="621"/>
      <c r="FA16" s="621"/>
      <c r="FB16" s="621"/>
      <c r="FC16" s="621"/>
      <c r="FD16" s="621"/>
      <c r="FE16" s="621"/>
      <c r="FF16" s="621"/>
      <c r="FG16" s="621"/>
      <c r="FH16" s="621"/>
      <c r="FI16" s="621"/>
      <c r="FJ16" s="621"/>
      <c r="FK16" s="621"/>
      <c r="FL16" s="621"/>
      <c r="FM16" s="621"/>
      <c r="FN16" s="621"/>
      <c r="FO16" s="621"/>
      <c r="FP16" s="621"/>
      <c r="FQ16" s="621"/>
      <c r="FR16" s="621"/>
      <c r="FS16" s="621"/>
      <c r="FT16" s="621"/>
      <c r="FU16" s="621"/>
      <c r="FV16" s="621"/>
      <c r="FW16" s="621"/>
      <c r="FX16" s="621"/>
      <c r="FY16" s="621"/>
      <c r="FZ16" s="621"/>
      <c r="GA16" s="621"/>
      <c r="GB16" s="621"/>
      <c r="GC16" s="621"/>
      <c r="GD16" s="621"/>
      <c r="GE16" s="621"/>
      <c r="GF16" s="621"/>
      <c r="GG16" s="621"/>
      <c r="GH16" s="621"/>
      <c r="GI16" s="621"/>
      <c r="GJ16" s="621"/>
      <c r="GK16" s="621"/>
      <c r="GL16" s="621"/>
      <c r="GM16" s="621"/>
      <c r="GN16" s="621"/>
      <c r="GO16" s="621"/>
      <c r="GP16" s="621"/>
      <c r="GQ16" s="621"/>
      <c r="GR16" s="621"/>
      <c r="GS16" s="621"/>
      <c r="GT16" s="621"/>
      <c r="GU16" s="621"/>
      <c r="GV16" s="621"/>
      <c r="GW16" s="621"/>
      <c r="GX16" s="621"/>
      <c r="GY16" s="621"/>
      <c r="GZ16" s="621"/>
      <c r="HA16" s="621"/>
      <c r="HB16" s="621"/>
      <c r="HC16" s="621"/>
      <c r="HD16" s="621"/>
    </row>
    <row r="17" spans="1:212" s="618" customFormat="1" ht="141" customHeight="1" x14ac:dyDescent="0.35">
      <c r="A17" s="627"/>
      <c r="B17" s="628">
        <v>1</v>
      </c>
      <c r="C17" s="629" t="s">
        <v>175</v>
      </c>
      <c r="D17" s="630">
        <v>0.1</v>
      </c>
      <c r="E17" s="631">
        <v>0.25</v>
      </c>
      <c r="F17" s="649">
        <v>0.25</v>
      </c>
      <c r="G17" s="52">
        <f t="shared" ref="G17:G26" si="0">IF(ISERROR(F17/E17),"",(F17/E17))</f>
        <v>1</v>
      </c>
      <c r="H17" s="631">
        <v>0.3</v>
      </c>
      <c r="I17" s="632" t="s">
        <v>169</v>
      </c>
      <c r="J17" s="632" t="s">
        <v>169</v>
      </c>
      <c r="K17" s="631">
        <v>0.3</v>
      </c>
      <c r="L17" s="633" t="s">
        <v>169</v>
      </c>
      <c r="M17" s="632" t="s">
        <v>169</v>
      </c>
      <c r="N17" s="631">
        <v>0.15</v>
      </c>
      <c r="O17" s="632" t="s">
        <v>169</v>
      </c>
      <c r="P17" s="632" t="s">
        <v>169</v>
      </c>
      <c r="Q17" s="71">
        <f t="shared" ref="Q17:Q25" si="1">SUM(E17,H17,K17,N17)</f>
        <v>1</v>
      </c>
      <c r="R17" s="558">
        <f t="shared" ref="R17:R25" si="2">SUM(F17,I17,L17,O17)</f>
        <v>0.25</v>
      </c>
      <c r="S17" s="52">
        <f t="shared" ref="S17:S25" si="3">IF((IF(ISERROR(R17/Q17),0,(R17/Q17)))&gt;1,1,(IF(ISERROR(R17/Q17),0,(R17/Q17))))</f>
        <v>0.25</v>
      </c>
      <c r="T17" s="196">
        <f t="shared" ref="T17:T25" si="4">S17*D17</f>
        <v>2.5000000000000001E-2</v>
      </c>
      <c r="U17" s="634" t="s">
        <v>176</v>
      </c>
      <c r="V17" s="634" t="s">
        <v>177</v>
      </c>
      <c r="W17" s="634" t="s">
        <v>178</v>
      </c>
      <c r="X17" s="629" t="s">
        <v>179</v>
      </c>
      <c r="Y17" s="629" t="s">
        <v>180</v>
      </c>
      <c r="Z17" s="634" t="s">
        <v>181</v>
      </c>
      <c r="AA17" s="634" t="s">
        <v>182</v>
      </c>
      <c r="AB17" s="634" t="s">
        <v>141</v>
      </c>
      <c r="AC17" s="634" t="s">
        <v>183</v>
      </c>
      <c r="AD17" s="634" t="s">
        <v>89</v>
      </c>
      <c r="AE17" s="629" t="s">
        <v>90</v>
      </c>
      <c r="AF17" s="629">
        <v>0</v>
      </c>
      <c r="AG17" s="629">
        <v>2023</v>
      </c>
      <c r="AH17" s="629">
        <v>2022</v>
      </c>
      <c r="AI17" s="629" t="s">
        <v>92</v>
      </c>
      <c r="AJ17" s="629" t="s">
        <v>132</v>
      </c>
      <c r="AK17" s="629" t="s">
        <v>184</v>
      </c>
      <c r="AL17" s="629" t="s">
        <v>185</v>
      </c>
      <c r="AM17" s="635" t="s">
        <v>186</v>
      </c>
      <c r="AN17" s="629" t="s">
        <v>187</v>
      </c>
      <c r="AO17" s="629" t="s">
        <v>97</v>
      </c>
      <c r="AP17" s="629" t="s">
        <v>188</v>
      </c>
      <c r="AQ17" s="629" t="s">
        <v>169</v>
      </c>
      <c r="AR17" s="634" t="s">
        <v>189</v>
      </c>
      <c r="AS17" s="636" t="s">
        <v>186</v>
      </c>
      <c r="AT17" s="634" t="s">
        <v>190</v>
      </c>
      <c r="AU17" s="648">
        <v>0.25</v>
      </c>
      <c r="AV17" s="649">
        <v>0.25</v>
      </c>
      <c r="AW17" s="634" t="s">
        <v>191</v>
      </c>
      <c r="AX17" s="634" t="s">
        <v>192</v>
      </c>
      <c r="AY17" s="627"/>
      <c r="AZ17" s="627"/>
      <c r="BA17" s="627"/>
      <c r="BB17" s="627"/>
      <c r="BC17" s="627"/>
      <c r="BD17" s="627"/>
      <c r="BE17" s="627"/>
      <c r="BF17" s="627"/>
      <c r="BG17" s="627"/>
      <c r="BH17" s="627"/>
      <c r="BI17" s="627"/>
      <c r="BJ17" s="627"/>
      <c r="BK17" s="627"/>
      <c r="BL17" s="627"/>
      <c r="BM17" s="627"/>
      <c r="BN17" s="627"/>
      <c r="BO17" s="627"/>
      <c r="BP17" s="627"/>
      <c r="BQ17" s="627"/>
      <c r="BR17" s="627"/>
      <c r="BS17" s="627"/>
      <c r="BT17" s="627"/>
      <c r="BU17" s="627"/>
      <c r="BV17" s="627"/>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7"/>
      <c r="CX17" s="627"/>
      <c r="CY17" s="627"/>
      <c r="CZ17" s="627"/>
      <c r="DA17" s="627"/>
      <c r="DB17" s="627"/>
      <c r="DC17" s="627"/>
      <c r="DD17" s="627"/>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27"/>
      <c r="EA17" s="627"/>
      <c r="EB17" s="627"/>
      <c r="EC17" s="627"/>
      <c r="ED17" s="627"/>
      <c r="EE17" s="627"/>
      <c r="EF17" s="627"/>
      <c r="EG17" s="627"/>
      <c r="EH17" s="627"/>
      <c r="EI17" s="627"/>
      <c r="EJ17" s="627"/>
      <c r="EK17" s="627"/>
      <c r="EL17" s="627"/>
      <c r="EM17" s="627"/>
      <c r="EN17" s="627"/>
      <c r="EO17" s="627"/>
      <c r="EP17" s="627"/>
      <c r="EQ17" s="627"/>
      <c r="ER17" s="627"/>
      <c r="ES17" s="627"/>
      <c r="ET17" s="627"/>
      <c r="EU17" s="627"/>
      <c r="EV17" s="627"/>
      <c r="EW17" s="627"/>
      <c r="EX17" s="627"/>
      <c r="EY17" s="627"/>
      <c r="EZ17" s="627"/>
      <c r="FA17" s="627"/>
      <c r="FB17" s="627"/>
      <c r="FC17" s="627"/>
      <c r="FD17" s="627"/>
      <c r="FE17" s="627"/>
      <c r="FF17" s="627"/>
      <c r="FG17" s="627"/>
      <c r="FH17" s="627"/>
      <c r="FI17" s="627"/>
      <c r="FJ17" s="627"/>
      <c r="FK17" s="627"/>
      <c r="FL17" s="627"/>
      <c r="FM17" s="627"/>
      <c r="FN17" s="627"/>
      <c r="FO17" s="627"/>
      <c r="FP17" s="627"/>
      <c r="FQ17" s="627"/>
      <c r="FR17" s="627"/>
      <c r="FS17" s="627"/>
      <c r="FT17" s="627"/>
      <c r="FU17" s="627"/>
      <c r="FV17" s="627"/>
      <c r="FW17" s="627"/>
      <c r="FX17" s="627"/>
      <c r="FY17" s="627"/>
      <c r="FZ17" s="627"/>
      <c r="GA17" s="627"/>
      <c r="GB17" s="627"/>
      <c r="GC17" s="627"/>
      <c r="GD17" s="627"/>
      <c r="GE17" s="627"/>
      <c r="GF17" s="627"/>
      <c r="GG17" s="627"/>
      <c r="GH17" s="627"/>
      <c r="GI17" s="627"/>
      <c r="GJ17" s="627"/>
      <c r="GK17" s="627"/>
      <c r="GL17" s="627"/>
      <c r="GM17" s="627"/>
      <c r="GN17" s="627"/>
      <c r="GO17" s="627"/>
      <c r="GP17" s="627"/>
      <c r="GQ17" s="627"/>
      <c r="GR17" s="627"/>
      <c r="GS17" s="627"/>
      <c r="GT17" s="627"/>
      <c r="GU17" s="627"/>
      <c r="GV17" s="627"/>
      <c r="GW17" s="627"/>
      <c r="GX17" s="627"/>
      <c r="GY17" s="627"/>
      <c r="GZ17" s="627"/>
      <c r="HA17" s="627"/>
      <c r="HB17" s="627"/>
      <c r="HC17" s="627"/>
      <c r="HD17" s="627"/>
    </row>
    <row r="18" spans="1:212" s="618" customFormat="1" ht="78" x14ac:dyDescent="0.35">
      <c r="A18" s="627"/>
      <c r="B18" s="637">
        <v>2</v>
      </c>
      <c r="C18" s="629" t="s">
        <v>193</v>
      </c>
      <c r="D18" s="638">
        <v>0.1</v>
      </c>
      <c r="E18" s="639">
        <v>0.25</v>
      </c>
      <c r="F18" s="656">
        <v>0.25</v>
      </c>
      <c r="G18" s="52">
        <f t="shared" si="0"/>
        <v>1</v>
      </c>
      <c r="H18" s="639">
        <v>0.25</v>
      </c>
      <c r="I18" s="640" t="s">
        <v>169</v>
      </c>
      <c r="J18" s="640" t="s">
        <v>169</v>
      </c>
      <c r="K18" s="639">
        <v>0.25</v>
      </c>
      <c r="L18" s="641" t="s">
        <v>169</v>
      </c>
      <c r="M18" s="640" t="s">
        <v>169</v>
      </c>
      <c r="N18" s="639">
        <v>0.25</v>
      </c>
      <c r="O18" s="640" t="s">
        <v>169</v>
      </c>
      <c r="P18" s="640" t="s">
        <v>169</v>
      </c>
      <c r="Q18" s="71">
        <f t="shared" si="1"/>
        <v>1</v>
      </c>
      <c r="R18" s="558">
        <f t="shared" si="2"/>
        <v>0.25</v>
      </c>
      <c r="S18" s="52">
        <f t="shared" si="3"/>
        <v>0.25</v>
      </c>
      <c r="T18" s="196">
        <f t="shared" si="4"/>
        <v>2.5000000000000001E-2</v>
      </c>
      <c r="U18" s="629" t="s">
        <v>194</v>
      </c>
      <c r="V18" s="629" t="s">
        <v>195</v>
      </c>
      <c r="W18" s="629" t="s">
        <v>196</v>
      </c>
      <c r="X18" s="629" t="s">
        <v>197</v>
      </c>
      <c r="Y18" s="629" t="s">
        <v>198</v>
      </c>
      <c r="Z18" s="629" t="s">
        <v>181</v>
      </c>
      <c r="AA18" s="629" t="s">
        <v>182</v>
      </c>
      <c r="AB18" s="629" t="s">
        <v>141</v>
      </c>
      <c r="AC18" s="629" t="s">
        <v>178</v>
      </c>
      <c r="AD18" s="629" t="s">
        <v>89</v>
      </c>
      <c r="AE18" s="629" t="s">
        <v>90</v>
      </c>
      <c r="AF18" s="629">
        <v>1</v>
      </c>
      <c r="AG18" s="629">
        <v>2023</v>
      </c>
      <c r="AH18" s="629">
        <v>2023</v>
      </c>
      <c r="AI18" s="629" t="s">
        <v>92</v>
      </c>
      <c r="AJ18" s="629" t="s">
        <v>93</v>
      </c>
      <c r="AK18" s="629" t="s">
        <v>184</v>
      </c>
      <c r="AL18" s="629" t="s">
        <v>199</v>
      </c>
      <c r="AM18" s="629" t="s">
        <v>169</v>
      </c>
      <c r="AN18" s="629" t="s">
        <v>200</v>
      </c>
      <c r="AO18" s="629" t="s">
        <v>97</v>
      </c>
      <c r="AP18" s="629" t="s">
        <v>201</v>
      </c>
      <c r="AQ18" s="629" t="s">
        <v>169</v>
      </c>
      <c r="AR18" s="629" t="s">
        <v>169</v>
      </c>
      <c r="AS18" s="629" t="s">
        <v>169</v>
      </c>
      <c r="AT18" s="629" t="s">
        <v>190</v>
      </c>
      <c r="AU18" s="655">
        <v>0.25</v>
      </c>
      <c r="AV18" s="656">
        <v>0.25</v>
      </c>
      <c r="AW18" s="657" t="s">
        <v>202</v>
      </c>
      <c r="AX18" s="657" t="s">
        <v>203</v>
      </c>
      <c r="AY18" s="627"/>
      <c r="AZ18" s="627"/>
      <c r="BA18" s="627"/>
      <c r="BB18" s="627"/>
      <c r="BC18" s="627"/>
      <c r="BD18" s="627"/>
      <c r="BE18" s="627"/>
      <c r="BF18" s="627"/>
      <c r="BG18" s="627"/>
      <c r="BH18" s="627"/>
      <c r="BI18" s="627"/>
      <c r="BJ18" s="627"/>
      <c r="BK18" s="627"/>
      <c r="BL18" s="627"/>
      <c r="BM18" s="627"/>
      <c r="BN18" s="627"/>
      <c r="BO18" s="627"/>
      <c r="BP18" s="627"/>
      <c r="BQ18" s="627"/>
      <c r="BR18" s="627"/>
      <c r="BS18" s="627"/>
      <c r="BT18" s="627"/>
      <c r="BU18" s="627"/>
      <c r="BV18" s="627"/>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7"/>
      <c r="CX18" s="627"/>
      <c r="CY18" s="627"/>
      <c r="CZ18" s="627"/>
      <c r="DA18" s="627"/>
      <c r="DB18" s="627"/>
      <c r="DC18" s="627"/>
      <c r="DD18" s="627"/>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27"/>
      <c r="EA18" s="627"/>
      <c r="EB18" s="627"/>
      <c r="EC18" s="627"/>
      <c r="ED18" s="627"/>
      <c r="EE18" s="627"/>
      <c r="EF18" s="627"/>
      <c r="EG18" s="627"/>
      <c r="EH18" s="627"/>
      <c r="EI18" s="627"/>
      <c r="EJ18" s="627"/>
      <c r="EK18" s="627"/>
      <c r="EL18" s="627"/>
      <c r="EM18" s="627"/>
      <c r="EN18" s="627"/>
      <c r="EO18" s="627"/>
      <c r="EP18" s="627"/>
      <c r="EQ18" s="627"/>
      <c r="ER18" s="627"/>
      <c r="ES18" s="627"/>
      <c r="ET18" s="627"/>
      <c r="EU18" s="627"/>
      <c r="EV18" s="627"/>
      <c r="EW18" s="627"/>
      <c r="EX18" s="627"/>
      <c r="EY18" s="627"/>
      <c r="EZ18" s="627"/>
      <c r="FA18" s="627"/>
      <c r="FB18" s="627"/>
      <c r="FC18" s="627"/>
      <c r="FD18" s="627"/>
      <c r="FE18" s="627"/>
      <c r="FF18" s="627"/>
      <c r="FG18" s="627"/>
      <c r="FH18" s="627"/>
      <c r="FI18" s="627"/>
      <c r="FJ18" s="627"/>
      <c r="FK18" s="627"/>
      <c r="FL18" s="627"/>
      <c r="FM18" s="627"/>
      <c r="FN18" s="627"/>
      <c r="FO18" s="627"/>
      <c r="FP18" s="627"/>
      <c r="FQ18" s="627"/>
      <c r="FR18" s="627"/>
      <c r="FS18" s="627"/>
      <c r="FT18" s="627"/>
      <c r="FU18" s="627"/>
      <c r="FV18" s="627"/>
      <c r="FW18" s="627"/>
      <c r="FX18" s="627"/>
      <c r="FY18" s="627"/>
      <c r="FZ18" s="627"/>
      <c r="GA18" s="627"/>
      <c r="GB18" s="627"/>
      <c r="GC18" s="627"/>
      <c r="GD18" s="627"/>
      <c r="GE18" s="627"/>
      <c r="GF18" s="627"/>
      <c r="GG18" s="627"/>
      <c r="GH18" s="627"/>
      <c r="GI18" s="627"/>
      <c r="GJ18" s="627"/>
      <c r="GK18" s="627"/>
      <c r="GL18" s="627"/>
      <c r="GM18" s="627"/>
      <c r="GN18" s="627"/>
      <c r="GO18" s="627"/>
      <c r="GP18" s="627"/>
      <c r="GQ18" s="627"/>
      <c r="GR18" s="627"/>
      <c r="GS18" s="627"/>
      <c r="GT18" s="627"/>
      <c r="GU18" s="627"/>
      <c r="GV18" s="627"/>
      <c r="GW18" s="627"/>
      <c r="GX18" s="627"/>
      <c r="GY18" s="627"/>
      <c r="GZ18" s="627"/>
      <c r="HA18" s="627"/>
      <c r="HB18" s="627"/>
      <c r="HC18" s="627"/>
      <c r="HD18" s="627"/>
    </row>
    <row r="19" spans="1:212" s="618" customFormat="1" ht="117" x14ac:dyDescent="0.35">
      <c r="A19" s="627"/>
      <c r="B19" s="637">
        <v>3</v>
      </c>
      <c r="C19" s="629" t="s">
        <v>204</v>
      </c>
      <c r="D19" s="638">
        <v>0.1</v>
      </c>
      <c r="E19" s="639">
        <v>0.25</v>
      </c>
      <c r="F19" s="643">
        <v>0.25</v>
      </c>
      <c r="G19" s="52">
        <f t="shared" si="0"/>
        <v>1</v>
      </c>
      <c r="H19" s="639">
        <v>0.25</v>
      </c>
      <c r="I19" s="640" t="s">
        <v>169</v>
      </c>
      <c r="J19" s="640" t="s">
        <v>169</v>
      </c>
      <c r="K19" s="639">
        <v>0.25</v>
      </c>
      <c r="L19" s="640" t="s">
        <v>169</v>
      </c>
      <c r="M19" s="640" t="s">
        <v>169</v>
      </c>
      <c r="N19" s="639">
        <v>0.25</v>
      </c>
      <c r="O19" s="640" t="s">
        <v>169</v>
      </c>
      <c r="P19" s="642" t="s">
        <v>169</v>
      </c>
      <c r="Q19" s="71">
        <f t="shared" si="1"/>
        <v>1</v>
      </c>
      <c r="R19" s="558">
        <f t="shared" si="2"/>
        <v>0.25</v>
      </c>
      <c r="S19" s="52">
        <f t="shared" si="3"/>
        <v>0.25</v>
      </c>
      <c r="T19" s="196">
        <f t="shared" si="4"/>
        <v>2.5000000000000001E-2</v>
      </c>
      <c r="U19" s="629" t="s">
        <v>205</v>
      </c>
      <c r="V19" s="629" t="s">
        <v>206</v>
      </c>
      <c r="W19" s="629" t="s">
        <v>178</v>
      </c>
      <c r="X19" s="629" t="s">
        <v>207</v>
      </c>
      <c r="Y19" s="629" t="s">
        <v>208</v>
      </c>
      <c r="Z19" s="629" t="s">
        <v>181</v>
      </c>
      <c r="AA19" s="629" t="s">
        <v>171</v>
      </c>
      <c r="AB19" s="629" t="s">
        <v>141</v>
      </c>
      <c r="AC19" s="629" t="s">
        <v>178</v>
      </c>
      <c r="AD19" s="629" t="s">
        <v>209</v>
      </c>
      <c r="AE19" s="629" t="s">
        <v>210</v>
      </c>
      <c r="AF19" s="629">
        <v>1</v>
      </c>
      <c r="AG19" s="629">
        <v>2023</v>
      </c>
      <c r="AH19" s="629">
        <v>2022</v>
      </c>
      <c r="AI19" s="629" t="s">
        <v>92</v>
      </c>
      <c r="AJ19" s="629" t="s">
        <v>132</v>
      </c>
      <c r="AK19" s="629" t="s">
        <v>184</v>
      </c>
      <c r="AL19" s="629" t="s">
        <v>211</v>
      </c>
      <c r="AM19" s="629" t="s">
        <v>169</v>
      </c>
      <c r="AN19" s="629" t="s">
        <v>212</v>
      </c>
      <c r="AO19" s="629" t="s">
        <v>97</v>
      </c>
      <c r="AP19" s="629" t="s">
        <v>213</v>
      </c>
      <c r="AQ19" s="629" t="s">
        <v>214</v>
      </c>
      <c r="AR19" s="629" t="s">
        <v>169</v>
      </c>
      <c r="AS19" s="629" t="s">
        <v>169</v>
      </c>
      <c r="AT19" s="629" t="s">
        <v>190</v>
      </c>
      <c r="AU19" s="651">
        <v>0.25</v>
      </c>
      <c r="AV19" s="643">
        <v>0.25</v>
      </c>
      <c r="AW19" s="629" t="s">
        <v>215</v>
      </c>
      <c r="AX19" s="629" t="s">
        <v>216</v>
      </c>
      <c r="AY19" s="627"/>
      <c r="AZ19" s="627"/>
      <c r="BA19" s="627"/>
      <c r="BB19" s="627"/>
      <c r="BC19" s="627"/>
      <c r="BD19" s="627"/>
      <c r="BE19" s="627"/>
      <c r="BF19" s="627"/>
      <c r="BG19" s="627"/>
      <c r="BH19" s="627"/>
      <c r="BI19" s="627"/>
      <c r="BJ19" s="627"/>
      <c r="BK19" s="627"/>
      <c r="BL19" s="627"/>
      <c r="BM19" s="627"/>
      <c r="BN19" s="627"/>
      <c r="BO19" s="627"/>
      <c r="BP19" s="627"/>
      <c r="BQ19" s="627"/>
      <c r="BR19" s="627"/>
      <c r="BS19" s="627"/>
      <c r="BT19" s="627"/>
      <c r="BU19" s="627"/>
      <c r="BV19" s="627"/>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7"/>
      <c r="CX19" s="627"/>
      <c r="CY19" s="627"/>
      <c r="CZ19" s="627"/>
      <c r="DA19" s="627"/>
      <c r="DB19" s="627"/>
      <c r="DC19" s="627"/>
      <c r="DD19" s="627"/>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7"/>
      <c r="EL19" s="627"/>
      <c r="EM19" s="627"/>
      <c r="EN19" s="627"/>
      <c r="EO19" s="627"/>
      <c r="EP19" s="627"/>
      <c r="EQ19" s="627"/>
      <c r="ER19" s="627"/>
      <c r="ES19" s="627"/>
      <c r="ET19" s="627"/>
      <c r="EU19" s="627"/>
      <c r="EV19" s="627"/>
      <c r="EW19" s="627"/>
      <c r="EX19" s="627"/>
      <c r="EY19" s="627"/>
      <c r="EZ19" s="627"/>
      <c r="FA19" s="627"/>
      <c r="FB19" s="627"/>
      <c r="FC19" s="627"/>
      <c r="FD19" s="627"/>
      <c r="FE19" s="627"/>
      <c r="FF19" s="627"/>
      <c r="FG19" s="627"/>
      <c r="FH19" s="627"/>
      <c r="FI19" s="627"/>
      <c r="FJ19" s="627"/>
      <c r="FK19" s="627"/>
      <c r="FL19" s="627"/>
      <c r="FM19" s="627"/>
      <c r="FN19" s="627"/>
      <c r="FO19" s="627"/>
      <c r="FP19" s="627"/>
      <c r="FQ19" s="627"/>
      <c r="FR19" s="627"/>
      <c r="FS19" s="627"/>
      <c r="FT19" s="627"/>
      <c r="FU19" s="627"/>
      <c r="FV19" s="627"/>
      <c r="FW19" s="627"/>
      <c r="FX19" s="627"/>
      <c r="FY19" s="627"/>
      <c r="FZ19" s="627"/>
      <c r="GA19" s="627"/>
      <c r="GB19" s="627"/>
      <c r="GC19" s="627"/>
      <c r="GD19" s="627"/>
      <c r="GE19" s="627"/>
      <c r="GF19" s="627"/>
      <c r="GG19" s="627"/>
      <c r="GH19" s="627"/>
      <c r="GI19" s="627"/>
      <c r="GJ19" s="627"/>
      <c r="GK19" s="627"/>
      <c r="GL19" s="627"/>
      <c r="GM19" s="627"/>
      <c r="GN19" s="627"/>
      <c r="GO19" s="627"/>
      <c r="GP19" s="627"/>
      <c r="GQ19" s="627"/>
      <c r="GR19" s="627"/>
      <c r="GS19" s="627"/>
      <c r="GT19" s="627"/>
      <c r="GU19" s="627"/>
      <c r="GV19" s="627"/>
      <c r="GW19" s="627"/>
      <c r="GX19" s="627"/>
      <c r="GY19" s="627"/>
      <c r="GZ19" s="627"/>
      <c r="HA19" s="627"/>
      <c r="HB19" s="627"/>
      <c r="HC19" s="627"/>
      <c r="HD19" s="627"/>
    </row>
    <row r="20" spans="1:212" s="618" customFormat="1" ht="126.75" customHeight="1" x14ac:dyDescent="0.35">
      <c r="A20" s="627"/>
      <c r="B20" s="637">
        <v>4</v>
      </c>
      <c r="C20" s="629" t="s">
        <v>217</v>
      </c>
      <c r="D20" s="638">
        <v>0.1</v>
      </c>
      <c r="E20" s="639">
        <v>0.2</v>
      </c>
      <c r="F20" s="643">
        <v>0.2</v>
      </c>
      <c r="G20" s="52">
        <f t="shared" si="0"/>
        <v>1</v>
      </c>
      <c r="H20" s="639">
        <v>0.3</v>
      </c>
      <c r="I20" s="640" t="s">
        <v>169</v>
      </c>
      <c r="J20" s="640" t="s">
        <v>169</v>
      </c>
      <c r="K20" s="639">
        <v>0.3</v>
      </c>
      <c r="L20" s="641" t="s">
        <v>169</v>
      </c>
      <c r="M20" s="640" t="s">
        <v>169</v>
      </c>
      <c r="N20" s="639">
        <v>0.2</v>
      </c>
      <c r="O20" s="640" t="s">
        <v>169</v>
      </c>
      <c r="P20" s="640" t="s">
        <v>169</v>
      </c>
      <c r="Q20" s="71">
        <f t="shared" si="1"/>
        <v>1</v>
      </c>
      <c r="R20" s="558">
        <f t="shared" si="2"/>
        <v>0.2</v>
      </c>
      <c r="S20" s="52">
        <f t="shared" si="3"/>
        <v>0.2</v>
      </c>
      <c r="T20" s="196">
        <f t="shared" si="4"/>
        <v>2.0000000000000004E-2</v>
      </c>
      <c r="U20" s="629" t="s">
        <v>218</v>
      </c>
      <c r="V20" s="629" t="s">
        <v>219</v>
      </c>
      <c r="W20" s="629" t="s">
        <v>178</v>
      </c>
      <c r="X20" s="629" t="s">
        <v>220</v>
      </c>
      <c r="Y20" s="629" t="s">
        <v>221</v>
      </c>
      <c r="Z20" s="629" t="s">
        <v>181</v>
      </c>
      <c r="AA20" s="629" t="s">
        <v>171</v>
      </c>
      <c r="AB20" s="629" t="s">
        <v>141</v>
      </c>
      <c r="AC20" s="629" t="s">
        <v>178</v>
      </c>
      <c r="AD20" s="629" t="s">
        <v>89</v>
      </c>
      <c r="AE20" s="629" t="s">
        <v>90</v>
      </c>
      <c r="AF20" s="629">
        <v>0</v>
      </c>
      <c r="AG20" s="629">
        <v>2023</v>
      </c>
      <c r="AH20" s="629" t="s">
        <v>169</v>
      </c>
      <c r="AI20" s="629" t="s">
        <v>92</v>
      </c>
      <c r="AJ20" s="629" t="s">
        <v>132</v>
      </c>
      <c r="AK20" s="629" t="s">
        <v>184</v>
      </c>
      <c r="AL20" s="629" t="s">
        <v>222</v>
      </c>
      <c r="AM20" s="629" t="s">
        <v>169</v>
      </c>
      <c r="AN20" s="629" t="s">
        <v>223</v>
      </c>
      <c r="AO20" s="629" t="s">
        <v>97</v>
      </c>
      <c r="AP20" s="629" t="s">
        <v>224</v>
      </c>
      <c r="AQ20" s="629" t="s">
        <v>169</v>
      </c>
      <c r="AR20" s="629" t="s">
        <v>225</v>
      </c>
      <c r="AS20" s="629" t="s">
        <v>169</v>
      </c>
      <c r="AT20" s="629" t="s">
        <v>190</v>
      </c>
      <c r="AU20" s="651">
        <v>0.2</v>
      </c>
      <c r="AV20" s="643">
        <v>0.2</v>
      </c>
      <c r="AW20" s="629" t="s">
        <v>226</v>
      </c>
      <c r="AX20" s="629" t="s">
        <v>227</v>
      </c>
      <c r="AY20" s="627"/>
      <c r="AZ20" s="627"/>
      <c r="BA20" s="627"/>
      <c r="BB20" s="627"/>
      <c r="BC20" s="627"/>
      <c r="BD20" s="627"/>
      <c r="BE20" s="627"/>
      <c r="BF20" s="627"/>
      <c r="BG20" s="627"/>
      <c r="BH20" s="627"/>
      <c r="BI20" s="627"/>
      <c r="BJ20" s="627"/>
      <c r="BK20" s="627"/>
      <c r="BL20" s="627"/>
      <c r="BM20" s="627"/>
      <c r="BN20" s="627"/>
      <c r="BO20" s="627"/>
      <c r="BP20" s="627"/>
      <c r="BQ20" s="627"/>
      <c r="BR20" s="627"/>
      <c r="BS20" s="627"/>
      <c r="BT20" s="627"/>
      <c r="BU20" s="627"/>
      <c r="BV20" s="627"/>
      <c r="BW20" s="627"/>
      <c r="BX20" s="627"/>
      <c r="BY20" s="627"/>
      <c r="BZ20" s="627"/>
      <c r="CA20" s="627"/>
      <c r="CB20" s="627"/>
      <c r="CC20" s="627"/>
      <c r="CD20" s="627"/>
      <c r="CE20" s="627"/>
      <c r="CF20" s="627"/>
      <c r="CG20" s="627"/>
      <c r="CH20" s="627"/>
      <c r="CI20" s="627"/>
      <c r="CJ20" s="627"/>
      <c r="CK20" s="627"/>
      <c r="CL20" s="627"/>
      <c r="CM20" s="627"/>
      <c r="CN20" s="627"/>
      <c r="CO20" s="627"/>
      <c r="CP20" s="627"/>
      <c r="CQ20" s="627"/>
      <c r="CR20" s="627"/>
      <c r="CS20" s="627"/>
      <c r="CT20" s="627"/>
      <c r="CU20" s="627"/>
      <c r="CV20" s="627"/>
      <c r="CW20" s="627"/>
      <c r="CX20" s="627"/>
      <c r="CY20" s="627"/>
      <c r="CZ20" s="627"/>
      <c r="DA20" s="627"/>
      <c r="DB20" s="627"/>
      <c r="DC20" s="627"/>
      <c r="DD20" s="627"/>
      <c r="DE20" s="627"/>
      <c r="DF20" s="627"/>
      <c r="DG20" s="627"/>
      <c r="DH20" s="627"/>
      <c r="DI20" s="627"/>
      <c r="DJ20" s="627"/>
      <c r="DK20" s="627"/>
      <c r="DL20" s="627"/>
      <c r="DM20" s="627"/>
      <c r="DN20" s="627"/>
      <c r="DO20" s="627"/>
      <c r="DP20" s="627"/>
      <c r="DQ20" s="627"/>
      <c r="DR20" s="627"/>
      <c r="DS20" s="627"/>
      <c r="DT20" s="627"/>
      <c r="DU20" s="627"/>
      <c r="DV20" s="627"/>
      <c r="DW20" s="627"/>
      <c r="DX20" s="627"/>
      <c r="DY20" s="627"/>
      <c r="DZ20" s="627"/>
      <c r="EA20" s="627"/>
      <c r="EB20" s="627"/>
      <c r="EC20" s="627"/>
      <c r="ED20" s="627"/>
      <c r="EE20" s="627"/>
      <c r="EF20" s="627"/>
      <c r="EG20" s="627"/>
      <c r="EH20" s="627"/>
      <c r="EI20" s="627"/>
      <c r="EJ20" s="627"/>
      <c r="EK20" s="627"/>
      <c r="EL20" s="627"/>
      <c r="EM20" s="627"/>
      <c r="EN20" s="627"/>
      <c r="EO20" s="627"/>
      <c r="EP20" s="627"/>
      <c r="EQ20" s="627"/>
      <c r="ER20" s="627"/>
      <c r="ES20" s="627"/>
      <c r="ET20" s="627"/>
      <c r="EU20" s="627"/>
      <c r="EV20" s="627"/>
      <c r="EW20" s="627"/>
      <c r="EX20" s="627"/>
      <c r="EY20" s="627"/>
      <c r="EZ20" s="627"/>
      <c r="FA20" s="627"/>
      <c r="FB20" s="627"/>
      <c r="FC20" s="627"/>
      <c r="FD20" s="627"/>
      <c r="FE20" s="627"/>
      <c r="FF20" s="627"/>
      <c r="FG20" s="627"/>
      <c r="FH20" s="627"/>
      <c r="FI20" s="627"/>
      <c r="FJ20" s="627"/>
      <c r="FK20" s="627"/>
      <c r="FL20" s="627"/>
      <c r="FM20" s="627"/>
      <c r="FN20" s="627"/>
      <c r="FO20" s="627"/>
      <c r="FP20" s="627"/>
      <c r="FQ20" s="627"/>
      <c r="FR20" s="627"/>
      <c r="FS20" s="627"/>
      <c r="FT20" s="627"/>
      <c r="FU20" s="627"/>
      <c r="FV20" s="627"/>
      <c r="FW20" s="627"/>
      <c r="FX20" s="627"/>
      <c r="FY20" s="627"/>
      <c r="FZ20" s="627"/>
      <c r="GA20" s="627"/>
      <c r="GB20" s="627"/>
      <c r="GC20" s="627"/>
      <c r="GD20" s="627"/>
      <c r="GE20" s="627"/>
      <c r="GF20" s="627"/>
      <c r="GG20" s="627"/>
      <c r="GH20" s="627"/>
      <c r="GI20" s="627"/>
      <c r="GJ20" s="627"/>
      <c r="GK20" s="627"/>
      <c r="GL20" s="627"/>
      <c r="GM20" s="627"/>
      <c r="GN20" s="627"/>
      <c r="GO20" s="627"/>
      <c r="GP20" s="627"/>
      <c r="GQ20" s="627"/>
      <c r="GR20" s="627"/>
      <c r="GS20" s="627"/>
      <c r="GT20" s="627"/>
      <c r="GU20" s="627"/>
      <c r="GV20" s="627"/>
      <c r="GW20" s="627"/>
      <c r="GX20" s="627"/>
      <c r="GY20" s="627"/>
      <c r="GZ20" s="627"/>
      <c r="HA20" s="627"/>
      <c r="HB20" s="627"/>
      <c r="HC20" s="627"/>
      <c r="HD20" s="627"/>
    </row>
    <row r="21" spans="1:212" s="618" customFormat="1" ht="115.5" customHeight="1" x14ac:dyDescent="0.35">
      <c r="A21" s="627"/>
      <c r="B21" s="637">
        <v>5</v>
      </c>
      <c r="C21" s="629" t="s">
        <v>228</v>
      </c>
      <c r="D21" s="638">
        <v>0.1</v>
      </c>
      <c r="E21" s="639">
        <v>0.25</v>
      </c>
      <c r="F21" s="639">
        <v>0.25</v>
      </c>
      <c r="G21" s="52">
        <f t="shared" si="0"/>
        <v>1</v>
      </c>
      <c r="H21" s="639">
        <v>0.25</v>
      </c>
      <c r="I21" s="640" t="s">
        <v>169</v>
      </c>
      <c r="J21" s="640" t="s">
        <v>169</v>
      </c>
      <c r="K21" s="639">
        <v>0.25</v>
      </c>
      <c r="L21" s="641" t="s">
        <v>169</v>
      </c>
      <c r="M21" s="640" t="s">
        <v>169</v>
      </c>
      <c r="N21" s="639">
        <v>0.25</v>
      </c>
      <c r="O21" s="640" t="s">
        <v>169</v>
      </c>
      <c r="P21" s="640" t="s">
        <v>169</v>
      </c>
      <c r="Q21" s="71">
        <f t="shared" si="1"/>
        <v>1</v>
      </c>
      <c r="R21" s="558">
        <f t="shared" si="2"/>
        <v>0.25</v>
      </c>
      <c r="S21" s="52">
        <f t="shared" si="3"/>
        <v>0.25</v>
      </c>
      <c r="T21" s="196">
        <f t="shared" si="4"/>
        <v>2.5000000000000001E-2</v>
      </c>
      <c r="U21" s="629" t="s">
        <v>229</v>
      </c>
      <c r="V21" s="629" t="s">
        <v>230</v>
      </c>
      <c r="W21" s="629" t="s">
        <v>178</v>
      </c>
      <c r="X21" s="629" t="s">
        <v>207</v>
      </c>
      <c r="Y21" s="629" t="s">
        <v>208</v>
      </c>
      <c r="Z21" s="629" t="s">
        <v>181</v>
      </c>
      <c r="AA21" s="629" t="s">
        <v>171</v>
      </c>
      <c r="AB21" s="629" t="s">
        <v>141</v>
      </c>
      <c r="AC21" s="629" t="s">
        <v>178</v>
      </c>
      <c r="AD21" s="629" t="s">
        <v>89</v>
      </c>
      <c r="AE21" s="629" t="s">
        <v>90</v>
      </c>
      <c r="AF21" s="643">
        <v>1</v>
      </c>
      <c r="AG21" s="629">
        <v>2023</v>
      </c>
      <c r="AH21" s="629">
        <v>2022</v>
      </c>
      <c r="AI21" s="629" t="s">
        <v>92</v>
      </c>
      <c r="AJ21" s="629" t="s">
        <v>132</v>
      </c>
      <c r="AK21" s="629" t="s">
        <v>184</v>
      </c>
      <c r="AL21" s="629" t="s">
        <v>231</v>
      </c>
      <c r="AM21" s="629" t="s">
        <v>169</v>
      </c>
      <c r="AN21" s="629" t="s">
        <v>232</v>
      </c>
      <c r="AO21" s="629" t="s">
        <v>97</v>
      </c>
      <c r="AP21" s="629" t="s">
        <v>224</v>
      </c>
      <c r="AQ21" s="629" t="s">
        <v>169</v>
      </c>
      <c r="AR21" s="629" t="s">
        <v>225</v>
      </c>
      <c r="AS21" s="629" t="s">
        <v>169</v>
      </c>
      <c r="AT21" s="629" t="s">
        <v>190</v>
      </c>
      <c r="AU21" s="652">
        <v>0.25</v>
      </c>
      <c r="AV21" s="639">
        <v>0.25</v>
      </c>
      <c r="AW21" s="629" t="s">
        <v>233</v>
      </c>
      <c r="AX21" s="629" t="s">
        <v>234</v>
      </c>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7"/>
      <c r="CX21" s="627"/>
      <c r="CY21" s="627"/>
      <c r="CZ21" s="627"/>
      <c r="DA21" s="627"/>
      <c r="DB21" s="627"/>
      <c r="DC21" s="627"/>
      <c r="DD21" s="627"/>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7"/>
      <c r="EL21" s="627"/>
      <c r="EM21" s="627"/>
      <c r="EN21" s="627"/>
      <c r="EO21" s="627"/>
      <c r="EP21" s="627"/>
      <c r="EQ21" s="627"/>
      <c r="ER21" s="627"/>
      <c r="ES21" s="627"/>
      <c r="ET21" s="627"/>
      <c r="EU21" s="627"/>
      <c r="EV21" s="627"/>
      <c r="EW21" s="627"/>
      <c r="EX21" s="627"/>
      <c r="EY21" s="627"/>
      <c r="EZ21" s="627"/>
      <c r="FA21" s="627"/>
      <c r="FB21" s="627"/>
      <c r="FC21" s="627"/>
      <c r="FD21" s="627"/>
      <c r="FE21" s="627"/>
      <c r="FF21" s="627"/>
      <c r="FG21" s="627"/>
      <c r="FH21" s="627"/>
      <c r="FI21" s="627"/>
      <c r="FJ21" s="627"/>
      <c r="FK21" s="627"/>
      <c r="FL21" s="627"/>
      <c r="FM21" s="627"/>
      <c r="FN21" s="627"/>
      <c r="FO21" s="627"/>
      <c r="FP21" s="627"/>
      <c r="FQ21" s="627"/>
      <c r="FR21" s="627"/>
      <c r="FS21" s="627"/>
      <c r="FT21" s="627"/>
      <c r="FU21" s="627"/>
      <c r="FV21" s="627"/>
      <c r="FW21" s="627"/>
      <c r="FX21" s="627"/>
      <c r="FY21" s="627"/>
      <c r="FZ21" s="627"/>
      <c r="GA21" s="627"/>
      <c r="GB21" s="627"/>
      <c r="GC21" s="627"/>
      <c r="GD21" s="627"/>
      <c r="GE21" s="627"/>
      <c r="GF21" s="627"/>
      <c r="GG21" s="627"/>
      <c r="GH21" s="627"/>
      <c r="GI21" s="627"/>
      <c r="GJ21" s="627"/>
      <c r="GK21" s="627"/>
      <c r="GL21" s="627"/>
      <c r="GM21" s="627"/>
      <c r="GN21" s="627"/>
      <c r="GO21" s="627"/>
      <c r="GP21" s="627"/>
      <c r="GQ21" s="627"/>
      <c r="GR21" s="627"/>
      <c r="GS21" s="627"/>
      <c r="GT21" s="627"/>
      <c r="GU21" s="627"/>
      <c r="GV21" s="627"/>
      <c r="GW21" s="627"/>
      <c r="GX21" s="627"/>
      <c r="GY21" s="627"/>
      <c r="GZ21" s="627"/>
      <c r="HA21" s="627"/>
      <c r="HB21" s="627"/>
      <c r="HC21" s="627"/>
      <c r="HD21" s="627"/>
    </row>
    <row r="22" spans="1:212" s="618" customFormat="1" ht="161.25" customHeight="1" x14ac:dyDescent="0.35">
      <c r="A22" s="627"/>
      <c r="B22" s="637">
        <v>6</v>
      </c>
      <c r="C22" s="629" t="s">
        <v>235</v>
      </c>
      <c r="D22" s="638">
        <v>0.1</v>
      </c>
      <c r="E22" s="639">
        <v>0.25</v>
      </c>
      <c r="F22" s="643">
        <v>0.25</v>
      </c>
      <c r="G22" s="52">
        <f t="shared" si="0"/>
        <v>1</v>
      </c>
      <c r="H22" s="640" t="s">
        <v>169</v>
      </c>
      <c r="I22" s="640" t="s">
        <v>169</v>
      </c>
      <c r="J22" s="640" t="s">
        <v>169</v>
      </c>
      <c r="K22" s="640" t="s">
        <v>169</v>
      </c>
      <c r="L22" s="641" t="s">
        <v>169</v>
      </c>
      <c r="M22" s="644" t="s">
        <v>169</v>
      </c>
      <c r="N22" s="639">
        <v>0.75</v>
      </c>
      <c r="O22" s="640" t="s">
        <v>169</v>
      </c>
      <c r="P22" s="640" t="s">
        <v>169</v>
      </c>
      <c r="Q22" s="71">
        <f t="shared" si="1"/>
        <v>1</v>
      </c>
      <c r="R22" s="558">
        <f t="shared" si="2"/>
        <v>0.25</v>
      </c>
      <c r="S22" s="52">
        <f t="shared" si="3"/>
        <v>0.25</v>
      </c>
      <c r="T22" s="196">
        <f t="shared" si="4"/>
        <v>2.5000000000000001E-2</v>
      </c>
      <c r="U22" s="629" t="s">
        <v>236</v>
      </c>
      <c r="V22" s="629" t="s">
        <v>237</v>
      </c>
      <c r="W22" s="629" t="s">
        <v>178</v>
      </c>
      <c r="X22" s="629" t="s">
        <v>207</v>
      </c>
      <c r="Y22" s="629" t="s">
        <v>208</v>
      </c>
      <c r="Z22" s="629" t="s">
        <v>181</v>
      </c>
      <c r="AA22" s="629" t="s">
        <v>171</v>
      </c>
      <c r="AB22" s="629" t="s">
        <v>141</v>
      </c>
      <c r="AC22" s="629" t="s">
        <v>178</v>
      </c>
      <c r="AD22" s="629" t="s">
        <v>89</v>
      </c>
      <c r="AE22" s="629" t="s">
        <v>90</v>
      </c>
      <c r="AF22" s="629">
        <v>0</v>
      </c>
      <c r="AG22" s="629">
        <v>2023</v>
      </c>
      <c r="AH22" s="629" t="s">
        <v>169</v>
      </c>
      <c r="AI22" s="629" t="s">
        <v>92</v>
      </c>
      <c r="AJ22" s="629" t="s">
        <v>132</v>
      </c>
      <c r="AK22" s="629" t="s">
        <v>184</v>
      </c>
      <c r="AL22" s="629" t="s">
        <v>238</v>
      </c>
      <c r="AM22" s="629" t="s">
        <v>169</v>
      </c>
      <c r="AN22" s="629" t="s">
        <v>239</v>
      </c>
      <c r="AO22" s="629" t="s">
        <v>97</v>
      </c>
      <c r="AP22" s="629" t="s">
        <v>240</v>
      </c>
      <c r="AQ22" s="629" t="s">
        <v>169</v>
      </c>
      <c r="AR22" s="629" t="s">
        <v>225</v>
      </c>
      <c r="AS22" s="629" t="s">
        <v>169</v>
      </c>
      <c r="AT22" s="629" t="s">
        <v>190</v>
      </c>
      <c r="AU22" s="651">
        <v>0.25</v>
      </c>
      <c r="AV22" s="643">
        <v>0.25</v>
      </c>
      <c r="AW22" s="629" t="s">
        <v>241</v>
      </c>
      <c r="AX22" s="629" t="s">
        <v>242</v>
      </c>
      <c r="AY22" s="627"/>
      <c r="AZ22" s="627"/>
      <c r="BA22" s="627"/>
      <c r="BB22" s="627"/>
      <c r="BC22" s="627"/>
      <c r="BD22" s="627"/>
      <c r="BE22" s="627"/>
      <c r="BF22" s="627"/>
      <c r="BG22" s="627"/>
      <c r="BH22" s="627"/>
      <c r="BI22" s="627"/>
      <c r="BJ22" s="627"/>
      <c r="BK22" s="627"/>
      <c r="BL22" s="627"/>
      <c r="BM22" s="627"/>
      <c r="BN22" s="627"/>
      <c r="BO22" s="627"/>
      <c r="BP22" s="627"/>
      <c r="BQ22" s="627"/>
      <c r="BR22" s="627"/>
      <c r="BS22" s="627"/>
      <c r="BT22" s="627"/>
      <c r="BU22" s="627"/>
      <c r="BV22" s="627"/>
      <c r="BW22" s="627"/>
      <c r="BX22" s="627"/>
      <c r="BY22" s="627"/>
      <c r="BZ22" s="627"/>
      <c r="CA22" s="627"/>
      <c r="CB22" s="627"/>
      <c r="CC22" s="627"/>
      <c r="CD22" s="627"/>
      <c r="CE22" s="627"/>
      <c r="CF22" s="627"/>
      <c r="CG22" s="627"/>
      <c r="CH22" s="627"/>
      <c r="CI22" s="627"/>
      <c r="CJ22" s="627"/>
      <c r="CK22" s="627"/>
      <c r="CL22" s="627"/>
      <c r="CM22" s="627"/>
      <c r="CN22" s="627"/>
      <c r="CO22" s="627"/>
      <c r="CP22" s="627"/>
      <c r="CQ22" s="627"/>
      <c r="CR22" s="627"/>
      <c r="CS22" s="627"/>
      <c r="CT22" s="627"/>
      <c r="CU22" s="627"/>
      <c r="CV22" s="627"/>
      <c r="CW22" s="627"/>
      <c r="CX22" s="627"/>
      <c r="CY22" s="627"/>
      <c r="CZ22" s="627"/>
      <c r="DA22" s="627"/>
      <c r="DB22" s="627"/>
      <c r="DC22" s="627"/>
      <c r="DD22" s="627"/>
      <c r="DE22" s="627"/>
      <c r="DF22" s="627"/>
      <c r="DG22" s="627"/>
      <c r="DH22" s="627"/>
      <c r="DI22" s="627"/>
      <c r="DJ22" s="627"/>
      <c r="DK22" s="627"/>
      <c r="DL22" s="627"/>
      <c r="DM22" s="627"/>
      <c r="DN22" s="627"/>
      <c r="DO22" s="627"/>
      <c r="DP22" s="627"/>
      <c r="DQ22" s="627"/>
      <c r="DR22" s="627"/>
      <c r="DS22" s="627"/>
      <c r="DT22" s="627"/>
      <c r="DU22" s="627"/>
      <c r="DV22" s="627"/>
      <c r="DW22" s="627"/>
      <c r="DX22" s="627"/>
      <c r="DY22" s="627"/>
      <c r="DZ22" s="627"/>
      <c r="EA22" s="627"/>
      <c r="EB22" s="627"/>
      <c r="EC22" s="627"/>
      <c r="ED22" s="627"/>
      <c r="EE22" s="627"/>
      <c r="EF22" s="627"/>
      <c r="EG22" s="627"/>
      <c r="EH22" s="627"/>
      <c r="EI22" s="627"/>
      <c r="EJ22" s="627"/>
      <c r="EK22" s="627"/>
      <c r="EL22" s="627"/>
      <c r="EM22" s="627"/>
      <c r="EN22" s="627"/>
      <c r="EO22" s="627"/>
      <c r="EP22" s="627"/>
      <c r="EQ22" s="627"/>
      <c r="ER22" s="627"/>
      <c r="ES22" s="627"/>
      <c r="ET22" s="627"/>
      <c r="EU22" s="627"/>
      <c r="EV22" s="627"/>
      <c r="EW22" s="627"/>
      <c r="EX22" s="627"/>
      <c r="EY22" s="627"/>
      <c r="EZ22" s="627"/>
      <c r="FA22" s="627"/>
      <c r="FB22" s="627"/>
      <c r="FC22" s="627"/>
      <c r="FD22" s="627"/>
      <c r="FE22" s="627"/>
      <c r="FF22" s="627"/>
      <c r="FG22" s="627"/>
      <c r="FH22" s="627"/>
      <c r="FI22" s="627"/>
      <c r="FJ22" s="627"/>
      <c r="FK22" s="627"/>
      <c r="FL22" s="627"/>
      <c r="FM22" s="627"/>
      <c r="FN22" s="627"/>
      <c r="FO22" s="627"/>
      <c r="FP22" s="627"/>
      <c r="FQ22" s="627"/>
      <c r="FR22" s="627"/>
      <c r="FS22" s="627"/>
      <c r="FT22" s="627"/>
      <c r="FU22" s="627"/>
      <c r="FV22" s="627"/>
      <c r="FW22" s="627"/>
      <c r="FX22" s="627"/>
      <c r="FY22" s="627"/>
      <c r="FZ22" s="627"/>
      <c r="GA22" s="627"/>
      <c r="GB22" s="627"/>
      <c r="GC22" s="627"/>
      <c r="GD22" s="627"/>
      <c r="GE22" s="627"/>
      <c r="GF22" s="627"/>
      <c r="GG22" s="627"/>
      <c r="GH22" s="627"/>
      <c r="GI22" s="627"/>
      <c r="GJ22" s="627"/>
      <c r="GK22" s="627"/>
      <c r="GL22" s="627"/>
      <c r="GM22" s="627"/>
      <c r="GN22" s="627"/>
      <c r="GO22" s="627"/>
      <c r="GP22" s="627"/>
      <c r="GQ22" s="627"/>
      <c r="GR22" s="627"/>
      <c r="GS22" s="627"/>
      <c r="GT22" s="627"/>
      <c r="GU22" s="627"/>
      <c r="GV22" s="627"/>
      <c r="GW22" s="627"/>
      <c r="GX22" s="627"/>
      <c r="GY22" s="627"/>
      <c r="GZ22" s="627"/>
      <c r="HA22" s="627"/>
      <c r="HB22" s="627"/>
      <c r="HC22" s="627"/>
      <c r="HD22" s="627"/>
    </row>
    <row r="23" spans="1:212" s="618" customFormat="1" ht="168.75" customHeight="1" x14ac:dyDescent="0.35">
      <c r="A23" s="627"/>
      <c r="B23" s="637">
        <v>7</v>
      </c>
      <c r="C23" s="629" t="s">
        <v>243</v>
      </c>
      <c r="D23" s="638">
        <v>0.1</v>
      </c>
      <c r="E23" s="639">
        <v>1</v>
      </c>
      <c r="F23" s="643">
        <v>1</v>
      </c>
      <c r="G23" s="52">
        <f t="shared" si="0"/>
        <v>1</v>
      </c>
      <c r="H23" s="639">
        <v>1</v>
      </c>
      <c r="I23" s="640" t="s">
        <v>169</v>
      </c>
      <c r="J23" s="640" t="s">
        <v>169</v>
      </c>
      <c r="K23" s="639">
        <v>1</v>
      </c>
      <c r="L23" s="641" t="s">
        <v>169</v>
      </c>
      <c r="M23" s="644" t="s">
        <v>169</v>
      </c>
      <c r="N23" s="639">
        <v>1</v>
      </c>
      <c r="O23" s="640" t="s">
        <v>169</v>
      </c>
      <c r="P23" s="640" t="s">
        <v>169</v>
      </c>
      <c r="Q23" s="71">
        <f t="shared" ref="Q23:Q24" si="5">SUM(E23,H23,K23,N23)</f>
        <v>4</v>
      </c>
      <c r="R23" s="558">
        <f t="shared" si="2"/>
        <v>1</v>
      </c>
      <c r="S23" s="52">
        <f t="shared" si="3"/>
        <v>0.25</v>
      </c>
      <c r="T23" s="196">
        <f t="shared" si="4"/>
        <v>2.5000000000000001E-2</v>
      </c>
      <c r="U23" s="629" t="s">
        <v>244</v>
      </c>
      <c r="V23" s="629" t="s">
        <v>245</v>
      </c>
      <c r="W23" s="629" t="s">
        <v>178</v>
      </c>
      <c r="X23" s="629" t="s">
        <v>246</v>
      </c>
      <c r="Y23" s="629" t="s">
        <v>247</v>
      </c>
      <c r="Z23" s="629" t="s">
        <v>181</v>
      </c>
      <c r="AA23" s="629" t="s">
        <v>171</v>
      </c>
      <c r="AB23" s="629" t="s">
        <v>141</v>
      </c>
      <c r="AC23" s="629" t="s">
        <v>178</v>
      </c>
      <c r="AD23" s="629" t="s">
        <v>89</v>
      </c>
      <c r="AE23" s="629" t="s">
        <v>90</v>
      </c>
      <c r="AF23" s="643">
        <v>1</v>
      </c>
      <c r="AG23" s="629">
        <v>2023</v>
      </c>
      <c r="AH23" s="629">
        <v>2022</v>
      </c>
      <c r="AI23" s="629" t="s">
        <v>92</v>
      </c>
      <c r="AJ23" s="629" t="s">
        <v>132</v>
      </c>
      <c r="AK23" s="629" t="s">
        <v>184</v>
      </c>
      <c r="AL23" s="629" t="s">
        <v>248</v>
      </c>
      <c r="AM23" s="629" t="s">
        <v>169</v>
      </c>
      <c r="AN23" s="629" t="s">
        <v>200</v>
      </c>
      <c r="AO23" s="629" t="s">
        <v>97</v>
      </c>
      <c r="AP23" s="629" t="s">
        <v>249</v>
      </c>
      <c r="AQ23" s="629" t="s">
        <v>169</v>
      </c>
      <c r="AR23" s="629" t="s">
        <v>225</v>
      </c>
      <c r="AS23" s="629" t="s">
        <v>169</v>
      </c>
      <c r="AT23" s="629" t="s">
        <v>190</v>
      </c>
      <c r="AU23" s="651">
        <v>1</v>
      </c>
      <c r="AV23" s="643">
        <v>1</v>
      </c>
      <c r="AW23" s="629" t="s">
        <v>250</v>
      </c>
      <c r="AX23" s="629" t="s">
        <v>251</v>
      </c>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7"/>
      <c r="CX23" s="627"/>
      <c r="CY23" s="627"/>
      <c r="CZ23" s="627"/>
      <c r="DA23" s="627"/>
      <c r="DB23" s="627"/>
      <c r="DC23" s="627"/>
      <c r="DD23" s="627"/>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c r="FB23" s="627"/>
      <c r="FC23" s="627"/>
      <c r="FD23" s="627"/>
      <c r="FE23" s="627"/>
      <c r="FF23" s="627"/>
      <c r="FG23" s="627"/>
      <c r="FH23" s="627"/>
      <c r="FI23" s="627"/>
      <c r="FJ23" s="627"/>
      <c r="FK23" s="627"/>
      <c r="FL23" s="627"/>
      <c r="FM23" s="627"/>
      <c r="FN23" s="627"/>
      <c r="FO23" s="627"/>
      <c r="FP23" s="627"/>
      <c r="FQ23" s="627"/>
      <c r="FR23" s="627"/>
      <c r="FS23" s="627"/>
      <c r="FT23" s="627"/>
      <c r="FU23" s="627"/>
      <c r="FV23" s="627"/>
      <c r="FW23" s="627"/>
      <c r="FX23" s="627"/>
      <c r="FY23" s="627"/>
      <c r="FZ23" s="627"/>
      <c r="GA23" s="627"/>
      <c r="GB23" s="627"/>
      <c r="GC23" s="627"/>
      <c r="GD23" s="627"/>
      <c r="GE23" s="627"/>
      <c r="GF23" s="627"/>
      <c r="GG23" s="627"/>
      <c r="GH23" s="627"/>
      <c r="GI23" s="627"/>
      <c r="GJ23" s="627"/>
      <c r="GK23" s="627"/>
      <c r="GL23" s="627"/>
      <c r="GM23" s="627"/>
      <c r="GN23" s="627"/>
      <c r="GO23" s="627"/>
      <c r="GP23" s="627"/>
      <c r="GQ23" s="627"/>
      <c r="GR23" s="627"/>
      <c r="GS23" s="627"/>
      <c r="GT23" s="627"/>
      <c r="GU23" s="627"/>
      <c r="GV23" s="627"/>
      <c r="GW23" s="627"/>
      <c r="GX23" s="627"/>
      <c r="GY23" s="627"/>
      <c r="GZ23" s="627"/>
      <c r="HA23" s="627"/>
      <c r="HB23" s="627"/>
      <c r="HC23" s="627"/>
      <c r="HD23" s="627"/>
    </row>
    <row r="24" spans="1:212" s="618" customFormat="1" ht="91" x14ac:dyDescent="0.35">
      <c r="A24" s="645" t="s">
        <v>169</v>
      </c>
      <c r="B24" s="637">
        <v>8</v>
      </c>
      <c r="C24" s="629" t="s">
        <v>252</v>
      </c>
      <c r="D24" s="638">
        <v>0.1</v>
      </c>
      <c r="E24" s="639">
        <v>1</v>
      </c>
      <c r="F24" s="643">
        <v>1</v>
      </c>
      <c r="G24" s="52">
        <f t="shared" si="0"/>
        <v>1</v>
      </c>
      <c r="H24" s="639">
        <v>1</v>
      </c>
      <c r="I24" s="640" t="s">
        <v>169</v>
      </c>
      <c r="J24" s="640" t="s">
        <v>169</v>
      </c>
      <c r="K24" s="639">
        <v>1</v>
      </c>
      <c r="L24" s="640" t="s">
        <v>169</v>
      </c>
      <c r="M24" s="640" t="s">
        <v>169</v>
      </c>
      <c r="N24" s="639">
        <v>1</v>
      </c>
      <c r="O24" s="640" t="s">
        <v>169</v>
      </c>
      <c r="P24" s="640" t="s">
        <v>169</v>
      </c>
      <c r="Q24" s="71">
        <f t="shared" si="5"/>
        <v>4</v>
      </c>
      <c r="R24" s="558">
        <f t="shared" si="2"/>
        <v>1</v>
      </c>
      <c r="S24" s="52">
        <f t="shared" si="3"/>
        <v>0.25</v>
      </c>
      <c r="T24" s="196">
        <f t="shared" si="4"/>
        <v>2.5000000000000001E-2</v>
      </c>
      <c r="U24" s="629" t="s">
        <v>253</v>
      </c>
      <c r="V24" s="629" t="s">
        <v>254</v>
      </c>
      <c r="W24" s="629" t="s">
        <v>178</v>
      </c>
      <c r="X24" s="629" t="s">
        <v>197</v>
      </c>
      <c r="Y24" s="629" t="s">
        <v>255</v>
      </c>
      <c r="Z24" s="629" t="s">
        <v>181</v>
      </c>
      <c r="AA24" s="629" t="s">
        <v>182</v>
      </c>
      <c r="AB24" s="629" t="s">
        <v>141</v>
      </c>
      <c r="AC24" s="629" t="s">
        <v>256</v>
      </c>
      <c r="AD24" s="629" t="s">
        <v>89</v>
      </c>
      <c r="AE24" s="629" t="s">
        <v>90</v>
      </c>
      <c r="AF24" s="629">
        <v>13</v>
      </c>
      <c r="AG24" s="629">
        <v>2023</v>
      </c>
      <c r="AH24" s="629">
        <v>2022</v>
      </c>
      <c r="AI24" s="629" t="s">
        <v>92</v>
      </c>
      <c r="AJ24" s="629" t="s">
        <v>132</v>
      </c>
      <c r="AK24" s="629" t="s">
        <v>184</v>
      </c>
      <c r="AL24" s="629" t="s">
        <v>257</v>
      </c>
      <c r="AM24" s="629" t="s">
        <v>169</v>
      </c>
      <c r="AN24" s="629" t="s">
        <v>200</v>
      </c>
      <c r="AO24" s="629" t="s">
        <v>97</v>
      </c>
      <c r="AP24" s="629" t="s">
        <v>258</v>
      </c>
      <c r="AQ24" s="629" t="s">
        <v>169</v>
      </c>
      <c r="AR24" s="629" t="s">
        <v>259</v>
      </c>
      <c r="AS24" s="629" t="s">
        <v>169</v>
      </c>
      <c r="AT24" s="629" t="s">
        <v>190</v>
      </c>
      <c r="AU24" s="650">
        <v>100</v>
      </c>
      <c r="AV24" s="629">
        <v>100</v>
      </c>
      <c r="AW24" s="642" t="s">
        <v>260</v>
      </c>
      <c r="AX24" s="642" t="s">
        <v>261</v>
      </c>
      <c r="AY24" s="645" t="s">
        <v>169</v>
      </c>
      <c r="AZ24" s="645" t="s">
        <v>169</v>
      </c>
      <c r="BA24" s="645" t="s">
        <v>169</v>
      </c>
      <c r="BB24" s="645" t="s">
        <v>169</v>
      </c>
      <c r="BC24" s="645" t="s">
        <v>169</v>
      </c>
      <c r="BD24" s="645" t="s">
        <v>169</v>
      </c>
      <c r="BE24" s="645" t="s">
        <v>169</v>
      </c>
      <c r="BF24" s="645" t="s">
        <v>169</v>
      </c>
      <c r="BG24" s="645" t="s">
        <v>169</v>
      </c>
      <c r="BH24" s="645" t="s">
        <v>169</v>
      </c>
      <c r="BI24" s="645" t="s">
        <v>169</v>
      </c>
      <c r="BJ24" s="645" t="s">
        <v>169</v>
      </c>
      <c r="BK24" s="645" t="s">
        <v>169</v>
      </c>
      <c r="BL24" s="645" t="s">
        <v>169</v>
      </c>
      <c r="BM24" s="645" t="s">
        <v>169</v>
      </c>
      <c r="BN24" s="645" t="s">
        <v>169</v>
      </c>
      <c r="BO24" s="645" t="s">
        <v>169</v>
      </c>
      <c r="BP24" s="645" t="s">
        <v>169</v>
      </c>
      <c r="BQ24" s="645" t="s">
        <v>169</v>
      </c>
      <c r="BR24" s="645" t="s">
        <v>169</v>
      </c>
      <c r="BS24" s="645" t="s">
        <v>169</v>
      </c>
      <c r="BT24" s="645" t="s">
        <v>169</v>
      </c>
      <c r="BU24" s="645" t="s">
        <v>169</v>
      </c>
      <c r="BV24" s="645" t="s">
        <v>169</v>
      </c>
      <c r="BW24" s="645" t="s">
        <v>169</v>
      </c>
      <c r="BX24" s="645" t="s">
        <v>169</v>
      </c>
      <c r="BY24" s="645" t="s">
        <v>169</v>
      </c>
      <c r="BZ24" s="645" t="s">
        <v>169</v>
      </c>
      <c r="CA24" s="645" t="s">
        <v>169</v>
      </c>
      <c r="CB24" s="645" t="s">
        <v>169</v>
      </c>
      <c r="CC24" s="645" t="s">
        <v>169</v>
      </c>
      <c r="CD24" s="645" t="s">
        <v>169</v>
      </c>
      <c r="CE24" s="645" t="s">
        <v>169</v>
      </c>
      <c r="CF24" s="645" t="s">
        <v>169</v>
      </c>
      <c r="CG24" s="645" t="s">
        <v>169</v>
      </c>
      <c r="CH24" s="645" t="s">
        <v>169</v>
      </c>
      <c r="CI24" s="645" t="s">
        <v>169</v>
      </c>
      <c r="CJ24" s="645" t="s">
        <v>169</v>
      </c>
      <c r="CK24" s="645" t="s">
        <v>169</v>
      </c>
      <c r="CL24" s="645" t="s">
        <v>169</v>
      </c>
      <c r="CM24" s="645" t="s">
        <v>169</v>
      </c>
      <c r="CN24" s="645" t="s">
        <v>169</v>
      </c>
      <c r="CO24" s="645" t="s">
        <v>169</v>
      </c>
      <c r="CP24" s="645" t="s">
        <v>169</v>
      </c>
      <c r="CQ24" s="645" t="s">
        <v>169</v>
      </c>
      <c r="CR24" s="645" t="s">
        <v>169</v>
      </c>
      <c r="CS24" s="645" t="s">
        <v>169</v>
      </c>
      <c r="CT24" s="645" t="s">
        <v>169</v>
      </c>
      <c r="CU24" s="645" t="s">
        <v>169</v>
      </c>
      <c r="CV24" s="645" t="s">
        <v>169</v>
      </c>
      <c r="CW24" s="645" t="s">
        <v>169</v>
      </c>
      <c r="CX24" s="645" t="s">
        <v>169</v>
      </c>
      <c r="CY24" s="645" t="s">
        <v>169</v>
      </c>
      <c r="CZ24" s="645" t="s">
        <v>169</v>
      </c>
      <c r="DA24" s="645" t="s">
        <v>169</v>
      </c>
      <c r="DB24" s="645" t="s">
        <v>169</v>
      </c>
      <c r="DC24" s="645" t="s">
        <v>169</v>
      </c>
      <c r="DD24" s="645" t="s">
        <v>169</v>
      </c>
      <c r="DE24" s="645" t="s">
        <v>169</v>
      </c>
      <c r="DF24" s="645" t="s">
        <v>169</v>
      </c>
      <c r="DG24" s="645" t="s">
        <v>169</v>
      </c>
      <c r="DH24" s="645" t="s">
        <v>169</v>
      </c>
      <c r="DI24" s="645" t="s">
        <v>169</v>
      </c>
      <c r="DJ24" s="645" t="s">
        <v>169</v>
      </c>
      <c r="DK24" s="645" t="s">
        <v>169</v>
      </c>
      <c r="DL24" s="645" t="s">
        <v>169</v>
      </c>
      <c r="DM24" s="645" t="s">
        <v>169</v>
      </c>
      <c r="DN24" s="645" t="s">
        <v>169</v>
      </c>
      <c r="DO24" s="645" t="s">
        <v>169</v>
      </c>
      <c r="DP24" s="645" t="s">
        <v>169</v>
      </c>
      <c r="DQ24" s="645" t="s">
        <v>169</v>
      </c>
      <c r="DR24" s="645" t="s">
        <v>169</v>
      </c>
      <c r="DS24" s="645" t="s">
        <v>169</v>
      </c>
      <c r="DT24" s="645" t="s">
        <v>169</v>
      </c>
      <c r="DU24" s="645" t="s">
        <v>169</v>
      </c>
      <c r="DV24" s="645" t="s">
        <v>169</v>
      </c>
      <c r="DW24" s="645" t="s">
        <v>169</v>
      </c>
      <c r="DX24" s="645" t="s">
        <v>169</v>
      </c>
      <c r="DY24" s="645" t="s">
        <v>169</v>
      </c>
      <c r="DZ24" s="645" t="s">
        <v>169</v>
      </c>
      <c r="EA24" s="645" t="s">
        <v>169</v>
      </c>
      <c r="EB24" s="645" t="s">
        <v>169</v>
      </c>
      <c r="EC24" s="645" t="s">
        <v>169</v>
      </c>
      <c r="ED24" s="645" t="s">
        <v>169</v>
      </c>
      <c r="EE24" s="645" t="s">
        <v>169</v>
      </c>
      <c r="EF24" s="645" t="s">
        <v>169</v>
      </c>
      <c r="EG24" s="645" t="s">
        <v>169</v>
      </c>
      <c r="EH24" s="645" t="s">
        <v>169</v>
      </c>
      <c r="EI24" s="645" t="s">
        <v>169</v>
      </c>
      <c r="EJ24" s="645" t="s">
        <v>169</v>
      </c>
      <c r="EK24" s="645" t="s">
        <v>169</v>
      </c>
      <c r="EL24" s="645" t="s">
        <v>169</v>
      </c>
      <c r="EM24" s="645" t="s">
        <v>169</v>
      </c>
      <c r="EN24" s="645" t="s">
        <v>169</v>
      </c>
      <c r="EO24" s="645" t="s">
        <v>169</v>
      </c>
      <c r="EP24" s="645" t="s">
        <v>169</v>
      </c>
      <c r="EQ24" s="645" t="s">
        <v>169</v>
      </c>
      <c r="ER24" s="645" t="s">
        <v>169</v>
      </c>
      <c r="ES24" s="645" t="s">
        <v>169</v>
      </c>
      <c r="ET24" s="645" t="s">
        <v>169</v>
      </c>
      <c r="EU24" s="645" t="s">
        <v>169</v>
      </c>
      <c r="EV24" s="645" t="s">
        <v>169</v>
      </c>
      <c r="EW24" s="645" t="s">
        <v>169</v>
      </c>
      <c r="EX24" s="645" t="s">
        <v>169</v>
      </c>
      <c r="EY24" s="645" t="s">
        <v>169</v>
      </c>
      <c r="EZ24" s="645" t="s">
        <v>169</v>
      </c>
      <c r="FA24" s="645" t="s">
        <v>169</v>
      </c>
      <c r="FB24" s="645" t="s">
        <v>169</v>
      </c>
      <c r="FC24" s="645" t="s">
        <v>169</v>
      </c>
      <c r="FD24" s="645" t="s">
        <v>169</v>
      </c>
      <c r="FE24" s="645" t="s">
        <v>169</v>
      </c>
      <c r="FF24" s="645" t="s">
        <v>169</v>
      </c>
      <c r="FG24" s="645" t="s">
        <v>169</v>
      </c>
      <c r="FH24" s="645" t="s">
        <v>169</v>
      </c>
      <c r="FI24" s="645" t="s">
        <v>169</v>
      </c>
      <c r="FJ24" s="645" t="s">
        <v>169</v>
      </c>
      <c r="FK24" s="645" t="s">
        <v>169</v>
      </c>
      <c r="FL24" s="645" t="s">
        <v>169</v>
      </c>
      <c r="FM24" s="645" t="s">
        <v>169</v>
      </c>
      <c r="FN24" s="645" t="s">
        <v>169</v>
      </c>
      <c r="FO24" s="645" t="s">
        <v>169</v>
      </c>
      <c r="FP24" s="645" t="s">
        <v>169</v>
      </c>
      <c r="FQ24" s="645" t="s">
        <v>169</v>
      </c>
      <c r="FR24" s="645" t="s">
        <v>169</v>
      </c>
      <c r="FS24" s="645" t="s">
        <v>169</v>
      </c>
      <c r="FT24" s="645" t="s">
        <v>169</v>
      </c>
      <c r="FU24" s="645" t="s">
        <v>169</v>
      </c>
      <c r="FV24" s="645" t="s">
        <v>169</v>
      </c>
      <c r="FW24" s="645" t="s">
        <v>169</v>
      </c>
      <c r="FX24" s="645" t="s">
        <v>169</v>
      </c>
      <c r="FY24" s="645" t="s">
        <v>169</v>
      </c>
      <c r="FZ24" s="645" t="s">
        <v>169</v>
      </c>
      <c r="GA24" s="645" t="s">
        <v>169</v>
      </c>
      <c r="GB24" s="645" t="s">
        <v>169</v>
      </c>
      <c r="GC24" s="645" t="s">
        <v>169</v>
      </c>
      <c r="GD24" s="645" t="s">
        <v>169</v>
      </c>
      <c r="GE24" s="645" t="s">
        <v>169</v>
      </c>
      <c r="GF24" s="645" t="s">
        <v>169</v>
      </c>
      <c r="GG24" s="645" t="s">
        <v>169</v>
      </c>
      <c r="GH24" s="645" t="s">
        <v>169</v>
      </c>
      <c r="GI24" s="645" t="s">
        <v>169</v>
      </c>
      <c r="GJ24" s="645" t="s">
        <v>169</v>
      </c>
      <c r="GK24" s="645" t="s">
        <v>169</v>
      </c>
      <c r="GL24" s="645" t="s">
        <v>169</v>
      </c>
      <c r="GM24" s="645" t="s">
        <v>169</v>
      </c>
      <c r="GN24" s="645" t="s">
        <v>169</v>
      </c>
      <c r="GO24" s="645" t="s">
        <v>169</v>
      </c>
      <c r="GP24" s="645" t="s">
        <v>169</v>
      </c>
      <c r="GQ24" s="645" t="s">
        <v>169</v>
      </c>
      <c r="GR24" s="645" t="s">
        <v>169</v>
      </c>
      <c r="GS24" s="645" t="s">
        <v>169</v>
      </c>
      <c r="GT24" s="645" t="s">
        <v>169</v>
      </c>
      <c r="GU24" s="645" t="s">
        <v>169</v>
      </c>
      <c r="GV24" s="645" t="s">
        <v>169</v>
      </c>
      <c r="GW24" s="645" t="s">
        <v>169</v>
      </c>
      <c r="GX24" s="645" t="s">
        <v>169</v>
      </c>
      <c r="GY24" s="645" t="s">
        <v>169</v>
      </c>
      <c r="GZ24" s="645" t="s">
        <v>169</v>
      </c>
      <c r="HA24" s="645" t="s">
        <v>169</v>
      </c>
      <c r="HB24" s="645" t="s">
        <v>169</v>
      </c>
      <c r="HC24" s="645" t="s">
        <v>169</v>
      </c>
      <c r="HD24" s="645" t="s">
        <v>169</v>
      </c>
    </row>
    <row r="25" spans="1:212" s="618" customFormat="1" ht="340.5" customHeight="1" x14ac:dyDescent="0.35">
      <c r="A25" s="627"/>
      <c r="B25" s="637">
        <v>9</v>
      </c>
      <c r="C25" s="629" t="s">
        <v>262</v>
      </c>
      <c r="D25" s="638">
        <v>0.1</v>
      </c>
      <c r="E25" s="639">
        <v>0.25</v>
      </c>
      <c r="F25" s="639">
        <v>0.25</v>
      </c>
      <c r="G25" s="52">
        <f t="shared" si="0"/>
        <v>1</v>
      </c>
      <c r="H25" s="639">
        <v>0.25</v>
      </c>
      <c r="I25" s="640" t="s">
        <v>169</v>
      </c>
      <c r="J25" s="640" t="s">
        <v>169</v>
      </c>
      <c r="K25" s="639">
        <v>0.25</v>
      </c>
      <c r="L25" s="640" t="s">
        <v>169</v>
      </c>
      <c r="M25" s="644" t="s">
        <v>169</v>
      </c>
      <c r="N25" s="639">
        <v>0.25</v>
      </c>
      <c r="O25" s="640" t="s">
        <v>169</v>
      </c>
      <c r="P25" s="640" t="s">
        <v>169</v>
      </c>
      <c r="Q25" s="71">
        <f t="shared" si="1"/>
        <v>1</v>
      </c>
      <c r="R25" s="558">
        <f t="shared" si="2"/>
        <v>0.25</v>
      </c>
      <c r="S25" s="52">
        <f t="shared" si="3"/>
        <v>0.25</v>
      </c>
      <c r="T25" s="196">
        <f t="shared" si="4"/>
        <v>2.5000000000000001E-2</v>
      </c>
      <c r="U25" s="629" t="s">
        <v>263</v>
      </c>
      <c r="V25" s="629" t="s">
        <v>264</v>
      </c>
      <c r="W25" s="629" t="s">
        <v>265</v>
      </c>
      <c r="X25" s="629" t="s">
        <v>207</v>
      </c>
      <c r="Y25" s="629" t="s">
        <v>208</v>
      </c>
      <c r="Z25" s="629" t="s">
        <v>181</v>
      </c>
      <c r="AA25" s="629" t="s">
        <v>266</v>
      </c>
      <c r="AB25" s="629" t="s">
        <v>141</v>
      </c>
      <c r="AC25" s="629" t="s">
        <v>178</v>
      </c>
      <c r="AD25" s="629" t="s">
        <v>89</v>
      </c>
      <c r="AE25" s="629" t="s">
        <v>90</v>
      </c>
      <c r="AF25" s="629">
        <v>0.8</v>
      </c>
      <c r="AG25" s="629">
        <v>2023</v>
      </c>
      <c r="AH25" s="629">
        <v>2022</v>
      </c>
      <c r="AI25" s="629" t="s">
        <v>267</v>
      </c>
      <c r="AJ25" s="629" t="s">
        <v>132</v>
      </c>
      <c r="AK25" s="629" t="s">
        <v>184</v>
      </c>
      <c r="AL25" s="629" t="s">
        <v>268</v>
      </c>
      <c r="AM25" s="629" t="s">
        <v>169</v>
      </c>
      <c r="AN25" s="629" t="s">
        <v>269</v>
      </c>
      <c r="AO25" s="629" t="s">
        <v>97</v>
      </c>
      <c r="AP25" s="629" t="s">
        <v>201</v>
      </c>
      <c r="AQ25" s="629" t="s">
        <v>169</v>
      </c>
      <c r="AR25" s="629"/>
      <c r="AS25" s="629" t="s">
        <v>169</v>
      </c>
      <c r="AT25" s="629" t="s">
        <v>190</v>
      </c>
      <c r="AU25" s="652">
        <v>0.25</v>
      </c>
      <c r="AV25" s="639">
        <v>0.25</v>
      </c>
      <c r="AW25" s="641" t="s">
        <v>270</v>
      </c>
      <c r="AX25" s="641" t="s">
        <v>271</v>
      </c>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27"/>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c r="FP25" s="627"/>
      <c r="FQ25" s="627"/>
      <c r="FR25" s="627"/>
      <c r="FS25" s="627"/>
      <c r="FT25" s="627"/>
      <c r="FU25" s="627"/>
      <c r="FV25" s="627"/>
      <c r="FW25" s="627"/>
      <c r="FX25" s="627"/>
      <c r="FY25" s="627"/>
      <c r="FZ25" s="627"/>
      <c r="GA25" s="627"/>
      <c r="GB25" s="627"/>
      <c r="GC25" s="627"/>
      <c r="GD25" s="627"/>
      <c r="GE25" s="627"/>
      <c r="GF25" s="627"/>
      <c r="GG25" s="627"/>
      <c r="GH25" s="627"/>
      <c r="GI25" s="627"/>
      <c r="GJ25" s="627"/>
      <c r="GK25" s="627"/>
      <c r="GL25" s="627"/>
      <c r="GM25" s="627"/>
      <c r="GN25" s="627"/>
      <c r="GO25" s="627"/>
      <c r="GP25" s="627"/>
      <c r="GQ25" s="627"/>
      <c r="GR25" s="627"/>
      <c r="GS25" s="627"/>
      <c r="GT25" s="627"/>
      <c r="GU25" s="627"/>
      <c r="GV25" s="627"/>
      <c r="GW25" s="627"/>
      <c r="GX25" s="627"/>
      <c r="GY25" s="627"/>
      <c r="GZ25" s="627"/>
      <c r="HA25" s="627"/>
      <c r="HB25" s="627"/>
      <c r="HC25" s="627"/>
      <c r="HD25" s="627"/>
    </row>
    <row r="26" spans="1:212" s="618" customFormat="1" ht="240.75" customHeight="1" x14ac:dyDescent="0.35">
      <c r="A26" s="627"/>
      <c r="B26" s="637">
        <v>10</v>
      </c>
      <c r="C26" s="629" t="s">
        <v>272</v>
      </c>
      <c r="D26" s="638">
        <v>0.1</v>
      </c>
      <c r="E26" s="639">
        <v>1</v>
      </c>
      <c r="F26" s="639">
        <v>1</v>
      </c>
      <c r="G26" s="52">
        <f t="shared" si="0"/>
        <v>1</v>
      </c>
      <c r="H26" s="639">
        <v>1</v>
      </c>
      <c r="I26" s="640" t="s">
        <v>169</v>
      </c>
      <c r="J26" s="640" t="s">
        <v>169</v>
      </c>
      <c r="K26" s="639">
        <v>1</v>
      </c>
      <c r="L26" s="640" t="s">
        <v>169</v>
      </c>
      <c r="M26" s="640" t="s">
        <v>169</v>
      </c>
      <c r="N26" s="639">
        <v>1</v>
      </c>
      <c r="O26" s="640" t="s">
        <v>169</v>
      </c>
      <c r="P26" s="640" t="s">
        <v>169</v>
      </c>
      <c r="Q26" s="238">
        <f>MAX(E26,H26,K26,N26)</f>
        <v>1</v>
      </c>
      <c r="R26" s="238">
        <f>(SUM(F26,I26,L26,O26))/4</f>
        <v>0.25</v>
      </c>
      <c r="S26" s="18">
        <f t="shared" ref="S26" si="6">IF(ISERROR(R26/Q26),"",(R26/Q26))</f>
        <v>0.25</v>
      </c>
      <c r="T26" s="27">
        <f t="shared" ref="T26" si="7">S26*D26</f>
        <v>2.5000000000000001E-2</v>
      </c>
      <c r="U26" s="629" t="s">
        <v>273</v>
      </c>
      <c r="V26" s="629" t="s">
        <v>274</v>
      </c>
      <c r="W26" s="629" t="s">
        <v>275</v>
      </c>
      <c r="X26" s="629" t="s">
        <v>276</v>
      </c>
      <c r="Y26" s="629" t="s">
        <v>276</v>
      </c>
      <c r="Z26" s="629" t="s">
        <v>181</v>
      </c>
      <c r="AA26" s="629" t="s">
        <v>182</v>
      </c>
      <c r="AB26" s="629" t="s">
        <v>141</v>
      </c>
      <c r="AC26" s="629" t="s">
        <v>275</v>
      </c>
      <c r="AD26" s="629" t="s">
        <v>110</v>
      </c>
      <c r="AE26" s="629" t="s">
        <v>90</v>
      </c>
      <c r="AF26" s="629">
        <v>1</v>
      </c>
      <c r="AG26" s="629">
        <v>2022</v>
      </c>
      <c r="AH26" s="629">
        <v>2021</v>
      </c>
      <c r="AI26" s="629" t="s">
        <v>92</v>
      </c>
      <c r="AJ26" s="629" t="s">
        <v>132</v>
      </c>
      <c r="AK26" s="629" t="s">
        <v>277</v>
      </c>
      <c r="AL26" s="629" t="s">
        <v>278</v>
      </c>
      <c r="AM26" s="629" t="s">
        <v>169</v>
      </c>
      <c r="AN26" s="629" t="s">
        <v>279</v>
      </c>
      <c r="AO26" s="629" t="s">
        <v>97</v>
      </c>
      <c r="AP26" s="629" t="s">
        <v>280</v>
      </c>
      <c r="AQ26" s="629" t="s">
        <v>169</v>
      </c>
      <c r="AR26" s="629" t="s">
        <v>169</v>
      </c>
      <c r="AS26" s="629" t="s">
        <v>169</v>
      </c>
      <c r="AT26" s="629" t="s">
        <v>190</v>
      </c>
      <c r="AU26" s="651">
        <v>1</v>
      </c>
      <c r="AV26" s="643">
        <v>1</v>
      </c>
      <c r="AW26" s="629" t="s">
        <v>281</v>
      </c>
      <c r="AX26" s="629" t="s">
        <v>282</v>
      </c>
      <c r="AY26" s="627"/>
      <c r="AZ26" s="627"/>
      <c r="BA26" s="627"/>
      <c r="BB26" s="627"/>
      <c r="BC26" s="627"/>
      <c r="BD26" s="627"/>
      <c r="BE26" s="627"/>
      <c r="BF26" s="627"/>
      <c r="BG26" s="627"/>
      <c r="BH26" s="627"/>
      <c r="BI26" s="627"/>
      <c r="BJ26" s="627"/>
      <c r="BK26" s="627"/>
      <c r="BL26" s="627"/>
      <c r="BM26" s="627"/>
      <c r="BN26" s="627"/>
      <c r="BO26" s="627"/>
      <c r="BP26" s="627"/>
      <c r="BQ26" s="627"/>
      <c r="BR26" s="627"/>
      <c r="BS26" s="627"/>
      <c r="BT26" s="627"/>
      <c r="BU26" s="627"/>
      <c r="BV26" s="627"/>
      <c r="BW26" s="627"/>
      <c r="BX26" s="627"/>
      <c r="BY26" s="627"/>
      <c r="BZ26" s="627"/>
      <c r="CA26" s="627"/>
      <c r="CB26" s="627"/>
      <c r="CC26" s="627"/>
      <c r="CD26" s="627"/>
      <c r="CE26" s="627"/>
      <c r="CF26" s="627"/>
      <c r="CG26" s="627"/>
      <c r="CH26" s="627"/>
      <c r="CI26" s="627"/>
      <c r="CJ26" s="627"/>
      <c r="CK26" s="627"/>
      <c r="CL26" s="627"/>
      <c r="CM26" s="627"/>
      <c r="CN26" s="627"/>
      <c r="CO26" s="627"/>
      <c r="CP26" s="627"/>
      <c r="CQ26" s="627"/>
      <c r="CR26" s="627"/>
      <c r="CS26" s="627"/>
      <c r="CT26" s="627"/>
      <c r="CU26" s="627"/>
      <c r="CV26" s="627"/>
      <c r="CW26" s="627"/>
      <c r="CX26" s="627"/>
      <c r="CY26" s="627"/>
      <c r="CZ26" s="627"/>
      <c r="DA26" s="627"/>
      <c r="DB26" s="627"/>
      <c r="DC26" s="627"/>
      <c r="DD26" s="627"/>
      <c r="DE26" s="627"/>
      <c r="DF26" s="627"/>
      <c r="DG26" s="627"/>
      <c r="DH26" s="627"/>
      <c r="DI26" s="627"/>
      <c r="DJ26" s="627"/>
      <c r="DK26" s="627"/>
      <c r="DL26" s="627"/>
      <c r="DM26" s="627"/>
      <c r="DN26" s="627"/>
      <c r="DO26" s="627"/>
      <c r="DP26" s="627"/>
      <c r="DQ26" s="627"/>
      <c r="DR26" s="627"/>
      <c r="DS26" s="627"/>
      <c r="DT26" s="627"/>
      <c r="DU26" s="627"/>
      <c r="DV26" s="627"/>
      <c r="DW26" s="627"/>
      <c r="DX26" s="627"/>
      <c r="DY26" s="627"/>
      <c r="DZ26" s="627"/>
      <c r="EA26" s="627"/>
      <c r="EB26" s="627"/>
      <c r="EC26" s="627"/>
      <c r="ED26" s="627"/>
      <c r="EE26" s="627"/>
      <c r="EF26" s="627"/>
      <c r="EG26" s="627"/>
      <c r="EH26" s="627"/>
      <c r="EI26" s="627"/>
      <c r="EJ26" s="627"/>
      <c r="EK26" s="627"/>
      <c r="EL26" s="627"/>
      <c r="EM26" s="627"/>
      <c r="EN26" s="627"/>
      <c r="EO26" s="627"/>
      <c r="EP26" s="627"/>
      <c r="EQ26" s="627"/>
      <c r="ER26" s="627"/>
      <c r="ES26" s="627"/>
      <c r="ET26" s="627"/>
      <c r="EU26" s="627"/>
      <c r="EV26" s="627"/>
      <c r="EW26" s="627"/>
      <c r="EX26" s="627"/>
      <c r="EY26" s="627"/>
      <c r="EZ26" s="627"/>
      <c r="FA26" s="627"/>
      <c r="FB26" s="627"/>
      <c r="FC26" s="627"/>
      <c r="FD26" s="627"/>
      <c r="FE26" s="627"/>
      <c r="FF26" s="627"/>
      <c r="FG26" s="627"/>
      <c r="FH26" s="627"/>
      <c r="FI26" s="627"/>
      <c r="FJ26" s="627"/>
      <c r="FK26" s="627"/>
      <c r="FL26" s="627"/>
      <c r="FM26" s="627"/>
      <c r="FN26" s="627"/>
      <c r="FO26" s="627"/>
      <c r="FP26" s="627"/>
      <c r="FQ26" s="627"/>
      <c r="FR26" s="627"/>
      <c r="FS26" s="627"/>
      <c r="FT26" s="627"/>
      <c r="FU26" s="627"/>
      <c r="FV26" s="627"/>
      <c r="FW26" s="627"/>
      <c r="FX26" s="627"/>
      <c r="FY26" s="627"/>
      <c r="FZ26" s="627"/>
      <c r="GA26" s="627"/>
      <c r="GB26" s="627"/>
      <c r="GC26" s="627"/>
      <c r="GD26" s="627"/>
      <c r="GE26" s="627"/>
      <c r="GF26" s="627"/>
      <c r="GG26" s="627"/>
      <c r="GH26" s="627"/>
      <c r="GI26" s="627"/>
      <c r="GJ26" s="627"/>
      <c r="GK26" s="627"/>
      <c r="GL26" s="627"/>
      <c r="GM26" s="627"/>
      <c r="GN26" s="627"/>
      <c r="GO26" s="627"/>
      <c r="GP26" s="627"/>
      <c r="GQ26" s="627"/>
      <c r="GR26" s="627"/>
      <c r="GS26" s="627"/>
      <c r="GT26" s="627"/>
      <c r="GU26" s="627"/>
      <c r="GV26" s="627"/>
      <c r="GW26" s="627"/>
      <c r="GX26" s="627"/>
      <c r="GY26" s="627"/>
      <c r="GZ26" s="627"/>
      <c r="HA26" s="627"/>
      <c r="HB26" s="627"/>
      <c r="HC26" s="627"/>
      <c r="HD26" s="627"/>
    </row>
    <row r="27" spans="1:212" s="618" customFormat="1" x14ac:dyDescent="0.35">
      <c r="A27" s="627"/>
      <c r="B27" s="627"/>
      <c r="C27" s="627"/>
      <c r="D27" s="646">
        <v>1</v>
      </c>
      <c r="E27" s="627"/>
      <c r="F27" s="627"/>
      <c r="G27" s="646"/>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s="627"/>
      <c r="BH27" s="627"/>
      <c r="BI27" s="627"/>
      <c r="BJ27" s="627"/>
      <c r="BK27" s="627"/>
      <c r="BL27" s="627"/>
      <c r="BM27" s="627"/>
      <c r="BN27" s="627"/>
      <c r="BO27" s="627"/>
      <c r="BP27" s="627"/>
      <c r="BQ27" s="627"/>
      <c r="BR27" s="627"/>
      <c r="BS27" s="627"/>
      <c r="BT27" s="627"/>
      <c r="BU27" s="627"/>
      <c r="BV27" s="627"/>
      <c r="BW27" s="627"/>
      <c r="BX27" s="627"/>
      <c r="BY27" s="627"/>
      <c r="BZ27" s="627"/>
      <c r="CA27" s="627"/>
      <c r="CB27" s="627"/>
      <c r="CC27" s="627"/>
      <c r="CD27" s="627"/>
      <c r="CE27" s="627"/>
      <c r="CF27" s="627"/>
      <c r="CG27" s="627"/>
      <c r="CH27" s="627"/>
      <c r="CI27" s="627"/>
      <c r="CJ27" s="627"/>
      <c r="CK27" s="627"/>
      <c r="CL27" s="627"/>
      <c r="CM27" s="627"/>
      <c r="CN27" s="627"/>
      <c r="CO27" s="627"/>
      <c r="CP27" s="627"/>
      <c r="CQ27" s="627"/>
      <c r="CR27" s="627"/>
      <c r="CS27" s="627"/>
      <c r="CT27" s="627"/>
      <c r="CU27" s="627"/>
      <c r="CV27" s="627"/>
      <c r="CW27" s="627"/>
      <c r="CX27" s="627"/>
      <c r="CY27" s="627"/>
      <c r="CZ27" s="627"/>
      <c r="DA27" s="627"/>
      <c r="DB27" s="627"/>
      <c r="DC27" s="627"/>
      <c r="DD27" s="627"/>
      <c r="DE27" s="627"/>
      <c r="DF27" s="627"/>
      <c r="DG27" s="627"/>
      <c r="DH27" s="627"/>
      <c r="DI27" s="627"/>
      <c r="DJ27" s="627"/>
      <c r="DK27" s="627"/>
      <c r="DL27" s="627"/>
      <c r="DM27" s="627"/>
      <c r="DN27" s="627"/>
      <c r="DO27" s="627"/>
      <c r="DP27" s="627"/>
      <c r="DQ27" s="627"/>
      <c r="DR27" s="627"/>
      <c r="DS27" s="627"/>
      <c r="DT27" s="627"/>
      <c r="DU27" s="627"/>
      <c r="DV27" s="627"/>
      <c r="DW27" s="627"/>
      <c r="DX27" s="627"/>
      <c r="DY27" s="627"/>
      <c r="DZ27" s="627"/>
      <c r="EA27" s="627"/>
      <c r="EB27" s="627"/>
      <c r="EC27" s="627"/>
      <c r="ED27" s="627"/>
      <c r="EE27" s="627"/>
      <c r="EF27" s="627"/>
      <c r="EG27" s="627"/>
      <c r="EH27" s="627"/>
      <c r="EI27" s="627"/>
      <c r="EJ27" s="627"/>
      <c r="EK27" s="627"/>
      <c r="EL27" s="627"/>
      <c r="EM27" s="627"/>
      <c r="EN27" s="627"/>
      <c r="EO27" s="627"/>
      <c r="EP27" s="627"/>
      <c r="EQ27" s="627"/>
      <c r="ER27" s="627"/>
      <c r="ES27" s="627"/>
      <c r="ET27" s="627"/>
      <c r="EU27" s="627"/>
      <c r="EV27" s="627"/>
      <c r="EW27" s="627"/>
      <c r="EX27" s="627"/>
      <c r="EY27" s="627"/>
      <c r="EZ27" s="627"/>
      <c r="FA27" s="627"/>
      <c r="FB27" s="627"/>
      <c r="FC27" s="627"/>
      <c r="FD27" s="627"/>
      <c r="FE27" s="627"/>
      <c r="FF27" s="627"/>
      <c r="FG27" s="627"/>
      <c r="FH27" s="627"/>
      <c r="FI27" s="627"/>
      <c r="FJ27" s="627"/>
      <c r="FK27" s="627"/>
      <c r="FL27" s="627"/>
      <c r="FM27" s="627"/>
      <c r="FN27" s="627"/>
      <c r="FO27" s="627"/>
      <c r="FP27" s="627"/>
      <c r="FQ27" s="627"/>
      <c r="FR27" s="627"/>
      <c r="FS27" s="627"/>
      <c r="FT27" s="627"/>
      <c r="FU27" s="627"/>
      <c r="FV27" s="627"/>
      <c r="FW27" s="627"/>
      <c r="FX27" s="627"/>
      <c r="FY27" s="627"/>
      <c r="FZ27" s="627"/>
      <c r="GA27" s="627"/>
      <c r="GB27" s="627"/>
      <c r="GC27" s="627"/>
      <c r="GD27" s="627"/>
      <c r="GE27" s="627"/>
      <c r="GF27" s="627"/>
      <c r="GG27" s="627"/>
      <c r="GH27" s="627"/>
      <c r="GI27" s="627"/>
      <c r="GJ27" s="627"/>
      <c r="GK27" s="627"/>
      <c r="GL27" s="627"/>
      <c r="GM27" s="627"/>
      <c r="GN27" s="627"/>
      <c r="GO27" s="627"/>
      <c r="GP27" s="627"/>
      <c r="GQ27" s="627"/>
      <c r="GR27" s="627"/>
      <c r="GS27" s="627"/>
      <c r="GT27" s="627"/>
      <c r="GU27" s="627"/>
      <c r="GV27" s="627"/>
      <c r="GW27" s="627"/>
      <c r="GX27" s="627"/>
      <c r="GY27" s="627"/>
      <c r="GZ27" s="627"/>
      <c r="HA27" s="627"/>
      <c r="HB27" s="627"/>
      <c r="HC27" s="627"/>
      <c r="HD27" s="627"/>
    </row>
  </sheetData>
  <mergeCells count="52">
    <mergeCell ref="B2:B6"/>
    <mergeCell ref="C2:Q8"/>
    <mergeCell ref="R2:AI8"/>
    <mergeCell ref="AJ2:AT6"/>
    <mergeCell ref="AJ7:AT7"/>
    <mergeCell ref="AJ8:AT8"/>
    <mergeCell ref="C9:Q10"/>
    <mergeCell ref="R9:AI10"/>
    <mergeCell ref="AJ9:AT10"/>
    <mergeCell ref="B11:C11"/>
    <mergeCell ref="D11:Z11"/>
    <mergeCell ref="AA11:AB11"/>
    <mergeCell ref="AC11:AJ11"/>
    <mergeCell ref="AK11:AL11"/>
    <mergeCell ref="AM11:AT11"/>
    <mergeCell ref="K15:M15"/>
    <mergeCell ref="D12:AL12"/>
    <mergeCell ref="AN12:AT12"/>
    <mergeCell ref="B13:AT13"/>
    <mergeCell ref="B14:D14"/>
    <mergeCell ref="E14:T14"/>
    <mergeCell ref="U14:AT14"/>
    <mergeCell ref="B15:B16"/>
    <mergeCell ref="C15:C16"/>
    <mergeCell ref="D15:D16"/>
    <mergeCell ref="E15:G15"/>
    <mergeCell ref="H15:J15"/>
    <mergeCell ref="AE15:AE16"/>
    <mergeCell ref="N15:P15"/>
    <mergeCell ref="Q15:S15"/>
    <mergeCell ref="U15:U16"/>
    <mergeCell ref="V15:V16"/>
    <mergeCell ref="W15:W16"/>
    <mergeCell ref="X15:Y15"/>
    <mergeCell ref="Z15:Z16"/>
    <mergeCell ref="AA15:AA16"/>
    <mergeCell ref="AB15:AB16"/>
    <mergeCell ref="AC15:AC16"/>
    <mergeCell ref="AD15:AD16"/>
    <mergeCell ref="AT15:AT16"/>
    <mergeCell ref="AF15:AH15"/>
    <mergeCell ref="AI15:AI16"/>
    <mergeCell ref="AJ15:AJ16"/>
    <mergeCell ref="AK15:AQ15"/>
    <mergeCell ref="AR15:AR16"/>
    <mergeCell ref="AS15:AS16"/>
    <mergeCell ref="AU13:BJ13"/>
    <mergeCell ref="AU14:BJ14"/>
    <mergeCell ref="AU15:AX15"/>
    <mergeCell ref="AY15:BB15"/>
    <mergeCell ref="BC15:BF15"/>
    <mergeCell ref="BG15:BJ15"/>
  </mergeCells>
  <conditionalFormatting sqref="G17:G26">
    <cfRule type="colorScale" priority="21">
      <colorScale>
        <cfvo type="min"/>
        <cfvo type="max"/>
        <color theme="0"/>
        <color theme="0"/>
      </colorScale>
    </cfRule>
    <cfRule type="cellIs" dxfId="1040" priority="22" stopIfTrue="1" operator="between">
      <formula>0.9</formula>
      <formula>1.05</formula>
    </cfRule>
    <cfRule type="cellIs" dxfId="1039" priority="23" stopIfTrue="1" operator="between">
      <formula>0.7</formula>
      <formula>0.8999</formula>
    </cfRule>
    <cfRule type="cellIs" dxfId="1038" priority="24" stopIfTrue="1" operator="between">
      <formula>0</formula>
      <formula>0.699</formula>
    </cfRule>
    <cfRule type="cellIs" dxfId="1037" priority="25" stopIfTrue="1" operator="greaterThan">
      <formula>1.05</formula>
    </cfRule>
    <cfRule type="cellIs" dxfId="1036" priority="26" stopIfTrue="1" operator="between">
      <formula>0.9</formula>
      <formula>1.05</formula>
    </cfRule>
    <cfRule type="cellIs" dxfId="1035" priority="27" stopIfTrue="1" operator="between">
      <formula>0.7</formula>
      <formula>0.8999</formula>
    </cfRule>
    <cfRule type="cellIs" dxfId="1034" priority="28" stopIfTrue="1" operator="between">
      <formula>0</formula>
      <formula>0.699</formula>
    </cfRule>
    <cfRule type="cellIs" dxfId="1033" priority="29" stopIfTrue="1" operator="greaterThan">
      <formula>1.05</formula>
    </cfRule>
    <cfRule type="colorScale" priority="30">
      <colorScale>
        <cfvo type="min"/>
        <cfvo type="max"/>
        <color theme="0" tint="-4.9989318521683403E-2"/>
        <color theme="0" tint="-4.9989318521683403E-2"/>
      </colorScale>
    </cfRule>
  </conditionalFormatting>
  <conditionalFormatting sqref="Q17:T25">
    <cfRule type="colorScale" priority="11">
      <colorScale>
        <cfvo type="min"/>
        <cfvo type="max"/>
        <color theme="0"/>
        <color theme="0"/>
      </colorScale>
    </cfRule>
  </conditionalFormatting>
  <conditionalFormatting sqref="S17:S25">
    <cfRule type="cellIs" dxfId="1032" priority="12" stopIfTrue="1" operator="between">
      <formula>0.9</formula>
      <formula>1.05</formula>
    </cfRule>
    <cfRule type="cellIs" dxfId="1031" priority="13" stopIfTrue="1" operator="between">
      <formula>0.7</formula>
      <formula>0.8999</formula>
    </cfRule>
    <cfRule type="cellIs" dxfId="1030" priority="14" stopIfTrue="1" operator="between">
      <formula>0</formula>
      <formula>0.699</formula>
    </cfRule>
    <cfRule type="cellIs" dxfId="1029" priority="15" stopIfTrue="1" operator="greaterThan">
      <formula>1.05</formula>
    </cfRule>
    <cfRule type="cellIs" dxfId="1028" priority="16" stopIfTrue="1" operator="between">
      <formula>0.9</formula>
      <formula>1.05</formula>
    </cfRule>
    <cfRule type="cellIs" dxfId="1027" priority="17" stopIfTrue="1" operator="between">
      <formula>0.7</formula>
      <formula>0.8999</formula>
    </cfRule>
    <cfRule type="cellIs" dxfId="1026" priority="18" stopIfTrue="1" operator="between">
      <formula>0</formula>
      <formula>0.699</formula>
    </cfRule>
    <cfRule type="cellIs" dxfId="1025" priority="19" stopIfTrue="1" operator="greaterThan">
      <formula>1.05</formula>
    </cfRule>
    <cfRule type="colorScale" priority="20">
      <colorScale>
        <cfvo type="min"/>
        <cfvo type="max"/>
        <color theme="0" tint="-4.9989318521683403E-2"/>
        <color theme="0" tint="-4.9989318521683403E-2"/>
      </colorScale>
    </cfRule>
  </conditionalFormatting>
  <conditionalFormatting sqref="S26">
    <cfRule type="colorScale" priority="1">
      <colorScale>
        <cfvo type="min"/>
        <cfvo type="max"/>
        <color theme="0"/>
        <color theme="0"/>
      </colorScale>
    </cfRule>
    <cfRule type="colorScale" priority="2">
      <colorScale>
        <cfvo type="min"/>
        <cfvo type="max"/>
        <color theme="0"/>
        <color rgb="FFFFEF9C"/>
      </colorScale>
    </cfRule>
    <cfRule type="cellIs" dxfId="1024" priority="3" stopIfTrue="1" operator="between">
      <formula>0.9</formula>
      <formula>1.05</formula>
    </cfRule>
    <cfRule type="cellIs" dxfId="1023" priority="4" stopIfTrue="1" operator="between">
      <formula>0.7</formula>
      <formula>0.8999</formula>
    </cfRule>
    <cfRule type="cellIs" dxfId="1022" priority="5" stopIfTrue="1" operator="between">
      <formula>0</formula>
      <formula>0.699</formula>
    </cfRule>
    <cfRule type="cellIs" dxfId="1021" priority="6" stopIfTrue="1" operator="greaterThan">
      <formula>1.05</formula>
    </cfRule>
    <cfRule type="cellIs" dxfId="1020" priority="7" stopIfTrue="1" operator="between">
      <formula>0.9</formula>
      <formula>1.05</formula>
    </cfRule>
    <cfRule type="cellIs" dxfId="1019" priority="8" stopIfTrue="1" operator="between">
      <formula>0.7</formula>
      <formula>0.8999</formula>
    </cfRule>
    <cfRule type="cellIs" dxfId="1018" priority="9" stopIfTrue="1" operator="between">
      <formula>0</formula>
      <formula>0.699</formula>
    </cfRule>
    <cfRule type="cellIs" dxfId="1017" priority="10" stopIfTrue="1" operator="greaterThan">
      <formula>1.05</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zoomScale="55" zoomScaleNormal="55" workbookViewId="0">
      <selection activeCell="AW16" sqref="AW16"/>
    </sheetView>
  </sheetViews>
  <sheetFormatPr baseColWidth="10" defaultColWidth="20.54296875" defaultRowHeight="12.75" customHeight="1" x14ac:dyDescent="0.35"/>
  <cols>
    <col min="1" max="1" width="4.7265625" customWidth="1"/>
    <col min="2" max="2" width="19.81640625" style="64" customWidth="1"/>
    <col min="3" max="3" width="49.453125" style="64" customWidth="1"/>
    <col min="4" max="4" width="9.179687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23.7265625" style="64" customWidth="1"/>
    <col min="22" max="22" width="34.54296875" style="64" customWidth="1"/>
    <col min="23" max="25" width="20.54296875" style="64" customWidth="1"/>
    <col min="26" max="31" width="20.54296875" style="65" customWidth="1"/>
    <col min="32" max="32" width="13" style="65" customWidth="1"/>
    <col min="33" max="33" width="16.54296875" style="65" customWidth="1"/>
    <col min="34" max="36" width="20.54296875" style="65" customWidth="1"/>
    <col min="37" max="37" width="26.7265625" style="65" customWidth="1"/>
    <col min="38" max="39" width="20.54296875" style="65" customWidth="1"/>
    <col min="40" max="40" width="47.26953125" style="65" customWidth="1"/>
    <col min="41" max="41" width="42.453125" style="65" customWidth="1"/>
    <col min="42" max="42" width="20.54296875" style="65" customWidth="1"/>
    <col min="43" max="43" width="20" style="65" customWidth="1"/>
    <col min="44" max="44" width="20.54296875" style="65" customWidth="1"/>
    <col min="45" max="45" width="30.453125" style="65" customWidth="1"/>
    <col min="46" max="46" width="20.54296875" style="65" customWidth="1"/>
    <col min="47" max="47" width="11.81640625" style="65" customWidth="1"/>
    <col min="48" max="48" width="10.26953125" style="65" customWidth="1"/>
    <col min="49" max="49" width="52.54296875" style="65" customWidth="1"/>
    <col min="50" max="50" width="33.7265625" style="64" customWidth="1"/>
    <col min="51" max="54" width="20.54296875" style="64" customWidth="1"/>
    <col min="55" max="55" width="8.7265625" style="64" customWidth="1"/>
    <col min="56" max="56" width="9"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36" style="64" customWidth="1"/>
    <col min="63" max="251" width="20.54296875" style="64" customWidth="1"/>
  </cols>
  <sheetData>
    <row r="1" spans="2:251" ht="12.75" customHeight="1" thickBot="1" x14ac:dyDescent="0.4"/>
    <row r="2" spans="2:251" s="121" customFormat="1" ht="21.5" thickBot="1" x14ac:dyDescent="0.55000000000000004">
      <c r="B2" s="992"/>
      <c r="C2" s="943" t="s">
        <v>7</v>
      </c>
      <c r="D2" s="944"/>
      <c r="E2" s="944"/>
      <c r="F2" s="944"/>
      <c r="G2" s="944"/>
      <c r="H2" s="944"/>
      <c r="I2" s="944"/>
      <c r="J2" s="944"/>
      <c r="K2" s="944"/>
      <c r="L2" s="944"/>
      <c r="M2" s="944"/>
      <c r="N2" s="944"/>
      <c r="O2" s="944"/>
      <c r="P2" s="944"/>
      <c r="Q2" s="945"/>
      <c r="R2" s="937" t="s">
        <v>170</v>
      </c>
      <c r="S2" s="938"/>
      <c r="T2" s="938"/>
      <c r="U2" s="938"/>
      <c r="V2" s="938"/>
      <c r="W2" s="938"/>
      <c r="X2" s="938"/>
      <c r="Y2" s="938"/>
      <c r="Z2" s="938"/>
      <c r="AA2" s="938"/>
      <c r="AB2" s="938"/>
      <c r="AC2" s="938"/>
      <c r="AD2" s="938"/>
      <c r="AE2" s="938"/>
      <c r="AF2" s="938"/>
      <c r="AG2" s="938"/>
      <c r="AH2" s="938"/>
      <c r="AI2" s="939"/>
      <c r="AJ2" s="971" t="s">
        <v>9</v>
      </c>
      <c r="AK2" s="972"/>
      <c r="AL2" s="972"/>
      <c r="AM2" s="972"/>
      <c r="AN2" s="972"/>
      <c r="AO2" s="972"/>
      <c r="AP2" s="972"/>
      <c r="AQ2" s="972"/>
      <c r="AR2" s="972"/>
      <c r="AS2" s="972"/>
      <c r="AT2" s="972"/>
      <c r="AU2" s="973"/>
      <c r="AV2" s="956" t="s">
        <v>10</v>
      </c>
      <c r="AW2" s="957"/>
      <c r="AX2" s="957"/>
      <c r="AY2" s="957"/>
      <c r="AZ2" s="957"/>
      <c r="BA2" s="957"/>
      <c r="BB2" s="957"/>
      <c r="BC2" s="957"/>
      <c r="BD2" s="957"/>
      <c r="BE2" s="957"/>
      <c r="BF2" s="957"/>
      <c r="BG2" s="957"/>
      <c r="BH2" s="957"/>
      <c r="BI2" s="957"/>
      <c r="BJ2" s="958"/>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row>
    <row r="3" spans="2:251" s="121" customFormat="1" ht="21" customHeight="1" thickBot="1" x14ac:dyDescent="0.55000000000000004">
      <c r="B3" s="993"/>
      <c r="C3" s="982"/>
      <c r="D3" s="983"/>
      <c r="E3" s="983"/>
      <c r="F3" s="983"/>
      <c r="G3" s="983"/>
      <c r="H3" s="983"/>
      <c r="I3" s="983"/>
      <c r="J3" s="983"/>
      <c r="K3" s="983"/>
      <c r="L3" s="983"/>
      <c r="M3" s="983"/>
      <c r="N3" s="983"/>
      <c r="O3" s="983"/>
      <c r="P3" s="983"/>
      <c r="Q3" s="984"/>
      <c r="R3" s="985"/>
      <c r="S3" s="986"/>
      <c r="T3" s="986"/>
      <c r="U3" s="986"/>
      <c r="V3" s="986"/>
      <c r="W3" s="986"/>
      <c r="X3" s="986"/>
      <c r="Y3" s="986"/>
      <c r="Z3" s="986"/>
      <c r="AA3" s="986"/>
      <c r="AB3" s="986"/>
      <c r="AC3" s="986"/>
      <c r="AD3" s="986"/>
      <c r="AE3" s="986"/>
      <c r="AF3" s="986"/>
      <c r="AG3" s="986"/>
      <c r="AH3" s="986"/>
      <c r="AI3" s="987"/>
      <c r="AJ3" s="971" t="s">
        <v>11</v>
      </c>
      <c r="AK3" s="972"/>
      <c r="AL3" s="972"/>
      <c r="AM3" s="972"/>
      <c r="AN3" s="972"/>
      <c r="AO3" s="972"/>
      <c r="AP3" s="972"/>
      <c r="AQ3" s="972"/>
      <c r="AR3" s="972"/>
      <c r="AS3" s="972"/>
      <c r="AT3" s="972"/>
      <c r="AU3" s="973"/>
      <c r="AV3" s="959">
        <v>3</v>
      </c>
      <c r="AW3" s="960"/>
      <c r="AX3" s="960"/>
      <c r="AY3" s="960"/>
      <c r="AZ3" s="960"/>
      <c r="BA3" s="960"/>
      <c r="BB3" s="960"/>
      <c r="BC3" s="960"/>
      <c r="BD3" s="960"/>
      <c r="BE3" s="960"/>
      <c r="BF3" s="960"/>
      <c r="BG3" s="960"/>
      <c r="BH3" s="960"/>
      <c r="BI3" s="960"/>
      <c r="BJ3" s="961"/>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row>
    <row r="4" spans="2:251" s="121" customFormat="1" ht="26.25" customHeight="1" thickBot="1" x14ac:dyDescent="0.55000000000000004">
      <c r="B4" s="993"/>
      <c r="C4" s="946"/>
      <c r="D4" s="947"/>
      <c r="E4" s="947"/>
      <c r="F4" s="947"/>
      <c r="G4" s="947"/>
      <c r="H4" s="947"/>
      <c r="I4" s="947"/>
      <c r="J4" s="947"/>
      <c r="K4" s="947"/>
      <c r="L4" s="947"/>
      <c r="M4" s="947"/>
      <c r="N4" s="947"/>
      <c r="O4" s="947"/>
      <c r="P4" s="947"/>
      <c r="Q4" s="948"/>
      <c r="R4" s="940"/>
      <c r="S4" s="941"/>
      <c r="T4" s="941"/>
      <c r="U4" s="941"/>
      <c r="V4" s="941"/>
      <c r="W4" s="941"/>
      <c r="X4" s="941"/>
      <c r="Y4" s="941"/>
      <c r="Z4" s="941"/>
      <c r="AA4" s="941"/>
      <c r="AB4" s="941"/>
      <c r="AC4" s="941"/>
      <c r="AD4" s="941"/>
      <c r="AE4" s="941"/>
      <c r="AF4" s="941"/>
      <c r="AG4" s="941"/>
      <c r="AH4" s="941"/>
      <c r="AI4" s="942"/>
      <c r="AJ4" s="971" t="s">
        <v>12</v>
      </c>
      <c r="AK4" s="972"/>
      <c r="AL4" s="972"/>
      <c r="AM4" s="972"/>
      <c r="AN4" s="972"/>
      <c r="AO4" s="972"/>
      <c r="AP4" s="972"/>
      <c r="AQ4" s="972"/>
      <c r="AR4" s="972"/>
      <c r="AS4" s="972"/>
      <c r="AT4" s="972"/>
      <c r="AU4" s="973"/>
      <c r="AV4" s="962">
        <v>42741</v>
      </c>
      <c r="AW4" s="963"/>
      <c r="AX4" s="963"/>
      <c r="AY4" s="963"/>
      <c r="AZ4" s="963"/>
      <c r="BA4" s="963"/>
      <c r="BB4" s="963"/>
      <c r="BC4" s="963"/>
      <c r="BD4" s="963"/>
      <c r="BE4" s="963"/>
      <c r="BF4" s="963"/>
      <c r="BG4" s="963"/>
      <c r="BH4" s="963"/>
      <c r="BI4" s="963"/>
      <c r="BJ4" s="964"/>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row>
    <row r="5" spans="2:251" s="121" customFormat="1" ht="16.5" customHeight="1" x14ac:dyDescent="0.5">
      <c r="B5" s="993"/>
      <c r="C5" s="943" t="s">
        <v>13</v>
      </c>
      <c r="D5" s="944"/>
      <c r="E5" s="944"/>
      <c r="F5" s="944"/>
      <c r="G5" s="944"/>
      <c r="H5" s="944"/>
      <c r="I5" s="944"/>
      <c r="J5" s="944"/>
      <c r="K5" s="944"/>
      <c r="L5" s="944"/>
      <c r="M5" s="944"/>
      <c r="N5" s="944"/>
      <c r="O5" s="944"/>
      <c r="P5" s="944"/>
      <c r="Q5" s="945"/>
      <c r="R5" s="937" t="s">
        <v>14</v>
      </c>
      <c r="S5" s="938"/>
      <c r="T5" s="938"/>
      <c r="U5" s="938"/>
      <c r="V5" s="938"/>
      <c r="W5" s="938"/>
      <c r="X5" s="938"/>
      <c r="Y5" s="938"/>
      <c r="Z5" s="938"/>
      <c r="AA5" s="938"/>
      <c r="AB5" s="938"/>
      <c r="AC5" s="938"/>
      <c r="AD5" s="938"/>
      <c r="AE5" s="938"/>
      <c r="AF5" s="938"/>
      <c r="AG5" s="938"/>
      <c r="AH5" s="938"/>
      <c r="AI5" s="939"/>
      <c r="AJ5" s="943" t="s">
        <v>15</v>
      </c>
      <c r="AK5" s="944"/>
      <c r="AL5" s="944"/>
      <c r="AM5" s="944"/>
      <c r="AN5" s="944"/>
      <c r="AO5" s="944"/>
      <c r="AP5" s="944"/>
      <c r="AQ5" s="944"/>
      <c r="AR5" s="944"/>
      <c r="AS5" s="944"/>
      <c r="AT5" s="944"/>
      <c r="AU5" s="945"/>
      <c r="AV5" s="965" t="s">
        <v>16</v>
      </c>
      <c r="AW5" s="966"/>
      <c r="AX5" s="966"/>
      <c r="AY5" s="966"/>
      <c r="AZ5" s="966"/>
      <c r="BA5" s="966"/>
      <c r="BB5" s="966"/>
      <c r="BC5" s="966"/>
      <c r="BD5" s="966"/>
      <c r="BE5" s="966"/>
      <c r="BF5" s="966"/>
      <c r="BG5" s="966"/>
      <c r="BH5" s="966"/>
      <c r="BI5" s="966"/>
      <c r="BJ5" s="967"/>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row>
    <row r="6" spans="2:251" s="121" customFormat="1" ht="22.5" customHeight="1" thickBot="1" x14ac:dyDescent="0.55000000000000004">
      <c r="B6" s="994"/>
      <c r="C6" s="946"/>
      <c r="D6" s="947"/>
      <c r="E6" s="947"/>
      <c r="F6" s="947"/>
      <c r="G6" s="947"/>
      <c r="H6" s="947"/>
      <c r="I6" s="947"/>
      <c r="J6" s="947"/>
      <c r="K6" s="947"/>
      <c r="L6" s="947"/>
      <c r="M6" s="947"/>
      <c r="N6" s="947"/>
      <c r="O6" s="947"/>
      <c r="P6" s="947"/>
      <c r="Q6" s="948"/>
      <c r="R6" s="940"/>
      <c r="S6" s="941"/>
      <c r="T6" s="941"/>
      <c r="U6" s="941"/>
      <c r="V6" s="941"/>
      <c r="W6" s="941"/>
      <c r="X6" s="941"/>
      <c r="Y6" s="941"/>
      <c r="Z6" s="941"/>
      <c r="AA6" s="941"/>
      <c r="AB6" s="941"/>
      <c r="AC6" s="941"/>
      <c r="AD6" s="941"/>
      <c r="AE6" s="941"/>
      <c r="AF6" s="941"/>
      <c r="AG6" s="941"/>
      <c r="AH6" s="941"/>
      <c r="AI6" s="942"/>
      <c r="AJ6" s="946"/>
      <c r="AK6" s="947"/>
      <c r="AL6" s="947"/>
      <c r="AM6" s="947"/>
      <c r="AN6" s="947"/>
      <c r="AO6" s="947"/>
      <c r="AP6" s="947"/>
      <c r="AQ6" s="947"/>
      <c r="AR6" s="947"/>
      <c r="AS6" s="947"/>
      <c r="AT6" s="947"/>
      <c r="AU6" s="948"/>
      <c r="AV6" s="968"/>
      <c r="AW6" s="969"/>
      <c r="AX6" s="969"/>
      <c r="AY6" s="969"/>
      <c r="AZ6" s="969"/>
      <c r="BA6" s="969"/>
      <c r="BB6" s="969"/>
      <c r="BC6" s="969"/>
      <c r="BD6" s="969"/>
      <c r="BE6" s="969"/>
      <c r="BF6" s="969"/>
      <c r="BG6" s="969"/>
      <c r="BH6" s="969"/>
      <c r="BI6" s="969"/>
      <c r="BJ6" s="97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row>
    <row r="7" spans="2:251" s="56" customFormat="1" ht="39.75" customHeight="1" x14ac:dyDescent="0.35">
      <c r="B7" s="979" t="s">
        <v>17</v>
      </c>
      <c r="C7" s="980"/>
      <c r="D7" s="981"/>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c r="AD7" s="953"/>
      <c r="AE7" s="953"/>
      <c r="AF7" s="953"/>
      <c r="AG7" s="953"/>
      <c r="AH7" s="953"/>
      <c r="AI7" s="953"/>
      <c r="AJ7" s="953"/>
      <c r="AK7" s="952" t="s">
        <v>21</v>
      </c>
      <c r="AL7" s="952"/>
      <c r="AM7" s="949"/>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39.75" customHeight="1" x14ac:dyDescent="0.35">
      <c r="B8" s="988" t="s">
        <v>23</v>
      </c>
      <c r="C8" s="989"/>
      <c r="D8" s="974"/>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977"/>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283</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56" customFormat="1" ht="25.5" customHeight="1" x14ac:dyDescent="0.35">
      <c r="B10" s="926"/>
      <c r="C10" s="927"/>
      <c r="D10" s="927"/>
      <c r="E10" s="927" t="s">
        <v>28</v>
      </c>
      <c r="F10" s="927"/>
      <c r="G10" s="927"/>
      <c r="H10" s="927"/>
      <c r="I10" s="927"/>
      <c r="J10" s="927"/>
      <c r="K10" s="927"/>
      <c r="L10" s="927"/>
      <c r="M10" s="927"/>
      <c r="N10" s="927"/>
      <c r="O10" s="927"/>
      <c r="P10" s="927"/>
      <c r="Q10" s="927"/>
      <c r="R10" s="927"/>
      <c r="S10" s="927"/>
      <c r="T10" s="927"/>
      <c r="U10" s="927" t="s">
        <v>29</v>
      </c>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856"/>
      <c r="AV10" s="856"/>
      <c r="AW10" s="856"/>
      <c r="AX10" s="856"/>
      <c r="AY10" s="856"/>
      <c r="AZ10" s="856"/>
      <c r="BA10" s="856"/>
      <c r="BB10" s="856"/>
      <c r="BC10" s="856"/>
      <c r="BD10" s="856"/>
      <c r="BE10" s="856"/>
      <c r="BF10" s="856"/>
      <c r="BG10" s="856"/>
      <c r="BH10" s="856"/>
      <c r="BI10" s="856"/>
      <c r="BJ10" s="857"/>
    </row>
    <row r="11" spans="2:251" s="157" customFormat="1" ht="64.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930"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4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0.27230952380952378</v>
      </c>
      <c r="U12" s="929"/>
      <c r="V12" s="929"/>
      <c r="W12" s="929"/>
      <c r="X12" s="158" t="s">
        <v>63</v>
      </c>
      <c r="Y12" s="158" t="s">
        <v>64</v>
      </c>
      <c r="Z12" s="931"/>
      <c r="AA12" s="929"/>
      <c r="AB12" s="929"/>
      <c r="AC12" s="929"/>
      <c r="AD12" s="929"/>
      <c r="AE12" s="928"/>
      <c r="AF12" s="160" t="s">
        <v>284</v>
      </c>
      <c r="AG12" s="160" t="s">
        <v>66</v>
      </c>
      <c r="AH12" s="160" t="s">
        <v>285</v>
      </c>
      <c r="AI12" s="928"/>
      <c r="AJ12" s="929"/>
      <c r="AK12" s="176" t="s">
        <v>68</v>
      </c>
      <c r="AL12" s="176" t="s">
        <v>69</v>
      </c>
      <c r="AM12" s="176" t="s">
        <v>70</v>
      </c>
      <c r="AN12" s="176" t="s">
        <v>174</v>
      </c>
      <c r="AO12" s="176" t="s">
        <v>286</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96" customHeight="1" x14ac:dyDescent="0.35">
      <c r="B13" s="660">
        <v>1</v>
      </c>
      <c r="C13" s="49" t="s">
        <v>287</v>
      </c>
      <c r="D13" s="50">
        <v>0.25</v>
      </c>
      <c r="E13" s="50">
        <v>0.25</v>
      </c>
      <c r="F13" s="71">
        <v>0.25</v>
      </c>
      <c r="G13" s="52">
        <f>IF(ISERROR(F13/E13),"",(F13/E13))</f>
        <v>1</v>
      </c>
      <c r="H13" s="50">
        <v>0.25</v>
      </c>
      <c r="I13" s="71"/>
      <c r="J13" s="52">
        <f>IF(ISERROR(I13/H13),"",(I13/H13))</f>
        <v>0</v>
      </c>
      <c r="K13" s="50">
        <v>0.25</v>
      </c>
      <c r="L13" s="71"/>
      <c r="M13" s="52">
        <f>IF(ISERROR(L13/K13),"",(L13/K13))</f>
        <v>0</v>
      </c>
      <c r="N13" s="50">
        <v>0.25</v>
      </c>
      <c r="O13" s="71"/>
      <c r="P13" s="52">
        <f>IF(ISERROR(O13/N13),"",(O13/N13))</f>
        <v>0</v>
      </c>
      <c r="Q13" s="71">
        <f t="shared" ref="Q13:R17" si="0">SUM(E13,H13,K13,N13)</f>
        <v>1</v>
      </c>
      <c r="R13" s="558">
        <f>SUM(F13,I13,L13,O13)</f>
        <v>0.25</v>
      </c>
      <c r="S13" s="52">
        <f>IF((IF(ISERROR(R13/Q13),0,(R13/Q13)))&gt;1,1,(IF(ISERROR(R13/Q13),0,(R13/Q13))))</f>
        <v>0.25</v>
      </c>
      <c r="T13" s="196">
        <f>S13*D13</f>
        <v>6.25E-2</v>
      </c>
      <c r="U13" s="53" t="s">
        <v>288</v>
      </c>
      <c r="V13" s="49" t="s">
        <v>289</v>
      </c>
      <c r="W13" s="52" t="s">
        <v>178</v>
      </c>
      <c r="X13" s="52" t="s">
        <v>290</v>
      </c>
      <c r="Y13" s="52" t="s">
        <v>291</v>
      </c>
      <c r="Z13" s="73" t="s">
        <v>181</v>
      </c>
      <c r="AA13" s="52" t="s">
        <v>292</v>
      </c>
      <c r="AB13" s="73" t="s">
        <v>141</v>
      </c>
      <c r="AC13" s="73" t="s">
        <v>178</v>
      </c>
      <c r="AD13" s="73" t="s">
        <v>89</v>
      </c>
      <c r="AE13" s="74" t="s">
        <v>293</v>
      </c>
      <c r="AF13" s="122">
        <v>1</v>
      </c>
      <c r="AG13" s="74">
        <v>2023</v>
      </c>
      <c r="AH13" s="74" t="s">
        <v>110</v>
      </c>
      <c r="AI13" s="74" t="s">
        <v>92</v>
      </c>
      <c r="AJ13" s="73" t="s">
        <v>132</v>
      </c>
      <c r="AK13" s="41" t="s">
        <v>94</v>
      </c>
      <c r="AL13" s="77" t="s">
        <v>294</v>
      </c>
      <c r="AM13" s="75" t="s">
        <v>91</v>
      </c>
      <c r="AN13" s="77" t="s">
        <v>295</v>
      </c>
      <c r="AO13" s="77" t="s">
        <v>97</v>
      </c>
      <c r="AP13" s="77" t="s">
        <v>296</v>
      </c>
      <c r="AQ13" s="75" t="s">
        <v>91</v>
      </c>
      <c r="AR13" s="41" t="s">
        <v>297</v>
      </c>
      <c r="AS13" s="41" t="s">
        <v>298</v>
      </c>
      <c r="AT13" s="41" t="s">
        <v>299</v>
      </c>
      <c r="AU13" s="522">
        <v>0.25</v>
      </c>
      <c r="AV13" s="522">
        <v>0.25</v>
      </c>
      <c r="AW13" s="662" t="s">
        <v>300</v>
      </c>
      <c r="AX13" s="663" t="s">
        <v>301</v>
      </c>
      <c r="AY13" s="83"/>
      <c r="AZ13" s="664"/>
      <c r="BA13" s="665"/>
      <c r="BB13" s="665"/>
      <c r="BC13" s="81"/>
      <c r="BD13" s="661"/>
      <c r="BE13" s="663"/>
      <c r="BF13" s="663"/>
      <c r="BG13" s="116"/>
      <c r="BH13" s="664"/>
      <c r="BI13" s="666"/>
      <c r="BJ13" s="667"/>
    </row>
    <row r="14" spans="2:251" s="191" customFormat="1" ht="105" customHeight="1" x14ac:dyDescent="0.35">
      <c r="B14" s="202">
        <v>2</v>
      </c>
      <c r="C14" s="49" t="s">
        <v>302</v>
      </c>
      <c r="D14" s="50">
        <v>0.2</v>
      </c>
      <c r="E14" s="123">
        <v>2</v>
      </c>
      <c r="F14" s="123">
        <v>2</v>
      </c>
      <c r="G14" s="52">
        <f>IF(ISERROR(F14/E14),"",(F14/E14))</f>
        <v>1</v>
      </c>
      <c r="H14" s="123">
        <v>2</v>
      </c>
      <c r="I14" s="71"/>
      <c r="J14" s="52">
        <f>IF(ISERROR(I14/H14),"",(I14/H14))</f>
        <v>0</v>
      </c>
      <c r="K14" s="123">
        <v>2</v>
      </c>
      <c r="L14" s="71"/>
      <c r="M14" s="52">
        <f>IF(ISERROR(L14/K14),"",(L14/K14))</f>
        <v>0</v>
      </c>
      <c r="N14" s="123">
        <v>1</v>
      </c>
      <c r="O14" s="71"/>
      <c r="P14" s="52">
        <f>IF(ISERROR(O14/N14),"",(O14/N14))</f>
        <v>0</v>
      </c>
      <c r="Q14" s="123">
        <f t="shared" si="0"/>
        <v>7</v>
      </c>
      <c r="R14" s="189">
        <f t="shared" si="0"/>
        <v>2</v>
      </c>
      <c r="S14" s="52">
        <f>IF((IF(ISERROR(R14/Q14),0,(R14/Q14)))&gt;1,1,(IF(ISERROR(R14/Q14),0,(R14/Q14))))</f>
        <v>0.2857142857142857</v>
      </c>
      <c r="T14" s="196">
        <f>S14*D14</f>
        <v>5.7142857142857141E-2</v>
      </c>
      <c r="U14" s="49" t="s">
        <v>303</v>
      </c>
      <c r="V14" s="49" t="s">
        <v>304</v>
      </c>
      <c r="W14" s="52" t="s">
        <v>178</v>
      </c>
      <c r="X14" s="52" t="s">
        <v>305</v>
      </c>
      <c r="Y14" s="52" t="s">
        <v>306</v>
      </c>
      <c r="Z14" s="73" t="s">
        <v>181</v>
      </c>
      <c r="AA14" s="52" t="s">
        <v>307</v>
      </c>
      <c r="AB14" s="73" t="s">
        <v>141</v>
      </c>
      <c r="AC14" s="73" t="s">
        <v>178</v>
      </c>
      <c r="AD14" s="73" t="s">
        <v>89</v>
      </c>
      <c r="AE14" s="74" t="s">
        <v>293</v>
      </c>
      <c r="AF14" s="122">
        <v>1</v>
      </c>
      <c r="AG14" s="74">
        <v>2023</v>
      </c>
      <c r="AH14" s="74" t="s">
        <v>110</v>
      </c>
      <c r="AI14" s="74" t="s">
        <v>92</v>
      </c>
      <c r="AJ14" s="73" t="s">
        <v>132</v>
      </c>
      <c r="AK14" s="41" t="s">
        <v>94</v>
      </c>
      <c r="AL14" s="77" t="s">
        <v>294</v>
      </c>
      <c r="AM14" s="75" t="s">
        <v>91</v>
      </c>
      <c r="AN14" s="77" t="s">
        <v>295</v>
      </c>
      <c r="AO14" s="77" t="s">
        <v>97</v>
      </c>
      <c r="AP14" s="77" t="s">
        <v>296</v>
      </c>
      <c r="AQ14" s="75" t="s">
        <v>91</v>
      </c>
      <c r="AR14" s="41" t="s">
        <v>308</v>
      </c>
      <c r="AS14" s="41" t="s">
        <v>298</v>
      </c>
      <c r="AT14" s="41" t="s">
        <v>299</v>
      </c>
      <c r="AU14" s="81">
        <v>2</v>
      </c>
      <c r="AV14" s="81">
        <v>2</v>
      </c>
      <c r="AW14" s="82" t="s">
        <v>309</v>
      </c>
      <c r="AX14" s="82" t="s">
        <v>310</v>
      </c>
      <c r="AY14" s="83"/>
      <c r="AZ14" s="83"/>
      <c r="BA14" s="84"/>
      <c r="BB14" s="84"/>
      <c r="BC14" s="85"/>
      <c r="BD14" s="85"/>
      <c r="BE14" s="86"/>
      <c r="BF14" s="86"/>
      <c r="BG14" s="83"/>
      <c r="BH14" s="83"/>
      <c r="BI14" s="87"/>
      <c r="BJ14" s="88"/>
    </row>
    <row r="15" spans="2:251" s="191" customFormat="1" ht="96" customHeight="1" x14ac:dyDescent="0.35">
      <c r="B15" s="202">
        <v>3</v>
      </c>
      <c r="C15" s="49" t="s">
        <v>311</v>
      </c>
      <c r="D15" s="50">
        <v>0.2</v>
      </c>
      <c r="E15" s="123">
        <v>2</v>
      </c>
      <c r="F15" s="123">
        <v>2</v>
      </c>
      <c r="G15" s="52">
        <f>IF(ISERROR(F15/E15),"",(F15/E15))</f>
        <v>1</v>
      </c>
      <c r="H15" s="123">
        <v>2</v>
      </c>
      <c r="I15" s="71"/>
      <c r="J15" s="52">
        <f>IF(ISERROR(I15/H15),"",(I15/H15))</f>
        <v>0</v>
      </c>
      <c r="K15" s="123">
        <v>2</v>
      </c>
      <c r="L15" s="71"/>
      <c r="M15" s="52">
        <f>IF(ISERROR(L15/K15),"",(L15/K15))</f>
        <v>0</v>
      </c>
      <c r="N15" s="123">
        <v>2</v>
      </c>
      <c r="O15" s="125"/>
      <c r="P15" s="52">
        <f>IF(ISERROR(O15/N15),"",(O15/N15))</f>
        <v>0</v>
      </c>
      <c r="Q15" s="126">
        <f t="shared" si="0"/>
        <v>8</v>
      </c>
      <c r="R15" s="189">
        <f t="shared" si="0"/>
        <v>2</v>
      </c>
      <c r="S15" s="52">
        <f>IF((IF(ISERROR(R15/Q15),0,(R15/Q15)))&gt;1,1,(IF(ISERROR(R15/Q15),0,(R15/Q15))))</f>
        <v>0.25</v>
      </c>
      <c r="T15" s="198">
        <f>S15*D15</f>
        <v>0.05</v>
      </c>
      <c r="U15" s="49" t="s">
        <v>312</v>
      </c>
      <c r="V15" s="49" t="s">
        <v>313</v>
      </c>
      <c r="W15" s="52" t="s">
        <v>178</v>
      </c>
      <c r="X15" s="52" t="s">
        <v>305</v>
      </c>
      <c r="Y15" s="52" t="s">
        <v>306</v>
      </c>
      <c r="Z15" s="73" t="s">
        <v>181</v>
      </c>
      <c r="AA15" s="89" t="s">
        <v>314</v>
      </c>
      <c r="AB15" s="73" t="s">
        <v>141</v>
      </c>
      <c r="AC15" s="73" t="s">
        <v>178</v>
      </c>
      <c r="AD15" s="73" t="s">
        <v>89</v>
      </c>
      <c r="AE15" s="74" t="s">
        <v>293</v>
      </c>
      <c r="AF15" s="127">
        <v>1</v>
      </c>
      <c r="AG15" s="74">
        <v>2023</v>
      </c>
      <c r="AH15" s="74" t="s">
        <v>110</v>
      </c>
      <c r="AI15" s="74" t="s">
        <v>92</v>
      </c>
      <c r="AJ15" s="73" t="s">
        <v>132</v>
      </c>
      <c r="AK15" s="41" t="s">
        <v>94</v>
      </c>
      <c r="AL15" s="77" t="s">
        <v>294</v>
      </c>
      <c r="AM15" s="75" t="s">
        <v>91</v>
      </c>
      <c r="AN15" s="77" t="s">
        <v>295</v>
      </c>
      <c r="AO15" s="77" t="s">
        <v>97</v>
      </c>
      <c r="AP15" s="77" t="s">
        <v>296</v>
      </c>
      <c r="AQ15" s="75" t="s">
        <v>91</v>
      </c>
      <c r="AR15" s="41" t="s">
        <v>297</v>
      </c>
      <c r="AS15" s="41" t="s">
        <v>298</v>
      </c>
      <c r="AT15" s="41" t="s">
        <v>299</v>
      </c>
      <c r="AU15" s="81">
        <v>2</v>
      </c>
      <c r="AV15" s="81">
        <v>2</v>
      </c>
      <c r="AW15" s="82" t="s">
        <v>315</v>
      </c>
      <c r="AX15" s="82" t="s">
        <v>316</v>
      </c>
      <c r="AY15" s="83"/>
      <c r="AZ15" s="83"/>
      <c r="BA15" s="84"/>
      <c r="BB15" s="84"/>
      <c r="BC15" s="85"/>
      <c r="BD15" s="85"/>
      <c r="BE15" s="92"/>
      <c r="BF15" s="86"/>
      <c r="BG15" s="83"/>
      <c r="BH15" s="83"/>
      <c r="BI15" s="87"/>
      <c r="BJ15" s="88"/>
    </row>
    <row r="16" spans="2:251" s="191" customFormat="1" ht="123.75" customHeight="1" x14ac:dyDescent="0.35">
      <c r="B16" s="203">
        <v>4</v>
      </c>
      <c r="C16" s="49" t="s">
        <v>317</v>
      </c>
      <c r="D16" s="199">
        <v>0.2</v>
      </c>
      <c r="E16" s="123">
        <v>1</v>
      </c>
      <c r="F16" s="123">
        <v>1</v>
      </c>
      <c r="G16" s="52">
        <f>IF(ISERROR(F16/E16),"",(F16/E16))</f>
        <v>1</v>
      </c>
      <c r="H16" s="123">
        <v>0</v>
      </c>
      <c r="I16" s="71"/>
      <c r="J16" s="52">
        <f ca="1">$J$16</f>
        <v>0</v>
      </c>
      <c r="K16" s="123">
        <v>1</v>
      </c>
      <c r="L16" s="71"/>
      <c r="M16" s="52">
        <f>IF(ISERROR(L16/K16),"",(L16/K16))</f>
        <v>0</v>
      </c>
      <c r="N16" s="123">
        <v>1</v>
      </c>
      <c r="O16" s="128"/>
      <c r="P16" s="52">
        <f>IF(ISERROR(O16/N16),"",(O16/N16))</f>
        <v>0</v>
      </c>
      <c r="Q16" s="129">
        <f t="shared" si="0"/>
        <v>3</v>
      </c>
      <c r="R16" s="189">
        <f t="shared" si="0"/>
        <v>1</v>
      </c>
      <c r="S16" s="52">
        <f>IF((IF(ISERROR(R16/Q16),0,(R16/Q16)))&gt;1,1,(IF(ISERROR(R16/Q16),0,(R16/Q16))))</f>
        <v>0.33333333333333331</v>
      </c>
      <c r="T16" s="200">
        <f>S16*D16</f>
        <v>6.6666666666666666E-2</v>
      </c>
      <c r="U16" s="201" t="s">
        <v>318</v>
      </c>
      <c r="V16" s="201" t="s">
        <v>319</v>
      </c>
      <c r="W16" s="52" t="s">
        <v>178</v>
      </c>
      <c r="X16" s="52" t="s">
        <v>320</v>
      </c>
      <c r="Y16" s="52" t="s">
        <v>321</v>
      </c>
      <c r="Z16" s="73" t="s">
        <v>181</v>
      </c>
      <c r="AA16" s="93" t="s">
        <v>322</v>
      </c>
      <c r="AB16" s="73" t="s">
        <v>141</v>
      </c>
      <c r="AC16" s="73" t="s">
        <v>178</v>
      </c>
      <c r="AD16" s="73" t="s">
        <v>89</v>
      </c>
      <c r="AE16" s="74" t="s">
        <v>293</v>
      </c>
      <c r="AF16" s="130">
        <v>1</v>
      </c>
      <c r="AG16" s="74">
        <v>2023</v>
      </c>
      <c r="AH16" s="74" t="s">
        <v>110</v>
      </c>
      <c r="AI16" s="74" t="s">
        <v>92</v>
      </c>
      <c r="AJ16" s="73" t="s">
        <v>132</v>
      </c>
      <c r="AK16" s="41" t="s">
        <v>94</v>
      </c>
      <c r="AL16" s="77" t="s">
        <v>294</v>
      </c>
      <c r="AM16" s="75" t="s">
        <v>91</v>
      </c>
      <c r="AN16" s="77" t="s">
        <v>295</v>
      </c>
      <c r="AO16" s="77" t="s">
        <v>97</v>
      </c>
      <c r="AP16" s="77" t="s">
        <v>296</v>
      </c>
      <c r="AQ16" s="75" t="s">
        <v>91</v>
      </c>
      <c r="AR16" s="41" t="s">
        <v>297</v>
      </c>
      <c r="AS16" s="41" t="s">
        <v>298</v>
      </c>
      <c r="AT16" s="41" t="s">
        <v>299</v>
      </c>
      <c r="AU16" s="81">
        <v>1</v>
      </c>
      <c r="AV16" s="81">
        <v>1</v>
      </c>
      <c r="AW16" s="98" t="s">
        <v>323</v>
      </c>
      <c r="AX16" s="98" t="s">
        <v>324</v>
      </c>
      <c r="AY16" s="99"/>
      <c r="AZ16" s="99"/>
      <c r="BA16" s="100"/>
      <c r="BB16" s="100"/>
      <c r="BC16" s="101"/>
      <c r="BD16" s="101"/>
      <c r="BE16" s="102"/>
      <c r="BF16" s="103"/>
      <c r="BG16" s="99"/>
      <c r="BH16" s="99"/>
      <c r="BI16" s="104"/>
      <c r="BJ16" s="105"/>
    </row>
    <row r="17" spans="2:63" s="191" customFormat="1" ht="110.25" customHeight="1" x14ac:dyDescent="0.35">
      <c r="B17" s="187">
        <v>5</v>
      </c>
      <c r="C17" s="49" t="s">
        <v>325</v>
      </c>
      <c r="D17" s="50">
        <v>0.15</v>
      </c>
      <c r="E17" s="50">
        <v>0.25</v>
      </c>
      <c r="F17" s="553">
        <v>0.24</v>
      </c>
      <c r="G17" s="52">
        <f>IF(ISERROR(F17/E17),"",(F17/E17))</f>
        <v>0.96</v>
      </c>
      <c r="H17" s="50">
        <v>0.25</v>
      </c>
      <c r="I17" s="71"/>
      <c r="J17" s="52">
        <f>IF(ISERROR(I17/H17),"",(I17/H17))</f>
        <v>0</v>
      </c>
      <c r="K17" s="50">
        <v>0.25</v>
      </c>
      <c r="L17" s="71"/>
      <c r="M17" s="52">
        <f>IF(ISERROR(L17/K17),"",(L17/K17))</f>
        <v>0</v>
      </c>
      <c r="N17" s="50">
        <v>0.25</v>
      </c>
      <c r="O17" s="71"/>
      <c r="P17" s="52">
        <f>IF(ISERROR(O17/N17),"",(O17/N17))</f>
        <v>0</v>
      </c>
      <c r="Q17" s="71">
        <f t="shared" si="0"/>
        <v>1</v>
      </c>
      <c r="R17" s="558">
        <f>SUM(F17,I17,L17,O17)</f>
        <v>0.24</v>
      </c>
      <c r="S17" s="52">
        <f>IF((IF(ISERROR(R17/Q17),0,(R17/Q17)))&gt;1,1,(IF(ISERROR(R17/Q17),0,(R17/Q17))))</f>
        <v>0.24</v>
      </c>
      <c r="T17" s="196">
        <f>S17*D17</f>
        <v>3.5999999999999997E-2</v>
      </c>
      <c r="U17" s="49" t="s">
        <v>326</v>
      </c>
      <c r="V17" s="49" t="s">
        <v>327</v>
      </c>
      <c r="W17" s="52" t="s">
        <v>178</v>
      </c>
      <c r="X17" s="52" t="s">
        <v>328</v>
      </c>
      <c r="Y17" s="52" t="s">
        <v>329</v>
      </c>
      <c r="Z17" s="73" t="s">
        <v>181</v>
      </c>
      <c r="AA17" s="53" t="s">
        <v>330</v>
      </c>
      <c r="AB17" s="73" t="s">
        <v>141</v>
      </c>
      <c r="AC17" s="73" t="s">
        <v>178</v>
      </c>
      <c r="AD17" s="73" t="s">
        <v>89</v>
      </c>
      <c r="AE17" s="74" t="s">
        <v>293</v>
      </c>
      <c r="AF17" s="131" t="s">
        <v>331</v>
      </c>
      <c r="AG17" s="74">
        <v>2023</v>
      </c>
      <c r="AH17" s="74" t="s">
        <v>110</v>
      </c>
      <c r="AI17" s="74" t="s">
        <v>92</v>
      </c>
      <c r="AJ17" s="73" t="s">
        <v>132</v>
      </c>
      <c r="AK17" s="41" t="s">
        <v>94</v>
      </c>
      <c r="AL17" s="77" t="s">
        <v>294</v>
      </c>
      <c r="AM17" s="75" t="s">
        <v>91</v>
      </c>
      <c r="AN17" s="77" t="s">
        <v>295</v>
      </c>
      <c r="AO17" s="77" t="s">
        <v>97</v>
      </c>
      <c r="AP17" s="77" t="s">
        <v>296</v>
      </c>
      <c r="AQ17" s="75" t="s">
        <v>91</v>
      </c>
      <c r="AR17" s="41" t="s">
        <v>297</v>
      </c>
      <c r="AS17" s="41" t="s">
        <v>298</v>
      </c>
      <c r="AT17" s="41" t="s">
        <v>299</v>
      </c>
      <c r="AU17" s="522">
        <v>0.25</v>
      </c>
      <c r="AV17" s="522">
        <v>0.24</v>
      </c>
      <c r="AW17" s="82" t="s">
        <v>332</v>
      </c>
      <c r="AX17" s="82" t="s">
        <v>333</v>
      </c>
      <c r="AY17" s="83"/>
      <c r="AZ17" s="83"/>
      <c r="BA17" s="84"/>
      <c r="BB17" s="84"/>
      <c r="BC17" s="85"/>
      <c r="BD17" s="85"/>
      <c r="BE17" s="92"/>
      <c r="BF17" s="86"/>
      <c r="BG17" s="83"/>
      <c r="BH17" s="83"/>
      <c r="BI17" s="87"/>
      <c r="BJ17" s="86"/>
    </row>
    <row r="18" spans="2:63" s="65" customFormat="1" ht="11.65" customHeight="1" x14ac:dyDescent="0.35">
      <c r="B18" s="107"/>
      <c r="C18" s="56"/>
      <c r="D18" s="109"/>
      <c r="E18" s="56"/>
      <c r="F18" s="56"/>
      <c r="G18" s="109">
        <f>SUM(G13:G17)/5</f>
        <v>0.99199999999999999</v>
      </c>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0"/>
      <c r="BF18" s="65">
        <f>12+4+2+6+6+11+4+1+5+2+5+5+8+5</f>
        <v>76</v>
      </c>
      <c r="BK18" s="64"/>
    </row>
    <row r="19" spans="2:63" s="65" customFormat="1" ht="11.65"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K19" s="64"/>
    </row>
    <row r="20" spans="2:63" s="65" customFormat="1" ht="11.65" customHeight="1" x14ac:dyDescent="0.35">
      <c r="B20" s="107"/>
      <c r="C20" s="111"/>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1.6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2"/>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0"/>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1.6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1.6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E25" s="110"/>
      <c r="BK25" s="64"/>
    </row>
    <row r="26" spans="2:63" s="65" customFormat="1" ht="11.6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E26" s="110"/>
      <c r="BK26" s="64"/>
    </row>
    <row r="27" spans="2:63" s="65" customFormat="1" ht="14.1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E27" s="110"/>
      <c r="BK27" s="64"/>
    </row>
    <row r="28" spans="2:63" s="65" customFormat="1" ht="11.65" customHeight="1" x14ac:dyDescent="0.35">
      <c r="B28" s="107"/>
      <c r="C28"/>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1.6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1.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1.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2.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2.65"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1.6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1.65" customHeight="1" x14ac:dyDescent="0.35">
      <c r="B36" s="107"/>
      <c r="C36" s="56"/>
      <c r="D36" s="109"/>
      <c r="E36" s="56"/>
      <c r="F36" s="56"/>
      <c r="G36" s="56"/>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4.15"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1.65" customHeight="1" x14ac:dyDescent="0.35">
      <c r="C38" s="64"/>
      <c r="D38" s="64"/>
      <c r="E38" s="64"/>
      <c r="F38" s="64"/>
      <c r="G38" s="64"/>
      <c r="H38" s="64"/>
      <c r="I38" s="64"/>
      <c r="J38" s="64"/>
      <c r="K38" s="64"/>
      <c r="L38" s="64"/>
      <c r="M38" s="64"/>
      <c r="N38" s="64"/>
      <c r="O38" s="64"/>
      <c r="P38" s="64"/>
      <c r="Q38" s="64"/>
      <c r="R38" s="64"/>
      <c r="S38" s="64"/>
      <c r="T38" s="64"/>
      <c r="U38" s="64"/>
      <c r="V38" s="64"/>
      <c r="W38" s="64"/>
      <c r="X38" s="64"/>
      <c r="Y38" s="64"/>
      <c r="Z38" s="107"/>
      <c r="AA38" s="64"/>
      <c r="AB38" s="56"/>
      <c r="AC38" s="56"/>
      <c r="AD38" s="56"/>
      <c r="AE38" s="56"/>
      <c r="AF38" s="64"/>
      <c r="AG38" s="64"/>
      <c r="AH38" s="64"/>
      <c r="AI38" s="56"/>
      <c r="AJ38" s="56"/>
      <c r="AK38" s="56"/>
      <c r="AL38" s="64"/>
      <c r="AM38" s="64"/>
      <c r="AN38" s="64"/>
      <c r="AO38" s="64"/>
      <c r="AP38" s="56"/>
      <c r="AQ38" s="56"/>
      <c r="AR38" s="64"/>
      <c r="AS38" s="64"/>
      <c r="AT38" s="64"/>
      <c r="BK38" s="64"/>
    </row>
    <row r="39" spans="2:63" s="65" customFormat="1" ht="11.65" customHeight="1" x14ac:dyDescent="0.35">
      <c r="C39" s="64"/>
      <c r="D39" s="64"/>
      <c r="E39" s="64"/>
      <c r="F39" s="64"/>
      <c r="G39" s="64"/>
      <c r="H39" s="64"/>
      <c r="I39" s="64"/>
      <c r="J39" s="64"/>
      <c r="K39" s="64"/>
      <c r="L39" s="64"/>
      <c r="M39" s="64"/>
      <c r="N39" s="64"/>
      <c r="O39" s="64"/>
      <c r="P39" s="64"/>
      <c r="Q39" s="64"/>
      <c r="R39" s="64"/>
      <c r="S39" s="64"/>
      <c r="T39" s="64"/>
      <c r="U39" s="64"/>
      <c r="V39" s="64"/>
      <c r="W39" s="64"/>
      <c r="X39" s="64"/>
      <c r="Y39" s="64"/>
      <c r="Z39" s="107"/>
      <c r="AA39" s="64"/>
      <c r="AB39" s="56"/>
      <c r="AC39" s="56"/>
      <c r="AD39" s="56"/>
      <c r="AE39" s="56"/>
      <c r="AF39" s="64"/>
      <c r="AG39" s="64"/>
      <c r="AH39" s="64"/>
      <c r="AI39" s="56"/>
      <c r="AJ39" s="56"/>
      <c r="AK39" s="56"/>
      <c r="AL39" s="64"/>
      <c r="AM39" s="64"/>
      <c r="AN39" s="64"/>
      <c r="AO39" s="64"/>
      <c r="AP39" s="56"/>
      <c r="AQ39" s="56"/>
      <c r="AR39" s="64"/>
      <c r="AS39" s="64"/>
      <c r="AT39" s="64"/>
      <c r="BK39" s="64"/>
    </row>
    <row r="40" spans="2:63" s="65" customFormat="1" ht="11.65" customHeight="1" x14ac:dyDescent="0.35">
      <c r="C40" s="64"/>
      <c r="D40" s="64"/>
      <c r="E40" s="64"/>
      <c r="F40" s="64"/>
      <c r="G40" s="64"/>
      <c r="H40" s="64"/>
      <c r="I40" s="64"/>
      <c r="J40" s="64"/>
      <c r="K40" s="64"/>
      <c r="L40" s="64"/>
      <c r="M40" s="64"/>
      <c r="N40" s="64"/>
      <c r="O40" s="64"/>
      <c r="P40" s="64"/>
      <c r="Q40" s="64"/>
      <c r="R40" s="64"/>
      <c r="S40" s="64"/>
      <c r="T40" s="64"/>
      <c r="U40" s="64"/>
      <c r="V40" s="64"/>
      <c r="W40" s="64"/>
      <c r="X40" s="64"/>
      <c r="Y40" s="64"/>
      <c r="Z40" s="107"/>
      <c r="AA40" s="64"/>
      <c r="AB40" s="56"/>
      <c r="AC40" s="56"/>
      <c r="AD40" s="56"/>
      <c r="AE40" s="56"/>
      <c r="AF40" s="64"/>
      <c r="AG40" s="64"/>
      <c r="AH40" s="64"/>
      <c r="AI40" s="56"/>
      <c r="AJ40" s="56"/>
      <c r="AK40" s="56"/>
      <c r="AL40" s="64"/>
      <c r="AM40" s="64"/>
      <c r="AN40" s="64"/>
      <c r="AO40" s="64"/>
      <c r="AP40" s="56"/>
      <c r="AQ40" s="56"/>
      <c r="AR40" s="64"/>
      <c r="AS40" s="64"/>
      <c r="AT40" s="64"/>
      <c r="BK40" s="64"/>
    </row>
  </sheetData>
  <sheetProtection selectLockedCells="1" selectUnlockedCells="1"/>
  <mergeCells count="58">
    <mergeCell ref="C2:Q4"/>
    <mergeCell ref="R2:AI4"/>
    <mergeCell ref="B8:C8"/>
    <mergeCell ref="C5:Q6"/>
    <mergeCell ref="B9:AT9"/>
    <mergeCell ref="B2:B6"/>
    <mergeCell ref="AU9:BJ9"/>
    <mergeCell ref="D8:AL8"/>
    <mergeCell ref="AN8:AT8"/>
    <mergeCell ref="B7:C7"/>
    <mergeCell ref="D7:Z7"/>
    <mergeCell ref="AV2:BJ2"/>
    <mergeCell ref="AV3:BJ3"/>
    <mergeCell ref="AV4:BJ4"/>
    <mergeCell ref="AV5:BJ6"/>
    <mergeCell ref="AJ2:AU2"/>
    <mergeCell ref="AJ3:AU3"/>
    <mergeCell ref="AJ4:AU4"/>
    <mergeCell ref="E10:T10"/>
    <mergeCell ref="U10:AT10"/>
    <mergeCell ref="AT11:AT12"/>
    <mergeCell ref="AU10:BJ10"/>
    <mergeCell ref="R5:AI6"/>
    <mergeCell ref="AJ5:AU6"/>
    <mergeCell ref="AM7:AT7"/>
    <mergeCell ref="AU7:BJ8"/>
    <mergeCell ref="AA7:AB7"/>
    <mergeCell ref="AC7:AJ7"/>
    <mergeCell ref="AK7:AL7"/>
    <mergeCell ref="AR11:AR12"/>
    <mergeCell ref="X11:Y11"/>
    <mergeCell ref="K11:M11"/>
    <mergeCell ref="N11:P11"/>
    <mergeCell ref="Q11:S11"/>
    <mergeCell ref="W11:W12"/>
    <mergeCell ref="AU11:AX11"/>
    <mergeCell ref="AY11:BB11"/>
    <mergeCell ref="B11:B12"/>
    <mergeCell ref="C11:C12"/>
    <mergeCell ref="D11:D12"/>
    <mergeCell ref="E11:G11"/>
    <mergeCell ref="H11:J11"/>
    <mergeCell ref="BC11:BF11"/>
    <mergeCell ref="BG11:BJ11"/>
    <mergeCell ref="B10:D10"/>
    <mergeCell ref="AS11:AS12"/>
    <mergeCell ref="Z11:Z12"/>
    <mergeCell ref="AA11:AA12"/>
    <mergeCell ref="AB11:AB12"/>
    <mergeCell ref="AC11:AC12"/>
    <mergeCell ref="AD11:AD12"/>
    <mergeCell ref="AE11:AE12"/>
    <mergeCell ref="AF11:AH11"/>
    <mergeCell ref="AI11:AI12"/>
    <mergeCell ref="AJ11:AJ12"/>
    <mergeCell ref="AK11:AQ11"/>
    <mergeCell ref="U11:U12"/>
    <mergeCell ref="V11:V12"/>
  </mergeCells>
  <conditionalFormatting sqref="G13:G17">
    <cfRule type="cellIs" dxfId="1016" priority="140" stopIfTrue="1" operator="between">
      <formula>0.9</formula>
      <formula>1.05</formula>
    </cfRule>
    <cfRule type="cellIs" dxfId="1015" priority="160" stopIfTrue="1" operator="between">
      <formula>0.7</formula>
      <formula>0.8999</formula>
    </cfRule>
    <cfRule type="colorScale" priority="246">
      <colorScale>
        <cfvo type="min"/>
        <cfvo type="max"/>
        <color theme="0" tint="-4.9989318521683403E-2"/>
        <color theme="0" tint="-4.9989318521683403E-2"/>
      </colorScale>
    </cfRule>
    <cfRule type="cellIs" dxfId="1014" priority="162" stopIfTrue="1" operator="greaterThan">
      <formula>1.05</formula>
    </cfRule>
    <cfRule type="cellIs" dxfId="1013" priority="161" stopIfTrue="1" operator="between">
      <formula>0</formula>
      <formula>0.699</formula>
    </cfRule>
    <cfRule type="cellIs" dxfId="1012" priority="159" stopIfTrue="1" operator="between">
      <formula>0.9</formula>
      <formula>1.05</formula>
    </cfRule>
    <cfRule type="cellIs" dxfId="1011" priority="143" stopIfTrue="1" operator="greaterThan">
      <formula>1.05</formula>
    </cfRule>
    <cfRule type="cellIs" dxfId="1010" priority="142" stopIfTrue="1" operator="between">
      <formula>0</formula>
      <formula>0.699</formula>
    </cfRule>
    <cfRule type="cellIs" dxfId="1009" priority="141" stopIfTrue="1" operator="between">
      <formula>0.7</formula>
      <formula>0.8999</formula>
    </cfRule>
  </conditionalFormatting>
  <conditionalFormatting sqref="G16:I16 G13:T15 G17:T17 K16:T16">
    <cfRule type="colorScale" priority="79">
      <colorScale>
        <cfvo type="min"/>
        <cfvo type="max"/>
        <color theme="0"/>
        <color theme="0"/>
      </colorScale>
    </cfRule>
  </conditionalFormatting>
  <conditionalFormatting sqref="J13:J15 J17">
    <cfRule type="cellIs" dxfId="1008" priority="135" stopIfTrue="1" operator="greaterThan">
      <formula>1.05</formula>
    </cfRule>
    <cfRule type="cellIs" dxfId="1007" priority="128" stopIfTrue="1" operator="between">
      <formula>0.9</formula>
      <formula>1.05</formula>
    </cfRule>
    <cfRule type="cellIs" dxfId="1006" priority="133" stopIfTrue="1" operator="between">
      <formula>0.7</formula>
      <formula>0.8999</formula>
    </cfRule>
    <cfRule type="cellIs" dxfId="1005" priority="132" stopIfTrue="1" operator="between">
      <formula>0.9</formula>
      <formula>1.05</formula>
    </cfRule>
    <cfRule type="cellIs" dxfId="1004" priority="131" stopIfTrue="1" operator="greaterThan">
      <formula>1.05</formula>
    </cfRule>
    <cfRule type="cellIs" dxfId="1003" priority="134" stopIfTrue="1" operator="between">
      <formula>0</formula>
      <formula>0.699</formula>
    </cfRule>
    <cfRule type="cellIs" dxfId="1002" priority="130" stopIfTrue="1" operator="between">
      <formula>0</formula>
      <formula>0.699</formula>
    </cfRule>
    <cfRule type="cellIs" dxfId="1001" priority="129" stopIfTrue="1" operator="between">
      <formula>0.7</formula>
      <formula>0.8999</formula>
    </cfRule>
    <cfRule type="colorScale" priority="247">
      <colorScale>
        <cfvo type="min"/>
        <cfvo type="max"/>
        <color theme="0" tint="-4.9989318521683403E-2"/>
        <color theme="0" tint="-4.9989318521683403E-2"/>
      </colorScale>
    </cfRule>
  </conditionalFormatting>
  <conditionalFormatting sqref="J16">
    <cfRule type="colorScale" priority="1">
      <colorScale>
        <cfvo type="min"/>
        <cfvo type="max"/>
        <color theme="0"/>
        <color theme="0"/>
      </colorScale>
    </cfRule>
    <cfRule type="cellIs" dxfId="1000" priority="2" stopIfTrue="1" operator="between">
      <formula>0.9</formula>
      <formula>1.05</formula>
    </cfRule>
    <cfRule type="cellIs" dxfId="999" priority="3" stopIfTrue="1" operator="between">
      <formula>0.7</formula>
      <formula>0.8999</formula>
    </cfRule>
    <cfRule type="cellIs" dxfId="998" priority="4" stopIfTrue="1" operator="between">
      <formula>0</formula>
      <formula>0.699</formula>
    </cfRule>
    <cfRule type="cellIs" dxfId="997" priority="5" stopIfTrue="1" operator="greaterThan">
      <formula>1.05</formula>
    </cfRule>
    <cfRule type="cellIs" dxfId="996" priority="6" stopIfTrue="1" operator="between">
      <formula>0.9</formula>
      <formula>1.05</formula>
    </cfRule>
    <cfRule type="cellIs" dxfId="995" priority="7" stopIfTrue="1" operator="between">
      <formula>0.7</formula>
      <formula>0.8999</formula>
    </cfRule>
    <cfRule type="cellIs" dxfId="994" priority="9" stopIfTrue="1" operator="greaterThan">
      <formula>1.05</formula>
    </cfRule>
    <cfRule type="colorScale" priority="10">
      <colorScale>
        <cfvo type="min"/>
        <cfvo type="max"/>
        <color theme="0" tint="-4.9989318521683403E-2"/>
        <color theme="0" tint="-4.9989318521683403E-2"/>
      </colorScale>
    </cfRule>
    <cfRule type="cellIs" dxfId="993" priority="8" stopIfTrue="1" operator="between">
      <formula>0</formula>
      <formula>0.699</formula>
    </cfRule>
  </conditionalFormatting>
  <conditionalFormatting sqref="M13:M17">
    <cfRule type="cellIs" dxfId="992" priority="121" stopIfTrue="1" operator="between">
      <formula>0</formula>
      <formula>0.699</formula>
    </cfRule>
    <cfRule type="cellIs" dxfId="991" priority="122" stopIfTrue="1" operator="greaterThan">
      <formula>1.05</formula>
    </cfRule>
    <cfRule type="cellIs" dxfId="990" priority="123" stopIfTrue="1" operator="between">
      <formula>0.9</formula>
      <formula>1.05</formula>
    </cfRule>
    <cfRule type="cellIs" dxfId="989" priority="124" stopIfTrue="1" operator="between">
      <formula>0.7</formula>
      <formula>0.8999</formula>
    </cfRule>
    <cfRule type="cellIs" dxfId="988" priority="125" stopIfTrue="1" operator="between">
      <formula>0</formula>
      <formula>0.699</formula>
    </cfRule>
    <cfRule type="cellIs" dxfId="987" priority="126" stopIfTrue="1" operator="greaterThan">
      <formula>1.05</formula>
    </cfRule>
    <cfRule type="cellIs" dxfId="986" priority="119" stopIfTrue="1" operator="between">
      <formula>0.9</formula>
      <formula>1.05</formula>
    </cfRule>
    <cfRule type="cellIs" dxfId="985" priority="120" stopIfTrue="1" operator="between">
      <formula>0.7</formula>
      <formula>0.8999</formula>
    </cfRule>
    <cfRule type="colorScale" priority="248">
      <colorScale>
        <cfvo type="min"/>
        <cfvo type="max"/>
        <color theme="0" tint="-4.9989318521683403E-2"/>
        <color theme="0" tint="-4.9989318521683403E-2"/>
      </colorScale>
    </cfRule>
  </conditionalFormatting>
  <conditionalFormatting sqref="P13:P17">
    <cfRule type="cellIs" dxfId="984" priority="112" stopIfTrue="1" operator="between">
      <formula>0</formula>
      <formula>0.699</formula>
    </cfRule>
    <cfRule type="cellIs" dxfId="983" priority="117" stopIfTrue="1" operator="greaterThan">
      <formula>1.05</formula>
    </cfRule>
    <cfRule type="cellIs" dxfId="982" priority="116" stopIfTrue="1" operator="between">
      <formula>0</formula>
      <formula>0.699</formula>
    </cfRule>
    <cfRule type="cellIs" dxfId="981" priority="115" stopIfTrue="1" operator="between">
      <formula>0.7</formula>
      <formula>0.8999</formula>
    </cfRule>
    <cfRule type="cellIs" dxfId="980" priority="114" stopIfTrue="1" operator="between">
      <formula>0.9</formula>
      <formula>1.05</formula>
    </cfRule>
    <cfRule type="cellIs" dxfId="979" priority="113" stopIfTrue="1" operator="greaterThan">
      <formula>1.05</formula>
    </cfRule>
    <cfRule type="cellIs" dxfId="978" priority="111" stopIfTrue="1" operator="between">
      <formula>0.7</formula>
      <formula>0.8999</formula>
    </cfRule>
    <cfRule type="cellIs" dxfId="977" priority="110" stopIfTrue="1" operator="between">
      <formula>0.9</formula>
      <formula>1.05</formula>
    </cfRule>
    <cfRule type="colorScale" priority="249">
      <colorScale>
        <cfvo type="min"/>
        <cfvo type="max"/>
        <color theme="0" tint="-4.9989318521683403E-2"/>
        <color theme="0" tint="-4.9989318521683403E-2"/>
      </colorScale>
    </cfRule>
  </conditionalFormatting>
  <conditionalFormatting sqref="S13:S17">
    <cfRule type="cellIs" dxfId="976" priority="108" stopIfTrue="1" operator="greaterThan">
      <formula>1.05</formula>
    </cfRule>
    <cfRule type="cellIs" dxfId="975" priority="107" stopIfTrue="1" operator="between">
      <formula>0</formula>
      <formula>0.699</formula>
    </cfRule>
    <cfRule type="cellIs" dxfId="974" priority="106" stopIfTrue="1" operator="between">
      <formula>0.7</formula>
      <formula>0.8999</formula>
    </cfRule>
    <cfRule type="cellIs" dxfId="973" priority="105" stopIfTrue="1" operator="between">
      <formula>0.9</formula>
      <formula>1.05</formula>
    </cfRule>
    <cfRule type="cellIs" dxfId="972" priority="104" stopIfTrue="1" operator="greaterThan">
      <formula>1.05</formula>
    </cfRule>
    <cfRule type="cellIs" dxfId="971" priority="103" stopIfTrue="1" operator="between">
      <formula>0</formula>
      <formula>0.699</formula>
    </cfRule>
    <cfRule type="cellIs" dxfId="970" priority="102" stopIfTrue="1" operator="between">
      <formula>0.7</formula>
      <formula>0.8999</formula>
    </cfRule>
    <cfRule type="cellIs" dxfId="969" priority="101" stopIfTrue="1" operator="between">
      <formula>0.9</formula>
      <formula>1.05</formula>
    </cfRule>
    <cfRule type="colorScale" priority="250">
      <colorScale>
        <cfvo type="min"/>
        <cfvo type="max"/>
        <color theme="0" tint="-4.9989318521683403E-2"/>
        <color theme="0" tint="-4.9989318521683403E-2"/>
      </colorScale>
    </cfRule>
  </conditionalFormatting>
  <dataValidations count="10">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hyperlinks>
    <hyperlink ref="BF16" r:id="rId1" display="Informe de Seguimiento PMInterno ORFEO 20221300259293https://scj.gov.co/sites/default/files/control/Inf_Seg_PMInterno_II_Trim_2022.pdf_x000a__x000a_Informe de Seguimiento PMInstitucional ORFEO 20221300262603_x000a_https://scj.gov.co/sites/default/files/control/InfSegPMInstitucional-IITrim2022.pdf"/>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-POA\CONTROL INTERNO\[POA - PLAN DE ACCION   2023.xlsx]datos'!#REF!</xm:f>
          </x14:formula1>
          <xm:sqref>AM7:AT7 AK13:AK17 AO13:AO17</xm:sqref>
        </x14:dataValidation>
        <x14:dataValidation type="list" operator="equal" allowBlank="1" showErrorMessage="1">
          <x14:formula1>
            <xm:f>'C:\Users\luis.arias\Documents\VIGENCIA 2023\PLAN DE ACCION -POA\CONTROL INTERNO\[POA - PLAN DE ACCION   2023.xlsx]datos'!#REF!</xm:f>
          </x14:formula1>
          <xm:sqref>AP13:AP17</xm:sqref>
        </x14:dataValidation>
        <x14:dataValidation type="list" errorStyle="information" operator="equal" showInputMessage="1" showErrorMessage="1" prompt="Escoja el Proceso del Menú desplegable">
          <x14:formula1>
            <xm:f>'C:\Users\luis.arias\Documents\VIGENCIA 2023\PLAN DE ACCION -POA\CONTROL INTERNO\[POA - PLAN DE ACCION   2023.xlsx]datos'!#REF!</xm:f>
          </x14:formula1>
          <xm:sqref>D7:Z7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7"/>
  <sheetViews>
    <sheetView showGridLines="0" zoomScale="40" zoomScaleNormal="40" workbookViewId="0">
      <selection activeCell="A5" sqref="A5"/>
    </sheetView>
  </sheetViews>
  <sheetFormatPr baseColWidth="10" defaultColWidth="20.54296875" defaultRowHeight="12.75" customHeight="1" x14ac:dyDescent="0.35"/>
  <cols>
    <col min="1" max="1" width="4.7265625" customWidth="1"/>
    <col min="2" max="2" width="12.54296875" style="64" customWidth="1"/>
    <col min="3" max="3" width="43.26953125" style="64" customWidth="1"/>
    <col min="4" max="4" width="9.179687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4.81640625" style="64" customWidth="1"/>
    <col min="21" max="21" width="17.81640625" style="64" customWidth="1"/>
    <col min="22" max="22" width="34.81640625" style="64" customWidth="1"/>
    <col min="23" max="23" width="26.453125" style="64" customWidth="1"/>
    <col min="24" max="24" width="34.26953125" style="64" customWidth="1"/>
    <col min="25" max="25" width="32.7265625" style="64" customWidth="1"/>
    <col min="26" max="26" width="20.54296875" style="65" customWidth="1"/>
    <col min="27" max="27" width="29.26953125" style="65" customWidth="1"/>
    <col min="28" max="36" width="20.54296875" style="65" customWidth="1"/>
    <col min="37" max="37" width="38.7265625" style="65" customWidth="1"/>
    <col min="38" max="38" width="20.54296875" style="65" customWidth="1"/>
    <col min="39" max="39" width="23.54296875" style="65" customWidth="1"/>
    <col min="40" max="40" width="70.453125" style="65" customWidth="1"/>
    <col min="41" max="41" width="32.453125" style="65" customWidth="1"/>
    <col min="42" max="42" width="29.1796875" style="65" customWidth="1"/>
    <col min="43" max="43" width="26.81640625" style="65" customWidth="1"/>
    <col min="44" max="44" width="32.453125" style="65" customWidth="1"/>
    <col min="45" max="48" width="20.54296875" style="65" customWidth="1"/>
    <col min="49" max="49" width="43.453125" style="65" customWidth="1"/>
    <col min="50" max="50" width="33.7265625" style="64" customWidth="1"/>
    <col min="51" max="54" width="20.54296875" style="64" customWidth="1"/>
    <col min="55" max="55" width="8.7265625" style="64" customWidth="1"/>
    <col min="56" max="56" width="9" style="64" customWidth="1"/>
    <col min="57" max="57" width="39" style="64" customWidth="1"/>
    <col min="58" max="58" width="32.1796875" style="64" customWidth="1"/>
    <col min="59" max="59" width="17" style="64" customWidth="1"/>
    <col min="60" max="60" width="16" style="64" customWidth="1"/>
    <col min="61" max="61" width="51.54296875" style="64" customWidth="1"/>
    <col min="62" max="62" width="28.7265625" style="64" customWidth="1"/>
    <col min="63" max="251" width="20.54296875" style="64" customWidth="1"/>
  </cols>
  <sheetData>
    <row r="1" spans="2:251" s="115" customFormat="1" ht="12.75" customHeight="1" thickBot="1" x14ac:dyDescent="0.5">
      <c r="B1" s="113"/>
      <c r="C1" s="113"/>
      <c r="D1" s="113"/>
      <c r="E1" s="113"/>
      <c r="F1" s="113"/>
      <c r="G1" s="113"/>
      <c r="H1" s="113"/>
      <c r="I1" s="113"/>
      <c r="J1" s="113"/>
      <c r="K1" s="113"/>
      <c r="L1" s="113"/>
      <c r="M1" s="113"/>
      <c r="N1" s="113"/>
      <c r="O1" s="113"/>
      <c r="P1" s="113"/>
      <c r="Q1" s="113"/>
      <c r="R1" s="113"/>
      <c r="S1" s="113"/>
      <c r="T1" s="113"/>
      <c r="U1" s="113"/>
      <c r="V1" s="113"/>
      <c r="W1" s="113"/>
      <c r="X1" s="113"/>
      <c r="Y1" s="113"/>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row>
    <row r="2" spans="2:251" s="115" customFormat="1" ht="12.75" customHeight="1" thickBot="1" x14ac:dyDescent="0.5">
      <c r="B2" s="1028"/>
      <c r="C2" s="995" t="s">
        <v>7</v>
      </c>
      <c r="D2" s="996"/>
      <c r="E2" s="996"/>
      <c r="F2" s="996"/>
      <c r="G2" s="996"/>
      <c r="H2" s="996"/>
      <c r="I2" s="996"/>
      <c r="J2" s="996"/>
      <c r="K2" s="996"/>
      <c r="L2" s="996"/>
      <c r="M2" s="996"/>
      <c r="N2" s="996"/>
      <c r="O2" s="996"/>
      <c r="P2" s="996"/>
      <c r="Q2" s="997"/>
      <c r="R2" s="1001" t="s">
        <v>170</v>
      </c>
      <c r="S2" s="1002"/>
      <c r="T2" s="1002"/>
      <c r="U2" s="1002"/>
      <c r="V2" s="1002"/>
      <c r="W2" s="1002"/>
      <c r="X2" s="1002"/>
      <c r="Y2" s="1002"/>
      <c r="Z2" s="1002"/>
      <c r="AA2" s="1002"/>
      <c r="AB2" s="1002"/>
      <c r="AC2" s="1002"/>
      <c r="AD2" s="1002"/>
      <c r="AE2" s="1002"/>
      <c r="AF2" s="1002"/>
      <c r="AG2" s="1002"/>
      <c r="AH2" s="1002"/>
      <c r="AI2" s="1003"/>
      <c r="AJ2" s="1010" t="s">
        <v>9</v>
      </c>
      <c r="AK2" s="1011"/>
      <c r="AL2" s="1011"/>
      <c r="AM2" s="1011"/>
      <c r="AN2" s="1011"/>
      <c r="AO2" s="1011"/>
      <c r="AP2" s="1011"/>
      <c r="AQ2" s="1011"/>
      <c r="AR2" s="1011"/>
      <c r="AS2" s="1011"/>
      <c r="AT2" s="1011"/>
      <c r="AU2" s="1012"/>
      <c r="AV2" s="1013" t="s">
        <v>10</v>
      </c>
      <c r="AW2" s="1014"/>
      <c r="AX2" s="1014"/>
      <c r="AY2" s="1014"/>
      <c r="AZ2" s="1014"/>
      <c r="BA2" s="1014"/>
      <c r="BB2" s="1014"/>
      <c r="BC2" s="1014"/>
      <c r="BD2" s="1014"/>
      <c r="BE2" s="1014"/>
      <c r="BF2" s="1014"/>
      <c r="BG2" s="1014"/>
      <c r="BH2" s="1014"/>
      <c r="BI2" s="1014"/>
      <c r="BJ2" s="1015"/>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row>
    <row r="3" spans="2:251" s="115" customFormat="1" ht="12.75" customHeight="1" thickBot="1" x14ac:dyDescent="0.5">
      <c r="B3" s="1029"/>
      <c r="C3" s="1031"/>
      <c r="D3" s="1032"/>
      <c r="E3" s="1032"/>
      <c r="F3" s="1032"/>
      <c r="G3" s="1032"/>
      <c r="H3" s="1032"/>
      <c r="I3" s="1032"/>
      <c r="J3" s="1032"/>
      <c r="K3" s="1032"/>
      <c r="L3" s="1032"/>
      <c r="M3" s="1032"/>
      <c r="N3" s="1032"/>
      <c r="O3" s="1032"/>
      <c r="P3" s="1032"/>
      <c r="Q3" s="1033"/>
      <c r="R3" s="1004"/>
      <c r="S3" s="1005"/>
      <c r="T3" s="1005"/>
      <c r="U3" s="1005"/>
      <c r="V3" s="1005"/>
      <c r="W3" s="1005"/>
      <c r="X3" s="1005"/>
      <c r="Y3" s="1005"/>
      <c r="Z3" s="1005"/>
      <c r="AA3" s="1005"/>
      <c r="AB3" s="1005"/>
      <c r="AC3" s="1005"/>
      <c r="AD3" s="1005"/>
      <c r="AE3" s="1005"/>
      <c r="AF3" s="1005"/>
      <c r="AG3" s="1005"/>
      <c r="AH3" s="1005"/>
      <c r="AI3" s="1006"/>
      <c r="AJ3" s="1010" t="s">
        <v>11</v>
      </c>
      <c r="AK3" s="1011"/>
      <c r="AL3" s="1011"/>
      <c r="AM3" s="1011"/>
      <c r="AN3" s="1011"/>
      <c r="AO3" s="1011"/>
      <c r="AP3" s="1011"/>
      <c r="AQ3" s="1011"/>
      <c r="AR3" s="1011"/>
      <c r="AS3" s="1011"/>
      <c r="AT3" s="1011"/>
      <c r="AU3" s="1012"/>
      <c r="AV3" s="1016">
        <v>3</v>
      </c>
      <c r="AW3" s="1017"/>
      <c r="AX3" s="1017"/>
      <c r="AY3" s="1017"/>
      <c r="AZ3" s="1017"/>
      <c r="BA3" s="1017"/>
      <c r="BB3" s="1017"/>
      <c r="BC3" s="1017"/>
      <c r="BD3" s="1017"/>
      <c r="BE3" s="1017"/>
      <c r="BF3" s="1017"/>
      <c r="BG3" s="1017"/>
      <c r="BH3" s="1017"/>
      <c r="BI3" s="1017"/>
      <c r="BJ3" s="1018"/>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c r="IN3" s="113"/>
      <c r="IO3" s="113"/>
      <c r="IP3" s="113"/>
      <c r="IQ3" s="113"/>
    </row>
    <row r="4" spans="2:251" s="115" customFormat="1" ht="12.75" customHeight="1" thickBot="1" x14ac:dyDescent="0.5">
      <c r="B4" s="1029"/>
      <c r="C4" s="998"/>
      <c r="D4" s="999"/>
      <c r="E4" s="999"/>
      <c r="F4" s="999"/>
      <c r="G4" s="999"/>
      <c r="H4" s="999"/>
      <c r="I4" s="999"/>
      <c r="J4" s="999"/>
      <c r="K4" s="999"/>
      <c r="L4" s="999"/>
      <c r="M4" s="999"/>
      <c r="N4" s="999"/>
      <c r="O4" s="999"/>
      <c r="P4" s="999"/>
      <c r="Q4" s="1000"/>
      <c r="R4" s="1007"/>
      <c r="S4" s="1008"/>
      <c r="T4" s="1008"/>
      <c r="U4" s="1008"/>
      <c r="V4" s="1008"/>
      <c r="W4" s="1008"/>
      <c r="X4" s="1008"/>
      <c r="Y4" s="1008"/>
      <c r="Z4" s="1008"/>
      <c r="AA4" s="1008"/>
      <c r="AB4" s="1008"/>
      <c r="AC4" s="1008"/>
      <c r="AD4" s="1008"/>
      <c r="AE4" s="1008"/>
      <c r="AF4" s="1008"/>
      <c r="AG4" s="1008"/>
      <c r="AH4" s="1008"/>
      <c r="AI4" s="1009"/>
      <c r="AJ4" s="1010" t="s">
        <v>12</v>
      </c>
      <c r="AK4" s="1011"/>
      <c r="AL4" s="1011"/>
      <c r="AM4" s="1011"/>
      <c r="AN4" s="1011"/>
      <c r="AO4" s="1011"/>
      <c r="AP4" s="1011"/>
      <c r="AQ4" s="1011"/>
      <c r="AR4" s="1011"/>
      <c r="AS4" s="1011"/>
      <c r="AT4" s="1011"/>
      <c r="AU4" s="1012"/>
      <c r="AV4" s="1019">
        <v>42741</v>
      </c>
      <c r="AW4" s="1020"/>
      <c r="AX4" s="1020"/>
      <c r="AY4" s="1020"/>
      <c r="AZ4" s="1020"/>
      <c r="BA4" s="1020"/>
      <c r="BB4" s="1020"/>
      <c r="BC4" s="1020"/>
      <c r="BD4" s="1020"/>
      <c r="BE4" s="1020"/>
      <c r="BF4" s="1020"/>
      <c r="BG4" s="1020"/>
      <c r="BH4" s="1020"/>
      <c r="BI4" s="1020"/>
      <c r="BJ4" s="1021"/>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row>
    <row r="5" spans="2:251" s="115" customFormat="1" ht="24" customHeight="1" x14ac:dyDescent="0.45">
      <c r="B5" s="1029"/>
      <c r="C5" s="995" t="s">
        <v>13</v>
      </c>
      <c r="D5" s="996"/>
      <c r="E5" s="996"/>
      <c r="F5" s="996"/>
      <c r="G5" s="996"/>
      <c r="H5" s="996"/>
      <c r="I5" s="996"/>
      <c r="J5" s="996"/>
      <c r="K5" s="996"/>
      <c r="L5" s="996"/>
      <c r="M5" s="996"/>
      <c r="N5" s="996"/>
      <c r="O5" s="996"/>
      <c r="P5" s="996"/>
      <c r="Q5" s="997"/>
      <c r="R5" s="1001" t="s">
        <v>14</v>
      </c>
      <c r="S5" s="1002"/>
      <c r="T5" s="1002"/>
      <c r="U5" s="1002"/>
      <c r="V5" s="1002"/>
      <c r="W5" s="1002"/>
      <c r="X5" s="1002"/>
      <c r="Y5" s="1002"/>
      <c r="Z5" s="1002"/>
      <c r="AA5" s="1002"/>
      <c r="AB5" s="1002"/>
      <c r="AC5" s="1002"/>
      <c r="AD5" s="1002"/>
      <c r="AE5" s="1002"/>
      <c r="AF5" s="1002"/>
      <c r="AG5" s="1002"/>
      <c r="AH5" s="1002"/>
      <c r="AI5" s="1003"/>
      <c r="AJ5" s="995" t="s">
        <v>15</v>
      </c>
      <c r="AK5" s="996"/>
      <c r="AL5" s="996"/>
      <c r="AM5" s="996"/>
      <c r="AN5" s="996"/>
      <c r="AO5" s="996"/>
      <c r="AP5" s="996"/>
      <c r="AQ5" s="996"/>
      <c r="AR5" s="996"/>
      <c r="AS5" s="996"/>
      <c r="AT5" s="996"/>
      <c r="AU5" s="997"/>
      <c r="AV5" s="1022" t="s">
        <v>16</v>
      </c>
      <c r="AW5" s="1023"/>
      <c r="AX5" s="1023"/>
      <c r="AY5" s="1023"/>
      <c r="AZ5" s="1023"/>
      <c r="BA5" s="1023"/>
      <c r="BB5" s="1023"/>
      <c r="BC5" s="1023"/>
      <c r="BD5" s="1023"/>
      <c r="BE5" s="1023"/>
      <c r="BF5" s="1023"/>
      <c r="BG5" s="1023"/>
      <c r="BH5" s="1023"/>
      <c r="BI5" s="1023"/>
      <c r="BJ5" s="1024"/>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row>
    <row r="6" spans="2:251" s="115" customFormat="1" ht="27" customHeight="1" thickBot="1" x14ac:dyDescent="0.5">
      <c r="B6" s="1030"/>
      <c r="C6" s="998"/>
      <c r="D6" s="999"/>
      <c r="E6" s="999"/>
      <c r="F6" s="999"/>
      <c r="G6" s="999"/>
      <c r="H6" s="999"/>
      <c r="I6" s="999"/>
      <c r="J6" s="999"/>
      <c r="K6" s="999"/>
      <c r="L6" s="999"/>
      <c r="M6" s="999"/>
      <c r="N6" s="999"/>
      <c r="O6" s="999"/>
      <c r="P6" s="999"/>
      <c r="Q6" s="1000"/>
      <c r="R6" s="1007"/>
      <c r="S6" s="1008"/>
      <c r="T6" s="1008"/>
      <c r="U6" s="1008"/>
      <c r="V6" s="1008"/>
      <c r="W6" s="1008"/>
      <c r="X6" s="1008"/>
      <c r="Y6" s="1008"/>
      <c r="Z6" s="1008"/>
      <c r="AA6" s="1008"/>
      <c r="AB6" s="1008"/>
      <c r="AC6" s="1008"/>
      <c r="AD6" s="1008"/>
      <c r="AE6" s="1008"/>
      <c r="AF6" s="1008"/>
      <c r="AG6" s="1008"/>
      <c r="AH6" s="1008"/>
      <c r="AI6" s="1009"/>
      <c r="AJ6" s="998"/>
      <c r="AK6" s="999"/>
      <c r="AL6" s="999"/>
      <c r="AM6" s="999"/>
      <c r="AN6" s="999"/>
      <c r="AO6" s="999"/>
      <c r="AP6" s="999"/>
      <c r="AQ6" s="999"/>
      <c r="AR6" s="999"/>
      <c r="AS6" s="999"/>
      <c r="AT6" s="999"/>
      <c r="AU6" s="1000"/>
      <c r="AV6" s="1025"/>
      <c r="AW6" s="1026"/>
      <c r="AX6" s="1026"/>
      <c r="AY6" s="1026"/>
      <c r="AZ6" s="1026"/>
      <c r="BA6" s="1026"/>
      <c r="BB6" s="1026"/>
      <c r="BC6" s="1026"/>
      <c r="BD6" s="1026"/>
      <c r="BE6" s="1026"/>
      <c r="BF6" s="1026"/>
      <c r="BG6" s="1026"/>
      <c r="BH6" s="1026"/>
      <c r="BI6" s="1026"/>
      <c r="BJ6" s="1027"/>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row>
    <row r="7" spans="2:251" s="56" customFormat="1" ht="28.5" customHeight="1" x14ac:dyDescent="0.35">
      <c r="B7" s="979" t="s">
        <v>17</v>
      </c>
      <c r="C7" s="980"/>
      <c r="D7" s="981"/>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c r="AD7" s="953"/>
      <c r="AE7" s="953"/>
      <c r="AF7" s="953"/>
      <c r="AG7" s="953"/>
      <c r="AH7" s="953"/>
      <c r="AI7" s="953"/>
      <c r="AJ7" s="953"/>
      <c r="AK7" s="952" t="s">
        <v>21</v>
      </c>
      <c r="AL7" s="952"/>
      <c r="AM7" s="949"/>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24.75" customHeight="1" x14ac:dyDescent="0.35">
      <c r="B8" s="988" t="s">
        <v>23</v>
      </c>
      <c r="C8" s="989"/>
      <c r="D8" s="974"/>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977"/>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30" customHeight="1" x14ac:dyDescent="0.35">
      <c r="B9" s="990" t="s">
        <v>283</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56" customFormat="1" ht="38.25" customHeight="1" x14ac:dyDescent="0.35">
      <c r="B10" s="926"/>
      <c r="C10" s="927"/>
      <c r="D10" s="927"/>
      <c r="E10" s="927" t="s">
        <v>28</v>
      </c>
      <c r="F10" s="927"/>
      <c r="G10" s="927"/>
      <c r="H10" s="927"/>
      <c r="I10" s="927"/>
      <c r="J10" s="927"/>
      <c r="K10" s="927"/>
      <c r="L10" s="927"/>
      <c r="M10" s="927"/>
      <c r="N10" s="927"/>
      <c r="O10" s="927"/>
      <c r="P10" s="927"/>
      <c r="Q10" s="927"/>
      <c r="R10" s="927"/>
      <c r="S10" s="927"/>
      <c r="T10" s="927"/>
      <c r="U10" s="927" t="s">
        <v>29</v>
      </c>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856"/>
      <c r="AV10" s="856"/>
      <c r="AW10" s="856"/>
      <c r="AX10" s="856"/>
      <c r="AY10" s="856"/>
      <c r="AZ10" s="856"/>
      <c r="BA10" s="856"/>
      <c r="BB10" s="856"/>
      <c r="BC10" s="856"/>
      <c r="BD10" s="856"/>
      <c r="BE10" s="856"/>
      <c r="BF10" s="856"/>
      <c r="BG10" s="856"/>
      <c r="BH10" s="856"/>
      <c r="BI10" s="856"/>
      <c r="BJ10" s="857"/>
    </row>
    <row r="11" spans="2:251" s="157" customFormat="1" ht="33"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52.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SUM(T13:T15)</f>
        <v>0.125</v>
      </c>
      <c r="U12" s="929"/>
      <c r="V12" s="929"/>
      <c r="W12" s="929"/>
      <c r="X12" s="159" t="s">
        <v>63</v>
      </c>
      <c r="Y12" s="159" t="s">
        <v>64</v>
      </c>
      <c r="Z12" s="1035"/>
      <c r="AA12" s="929"/>
      <c r="AB12" s="929"/>
      <c r="AC12" s="929"/>
      <c r="AD12" s="929"/>
      <c r="AE12" s="928"/>
      <c r="AF12" s="160" t="s">
        <v>284</v>
      </c>
      <c r="AG12" s="160" t="s">
        <v>66</v>
      </c>
      <c r="AH12" s="161" t="s">
        <v>285</v>
      </c>
      <c r="AI12" s="928"/>
      <c r="AJ12" s="929"/>
      <c r="AK12" s="176" t="s">
        <v>68</v>
      </c>
      <c r="AL12" s="176" t="s">
        <v>69</v>
      </c>
      <c r="AM12" s="176" t="s">
        <v>70</v>
      </c>
      <c r="AN12" s="176" t="s">
        <v>174</v>
      </c>
      <c r="AO12" s="176" t="s">
        <v>286</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88.25" customHeight="1" x14ac:dyDescent="0.35">
      <c r="B13" s="660">
        <v>1</v>
      </c>
      <c r="C13" s="49" t="s">
        <v>334</v>
      </c>
      <c r="D13" s="50">
        <v>0.3</v>
      </c>
      <c r="E13" s="194">
        <v>0</v>
      </c>
      <c r="F13" s="71">
        <v>0</v>
      </c>
      <c r="G13" s="52" t="str">
        <f>IF(ISERROR(F13/E13),"",(F13/E13))</f>
        <v/>
      </c>
      <c r="H13" s="71">
        <v>0.25</v>
      </c>
      <c r="I13" s="71"/>
      <c r="J13" s="52">
        <v>0</v>
      </c>
      <c r="K13" s="71">
        <v>0.25</v>
      </c>
      <c r="L13" s="71"/>
      <c r="M13" s="52">
        <v>0</v>
      </c>
      <c r="N13" s="71">
        <v>0.5</v>
      </c>
      <c r="O13" s="71"/>
      <c r="P13" s="52">
        <v>0</v>
      </c>
      <c r="Q13" s="238">
        <f>MAX(E13,H13,K13,N13)</f>
        <v>0.5</v>
      </c>
      <c r="R13" s="238">
        <f>(SUM(F13,I13,L13,O13))/4</f>
        <v>0</v>
      </c>
      <c r="S13" s="18">
        <f>IF(ISERROR(R13/Q13),"",(R13/Q13))</f>
        <v>0</v>
      </c>
      <c r="T13" s="27">
        <f>S13*D13</f>
        <v>0</v>
      </c>
      <c r="U13" s="49" t="s">
        <v>335</v>
      </c>
      <c r="V13" s="49" t="s">
        <v>336</v>
      </c>
      <c r="W13" s="52" t="s">
        <v>337</v>
      </c>
      <c r="X13" s="52" t="s">
        <v>338</v>
      </c>
      <c r="Y13" s="52" t="s">
        <v>339</v>
      </c>
      <c r="Z13" s="73" t="s">
        <v>181</v>
      </c>
      <c r="AA13" s="52" t="s">
        <v>340</v>
      </c>
      <c r="AB13" s="73" t="s">
        <v>141</v>
      </c>
      <c r="AC13" s="73" t="s">
        <v>88</v>
      </c>
      <c r="AD13" s="73" t="s">
        <v>341</v>
      </c>
      <c r="AE13" s="74" t="s">
        <v>90</v>
      </c>
      <c r="AF13" s="74" t="s">
        <v>342</v>
      </c>
      <c r="AG13" s="74">
        <v>2023</v>
      </c>
      <c r="AH13" s="74" t="s">
        <v>342</v>
      </c>
      <c r="AI13" s="74" t="s">
        <v>92</v>
      </c>
      <c r="AJ13" s="73" t="s">
        <v>132</v>
      </c>
      <c r="AK13" s="41" t="s">
        <v>94</v>
      </c>
      <c r="AL13" s="77" t="s">
        <v>342</v>
      </c>
      <c r="AM13" s="75"/>
      <c r="AN13" s="76" t="s">
        <v>343</v>
      </c>
      <c r="AO13" s="77" t="s">
        <v>97</v>
      </c>
      <c r="AP13" s="77" t="s">
        <v>98</v>
      </c>
      <c r="AQ13" s="77" t="s">
        <v>344</v>
      </c>
      <c r="AR13" s="37" t="s">
        <v>345</v>
      </c>
      <c r="AS13" s="37"/>
      <c r="AT13" s="79" t="s">
        <v>346</v>
      </c>
      <c r="AU13" s="83">
        <v>0</v>
      </c>
      <c r="AV13" s="661">
        <v>0</v>
      </c>
      <c r="AW13" s="662" t="s">
        <v>347</v>
      </c>
      <c r="AX13" s="663" t="s">
        <v>342</v>
      </c>
      <c r="AY13" s="83"/>
      <c r="AZ13" s="664"/>
      <c r="BA13" s="665"/>
      <c r="BB13" s="665"/>
      <c r="BC13" s="81"/>
      <c r="BD13" s="661"/>
      <c r="BE13" s="663"/>
      <c r="BF13" s="663"/>
      <c r="BG13" s="116"/>
      <c r="BH13" s="664"/>
      <c r="BI13" s="666"/>
      <c r="BJ13" s="667"/>
    </row>
    <row r="14" spans="2:251" s="191" customFormat="1" ht="81" customHeight="1" x14ac:dyDescent="0.35">
      <c r="B14" s="202">
        <v>2</v>
      </c>
      <c r="C14" s="40" t="s">
        <v>348</v>
      </c>
      <c r="D14" s="50">
        <v>0.5</v>
      </c>
      <c r="E14" s="71">
        <v>0.25</v>
      </c>
      <c r="F14" s="71">
        <v>0.25</v>
      </c>
      <c r="G14" s="52">
        <f>IF(ISERROR(F14/E14),"",(F14/E14))</f>
        <v>1</v>
      </c>
      <c r="H14" s="71">
        <v>0.25</v>
      </c>
      <c r="I14" s="71"/>
      <c r="J14" s="52">
        <v>0</v>
      </c>
      <c r="K14" s="71">
        <v>0.25</v>
      </c>
      <c r="L14" s="71"/>
      <c r="M14" s="52">
        <v>0</v>
      </c>
      <c r="N14" s="71">
        <v>0.25</v>
      </c>
      <c r="O14" s="71"/>
      <c r="P14" s="52">
        <v>0</v>
      </c>
      <c r="Q14" s="238">
        <f>MAX(E14,H14,K14,N14)</f>
        <v>0.25</v>
      </c>
      <c r="R14" s="238">
        <f>(SUM(F14,I14,L14,O14))/4</f>
        <v>6.25E-2</v>
      </c>
      <c r="S14" s="18">
        <f>IF(ISERROR(R14/Q14),"",(R14/Q14))</f>
        <v>0.25</v>
      </c>
      <c r="T14" s="27">
        <f>S14*D14</f>
        <v>0.125</v>
      </c>
      <c r="U14" s="62" t="s">
        <v>349</v>
      </c>
      <c r="V14" s="49" t="s">
        <v>350</v>
      </c>
      <c r="W14" s="52" t="s">
        <v>351</v>
      </c>
      <c r="X14" s="52" t="s">
        <v>352</v>
      </c>
      <c r="Y14" s="52" t="s">
        <v>353</v>
      </c>
      <c r="Z14" s="117" t="s">
        <v>181</v>
      </c>
      <c r="AA14" s="52" t="s">
        <v>354</v>
      </c>
      <c r="AB14" s="73" t="s">
        <v>141</v>
      </c>
      <c r="AC14" s="73" t="s">
        <v>178</v>
      </c>
      <c r="AD14" s="73" t="s">
        <v>89</v>
      </c>
      <c r="AE14" s="73" t="s">
        <v>90</v>
      </c>
      <c r="AF14" s="73" t="s">
        <v>342</v>
      </c>
      <c r="AG14" s="73">
        <v>2023</v>
      </c>
      <c r="AH14" s="73" t="s">
        <v>342</v>
      </c>
      <c r="AI14" s="73" t="s">
        <v>92</v>
      </c>
      <c r="AJ14" s="73" t="s">
        <v>132</v>
      </c>
      <c r="AK14" s="41" t="s">
        <v>94</v>
      </c>
      <c r="AL14" s="77" t="s">
        <v>342</v>
      </c>
      <c r="AM14" s="75" t="s">
        <v>342</v>
      </c>
      <c r="AN14" s="76" t="s">
        <v>355</v>
      </c>
      <c r="AO14" s="77" t="s">
        <v>97</v>
      </c>
      <c r="AP14" s="77" t="s">
        <v>356</v>
      </c>
      <c r="AQ14" s="77"/>
      <c r="AR14" s="37" t="s">
        <v>357</v>
      </c>
      <c r="AS14" s="37"/>
      <c r="AT14" s="79" t="s">
        <v>346</v>
      </c>
      <c r="AU14" s="80">
        <v>0.25</v>
      </c>
      <c r="AV14" s="81">
        <v>25</v>
      </c>
      <c r="AW14" s="82" t="s">
        <v>358</v>
      </c>
      <c r="AX14" s="580" t="s">
        <v>359</v>
      </c>
      <c r="AY14" s="83"/>
      <c r="AZ14" s="83"/>
      <c r="BA14" s="84"/>
      <c r="BB14" s="84"/>
      <c r="BC14" s="85"/>
      <c r="BD14" s="85"/>
      <c r="BE14" s="86"/>
      <c r="BF14" s="86"/>
      <c r="BG14" s="83"/>
      <c r="BH14" s="83"/>
      <c r="BI14" s="87"/>
      <c r="BJ14" s="88"/>
    </row>
    <row r="15" spans="2:251" s="191" customFormat="1" ht="175.5" customHeight="1" x14ac:dyDescent="0.3">
      <c r="B15" s="202">
        <v>3</v>
      </c>
      <c r="C15" s="118" t="s">
        <v>360</v>
      </c>
      <c r="D15" s="50">
        <v>0.2</v>
      </c>
      <c r="E15" s="71">
        <v>0</v>
      </c>
      <c r="F15" s="71">
        <v>0</v>
      </c>
      <c r="G15" s="577" t="str">
        <f>IF(ISERROR(F15/E15),"",(F15/E15))</f>
        <v/>
      </c>
      <c r="H15" s="71">
        <v>0.5</v>
      </c>
      <c r="I15" s="195"/>
      <c r="J15" s="52">
        <v>0</v>
      </c>
      <c r="K15" s="195"/>
      <c r="L15" s="195"/>
      <c r="M15" s="52">
        <v>0</v>
      </c>
      <c r="N15" s="71">
        <v>0.5</v>
      </c>
      <c r="O15" s="195"/>
      <c r="P15" s="52">
        <v>0</v>
      </c>
      <c r="Q15" s="238">
        <f>MAX(E15,H15,K15,N15)</f>
        <v>0.5</v>
      </c>
      <c r="R15" s="238">
        <f>(SUM(F15,I15,L15,O15))/4</f>
        <v>0</v>
      </c>
      <c r="S15" s="18">
        <f>IF(ISERROR(R15/Q15),"",(R15/Q15))</f>
        <v>0</v>
      </c>
      <c r="T15" s="27">
        <f>S15*D15</f>
        <v>0</v>
      </c>
      <c r="U15" s="49" t="s">
        <v>361</v>
      </c>
      <c r="V15" s="49" t="s">
        <v>362</v>
      </c>
      <c r="W15" s="193" t="s">
        <v>363</v>
      </c>
      <c r="X15" s="193" t="s">
        <v>364</v>
      </c>
      <c r="Y15" s="193" t="s">
        <v>365</v>
      </c>
      <c r="Z15" s="74" t="s">
        <v>181</v>
      </c>
      <c r="AA15" s="89" t="s">
        <v>366</v>
      </c>
      <c r="AB15" s="74" t="s">
        <v>141</v>
      </c>
      <c r="AC15" s="74" t="s">
        <v>88</v>
      </c>
      <c r="AD15" s="74" t="s">
        <v>341</v>
      </c>
      <c r="AE15" s="74" t="s">
        <v>90</v>
      </c>
      <c r="AF15" s="74" t="s">
        <v>342</v>
      </c>
      <c r="AG15" s="74">
        <v>2023</v>
      </c>
      <c r="AH15" s="74" t="s">
        <v>342</v>
      </c>
      <c r="AI15" s="74" t="s">
        <v>92</v>
      </c>
      <c r="AJ15" s="74" t="s">
        <v>132</v>
      </c>
      <c r="AK15" s="119" t="s">
        <v>367</v>
      </c>
      <c r="AL15" s="78" t="s">
        <v>342</v>
      </c>
      <c r="AM15" s="90" t="s">
        <v>342</v>
      </c>
      <c r="AN15" s="76" t="s">
        <v>368</v>
      </c>
      <c r="AO15" s="78" t="s">
        <v>97</v>
      </c>
      <c r="AP15" s="78" t="s">
        <v>98</v>
      </c>
      <c r="AQ15" s="78"/>
      <c r="AR15" s="37" t="s">
        <v>345</v>
      </c>
      <c r="AS15" s="37"/>
      <c r="AT15" s="79" t="s">
        <v>346</v>
      </c>
      <c r="AU15" s="91">
        <v>0</v>
      </c>
      <c r="AV15" s="81">
        <v>0</v>
      </c>
      <c r="AW15" s="82" t="s">
        <v>369</v>
      </c>
      <c r="AX15" s="82" t="s">
        <v>342</v>
      </c>
      <c r="AY15" s="83"/>
      <c r="AZ15" s="83"/>
      <c r="BA15" s="84"/>
      <c r="BB15" s="84"/>
      <c r="BC15" s="85"/>
      <c r="BD15" s="85"/>
      <c r="BE15" s="92"/>
      <c r="BF15" s="86"/>
      <c r="BG15" s="83"/>
      <c r="BH15" s="83"/>
      <c r="BI15" s="87"/>
      <c r="BJ15" s="88"/>
    </row>
    <row r="16" spans="2:251" s="65" customFormat="1" ht="12.75" customHeight="1" x14ac:dyDescent="0.35">
      <c r="B16" s="107"/>
      <c r="C16" s="56"/>
      <c r="D16" s="109"/>
      <c r="E16" s="56"/>
      <c r="F16" s="56"/>
      <c r="G16" s="56"/>
      <c r="H16" s="56"/>
      <c r="I16" s="56"/>
      <c r="J16" s="56"/>
      <c r="K16" s="56"/>
      <c r="L16" s="56"/>
      <c r="M16" s="56"/>
      <c r="N16" s="56"/>
      <c r="O16" s="56"/>
      <c r="P16" s="56"/>
      <c r="Q16" s="56"/>
      <c r="R16" s="56"/>
      <c r="S16" s="56"/>
      <c r="T16" s="56"/>
      <c r="U16" s="56"/>
      <c r="V16" s="56"/>
      <c r="W16" s="56"/>
      <c r="X16" s="56"/>
      <c r="Y16" s="56"/>
      <c r="Z16" s="107"/>
      <c r="AA16" s="64"/>
      <c r="AB16" s="56"/>
      <c r="AC16" s="56"/>
      <c r="AD16" s="56"/>
      <c r="AE16" s="56"/>
      <c r="AF16" s="64"/>
      <c r="AG16" s="64"/>
      <c r="AH16" s="64"/>
      <c r="AI16" s="56"/>
      <c r="AJ16" s="56"/>
      <c r="AK16" s="56"/>
      <c r="AL16" s="64"/>
      <c r="AM16" s="64"/>
      <c r="AN16" s="64"/>
      <c r="AO16" s="64"/>
      <c r="AP16" s="56"/>
      <c r="AQ16" s="56"/>
      <c r="AR16" s="64"/>
      <c r="AS16" s="64"/>
      <c r="AT16" s="64"/>
      <c r="BE16" s="110"/>
      <c r="BK16" s="64"/>
    </row>
    <row r="17" spans="2:63" s="65" customFormat="1" ht="12.75" customHeight="1" x14ac:dyDescent="0.35">
      <c r="B17" s="107"/>
      <c r="C17" s="111"/>
      <c r="D17" s="109"/>
      <c r="E17" s="56"/>
      <c r="F17" s="56"/>
      <c r="G17" s="56"/>
      <c r="H17" s="56"/>
      <c r="I17" s="56"/>
      <c r="J17" s="56"/>
      <c r="K17" s="56"/>
      <c r="L17" s="56"/>
      <c r="M17" s="56"/>
      <c r="N17" s="56"/>
      <c r="O17" s="56"/>
      <c r="P17" s="56"/>
      <c r="Q17" s="56"/>
      <c r="R17" s="56"/>
      <c r="S17" s="56"/>
      <c r="T17" s="56"/>
      <c r="U17" s="56"/>
      <c r="V17" s="56"/>
      <c r="W17" s="56"/>
      <c r="X17" s="56"/>
      <c r="Y17" s="56"/>
      <c r="Z17" s="107"/>
      <c r="AA17" s="64"/>
      <c r="AB17" s="56"/>
      <c r="AC17" s="56"/>
      <c r="AD17" s="56"/>
      <c r="AE17" s="56"/>
      <c r="AF17" s="64"/>
      <c r="AG17" s="64"/>
      <c r="AH17" s="64"/>
      <c r="AI17" s="56"/>
      <c r="AJ17" s="56"/>
      <c r="AK17" s="56"/>
      <c r="AL17" s="64"/>
      <c r="AM17" s="64"/>
      <c r="AN17" s="64"/>
      <c r="AO17" s="64"/>
      <c r="AP17" s="56"/>
      <c r="AQ17" s="56"/>
      <c r="AR17" s="64"/>
      <c r="AS17" s="64"/>
      <c r="AT17" s="64"/>
      <c r="BE17" s="110"/>
      <c r="BK17" s="64"/>
    </row>
    <row r="18" spans="2:63" s="65" customFormat="1" ht="12.75" customHeight="1" x14ac:dyDescent="0.35">
      <c r="B18" s="107"/>
      <c r="C18" s="56"/>
      <c r="D18" s="109"/>
      <c r="E18" s="56"/>
      <c r="F18" s="56"/>
      <c r="G18" s="56"/>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2"/>
      <c r="BK18" s="64"/>
    </row>
    <row r="19" spans="2:63" s="65" customFormat="1" ht="12.75"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K19" s="64"/>
    </row>
    <row r="20" spans="2:63" s="65" customFormat="1" ht="12.75" customHeight="1" x14ac:dyDescent="0.35">
      <c r="B20" s="107"/>
      <c r="C20" s="56"/>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2.7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0"/>
      <c r="BK21" s="64"/>
    </row>
    <row r="22" spans="2:63" s="65" customFormat="1" ht="12.7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0"/>
      <c r="BK22" s="64"/>
    </row>
    <row r="23" spans="2:63" s="65" customFormat="1" ht="12.7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2.7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2.75" customHeight="1" x14ac:dyDescent="0.35">
      <c r="B25" s="107"/>
      <c r="C25"/>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K25" s="64"/>
    </row>
    <row r="26" spans="2:63" s="65" customFormat="1" ht="12.7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K26" s="64"/>
    </row>
    <row r="27" spans="2:63" s="65" customFormat="1" ht="12.7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K27" s="64"/>
    </row>
    <row r="28" spans="2:63" s="65" customFormat="1" ht="12.75"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2.7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2.7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2.7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2.7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2.7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2.75" customHeight="1" x14ac:dyDescent="0.35">
      <c r="C34" s="64"/>
      <c r="D34" s="64"/>
      <c r="E34" s="64"/>
      <c r="F34" s="64"/>
      <c r="G34" s="64"/>
      <c r="H34" s="64"/>
      <c r="I34" s="64"/>
      <c r="J34" s="64"/>
      <c r="K34" s="64"/>
      <c r="L34" s="64"/>
      <c r="M34" s="64"/>
      <c r="N34" s="64"/>
      <c r="O34" s="64"/>
      <c r="P34" s="64"/>
      <c r="Q34" s="64"/>
      <c r="R34" s="64"/>
      <c r="S34" s="64"/>
      <c r="T34" s="64"/>
      <c r="U34" s="64"/>
      <c r="V34" s="64"/>
      <c r="W34" s="64"/>
      <c r="X34" s="64"/>
      <c r="Y34" s="64"/>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2.75" customHeight="1" x14ac:dyDescent="0.35">
      <c r="C35" s="64"/>
      <c r="D35" s="64"/>
      <c r="E35" s="64"/>
      <c r="F35" s="64"/>
      <c r="G35" s="64"/>
      <c r="H35" s="64"/>
      <c r="I35" s="64"/>
      <c r="J35" s="64"/>
      <c r="K35" s="64"/>
      <c r="L35" s="64"/>
      <c r="M35" s="64"/>
      <c r="N35" s="64"/>
      <c r="O35" s="64"/>
      <c r="P35" s="64"/>
      <c r="Q35" s="64"/>
      <c r="R35" s="64"/>
      <c r="S35" s="64"/>
      <c r="T35" s="64"/>
      <c r="U35" s="64"/>
      <c r="V35" s="64"/>
      <c r="W35" s="64"/>
      <c r="X35" s="64"/>
      <c r="Y35" s="64"/>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2.75" customHeight="1" x14ac:dyDescent="0.35">
      <c r="C36" s="64"/>
      <c r="D36" s="64"/>
      <c r="E36" s="64"/>
      <c r="F36" s="64"/>
      <c r="G36" s="64"/>
      <c r="H36" s="64"/>
      <c r="I36" s="64"/>
      <c r="J36" s="64"/>
      <c r="K36" s="64"/>
      <c r="L36" s="64"/>
      <c r="M36" s="64"/>
      <c r="N36" s="64"/>
      <c r="O36" s="64"/>
      <c r="P36" s="64"/>
      <c r="Q36" s="64"/>
      <c r="R36" s="64"/>
      <c r="S36" s="64"/>
      <c r="T36" s="64"/>
      <c r="U36" s="64"/>
      <c r="V36" s="64"/>
      <c r="W36" s="64"/>
      <c r="X36" s="64"/>
      <c r="Y36" s="64"/>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2.75"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conditionalFormatting sqref="G13:G15">
    <cfRule type="colorScale" priority="1">
      <colorScale>
        <cfvo type="min"/>
        <cfvo type="max"/>
        <color theme="0"/>
        <color theme="0"/>
      </colorScale>
    </cfRule>
    <cfRule type="cellIs" dxfId="968" priority="2" stopIfTrue="1" operator="between">
      <formula>0.9</formula>
      <formula>1.05</formula>
    </cfRule>
    <cfRule type="cellIs" dxfId="967" priority="3" stopIfTrue="1" operator="between">
      <formula>0.7</formula>
      <formula>0.8999</formula>
    </cfRule>
    <cfRule type="cellIs" dxfId="966" priority="4" stopIfTrue="1" operator="between">
      <formula>0</formula>
      <formula>0.699</formula>
    </cfRule>
    <cfRule type="cellIs" dxfId="965" priority="5" stopIfTrue="1" operator="greaterThan">
      <formula>1.05</formula>
    </cfRule>
    <cfRule type="cellIs" dxfId="964" priority="6" stopIfTrue="1" operator="between">
      <formula>0.9</formula>
      <formula>1.05</formula>
    </cfRule>
    <cfRule type="cellIs" dxfId="963" priority="7" stopIfTrue="1" operator="between">
      <formula>0.7</formula>
      <formula>0.8999</formula>
    </cfRule>
    <cfRule type="cellIs" dxfId="962" priority="8" stopIfTrue="1" operator="between">
      <formula>0</formula>
      <formula>0.699</formula>
    </cfRule>
    <cfRule type="cellIs" dxfId="961" priority="9" stopIfTrue="1" operator="greaterThan">
      <formula>1.05</formula>
    </cfRule>
    <cfRule type="colorScale" priority="10">
      <colorScale>
        <cfvo type="min"/>
        <cfvo type="max"/>
        <color theme="0" tint="-4.9989318521683403E-2"/>
        <color theme="0" tint="-4.9989318521683403E-2"/>
      </colorScale>
    </cfRule>
  </conditionalFormatting>
  <conditionalFormatting sqref="H15">
    <cfRule type="colorScale" priority="67">
      <colorScale>
        <cfvo type="min"/>
        <cfvo type="max"/>
        <color theme="0"/>
        <color theme="0"/>
      </colorScale>
    </cfRule>
  </conditionalFormatting>
  <conditionalFormatting sqref="H13:I14 K13:L14 N13:O14">
    <cfRule type="colorScale" priority="150">
      <colorScale>
        <cfvo type="min"/>
        <cfvo type="max"/>
        <color theme="0"/>
        <color theme="0"/>
      </colorScale>
    </cfRule>
  </conditionalFormatting>
  <conditionalFormatting sqref="J13:J14">
    <cfRule type="cellIs" dxfId="960" priority="133" stopIfTrue="1" operator="between">
      <formula>0.9</formula>
      <formula>1.05</formula>
    </cfRule>
    <cfRule type="cellIs" dxfId="959" priority="134" stopIfTrue="1" operator="between">
      <formula>0.7</formula>
      <formula>0.8999</formula>
    </cfRule>
    <cfRule type="cellIs" dxfId="958" priority="135" stopIfTrue="1" operator="between">
      <formula>0</formula>
      <formula>0.699</formula>
    </cfRule>
    <cfRule type="cellIs" dxfId="957" priority="136" stopIfTrue="1" operator="greaterThan">
      <formula>1.05</formula>
    </cfRule>
    <cfRule type="cellIs" dxfId="956" priority="137" stopIfTrue="1" operator="between">
      <formula>0.9</formula>
      <formula>1.05</formula>
    </cfRule>
    <cfRule type="cellIs" dxfId="955" priority="138" stopIfTrue="1" operator="between">
      <formula>0.7</formula>
      <formula>0.8999</formula>
    </cfRule>
    <cfRule type="cellIs" dxfId="954" priority="139" stopIfTrue="1" operator="between">
      <formula>0</formula>
      <formula>0.699</formula>
    </cfRule>
    <cfRule type="cellIs" dxfId="953" priority="140" stopIfTrue="1" operator="greaterThan">
      <formula>1.05</formula>
    </cfRule>
    <cfRule type="colorScale" priority="132">
      <colorScale>
        <cfvo type="min"/>
        <cfvo type="max"/>
        <color theme="0"/>
        <color theme="0"/>
      </colorScale>
    </cfRule>
  </conditionalFormatting>
  <conditionalFormatting sqref="J15">
    <cfRule type="cellIs" dxfId="952" priority="144" stopIfTrue="1" operator="between">
      <formula>0</formula>
      <formula>0.699</formula>
    </cfRule>
    <cfRule type="cellIs" dxfId="951" priority="142" stopIfTrue="1" operator="between">
      <formula>0.9</formula>
      <formula>1.05</formula>
    </cfRule>
    <cfRule type="cellIs" dxfId="950" priority="149" stopIfTrue="1" operator="greaterThan">
      <formula>1.05</formula>
    </cfRule>
    <cfRule type="cellIs" dxfId="949" priority="148" stopIfTrue="1" operator="between">
      <formula>0</formula>
      <formula>0.699</formula>
    </cfRule>
    <cfRule type="cellIs" dxfId="948" priority="143" stopIfTrue="1" operator="between">
      <formula>0.7</formula>
      <formula>0.8999</formula>
    </cfRule>
    <cfRule type="cellIs" dxfId="947" priority="147" stopIfTrue="1" operator="between">
      <formula>0.7</formula>
      <formula>0.8999</formula>
    </cfRule>
    <cfRule type="cellIs" dxfId="946" priority="146" stopIfTrue="1" operator="between">
      <formula>0.9</formula>
      <formula>1.05</formula>
    </cfRule>
    <cfRule type="colorScale" priority="141">
      <colorScale>
        <cfvo type="min"/>
        <cfvo type="max"/>
        <color theme="0"/>
        <color theme="0"/>
      </colorScale>
    </cfRule>
    <cfRule type="cellIs" dxfId="945" priority="145" stopIfTrue="1" operator="greaterThan">
      <formula>1.05</formula>
    </cfRule>
  </conditionalFormatting>
  <conditionalFormatting sqref="M13:M14">
    <cfRule type="colorScale" priority="123">
      <colorScale>
        <cfvo type="min"/>
        <cfvo type="max"/>
        <color theme="0"/>
        <color theme="0"/>
      </colorScale>
    </cfRule>
    <cfRule type="cellIs" dxfId="944" priority="130" stopIfTrue="1" operator="between">
      <formula>0</formula>
      <formula>0.699</formula>
    </cfRule>
    <cfRule type="cellIs" dxfId="943" priority="124" stopIfTrue="1" operator="between">
      <formula>0.9</formula>
      <formula>1.05</formula>
    </cfRule>
    <cfRule type="cellIs" dxfId="942" priority="125" stopIfTrue="1" operator="between">
      <formula>0.7</formula>
      <formula>0.8999</formula>
    </cfRule>
    <cfRule type="cellIs" dxfId="941" priority="126" stopIfTrue="1" operator="between">
      <formula>0</formula>
      <formula>0.699</formula>
    </cfRule>
    <cfRule type="cellIs" dxfId="940" priority="127" stopIfTrue="1" operator="greaterThan">
      <formula>1.05</formula>
    </cfRule>
    <cfRule type="cellIs" dxfId="939" priority="128" stopIfTrue="1" operator="between">
      <formula>0.9</formula>
      <formula>1.05</formula>
    </cfRule>
    <cfRule type="cellIs" dxfId="938" priority="129" stopIfTrue="1" operator="between">
      <formula>0.7</formula>
      <formula>0.8999</formula>
    </cfRule>
    <cfRule type="cellIs" dxfId="937" priority="131" stopIfTrue="1" operator="greaterThan">
      <formula>1.05</formula>
    </cfRule>
  </conditionalFormatting>
  <conditionalFormatting sqref="M15">
    <cfRule type="cellIs" dxfId="936" priority="44" stopIfTrue="1" operator="greaterThan">
      <formula>1.05</formula>
    </cfRule>
    <cfRule type="cellIs" dxfId="935" priority="41" stopIfTrue="1" operator="between">
      <formula>0.9</formula>
      <formula>1.05</formula>
    </cfRule>
    <cfRule type="cellIs" dxfId="934" priority="42" stopIfTrue="1" operator="between">
      <formula>0.7</formula>
      <formula>0.8999</formula>
    </cfRule>
    <cfRule type="cellIs" dxfId="933" priority="43" stopIfTrue="1" operator="between">
      <formula>0</formula>
      <formula>0.699</formula>
    </cfRule>
    <cfRule type="cellIs" dxfId="932" priority="45" stopIfTrue="1" operator="between">
      <formula>0.9</formula>
      <formula>1.05</formula>
    </cfRule>
    <cfRule type="cellIs" dxfId="931" priority="46" stopIfTrue="1" operator="between">
      <formula>0.7</formula>
      <formula>0.8999</formula>
    </cfRule>
    <cfRule type="cellIs" dxfId="930" priority="47" stopIfTrue="1" operator="between">
      <formula>0</formula>
      <formula>0.699</formula>
    </cfRule>
    <cfRule type="cellIs" dxfId="929" priority="48" stopIfTrue="1" operator="greaterThan">
      <formula>1.05</formula>
    </cfRule>
    <cfRule type="colorScale" priority="40">
      <colorScale>
        <cfvo type="min"/>
        <cfvo type="max"/>
        <color theme="0"/>
        <color theme="0"/>
      </colorScale>
    </cfRule>
  </conditionalFormatting>
  <conditionalFormatting sqref="N15">
    <cfRule type="colorScale" priority="68">
      <colorScale>
        <cfvo type="min"/>
        <cfvo type="max"/>
        <color theme="0"/>
        <color theme="0"/>
      </colorScale>
    </cfRule>
  </conditionalFormatting>
  <conditionalFormatting sqref="P13:P14">
    <cfRule type="cellIs" dxfId="928" priority="116" stopIfTrue="1" operator="between">
      <formula>0.7</formula>
      <formula>0.8999</formula>
    </cfRule>
    <cfRule type="colorScale" priority="114">
      <colorScale>
        <cfvo type="min"/>
        <cfvo type="max"/>
        <color theme="0"/>
        <color theme="0"/>
      </colorScale>
    </cfRule>
    <cfRule type="cellIs" dxfId="927" priority="115" stopIfTrue="1" operator="between">
      <formula>0.9</formula>
      <formula>1.05</formula>
    </cfRule>
    <cfRule type="cellIs" dxfId="926" priority="122" stopIfTrue="1" operator="greaterThan">
      <formula>1.05</formula>
    </cfRule>
    <cfRule type="cellIs" dxfId="925" priority="117" stopIfTrue="1" operator="between">
      <formula>0</formula>
      <formula>0.699</formula>
    </cfRule>
    <cfRule type="cellIs" dxfId="924" priority="118" stopIfTrue="1" operator="greaterThan">
      <formula>1.05</formula>
    </cfRule>
    <cfRule type="cellIs" dxfId="923" priority="119" stopIfTrue="1" operator="between">
      <formula>0.9</formula>
      <formula>1.05</formula>
    </cfRule>
    <cfRule type="cellIs" dxfId="922" priority="120" stopIfTrue="1" operator="between">
      <formula>0.7</formula>
      <formula>0.8999</formula>
    </cfRule>
    <cfRule type="cellIs" dxfId="921" priority="121" stopIfTrue="1" operator="between">
      <formula>0</formula>
      <formula>0.699</formula>
    </cfRule>
  </conditionalFormatting>
  <conditionalFormatting sqref="P15">
    <cfRule type="cellIs" dxfId="920" priority="61" stopIfTrue="1" operator="between">
      <formula>0</formula>
      <formula>0.699</formula>
    </cfRule>
    <cfRule type="colorScale" priority="58">
      <colorScale>
        <cfvo type="min"/>
        <cfvo type="max"/>
        <color theme="0"/>
        <color theme="0"/>
      </colorScale>
    </cfRule>
    <cfRule type="cellIs" dxfId="919" priority="65" stopIfTrue="1" operator="between">
      <formula>0</formula>
      <formula>0.699</formula>
    </cfRule>
    <cfRule type="cellIs" dxfId="918" priority="64" stopIfTrue="1" operator="between">
      <formula>0.7</formula>
      <formula>0.8999</formula>
    </cfRule>
    <cfRule type="cellIs" dxfId="917" priority="63" stopIfTrue="1" operator="between">
      <formula>0.9</formula>
      <formula>1.05</formula>
    </cfRule>
    <cfRule type="cellIs" dxfId="916" priority="62" stopIfTrue="1" operator="greaterThan">
      <formula>1.05</formula>
    </cfRule>
    <cfRule type="cellIs" dxfId="915" priority="60" stopIfTrue="1" operator="between">
      <formula>0.7</formula>
      <formula>0.8999</formula>
    </cfRule>
    <cfRule type="cellIs" dxfId="914" priority="59" stopIfTrue="1" operator="between">
      <formula>0.9</formula>
      <formula>1.05</formula>
    </cfRule>
    <cfRule type="cellIs" dxfId="913" priority="66" stopIfTrue="1" operator="greaterThan">
      <formula>1.05</formula>
    </cfRule>
  </conditionalFormatting>
  <conditionalFormatting sqref="S13:S15">
    <cfRule type="colorScale" priority="31">
      <colorScale>
        <cfvo type="min"/>
        <cfvo type="max"/>
        <color theme="0"/>
        <color rgb="FFFFEF9C"/>
      </colorScale>
    </cfRule>
    <cfRule type="cellIs" dxfId="912" priority="32" stopIfTrue="1" operator="between">
      <formula>0.9</formula>
      <formula>1.05</formula>
    </cfRule>
    <cfRule type="cellIs" dxfId="911" priority="33" stopIfTrue="1" operator="between">
      <formula>0.7</formula>
      <formula>0.8999</formula>
    </cfRule>
    <cfRule type="cellIs" dxfId="910" priority="34" stopIfTrue="1" operator="between">
      <formula>0</formula>
      <formula>0.699</formula>
    </cfRule>
    <cfRule type="cellIs" dxfId="909" priority="35" stopIfTrue="1" operator="greaterThan">
      <formula>1.05</formula>
    </cfRule>
    <cfRule type="cellIs" dxfId="908" priority="36" stopIfTrue="1" operator="between">
      <formula>0.9</formula>
      <formula>1.05</formula>
    </cfRule>
    <cfRule type="cellIs" dxfId="907" priority="38" stopIfTrue="1" operator="between">
      <formula>0</formula>
      <formula>0.699</formula>
    </cfRule>
    <cfRule type="cellIs" dxfId="906" priority="39" stopIfTrue="1" operator="greaterThan">
      <formula>1.05</formula>
    </cfRule>
    <cfRule type="cellIs" dxfId="905" priority="37" stopIfTrue="1" operator="between">
      <formula>0.7</formula>
      <formula>0.8999</formula>
    </cfRule>
    <cfRule type="colorScale" priority="30">
      <colorScale>
        <cfvo type="min"/>
        <cfvo type="max"/>
        <color theme="0"/>
        <color theme="0"/>
      </colorScale>
    </cfRule>
  </conditionalFormatting>
  <dataValidations count="10">
    <dataValidation operator="equal" allowBlank="1" showErrorMessage="1" sqref="AK7">
      <formula1>0</formula1>
      <formula2>0</formula2>
    </dataValidation>
    <dataValidation type="list" operator="equal" allowBlank="1" showErrorMessage="1" sqref="AB13:AB37">
      <formula1>"Alcaldía Local,Central,Sectorial,"</formula1>
      <formula2>0</formula2>
    </dataValidation>
    <dataValidation type="list" operator="equal" allowBlank="1" showErrorMessage="1" sqref="AC13:AC37">
      <formula1>"Coeficiente,Índice o razón,Porcentaje,Tasa,Valor absoluto"</formula1>
      <formula2>0</formula2>
    </dataValidation>
    <dataValidation type="list" operator="equal" allowBlank="1" showErrorMessage="1" sqref="AD13:AD37">
      <formula1>"Diario,Semanal,Mensual,Bimestral ,Trimestral,Semestral ,Anual"</formula1>
      <formula2>0</formula2>
    </dataValidation>
    <dataValidation type="list" operator="equal" allowBlank="1" showErrorMessage="1" sqref="AE13:AE37">
      <formula1>"Alta ,Media ,Baja"</formula1>
      <formula2>0</formula2>
    </dataValidation>
    <dataValidation type="list" operator="equal" allowBlank="1" showErrorMessage="1" sqref="AI13:AI37">
      <formula1>"Gestión"</formula1>
      <formula2>0</formula2>
    </dataValidation>
    <dataValidation type="list" operator="equal" allowBlank="1" showErrorMessage="1" sqref="AJ13:AJ37">
      <formula1>",Distrital ,Dsitrital-Rural ,Distrital- Urbano,Entidad ,Localidad,UPZ,Departamental,Regional,Nacional"</formula1>
      <formula2>0</formula2>
    </dataValidation>
    <dataValidation type="list" operator="equal" allowBlank="1" showErrorMessage="1" sqref="AP16:AQ3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6:Z37">
      <formula1>"Eficacia,Eficiencia,Efectividad,"</formula1>
      <formula2>0</formula2>
    </dataValidation>
    <dataValidation type="list" operator="equal" allowBlank="1" showErrorMessage="1" sqref="AK16:AK37">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hyperlinks>
    <hyperlink ref="AX14" r:id="rId1"/>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-POA\OFICINA CONTROL DISCIPLINARIO\[MATRIZ  OCDI.xlsx]datos'!#REF!</xm:f>
          </x14:formula1>
          <xm:sqref>AM7:AT7 AK13:AK15 AO13:AO15</xm:sqref>
        </x14:dataValidation>
        <x14:dataValidation type="list" operator="equal" allowBlank="1" showErrorMessage="1">
          <x14:formula1>
            <xm:f>'C:\Users\luis.arias\Documents\VIGENCIA 2023\PLAN DE ACCION -POA\OFICINA CONTROL DISCIPLINARIO\[MATRIZ  OCDI.xlsx]datos'!#REF!</xm:f>
          </x14:formula1>
          <xm:sqref>AP13:AQ15</xm:sqref>
        </x14:dataValidation>
        <x14:dataValidation type="list" errorStyle="information" operator="equal" showInputMessage="1" showErrorMessage="1" prompt="Escoja el Proceso del Menú desplegable">
          <x14:formula1>
            <xm:f>'C:\Users\luis.arias\Documents\VIGENCIA 2023\PLAN DE ACCION -POA\OFICINA CONTROL DISCIPLINARIO\[MATRIZ  OCDI.xlsx]datos'!#REF!</xm:f>
          </x14:formula1>
          <xm:sqref>D7:Z7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topLeftCell="B1" zoomScale="70" zoomScaleNormal="70" workbookViewId="0">
      <selection activeCell="E17" sqref="E16:E17"/>
    </sheetView>
  </sheetViews>
  <sheetFormatPr baseColWidth="10" defaultColWidth="20.54296875" defaultRowHeight="12.75" customHeight="1" x14ac:dyDescent="0.35"/>
  <cols>
    <col min="1" max="1" width="4.7265625" customWidth="1"/>
    <col min="2" max="2" width="14.26953125" style="64" customWidth="1"/>
    <col min="3" max="3" width="43.26953125" style="64" customWidth="1"/>
    <col min="4" max="4" width="9.1796875" style="64" customWidth="1"/>
    <col min="5" max="5" width="8.453125" style="64" customWidth="1"/>
    <col min="6" max="6" width="9.54296875" style="64" customWidth="1"/>
    <col min="7" max="7" width="16.7265625" style="64" customWidth="1"/>
    <col min="8" max="8" width="9.54296875" style="64" customWidth="1"/>
    <col min="9" max="9" width="8" style="64" customWidth="1"/>
    <col min="10" max="10" width="16.5429687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54296875" style="64" customWidth="1"/>
    <col min="20" max="20" width="11" style="64" customWidth="1"/>
    <col min="21" max="21" width="17.81640625" style="64" customWidth="1"/>
    <col min="22" max="22" width="36.7265625" style="64" customWidth="1"/>
    <col min="23" max="23" width="26.1796875" style="64" customWidth="1"/>
    <col min="24" max="25" width="20.54296875" style="64" customWidth="1"/>
    <col min="26" max="26" width="20.54296875" style="65" customWidth="1"/>
    <col min="27" max="27" width="25.81640625" style="65" customWidth="1"/>
    <col min="28" max="36" width="20.54296875" style="65" customWidth="1"/>
    <col min="37" max="37" width="46.453125" style="65" customWidth="1"/>
    <col min="38" max="38" width="30.453125" style="65" customWidth="1"/>
    <col min="39" max="39" width="29.7265625" style="65" customWidth="1"/>
    <col min="40" max="40" width="53.1796875" style="65" customWidth="1"/>
    <col min="41" max="41" width="28.26953125" style="65" customWidth="1"/>
    <col min="42" max="42" width="20.54296875" style="65" customWidth="1"/>
    <col min="43" max="43" width="20" style="65" customWidth="1"/>
    <col min="44" max="46" width="20.54296875" style="65" customWidth="1"/>
    <col min="47" max="48" width="18.7265625" style="65" customWidth="1"/>
    <col min="49" max="49" width="38.7265625" style="65" customWidth="1"/>
    <col min="50" max="62" width="18.7265625" style="64" customWidth="1"/>
    <col min="63" max="251" width="20.54296875" style="64" customWidth="1"/>
  </cols>
  <sheetData>
    <row r="1" spans="2:251" ht="12.75" customHeight="1" thickBot="1" x14ac:dyDescent="0.4"/>
    <row r="2" spans="2:251" s="133" customFormat="1" ht="29" thickBot="1" x14ac:dyDescent="0.7">
      <c r="B2" s="1036"/>
      <c r="C2" s="943" t="s">
        <v>7</v>
      </c>
      <c r="D2" s="944"/>
      <c r="E2" s="944"/>
      <c r="F2" s="944"/>
      <c r="G2" s="944"/>
      <c r="H2" s="944"/>
      <c r="I2" s="944"/>
      <c r="J2" s="944"/>
      <c r="K2" s="944"/>
      <c r="L2" s="944"/>
      <c r="M2" s="944"/>
      <c r="N2" s="944"/>
      <c r="O2" s="944"/>
      <c r="P2" s="944"/>
      <c r="Q2" s="945"/>
      <c r="R2" s="1054" t="s">
        <v>8</v>
      </c>
      <c r="S2" s="1055"/>
      <c r="T2" s="1055"/>
      <c r="U2" s="1055"/>
      <c r="V2" s="1055"/>
      <c r="W2" s="1055"/>
      <c r="X2" s="1055"/>
      <c r="Y2" s="1055"/>
      <c r="Z2" s="1055"/>
      <c r="AA2" s="1055"/>
      <c r="AB2" s="1055"/>
      <c r="AC2" s="1055"/>
      <c r="AD2" s="1055"/>
      <c r="AE2" s="1055"/>
      <c r="AF2" s="1055"/>
      <c r="AG2" s="1055"/>
      <c r="AH2" s="1055"/>
      <c r="AI2" s="1056"/>
      <c r="AJ2" s="1063" t="s">
        <v>9</v>
      </c>
      <c r="AK2" s="1064"/>
      <c r="AL2" s="1064"/>
      <c r="AM2" s="1064"/>
      <c r="AN2" s="1064"/>
      <c r="AO2" s="1064"/>
      <c r="AP2" s="1064"/>
      <c r="AQ2" s="1064"/>
      <c r="AR2" s="1064"/>
      <c r="AS2" s="1064"/>
      <c r="AT2" s="1064"/>
      <c r="AU2" s="1065"/>
      <c r="AV2" s="1039" t="s">
        <v>10</v>
      </c>
      <c r="AW2" s="1040"/>
      <c r="AX2" s="1040"/>
      <c r="AY2" s="1040"/>
      <c r="AZ2" s="1040"/>
      <c r="BA2" s="1040"/>
      <c r="BB2" s="1040"/>
      <c r="BC2" s="1040"/>
      <c r="BD2" s="1040"/>
      <c r="BE2" s="1040"/>
      <c r="BF2" s="1040"/>
      <c r="BG2" s="1040"/>
      <c r="BH2" s="1040"/>
      <c r="BI2" s="1040"/>
      <c r="BJ2" s="1041"/>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132"/>
      <c r="DH2" s="132"/>
      <c r="DI2" s="132"/>
      <c r="DJ2" s="132"/>
      <c r="DK2" s="132"/>
      <c r="DL2" s="132"/>
      <c r="DM2" s="132"/>
      <c r="DN2" s="132"/>
      <c r="DO2" s="132"/>
      <c r="DP2" s="132"/>
      <c r="DQ2" s="132"/>
      <c r="DR2" s="132"/>
      <c r="DS2" s="132"/>
      <c r="DT2" s="132"/>
      <c r="DU2" s="132"/>
      <c r="DV2" s="132"/>
      <c r="DW2" s="132"/>
      <c r="DX2" s="132"/>
      <c r="DY2" s="132"/>
      <c r="DZ2" s="132"/>
      <c r="EA2" s="132"/>
      <c r="EB2" s="132"/>
      <c r="EC2" s="132"/>
      <c r="ED2" s="132"/>
      <c r="EE2" s="132"/>
      <c r="EF2" s="132"/>
      <c r="EG2" s="132"/>
      <c r="EH2" s="132"/>
      <c r="EI2" s="132"/>
      <c r="EJ2" s="132"/>
      <c r="EK2" s="132"/>
      <c r="EL2" s="132"/>
      <c r="EM2" s="132"/>
      <c r="EN2" s="132"/>
      <c r="EO2" s="132"/>
      <c r="EP2" s="132"/>
      <c r="EQ2" s="132"/>
      <c r="ER2" s="132"/>
      <c r="ES2" s="132"/>
      <c r="ET2" s="132"/>
      <c r="EU2" s="132"/>
      <c r="EV2" s="132"/>
      <c r="EW2" s="132"/>
      <c r="EX2" s="132"/>
      <c r="EY2" s="132"/>
      <c r="EZ2" s="132"/>
      <c r="FA2" s="132"/>
      <c r="FB2" s="132"/>
      <c r="FC2" s="132"/>
      <c r="FD2" s="132"/>
      <c r="FE2" s="132"/>
      <c r="FF2" s="132"/>
      <c r="FG2" s="132"/>
      <c r="FH2" s="132"/>
      <c r="FI2" s="132"/>
      <c r="FJ2" s="132"/>
      <c r="FK2" s="132"/>
      <c r="FL2" s="132"/>
      <c r="FM2" s="132"/>
      <c r="FN2" s="132"/>
      <c r="FO2" s="132"/>
      <c r="FP2" s="132"/>
      <c r="FQ2" s="132"/>
      <c r="FR2" s="132"/>
      <c r="FS2" s="132"/>
      <c r="FT2" s="132"/>
      <c r="FU2" s="132"/>
      <c r="FV2" s="132"/>
      <c r="FW2" s="132"/>
      <c r="FX2" s="132"/>
      <c r="FY2" s="132"/>
      <c r="FZ2" s="132"/>
      <c r="GA2" s="132"/>
      <c r="GB2" s="132"/>
      <c r="GC2" s="132"/>
      <c r="GD2" s="132"/>
      <c r="GE2" s="132"/>
      <c r="GF2" s="132"/>
      <c r="GG2" s="132"/>
      <c r="GH2" s="132"/>
      <c r="GI2" s="132"/>
      <c r="GJ2" s="132"/>
      <c r="GK2" s="132"/>
      <c r="GL2" s="132"/>
      <c r="GM2" s="132"/>
      <c r="GN2" s="132"/>
      <c r="GO2" s="132"/>
      <c r="GP2" s="132"/>
      <c r="GQ2" s="132"/>
      <c r="GR2" s="132"/>
      <c r="GS2" s="132"/>
      <c r="GT2" s="132"/>
      <c r="GU2" s="132"/>
      <c r="GV2" s="132"/>
      <c r="GW2" s="132"/>
      <c r="GX2" s="132"/>
      <c r="GY2" s="132"/>
      <c r="GZ2" s="132"/>
      <c r="HA2" s="132"/>
      <c r="HB2" s="132"/>
      <c r="HC2" s="132"/>
      <c r="HD2" s="132"/>
      <c r="HE2" s="132"/>
      <c r="HF2" s="132"/>
      <c r="HG2" s="132"/>
      <c r="HH2" s="132"/>
      <c r="HI2" s="132"/>
      <c r="HJ2" s="132"/>
      <c r="HK2" s="132"/>
      <c r="HL2" s="132"/>
      <c r="HM2" s="132"/>
      <c r="HN2" s="132"/>
      <c r="HO2" s="132"/>
      <c r="HP2" s="132"/>
      <c r="HQ2" s="132"/>
      <c r="HR2" s="132"/>
      <c r="HS2" s="132"/>
      <c r="HT2" s="132"/>
      <c r="HU2" s="132"/>
      <c r="HV2" s="132"/>
      <c r="HW2" s="132"/>
      <c r="HX2" s="132"/>
      <c r="HY2" s="132"/>
      <c r="HZ2" s="132"/>
      <c r="IA2" s="132"/>
      <c r="IB2" s="132"/>
      <c r="IC2" s="132"/>
      <c r="ID2" s="132"/>
      <c r="IE2" s="132"/>
      <c r="IF2" s="132"/>
      <c r="IG2" s="132"/>
      <c r="IH2" s="132"/>
      <c r="II2" s="132"/>
      <c r="IJ2" s="132"/>
      <c r="IK2" s="132"/>
      <c r="IL2" s="132"/>
      <c r="IM2" s="132"/>
      <c r="IN2" s="132"/>
      <c r="IO2" s="132"/>
      <c r="IP2" s="132"/>
      <c r="IQ2" s="132"/>
    </row>
    <row r="3" spans="2:251" s="133" customFormat="1" ht="12.75" customHeight="1" thickBot="1" x14ac:dyDescent="0.7">
      <c r="B3" s="1037"/>
      <c r="C3" s="982"/>
      <c r="D3" s="983"/>
      <c r="E3" s="983"/>
      <c r="F3" s="983"/>
      <c r="G3" s="983"/>
      <c r="H3" s="983"/>
      <c r="I3" s="983"/>
      <c r="J3" s="983"/>
      <c r="K3" s="983"/>
      <c r="L3" s="983"/>
      <c r="M3" s="983"/>
      <c r="N3" s="983"/>
      <c r="O3" s="983"/>
      <c r="P3" s="983"/>
      <c r="Q3" s="984"/>
      <c r="R3" s="1057"/>
      <c r="S3" s="1058"/>
      <c r="T3" s="1058"/>
      <c r="U3" s="1058"/>
      <c r="V3" s="1058"/>
      <c r="W3" s="1058"/>
      <c r="X3" s="1058"/>
      <c r="Y3" s="1058"/>
      <c r="Z3" s="1058"/>
      <c r="AA3" s="1058"/>
      <c r="AB3" s="1058"/>
      <c r="AC3" s="1058"/>
      <c r="AD3" s="1058"/>
      <c r="AE3" s="1058"/>
      <c r="AF3" s="1058"/>
      <c r="AG3" s="1058"/>
      <c r="AH3" s="1058"/>
      <c r="AI3" s="1059"/>
      <c r="AJ3" s="1063" t="s">
        <v>11</v>
      </c>
      <c r="AK3" s="1064"/>
      <c r="AL3" s="1064"/>
      <c r="AM3" s="1064"/>
      <c r="AN3" s="1064"/>
      <c r="AO3" s="1064"/>
      <c r="AP3" s="1064"/>
      <c r="AQ3" s="1064"/>
      <c r="AR3" s="1064"/>
      <c r="AS3" s="1064"/>
      <c r="AT3" s="1064"/>
      <c r="AU3" s="1065"/>
      <c r="AV3" s="1042">
        <v>3</v>
      </c>
      <c r="AW3" s="1043"/>
      <c r="AX3" s="1043"/>
      <c r="AY3" s="1043"/>
      <c r="AZ3" s="1043"/>
      <c r="BA3" s="1043"/>
      <c r="BB3" s="1043"/>
      <c r="BC3" s="1043"/>
      <c r="BD3" s="1043"/>
      <c r="BE3" s="1043"/>
      <c r="BF3" s="1043"/>
      <c r="BG3" s="1043"/>
      <c r="BH3" s="1043"/>
      <c r="BI3" s="1043"/>
      <c r="BJ3" s="1044"/>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c r="DX3" s="132"/>
      <c r="DY3" s="132"/>
      <c r="DZ3" s="132"/>
      <c r="EA3" s="132"/>
      <c r="EB3" s="132"/>
      <c r="EC3" s="132"/>
      <c r="ED3" s="132"/>
      <c r="EE3" s="132"/>
      <c r="EF3" s="132"/>
      <c r="EG3" s="132"/>
      <c r="EH3" s="132"/>
      <c r="EI3" s="132"/>
      <c r="EJ3" s="132"/>
      <c r="EK3" s="132"/>
      <c r="EL3" s="132"/>
      <c r="EM3" s="132"/>
      <c r="EN3" s="132"/>
      <c r="EO3" s="132"/>
      <c r="EP3" s="132"/>
      <c r="EQ3" s="132"/>
      <c r="ER3" s="132"/>
      <c r="ES3" s="132"/>
      <c r="ET3" s="132"/>
      <c r="EU3" s="132"/>
      <c r="EV3" s="132"/>
      <c r="EW3" s="132"/>
      <c r="EX3" s="132"/>
      <c r="EY3" s="132"/>
      <c r="EZ3" s="132"/>
      <c r="FA3" s="132"/>
      <c r="FB3" s="132"/>
      <c r="FC3" s="132"/>
      <c r="FD3" s="132"/>
      <c r="FE3" s="132"/>
      <c r="FF3" s="132"/>
      <c r="FG3" s="132"/>
      <c r="FH3" s="132"/>
      <c r="FI3" s="132"/>
      <c r="FJ3" s="132"/>
      <c r="FK3" s="132"/>
      <c r="FL3" s="132"/>
      <c r="FM3" s="132"/>
      <c r="FN3" s="132"/>
      <c r="FO3" s="132"/>
      <c r="FP3" s="132"/>
      <c r="FQ3" s="132"/>
      <c r="FR3" s="132"/>
      <c r="FS3" s="132"/>
      <c r="FT3" s="132"/>
      <c r="FU3" s="132"/>
      <c r="FV3" s="132"/>
      <c r="FW3" s="132"/>
      <c r="FX3" s="132"/>
      <c r="FY3" s="132"/>
      <c r="FZ3" s="132"/>
      <c r="GA3" s="132"/>
      <c r="GB3" s="132"/>
      <c r="GC3" s="132"/>
      <c r="GD3" s="132"/>
      <c r="GE3" s="132"/>
      <c r="GF3" s="132"/>
      <c r="GG3" s="132"/>
      <c r="GH3" s="132"/>
      <c r="GI3" s="132"/>
      <c r="GJ3" s="132"/>
      <c r="GK3" s="132"/>
      <c r="GL3" s="132"/>
      <c r="GM3" s="132"/>
      <c r="GN3" s="132"/>
      <c r="GO3" s="132"/>
      <c r="GP3" s="132"/>
      <c r="GQ3" s="132"/>
      <c r="GR3" s="132"/>
      <c r="GS3" s="132"/>
      <c r="GT3" s="132"/>
      <c r="GU3" s="132"/>
      <c r="GV3" s="132"/>
      <c r="GW3" s="132"/>
      <c r="GX3" s="132"/>
      <c r="GY3" s="132"/>
      <c r="GZ3" s="132"/>
      <c r="HA3" s="132"/>
      <c r="HB3" s="132"/>
      <c r="HC3" s="132"/>
      <c r="HD3" s="132"/>
      <c r="HE3" s="132"/>
      <c r="HF3" s="132"/>
      <c r="HG3" s="132"/>
      <c r="HH3" s="132"/>
      <c r="HI3" s="132"/>
      <c r="HJ3" s="132"/>
      <c r="HK3" s="132"/>
      <c r="HL3" s="132"/>
      <c r="HM3" s="132"/>
      <c r="HN3" s="132"/>
      <c r="HO3" s="132"/>
      <c r="HP3" s="132"/>
      <c r="HQ3" s="132"/>
      <c r="HR3" s="132"/>
      <c r="HS3" s="132"/>
      <c r="HT3" s="132"/>
      <c r="HU3" s="132"/>
      <c r="HV3" s="132"/>
      <c r="HW3" s="132"/>
      <c r="HX3" s="132"/>
      <c r="HY3" s="132"/>
      <c r="HZ3" s="132"/>
      <c r="IA3" s="132"/>
      <c r="IB3" s="132"/>
      <c r="IC3" s="132"/>
      <c r="ID3" s="132"/>
      <c r="IE3" s="132"/>
      <c r="IF3" s="132"/>
      <c r="IG3" s="132"/>
      <c r="IH3" s="132"/>
      <c r="II3" s="132"/>
      <c r="IJ3" s="132"/>
      <c r="IK3" s="132"/>
      <c r="IL3" s="132"/>
      <c r="IM3" s="132"/>
      <c r="IN3" s="132"/>
      <c r="IO3" s="132"/>
      <c r="IP3" s="132"/>
      <c r="IQ3" s="132"/>
    </row>
    <row r="4" spans="2:251" s="133" customFormat="1" ht="18" customHeight="1" thickBot="1" x14ac:dyDescent="0.7">
      <c r="B4" s="1037"/>
      <c r="C4" s="946"/>
      <c r="D4" s="947"/>
      <c r="E4" s="947"/>
      <c r="F4" s="947"/>
      <c r="G4" s="947"/>
      <c r="H4" s="947"/>
      <c r="I4" s="947"/>
      <c r="J4" s="947"/>
      <c r="K4" s="947"/>
      <c r="L4" s="947"/>
      <c r="M4" s="947"/>
      <c r="N4" s="947"/>
      <c r="O4" s="947"/>
      <c r="P4" s="947"/>
      <c r="Q4" s="948"/>
      <c r="R4" s="1060"/>
      <c r="S4" s="1061"/>
      <c r="T4" s="1061"/>
      <c r="U4" s="1061"/>
      <c r="V4" s="1061"/>
      <c r="W4" s="1061"/>
      <c r="X4" s="1061"/>
      <c r="Y4" s="1061"/>
      <c r="Z4" s="1061"/>
      <c r="AA4" s="1061"/>
      <c r="AB4" s="1061"/>
      <c r="AC4" s="1061"/>
      <c r="AD4" s="1061"/>
      <c r="AE4" s="1061"/>
      <c r="AF4" s="1061"/>
      <c r="AG4" s="1061"/>
      <c r="AH4" s="1061"/>
      <c r="AI4" s="1062"/>
      <c r="AJ4" s="1063" t="s">
        <v>12</v>
      </c>
      <c r="AK4" s="1064"/>
      <c r="AL4" s="1064"/>
      <c r="AM4" s="1064"/>
      <c r="AN4" s="1064"/>
      <c r="AO4" s="1064"/>
      <c r="AP4" s="1064"/>
      <c r="AQ4" s="1064"/>
      <c r="AR4" s="1064"/>
      <c r="AS4" s="1064"/>
      <c r="AT4" s="1064"/>
      <c r="AU4" s="1065"/>
      <c r="AV4" s="1045">
        <v>42741</v>
      </c>
      <c r="AW4" s="1046"/>
      <c r="AX4" s="1046"/>
      <c r="AY4" s="1046"/>
      <c r="AZ4" s="1046"/>
      <c r="BA4" s="1046"/>
      <c r="BB4" s="1046"/>
      <c r="BC4" s="1046"/>
      <c r="BD4" s="1046"/>
      <c r="BE4" s="1046"/>
      <c r="BF4" s="1046"/>
      <c r="BG4" s="1046"/>
      <c r="BH4" s="1046"/>
      <c r="BI4" s="1046"/>
      <c r="BJ4" s="1047"/>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row>
    <row r="5" spans="2:251" s="133" customFormat="1" ht="28.5" x14ac:dyDescent="0.65">
      <c r="B5" s="1037"/>
      <c r="C5" s="943" t="s">
        <v>13</v>
      </c>
      <c r="D5" s="944"/>
      <c r="E5" s="944"/>
      <c r="F5" s="944"/>
      <c r="G5" s="944"/>
      <c r="H5" s="944"/>
      <c r="I5" s="944"/>
      <c r="J5" s="944"/>
      <c r="K5" s="944"/>
      <c r="L5" s="944"/>
      <c r="M5" s="944"/>
      <c r="N5" s="944"/>
      <c r="O5" s="944"/>
      <c r="P5" s="944"/>
      <c r="Q5" s="945"/>
      <c r="R5" s="1054" t="s">
        <v>14</v>
      </c>
      <c r="S5" s="1055"/>
      <c r="T5" s="1055"/>
      <c r="U5" s="1055"/>
      <c r="V5" s="1055"/>
      <c r="W5" s="1055"/>
      <c r="X5" s="1055"/>
      <c r="Y5" s="1055"/>
      <c r="Z5" s="1055"/>
      <c r="AA5" s="1055"/>
      <c r="AB5" s="1055"/>
      <c r="AC5" s="1055"/>
      <c r="AD5" s="1055"/>
      <c r="AE5" s="1055"/>
      <c r="AF5" s="1055"/>
      <c r="AG5" s="1055"/>
      <c r="AH5" s="1055"/>
      <c r="AI5" s="1056"/>
      <c r="AJ5" s="1066" t="s">
        <v>15</v>
      </c>
      <c r="AK5" s="1067"/>
      <c r="AL5" s="1067"/>
      <c r="AM5" s="1067"/>
      <c r="AN5" s="1067"/>
      <c r="AO5" s="1067"/>
      <c r="AP5" s="1067"/>
      <c r="AQ5" s="1067"/>
      <c r="AR5" s="1067"/>
      <c r="AS5" s="1067"/>
      <c r="AT5" s="1067"/>
      <c r="AU5" s="1068"/>
      <c r="AV5" s="1048" t="s">
        <v>16</v>
      </c>
      <c r="AW5" s="1049"/>
      <c r="AX5" s="1049"/>
      <c r="AY5" s="1049"/>
      <c r="AZ5" s="1049"/>
      <c r="BA5" s="1049"/>
      <c r="BB5" s="1049"/>
      <c r="BC5" s="1049"/>
      <c r="BD5" s="1049"/>
      <c r="BE5" s="1049"/>
      <c r="BF5" s="1049"/>
      <c r="BG5" s="1049"/>
      <c r="BH5" s="1049"/>
      <c r="BI5" s="1049"/>
      <c r="BJ5" s="1050"/>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row>
    <row r="6" spans="2:251" s="133" customFormat="1" ht="12.75" customHeight="1" thickBot="1" x14ac:dyDescent="0.7">
      <c r="B6" s="1038"/>
      <c r="C6" s="946"/>
      <c r="D6" s="947"/>
      <c r="E6" s="947"/>
      <c r="F6" s="947"/>
      <c r="G6" s="947"/>
      <c r="H6" s="947"/>
      <c r="I6" s="947"/>
      <c r="J6" s="947"/>
      <c r="K6" s="947"/>
      <c r="L6" s="947"/>
      <c r="M6" s="947"/>
      <c r="N6" s="947"/>
      <c r="O6" s="947"/>
      <c r="P6" s="947"/>
      <c r="Q6" s="948"/>
      <c r="R6" s="1060"/>
      <c r="S6" s="1061"/>
      <c r="T6" s="1061"/>
      <c r="U6" s="1061"/>
      <c r="V6" s="1061"/>
      <c r="W6" s="1061"/>
      <c r="X6" s="1061"/>
      <c r="Y6" s="1061"/>
      <c r="Z6" s="1061"/>
      <c r="AA6" s="1061"/>
      <c r="AB6" s="1061"/>
      <c r="AC6" s="1061"/>
      <c r="AD6" s="1061"/>
      <c r="AE6" s="1061"/>
      <c r="AF6" s="1061"/>
      <c r="AG6" s="1061"/>
      <c r="AH6" s="1061"/>
      <c r="AI6" s="1062"/>
      <c r="AJ6" s="1069"/>
      <c r="AK6" s="1070"/>
      <c r="AL6" s="1070"/>
      <c r="AM6" s="1070"/>
      <c r="AN6" s="1070"/>
      <c r="AO6" s="1070"/>
      <c r="AP6" s="1070"/>
      <c r="AQ6" s="1070"/>
      <c r="AR6" s="1070"/>
      <c r="AS6" s="1070"/>
      <c r="AT6" s="1070"/>
      <c r="AU6" s="1071"/>
      <c r="AV6" s="1051"/>
      <c r="AW6" s="1052"/>
      <c r="AX6" s="1052"/>
      <c r="AY6" s="1052"/>
      <c r="AZ6" s="1052"/>
      <c r="BA6" s="1052"/>
      <c r="BB6" s="1052"/>
      <c r="BC6" s="1052"/>
      <c r="BD6" s="1052"/>
      <c r="BE6" s="1052"/>
      <c r="BF6" s="1052"/>
      <c r="BG6" s="1052"/>
      <c r="BH6" s="1052"/>
      <c r="BI6" s="1052"/>
      <c r="BJ6" s="1053"/>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row>
    <row r="7" spans="2:251" s="56" customFormat="1" ht="36" customHeight="1" x14ac:dyDescent="0.35">
      <c r="B7" s="979" t="s">
        <v>17</v>
      </c>
      <c r="C7" s="980"/>
      <c r="D7" s="981" t="s">
        <v>370</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t="s">
        <v>371</v>
      </c>
      <c r="AD7" s="953"/>
      <c r="AE7" s="953"/>
      <c r="AF7" s="953"/>
      <c r="AG7" s="953"/>
      <c r="AH7" s="953"/>
      <c r="AI7" s="953"/>
      <c r="AJ7" s="953"/>
      <c r="AK7" s="952" t="s">
        <v>21</v>
      </c>
      <c r="AL7" s="952"/>
      <c r="AM7" s="949" t="s">
        <v>22</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251" s="56" customFormat="1" ht="49.15" customHeight="1" x14ac:dyDescent="0.35">
      <c r="B8" s="988" t="s">
        <v>23</v>
      </c>
      <c r="C8" s="989"/>
      <c r="D8" s="974" t="s">
        <v>372</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1074">
        <v>44911</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251" s="56" customFormat="1" ht="27.75" customHeight="1" x14ac:dyDescent="0.35">
      <c r="B9" s="990"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251" s="191" customFormat="1" ht="25.5" customHeight="1" x14ac:dyDescent="0.35">
      <c r="B10" s="935"/>
      <c r="C10" s="928"/>
      <c r="D10" s="928"/>
      <c r="E10" s="928" t="s">
        <v>28</v>
      </c>
      <c r="F10" s="928"/>
      <c r="G10" s="928"/>
      <c r="H10" s="928"/>
      <c r="I10" s="928"/>
      <c r="J10" s="928"/>
      <c r="K10" s="928"/>
      <c r="L10" s="928"/>
      <c r="M10" s="928"/>
      <c r="N10" s="928"/>
      <c r="O10" s="928"/>
      <c r="P10" s="928"/>
      <c r="Q10" s="928"/>
      <c r="R10" s="928"/>
      <c r="S10" s="928"/>
      <c r="T10" s="928"/>
      <c r="U10" s="928" t="s">
        <v>29</v>
      </c>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1072"/>
      <c r="AV10" s="1072"/>
      <c r="AW10" s="1072"/>
      <c r="AX10" s="1072"/>
      <c r="AY10" s="1072"/>
      <c r="AZ10" s="1072"/>
      <c r="BA10" s="1072"/>
      <c r="BB10" s="1072"/>
      <c r="BC10" s="1072"/>
      <c r="BD10" s="1072"/>
      <c r="BE10" s="1072"/>
      <c r="BF10" s="1072"/>
      <c r="BG10" s="1072"/>
      <c r="BH10" s="1072"/>
      <c r="BI10" s="1072"/>
      <c r="BJ10" s="1073"/>
    </row>
    <row r="11" spans="2:251" s="157" customFormat="1" ht="39"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932" t="s">
        <v>52</v>
      </c>
      <c r="AL11" s="933"/>
      <c r="AM11" s="933"/>
      <c r="AN11" s="933"/>
      <c r="AO11" s="933"/>
      <c r="AP11" s="933"/>
      <c r="AQ11" s="934"/>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251" s="157" customFormat="1" ht="51.7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SUM(T13:T17)</f>
        <v>0.30664375000000005</v>
      </c>
      <c r="U12" s="929"/>
      <c r="V12" s="929"/>
      <c r="W12" s="929"/>
      <c r="X12" s="159" t="s">
        <v>63</v>
      </c>
      <c r="Y12" s="159" t="s">
        <v>64</v>
      </c>
      <c r="Z12" s="1035"/>
      <c r="AA12" s="929"/>
      <c r="AB12" s="929"/>
      <c r="AC12" s="929"/>
      <c r="AD12" s="929"/>
      <c r="AE12" s="928"/>
      <c r="AF12" s="160" t="s">
        <v>65</v>
      </c>
      <c r="AG12" s="160" t="s">
        <v>66</v>
      </c>
      <c r="AH12" s="161" t="s">
        <v>67</v>
      </c>
      <c r="AI12" s="928"/>
      <c r="AJ12" s="929"/>
      <c r="AK12" s="176" t="s">
        <v>68</v>
      </c>
      <c r="AL12" s="176" t="s">
        <v>69</v>
      </c>
      <c r="AM12" s="176" t="s">
        <v>70</v>
      </c>
      <c r="AN12" s="176" t="s">
        <v>174</v>
      </c>
      <c r="AO12" s="176" t="s">
        <v>71</v>
      </c>
      <c r="AP12" s="176" t="s">
        <v>72</v>
      </c>
      <c r="AQ12" s="176"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251" s="191" customFormat="1" ht="151.5" customHeight="1" x14ac:dyDescent="0.35">
      <c r="B13" s="660">
        <v>1</v>
      </c>
      <c r="C13" s="49" t="s">
        <v>373</v>
      </c>
      <c r="D13" s="50">
        <v>0.25</v>
      </c>
      <c r="E13" s="567">
        <v>0.5</v>
      </c>
      <c r="F13" s="71">
        <v>0.5</v>
      </c>
      <c r="G13" s="52">
        <f t="shared" ref="G13:G17" si="0">IF((IF(ISERROR(F13/E13),0,(F13/E13)))&gt;1,1,(IF(ISERROR(F13/E13),0,(F13/E13))))</f>
        <v>1</v>
      </c>
      <c r="H13" s="204">
        <v>0.2</v>
      </c>
      <c r="I13" s="71"/>
      <c r="J13" s="52">
        <f t="shared" ref="J13:J17" si="1">IF((IF(ISERROR(I13/H13),0,(I13/H13)))&gt;1,1,(IF(ISERROR(I13/H13),0,(I13/H13))))</f>
        <v>0</v>
      </c>
      <c r="K13" s="204">
        <v>0.2</v>
      </c>
      <c r="L13" s="71"/>
      <c r="M13" s="52">
        <f t="shared" ref="M13:M17" si="2">IF((IF(ISERROR(L13/K13),0,(L13/K13)))&gt;1,1,(IF(ISERROR(L13/K13),0,(L13/K13))))</f>
        <v>0</v>
      </c>
      <c r="N13" s="204">
        <v>0.1</v>
      </c>
      <c r="O13" s="71"/>
      <c r="P13" s="52">
        <f t="shared" ref="P13:P17" si="3">IF((IF(ISERROR(O13/N13),0,(O13/N13)))&gt;1,1,(IF(ISERROR(O13/N13),0,(O13/N13))))</f>
        <v>0</v>
      </c>
      <c r="Q13" s="565">
        <f t="shared" ref="Q13:R16" si="4">SUM(E13,H13,K13,N13)</f>
        <v>0.99999999999999989</v>
      </c>
      <c r="R13" s="189">
        <f t="shared" si="4"/>
        <v>0.5</v>
      </c>
      <c r="S13" s="52">
        <f t="shared" ref="S13" si="5">IF((IF(ISERROR(R13/Q13),0,(R13/Q13)))&gt;1,1,(IF(ISERROR(R13/Q13),0,(R13/Q13))))</f>
        <v>0.5</v>
      </c>
      <c r="T13" s="196">
        <f t="shared" ref="T13" si="6">S13*D13</f>
        <v>0.125</v>
      </c>
      <c r="U13" s="49" t="s">
        <v>374</v>
      </c>
      <c r="V13" s="49" t="s">
        <v>375</v>
      </c>
      <c r="W13" s="52" t="s">
        <v>376</v>
      </c>
      <c r="X13" s="52" t="s">
        <v>377</v>
      </c>
      <c r="Y13" s="52" t="s">
        <v>378</v>
      </c>
      <c r="Z13" s="52" t="s">
        <v>181</v>
      </c>
      <c r="AA13" s="190" t="s">
        <v>379</v>
      </c>
      <c r="AB13" s="134" t="s">
        <v>141</v>
      </c>
      <c r="AC13" s="134" t="s">
        <v>178</v>
      </c>
      <c r="AD13" s="134" t="s">
        <v>110</v>
      </c>
      <c r="AE13" s="135" t="s">
        <v>210</v>
      </c>
      <c r="AF13" s="48">
        <v>2</v>
      </c>
      <c r="AG13" s="48">
        <v>2022</v>
      </c>
      <c r="AH13" s="48" t="s">
        <v>110</v>
      </c>
      <c r="AI13" s="135" t="s">
        <v>92</v>
      </c>
      <c r="AJ13" s="134" t="s">
        <v>132</v>
      </c>
      <c r="AK13" s="134" t="s">
        <v>380</v>
      </c>
      <c r="AL13" s="134" t="s">
        <v>381</v>
      </c>
      <c r="AM13" s="134" t="s">
        <v>382</v>
      </c>
      <c r="AN13" s="134" t="s">
        <v>383</v>
      </c>
      <c r="AO13" s="134" t="s">
        <v>384</v>
      </c>
      <c r="AP13" s="134" t="s">
        <v>382</v>
      </c>
      <c r="AQ13" s="134" t="s">
        <v>382</v>
      </c>
      <c r="AR13" s="134" t="s">
        <v>385</v>
      </c>
      <c r="AS13" s="134" t="s">
        <v>382</v>
      </c>
      <c r="AT13" s="134" t="s">
        <v>385</v>
      </c>
      <c r="AU13" s="136">
        <f>E13</f>
        <v>0.5</v>
      </c>
      <c r="AV13" s="671">
        <v>0.5</v>
      </c>
      <c r="AW13" s="662" t="s">
        <v>386</v>
      </c>
      <c r="AX13" s="663" t="s">
        <v>387</v>
      </c>
      <c r="AY13" s="136">
        <f>H13</f>
        <v>0.2</v>
      </c>
      <c r="AZ13" s="664"/>
      <c r="BA13" s="665"/>
      <c r="BB13" s="665"/>
      <c r="BC13" s="136">
        <f>K13</f>
        <v>0.2</v>
      </c>
      <c r="BD13" s="661"/>
      <c r="BE13" s="663"/>
      <c r="BF13" s="663"/>
      <c r="BG13" s="136">
        <f>N13</f>
        <v>0.1</v>
      </c>
      <c r="BH13" s="664"/>
      <c r="BI13" s="666"/>
      <c r="BJ13" s="667"/>
    </row>
    <row r="14" spans="2:251" s="191" customFormat="1" ht="124.5" customHeight="1" x14ac:dyDescent="0.35">
      <c r="B14" s="187">
        <v>2</v>
      </c>
      <c r="C14" s="49" t="s">
        <v>388</v>
      </c>
      <c r="D14" s="50">
        <v>0.25</v>
      </c>
      <c r="E14" s="568">
        <v>0.3</v>
      </c>
      <c r="F14" s="71">
        <v>0.3</v>
      </c>
      <c r="G14" s="52">
        <f t="shared" si="0"/>
        <v>1</v>
      </c>
      <c r="H14" s="71">
        <v>0.2</v>
      </c>
      <c r="I14" s="71"/>
      <c r="J14" s="52">
        <f t="shared" si="1"/>
        <v>0</v>
      </c>
      <c r="K14" s="71">
        <v>0.25</v>
      </c>
      <c r="L14" s="71"/>
      <c r="M14" s="52">
        <f t="shared" si="2"/>
        <v>0</v>
      </c>
      <c r="N14" s="71">
        <v>0.25</v>
      </c>
      <c r="O14" s="71"/>
      <c r="P14" s="52">
        <f t="shared" si="3"/>
        <v>0</v>
      </c>
      <c r="Q14" s="565">
        <f t="shared" si="4"/>
        <v>1</v>
      </c>
      <c r="R14" s="189">
        <f t="shared" si="4"/>
        <v>0.3</v>
      </c>
      <c r="S14" s="52">
        <f>IF((IF(ISERROR(R14/Q14),0,(R14/Q14)))&gt;1,1,(IF(ISERROR(R14/Q14),0,(R14/Q14))))</f>
        <v>0.3</v>
      </c>
      <c r="T14" s="196">
        <f>S14*D14</f>
        <v>7.4999999999999997E-2</v>
      </c>
      <c r="U14" s="49" t="s">
        <v>389</v>
      </c>
      <c r="V14" s="49" t="s">
        <v>390</v>
      </c>
      <c r="W14" s="52" t="s">
        <v>391</v>
      </c>
      <c r="X14" s="52" t="s">
        <v>392</v>
      </c>
      <c r="Y14" s="52" t="s">
        <v>393</v>
      </c>
      <c r="Z14" s="52" t="s">
        <v>181</v>
      </c>
      <c r="AA14" s="190" t="s">
        <v>379</v>
      </c>
      <c r="AB14" s="52" t="s">
        <v>141</v>
      </c>
      <c r="AC14" s="52" t="s">
        <v>178</v>
      </c>
      <c r="AD14" s="52" t="s">
        <v>110</v>
      </c>
      <c r="AE14" s="52" t="s">
        <v>210</v>
      </c>
      <c r="AF14" s="134">
        <v>4</v>
      </c>
      <c r="AG14" s="134">
        <v>2022</v>
      </c>
      <c r="AH14" s="48" t="s">
        <v>110</v>
      </c>
      <c r="AI14" s="134" t="s">
        <v>92</v>
      </c>
      <c r="AJ14" s="134" t="s">
        <v>132</v>
      </c>
      <c r="AK14" s="134" t="s">
        <v>380</v>
      </c>
      <c r="AL14" s="134" t="s">
        <v>394</v>
      </c>
      <c r="AM14" s="134" t="s">
        <v>395</v>
      </c>
      <c r="AN14" s="134" t="s">
        <v>396</v>
      </c>
      <c r="AO14" s="134" t="s">
        <v>384</v>
      </c>
      <c r="AP14" s="134" t="s">
        <v>382</v>
      </c>
      <c r="AQ14" s="134" t="s">
        <v>382</v>
      </c>
      <c r="AR14" s="134" t="s">
        <v>385</v>
      </c>
      <c r="AS14" s="134" t="s">
        <v>382</v>
      </c>
      <c r="AT14" s="79" t="s">
        <v>397</v>
      </c>
      <c r="AU14" s="136">
        <f>E14</f>
        <v>0.3</v>
      </c>
      <c r="AV14" s="671">
        <v>0.3</v>
      </c>
      <c r="AW14" s="662" t="s">
        <v>398</v>
      </c>
      <c r="AX14" s="663" t="s">
        <v>399</v>
      </c>
      <c r="AY14" s="136">
        <f>H14</f>
        <v>0.2</v>
      </c>
      <c r="AZ14" s="83"/>
      <c r="BA14" s="84"/>
      <c r="BB14" s="84"/>
      <c r="BC14" s="136">
        <f>K14</f>
        <v>0.25</v>
      </c>
      <c r="BD14" s="85"/>
      <c r="BE14" s="92"/>
      <c r="BF14" s="86"/>
      <c r="BG14" s="136">
        <f>N14</f>
        <v>0.25</v>
      </c>
      <c r="BH14" s="83"/>
      <c r="BI14" s="87"/>
      <c r="BJ14" s="86"/>
    </row>
    <row r="15" spans="2:251" s="191" customFormat="1" ht="132.75" customHeight="1" x14ac:dyDescent="0.35">
      <c r="B15" s="187">
        <v>3</v>
      </c>
      <c r="C15" s="49" t="s">
        <v>400</v>
      </c>
      <c r="D15" s="50">
        <v>0.1</v>
      </c>
      <c r="E15" s="568">
        <v>0.1</v>
      </c>
      <c r="F15" s="71">
        <v>0.1</v>
      </c>
      <c r="G15" s="52">
        <f t="shared" si="0"/>
        <v>1</v>
      </c>
      <c r="H15" s="71">
        <v>0.4</v>
      </c>
      <c r="I15" s="71"/>
      <c r="J15" s="52">
        <f t="shared" si="1"/>
        <v>0</v>
      </c>
      <c r="K15" s="71">
        <v>0.25</v>
      </c>
      <c r="L15" s="71"/>
      <c r="M15" s="52">
        <f t="shared" si="2"/>
        <v>0</v>
      </c>
      <c r="N15" s="71">
        <v>0.25</v>
      </c>
      <c r="O15" s="71"/>
      <c r="P15" s="52">
        <f t="shared" si="3"/>
        <v>0</v>
      </c>
      <c r="Q15" s="565">
        <f t="shared" si="4"/>
        <v>1</v>
      </c>
      <c r="R15" s="189">
        <f t="shared" si="4"/>
        <v>0.1</v>
      </c>
      <c r="S15" s="52">
        <f>IF((IF(ISERROR(R15/Q15),0,(R15/Q15)))&gt;1,1,(IF(ISERROR(R15/Q15),0,(R15/Q15))))</f>
        <v>0.1</v>
      </c>
      <c r="T15" s="196">
        <f>S15*D15</f>
        <v>1.0000000000000002E-2</v>
      </c>
      <c r="U15" s="49" t="s">
        <v>401</v>
      </c>
      <c r="V15" s="49" t="s">
        <v>402</v>
      </c>
      <c r="W15" s="49" t="s">
        <v>403</v>
      </c>
      <c r="X15" s="52" t="s">
        <v>404</v>
      </c>
      <c r="Y15" s="53" t="s">
        <v>95</v>
      </c>
      <c r="Z15" s="52" t="s">
        <v>181</v>
      </c>
      <c r="AA15" s="52" t="s">
        <v>405</v>
      </c>
      <c r="AB15" s="52" t="s">
        <v>141</v>
      </c>
      <c r="AC15" s="52" t="s">
        <v>88</v>
      </c>
      <c r="AD15" s="52" t="s">
        <v>89</v>
      </c>
      <c r="AE15" s="52" t="s">
        <v>210</v>
      </c>
      <c r="AF15" s="134">
        <v>5</v>
      </c>
      <c r="AG15" s="134">
        <v>2022</v>
      </c>
      <c r="AH15" s="48" t="s">
        <v>406</v>
      </c>
      <c r="AI15" s="134" t="s">
        <v>92</v>
      </c>
      <c r="AJ15" s="134" t="s">
        <v>132</v>
      </c>
      <c r="AK15" s="134" t="s">
        <v>380</v>
      </c>
      <c r="AL15" s="134" t="s">
        <v>382</v>
      </c>
      <c r="AM15" s="134" t="s">
        <v>382</v>
      </c>
      <c r="AN15" s="134" t="s">
        <v>396</v>
      </c>
      <c r="AO15" s="134" t="s">
        <v>382</v>
      </c>
      <c r="AP15" s="134" t="s">
        <v>407</v>
      </c>
      <c r="AQ15" s="134" t="s">
        <v>382</v>
      </c>
      <c r="AR15" s="134" t="s">
        <v>385</v>
      </c>
      <c r="AS15" s="134" t="s">
        <v>382</v>
      </c>
      <c r="AT15" s="79" t="s">
        <v>397</v>
      </c>
      <c r="AU15" s="136">
        <f>E15</f>
        <v>0.1</v>
      </c>
      <c r="AV15" s="671">
        <v>0.1</v>
      </c>
      <c r="AW15" s="662" t="s">
        <v>408</v>
      </c>
      <c r="AX15" s="663" t="s">
        <v>409</v>
      </c>
      <c r="AY15" s="136">
        <f>H15</f>
        <v>0.4</v>
      </c>
      <c r="AZ15" s="83"/>
      <c r="BA15" s="84"/>
      <c r="BB15" s="84"/>
      <c r="BC15" s="136">
        <f>K15</f>
        <v>0.25</v>
      </c>
      <c r="BD15" s="85"/>
      <c r="BE15" s="92"/>
      <c r="BF15" s="86"/>
      <c r="BG15" s="136">
        <f>N15</f>
        <v>0.25</v>
      </c>
      <c r="BH15" s="83"/>
      <c r="BI15" s="87"/>
      <c r="BJ15" s="86"/>
    </row>
    <row r="16" spans="2:251" s="191" customFormat="1" ht="120.75" customHeight="1" x14ac:dyDescent="0.35">
      <c r="B16" s="187">
        <v>4</v>
      </c>
      <c r="C16" s="49" t="s">
        <v>410</v>
      </c>
      <c r="D16" s="50">
        <v>0.15</v>
      </c>
      <c r="E16" s="568">
        <v>0.25</v>
      </c>
      <c r="F16" s="71">
        <v>0.25</v>
      </c>
      <c r="G16" s="52">
        <f t="shared" si="0"/>
        <v>1</v>
      </c>
      <c r="H16" s="71">
        <v>0.25</v>
      </c>
      <c r="I16" s="71"/>
      <c r="J16" s="52">
        <f t="shared" si="1"/>
        <v>0</v>
      </c>
      <c r="K16" s="71">
        <v>0.25</v>
      </c>
      <c r="L16" s="71"/>
      <c r="M16" s="52">
        <f t="shared" si="2"/>
        <v>0</v>
      </c>
      <c r="N16" s="71">
        <v>0.25</v>
      </c>
      <c r="O16" s="71"/>
      <c r="P16" s="52">
        <f t="shared" si="3"/>
        <v>0</v>
      </c>
      <c r="Q16" s="565">
        <f t="shared" si="4"/>
        <v>1</v>
      </c>
      <c r="R16" s="558">
        <f t="shared" si="4"/>
        <v>0.25</v>
      </c>
      <c r="S16" s="52">
        <f>IF((IF(ISERROR(R16/Q16),0,(R16/Q16)))&gt;1,1,(IF(ISERROR(R16/Q16),0,(R16/Q16))))</f>
        <v>0.25</v>
      </c>
      <c r="T16" s="196">
        <f>S16*D16</f>
        <v>3.7499999999999999E-2</v>
      </c>
      <c r="U16" s="49" t="s">
        <v>411</v>
      </c>
      <c r="V16" s="188" t="s">
        <v>410</v>
      </c>
      <c r="W16" s="52" t="s">
        <v>412</v>
      </c>
      <c r="X16" s="53" t="s">
        <v>413</v>
      </c>
      <c r="Y16" s="53" t="s">
        <v>414</v>
      </c>
      <c r="Z16" s="52" t="s">
        <v>181</v>
      </c>
      <c r="AA16" s="53" t="s">
        <v>415</v>
      </c>
      <c r="AB16" s="53" t="s">
        <v>141</v>
      </c>
      <c r="AC16" s="52" t="s">
        <v>178</v>
      </c>
      <c r="AD16" s="52" t="s">
        <v>209</v>
      </c>
      <c r="AE16" s="52" t="s">
        <v>210</v>
      </c>
      <c r="AF16" s="134">
        <v>22</v>
      </c>
      <c r="AG16" s="134">
        <v>2022</v>
      </c>
      <c r="AH16" s="48" t="s">
        <v>406</v>
      </c>
      <c r="AI16" s="134" t="s">
        <v>92</v>
      </c>
      <c r="AJ16" s="134" t="s">
        <v>416</v>
      </c>
      <c r="AK16" s="134" t="s">
        <v>380</v>
      </c>
      <c r="AL16" s="134" t="s">
        <v>382</v>
      </c>
      <c r="AM16" s="134" t="s">
        <v>382</v>
      </c>
      <c r="AN16" s="134" t="s">
        <v>417</v>
      </c>
      <c r="AO16" s="134" t="s">
        <v>382</v>
      </c>
      <c r="AP16" s="134" t="s">
        <v>98</v>
      </c>
      <c r="AQ16" s="134" t="s">
        <v>99</v>
      </c>
      <c r="AR16" s="134" t="s">
        <v>385</v>
      </c>
      <c r="AS16" s="134" t="s">
        <v>382</v>
      </c>
      <c r="AT16" s="79" t="s">
        <v>397</v>
      </c>
      <c r="AU16" s="136">
        <f>E16</f>
        <v>0.25</v>
      </c>
      <c r="AV16" s="671">
        <v>0.25</v>
      </c>
      <c r="AW16" s="662" t="s">
        <v>418</v>
      </c>
      <c r="AX16" s="663" t="s">
        <v>419</v>
      </c>
      <c r="AY16" s="136">
        <f>H16</f>
        <v>0.25</v>
      </c>
      <c r="AZ16" s="83"/>
      <c r="BA16" s="84"/>
      <c r="BB16" s="84"/>
      <c r="BC16" s="136">
        <f>K16</f>
        <v>0.25</v>
      </c>
      <c r="BD16" s="85"/>
      <c r="BE16" s="92"/>
      <c r="BF16" s="86"/>
      <c r="BG16" s="136">
        <f>N16</f>
        <v>0.25</v>
      </c>
      <c r="BH16" s="83"/>
      <c r="BI16" s="87"/>
      <c r="BJ16" s="86"/>
    </row>
    <row r="17" spans="2:63" s="191" customFormat="1" ht="117.75" customHeight="1" x14ac:dyDescent="0.35">
      <c r="B17" s="187">
        <v>5</v>
      </c>
      <c r="C17" s="49" t="s">
        <v>420</v>
      </c>
      <c r="D17" s="50">
        <v>0.25</v>
      </c>
      <c r="E17" s="568">
        <v>0.94</v>
      </c>
      <c r="F17" s="574">
        <v>0.94630000000000003</v>
      </c>
      <c r="G17" s="52">
        <f t="shared" si="0"/>
        <v>1</v>
      </c>
      <c r="H17" s="71">
        <v>0.06</v>
      </c>
      <c r="I17" s="194"/>
      <c r="J17" s="52">
        <f t="shared" si="1"/>
        <v>0</v>
      </c>
      <c r="K17" s="71">
        <v>0</v>
      </c>
      <c r="L17" s="194"/>
      <c r="M17" s="52">
        <f t="shared" si="2"/>
        <v>0</v>
      </c>
      <c r="N17" s="71">
        <v>0</v>
      </c>
      <c r="O17" s="194"/>
      <c r="P17" s="52">
        <f t="shared" si="3"/>
        <v>0</v>
      </c>
      <c r="Q17" s="565">
        <f>SUM(E17,H17,K17,N17)</f>
        <v>1</v>
      </c>
      <c r="R17" s="238">
        <f>(SUM(F17,I17,L17,O17))/4</f>
        <v>0.23657500000000001</v>
      </c>
      <c r="S17" s="18">
        <f>IF(ISERROR(R17/Q17),"",(R17/Q17))</f>
        <v>0.23657500000000001</v>
      </c>
      <c r="T17" s="27">
        <f>S17*D17</f>
        <v>5.9143750000000002E-2</v>
      </c>
      <c r="U17" s="137" t="s">
        <v>421</v>
      </c>
      <c r="V17" s="205" t="s">
        <v>422</v>
      </c>
      <c r="W17" s="52" t="s">
        <v>421</v>
      </c>
      <c r="X17" s="53" t="s">
        <v>421</v>
      </c>
      <c r="Y17" s="138" t="s">
        <v>423</v>
      </c>
      <c r="Z17" s="52" t="s">
        <v>424</v>
      </c>
      <c r="AA17" s="53" t="s">
        <v>425</v>
      </c>
      <c r="AB17" s="53" t="s">
        <v>141</v>
      </c>
      <c r="AC17" s="52" t="s">
        <v>178</v>
      </c>
      <c r="AD17" s="52" t="s">
        <v>209</v>
      </c>
      <c r="AE17" s="52" t="s">
        <v>90</v>
      </c>
      <c r="AF17" s="139">
        <v>2402000000</v>
      </c>
      <c r="AG17" s="134">
        <v>2022</v>
      </c>
      <c r="AH17" s="48" t="s">
        <v>110</v>
      </c>
      <c r="AI17" s="134" t="s">
        <v>92</v>
      </c>
      <c r="AJ17" s="134" t="s">
        <v>132</v>
      </c>
      <c r="AK17" s="134" t="s">
        <v>380</v>
      </c>
      <c r="AL17" s="134" t="s">
        <v>382</v>
      </c>
      <c r="AM17" s="134" t="s">
        <v>382</v>
      </c>
      <c r="AN17" s="134" t="s">
        <v>426</v>
      </c>
      <c r="AO17" s="134" t="s">
        <v>382</v>
      </c>
      <c r="AP17" s="134" t="s">
        <v>213</v>
      </c>
      <c r="AQ17" s="134" t="s">
        <v>214</v>
      </c>
      <c r="AR17" s="134" t="s">
        <v>385</v>
      </c>
      <c r="AS17" s="134" t="s">
        <v>382</v>
      </c>
      <c r="AT17" s="79" t="s">
        <v>397</v>
      </c>
      <c r="AU17" s="136">
        <f>E17</f>
        <v>0.94</v>
      </c>
      <c r="AV17" s="80">
        <v>0.94630000000000003</v>
      </c>
      <c r="AW17" s="560" t="s">
        <v>427</v>
      </c>
      <c r="AX17" s="560" t="s">
        <v>428</v>
      </c>
      <c r="AY17" s="136">
        <f>H17</f>
        <v>0.06</v>
      </c>
      <c r="AZ17" s="81"/>
      <c r="BA17" s="81"/>
      <c r="BB17" s="81"/>
      <c r="BC17" s="136">
        <f>K17</f>
        <v>0</v>
      </c>
      <c r="BD17" s="81"/>
      <c r="BE17" s="81"/>
      <c r="BF17" s="81"/>
      <c r="BG17" s="136">
        <v>0</v>
      </c>
      <c r="BH17" s="81"/>
      <c r="BI17" s="81"/>
      <c r="BJ17" s="81"/>
      <c r="BK17" s="186"/>
    </row>
    <row r="18" spans="2:63" s="65" customFormat="1" ht="11.65" customHeight="1" x14ac:dyDescent="0.35">
      <c r="B18" s="107"/>
      <c r="C18" s="56"/>
      <c r="D18" s="109">
        <f>SUM(D13:D17)</f>
        <v>1</v>
      </c>
      <c r="E18" s="56"/>
      <c r="F18" s="56"/>
      <c r="G18" s="56"/>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0"/>
      <c r="BF18" s="65">
        <f>12+4+2+6+6+11+4+1+5+2+5+5+8+5</f>
        <v>76</v>
      </c>
      <c r="BK18" s="64"/>
    </row>
    <row r="19" spans="2:63" s="65" customFormat="1" ht="11.65"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0"/>
      <c r="BK19" s="64"/>
    </row>
    <row r="20" spans="2:63" s="65" customFormat="1" ht="11.65" customHeight="1" x14ac:dyDescent="0.35">
      <c r="B20" s="107"/>
      <c r="C20" s="111"/>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1.65"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2"/>
      <c r="BK21" s="64"/>
    </row>
    <row r="22" spans="2:63" s="65" customFormat="1" ht="11.65"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0"/>
      <c r="BK22" s="64"/>
    </row>
    <row r="23" spans="2:63" s="65" customFormat="1" ht="11.65"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1.65"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1.6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E25" s="110"/>
      <c r="BK25" s="64"/>
    </row>
    <row r="26" spans="2:63" s="65" customFormat="1" ht="11.65" customHeight="1" x14ac:dyDescent="0.35">
      <c r="B26" s="107"/>
      <c r="C26" s="5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E26" s="110"/>
      <c r="BK26" s="64"/>
    </row>
    <row r="27" spans="2:63" s="65" customFormat="1" ht="14.15" customHeight="1" x14ac:dyDescent="0.35">
      <c r="B27" s="107"/>
      <c r="C27" s="56"/>
      <c r="D27" s="109"/>
      <c r="E27" s="56"/>
      <c r="F27" s="56"/>
      <c r="G27" s="56"/>
      <c r="H27" s="56"/>
      <c r="I27" s="56"/>
      <c r="J27" s="56"/>
      <c r="K27" s="56"/>
      <c r="L27" s="56"/>
      <c r="M27" s="56"/>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E27" s="110"/>
      <c r="BK27" s="64"/>
    </row>
    <row r="28" spans="2:63" s="65" customFormat="1" ht="11.65" customHeight="1" x14ac:dyDescent="0.35">
      <c r="B28" s="107"/>
      <c r="C28"/>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1.65"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65"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1.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1.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2.65"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2.65"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1.65" customHeight="1" x14ac:dyDescent="0.35">
      <c r="B35" s="107"/>
      <c r="C35" s="56"/>
      <c r="D35" s="109"/>
      <c r="E35" s="56"/>
      <c r="F35" s="56"/>
      <c r="G35" s="56"/>
      <c r="H35" s="56"/>
      <c r="I35" s="56"/>
      <c r="J35" s="56"/>
      <c r="K35" s="56"/>
      <c r="L35" s="56"/>
      <c r="M35" s="56"/>
      <c r="N35" s="56"/>
      <c r="O35" s="56"/>
      <c r="P35" s="56"/>
      <c r="Q35" s="56"/>
      <c r="R35" s="56"/>
      <c r="S35" s="56"/>
      <c r="T35" s="56"/>
      <c r="U35" s="56"/>
      <c r="V35" s="56"/>
      <c r="W35" s="56"/>
      <c r="X35" s="56"/>
      <c r="Y35" s="56"/>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1.65" customHeight="1" x14ac:dyDescent="0.35">
      <c r="B36" s="107"/>
      <c r="C36" s="56"/>
      <c r="D36" s="109"/>
      <c r="E36" s="56"/>
      <c r="F36" s="56"/>
      <c r="G36" s="56"/>
      <c r="H36" s="56"/>
      <c r="I36" s="56"/>
      <c r="J36" s="56"/>
      <c r="K36" s="56"/>
      <c r="L36" s="56"/>
      <c r="M36" s="56"/>
      <c r="N36" s="56"/>
      <c r="O36" s="56"/>
      <c r="P36" s="56"/>
      <c r="Q36" s="56"/>
      <c r="R36" s="56"/>
      <c r="S36" s="56"/>
      <c r="T36" s="56"/>
      <c r="U36" s="56"/>
      <c r="V36" s="56"/>
      <c r="W36" s="56"/>
      <c r="X36" s="56"/>
      <c r="Y36" s="56"/>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4.15"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1.65" customHeight="1" x14ac:dyDescent="0.35">
      <c r="C38" s="64"/>
      <c r="D38" s="64"/>
      <c r="E38" s="64"/>
      <c r="F38" s="64"/>
      <c r="G38" s="64"/>
      <c r="H38" s="64"/>
      <c r="I38" s="64"/>
      <c r="J38" s="64"/>
      <c r="K38" s="64"/>
      <c r="L38" s="64"/>
      <c r="M38" s="64"/>
      <c r="N38" s="64"/>
      <c r="O38" s="64"/>
      <c r="P38" s="64"/>
      <c r="Q38" s="64"/>
      <c r="R38" s="64"/>
      <c r="S38" s="64"/>
      <c r="T38" s="64"/>
      <c r="U38" s="64"/>
      <c r="V38" s="64"/>
      <c r="W38" s="64"/>
      <c r="X38" s="64"/>
      <c r="Y38" s="64"/>
      <c r="Z38" s="107"/>
      <c r="AA38" s="64"/>
      <c r="AB38" s="56"/>
      <c r="AC38" s="56"/>
      <c r="AD38" s="56"/>
      <c r="AE38" s="56"/>
      <c r="AF38" s="64"/>
      <c r="AG38" s="64"/>
      <c r="AH38" s="64"/>
      <c r="AI38" s="56"/>
      <c r="AJ38" s="56"/>
      <c r="AK38" s="56"/>
      <c r="AL38" s="64"/>
      <c r="AM38" s="64"/>
      <c r="AN38" s="64"/>
      <c r="AO38" s="64"/>
      <c r="AP38" s="56"/>
      <c r="AQ38" s="56"/>
      <c r="AR38" s="64"/>
      <c r="AS38" s="64"/>
      <c r="AT38" s="64"/>
      <c r="BK38" s="64"/>
    </row>
    <row r="39" spans="2:63" s="65" customFormat="1" ht="11.65" customHeight="1" x14ac:dyDescent="0.35">
      <c r="C39" s="64"/>
      <c r="D39" s="64"/>
      <c r="E39" s="64"/>
      <c r="F39" s="64"/>
      <c r="G39" s="64"/>
      <c r="H39" s="64"/>
      <c r="I39" s="64"/>
      <c r="J39" s="64"/>
      <c r="K39" s="64"/>
      <c r="L39" s="64"/>
      <c r="M39" s="64"/>
      <c r="N39" s="64"/>
      <c r="O39" s="64"/>
      <c r="P39" s="64"/>
      <c r="Q39" s="64"/>
      <c r="R39" s="64"/>
      <c r="S39" s="64"/>
      <c r="T39" s="64"/>
      <c r="U39" s="64"/>
      <c r="V39" s="64"/>
      <c r="W39" s="64"/>
      <c r="X39" s="64"/>
      <c r="Y39" s="64"/>
      <c r="Z39" s="107"/>
      <c r="AA39" s="64"/>
      <c r="AB39" s="56"/>
      <c r="AC39" s="56"/>
      <c r="AD39" s="56"/>
      <c r="AE39" s="56"/>
      <c r="AF39" s="64"/>
      <c r="AG39" s="64"/>
      <c r="AH39" s="64"/>
      <c r="AI39" s="56"/>
      <c r="AJ39" s="56"/>
      <c r="AK39" s="56"/>
      <c r="AL39" s="64"/>
      <c r="AM39" s="64"/>
      <c r="AN39" s="64"/>
      <c r="AO39" s="64"/>
      <c r="AP39" s="56"/>
      <c r="AQ39" s="56"/>
      <c r="AR39" s="64"/>
      <c r="AS39" s="64"/>
      <c r="AT39" s="64"/>
      <c r="BK39" s="64"/>
    </row>
    <row r="40" spans="2:63" s="65" customFormat="1" ht="11.65" customHeight="1" x14ac:dyDescent="0.35">
      <c r="C40" s="64"/>
      <c r="D40" s="64"/>
      <c r="E40" s="64"/>
      <c r="F40" s="64"/>
      <c r="G40" s="64"/>
      <c r="H40" s="64"/>
      <c r="I40" s="64"/>
      <c r="J40" s="64"/>
      <c r="K40" s="64"/>
      <c r="L40" s="64"/>
      <c r="M40" s="64"/>
      <c r="N40" s="64"/>
      <c r="O40" s="64"/>
      <c r="P40" s="64"/>
      <c r="Q40" s="64"/>
      <c r="R40" s="64"/>
      <c r="S40" s="64"/>
      <c r="T40" s="64"/>
      <c r="U40" s="64"/>
      <c r="V40" s="64"/>
      <c r="W40" s="64"/>
      <c r="X40" s="64"/>
      <c r="Y40" s="64"/>
      <c r="Z40" s="107"/>
      <c r="AA40" s="64"/>
      <c r="AB40" s="56"/>
      <c r="AC40" s="56"/>
      <c r="AD40" s="56"/>
      <c r="AE40" s="56"/>
      <c r="AF40" s="64"/>
      <c r="AG40" s="64"/>
      <c r="AH40" s="64"/>
      <c r="AI40" s="56"/>
      <c r="AJ40" s="56"/>
      <c r="AK40" s="56"/>
      <c r="AL40" s="64"/>
      <c r="AM40" s="64"/>
      <c r="AN40" s="64"/>
      <c r="AO40" s="64"/>
      <c r="AP40" s="56"/>
      <c r="AQ40" s="56"/>
      <c r="AR40" s="64"/>
      <c r="AS40" s="64"/>
      <c r="AT40" s="64"/>
      <c r="BK40" s="64"/>
    </row>
  </sheetData>
  <sheetProtection selectLockedCells="1" selectUnlockedCells="1"/>
  <dataConsolidate/>
  <mergeCells count="58">
    <mergeCell ref="AM7:AT7"/>
    <mergeCell ref="AU7:BJ8"/>
    <mergeCell ref="B8:C8"/>
    <mergeCell ref="D8:AL8"/>
    <mergeCell ref="AN8:AT8"/>
    <mergeCell ref="B7:C7"/>
    <mergeCell ref="D7:Z7"/>
    <mergeCell ref="AA7:AB7"/>
    <mergeCell ref="AC7:AJ7"/>
    <mergeCell ref="AK7:AL7"/>
    <mergeCell ref="X11:Y11"/>
    <mergeCell ref="B11:B12"/>
    <mergeCell ref="C11:C12"/>
    <mergeCell ref="D11:D12"/>
    <mergeCell ref="E11:G11"/>
    <mergeCell ref="H11:J11"/>
    <mergeCell ref="K11:M11"/>
    <mergeCell ref="B9:AT9"/>
    <mergeCell ref="AU9:BJ9"/>
    <mergeCell ref="N11:P11"/>
    <mergeCell ref="Q11:S11"/>
    <mergeCell ref="U11:U12"/>
    <mergeCell ref="AI11:AI12"/>
    <mergeCell ref="V11:V12"/>
    <mergeCell ref="B10:D10"/>
    <mergeCell ref="E10:T10"/>
    <mergeCell ref="U10:AT10"/>
    <mergeCell ref="AU10:BJ10"/>
    <mergeCell ref="AF11:AH11"/>
    <mergeCell ref="W11:W12"/>
    <mergeCell ref="AJ11:AJ12"/>
    <mergeCell ref="AK11:AQ11"/>
    <mergeCell ref="AR11:AR12"/>
    <mergeCell ref="AS11:AS12"/>
    <mergeCell ref="Z11:Z12"/>
    <mergeCell ref="AA11:AA12"/>
    <mergeCell ref="AB11:AB12"/>
    <mergeCell ref="AC11:AC12"/>
    <mergeCell ref="AD11:AD12"/>
    <mergeCell ref="AE11:AE12"/>
    <mergeCell ref="AT11:AT12"/>
    <mergeCell ref="AU11:AX11"/>
    <mergeCell ref="AY11:BB11"/>
    <mergeCell ref="BC11:BF11"/>
    <mergeCell ref="BG11:BJ11"/>
    <mergeCell ref="B2:B6"/>
    <mergeCell ref="AV2:BJ2"/>
    <mergeCell ref="AV3:BJ3"/>
    <mergeCell ref="AV4:BJ4"/>
    <mergeCell ref="AV5:BJ6"/>
    <mergeCell ref="C2:Q4"/>
    <mergeCell ref="C5:Q6"/>
    <mergeCell ref="R2:AI4"/>
    <mergeCell ref="AJ2:AU2"/>
    <mergeCell ref="AJ3:AU3"/>
    <mergeCell ref="AJ4:AU4"/>
    <mergeCell ref="R5:AI6"/>
    <mergeCell ref="AJ5:AU6"/>
  </mergeCells>
  <conditionalFormatting sqref="G13:G17">
    <cfRule type="cellIs" dxfId="904" priority="382" stopIfTrue="1" operator="greaterThan">
      <formula>1.05</formula>
    </cfRule>
    <cfRule type="cellIs" dxfId="903" priority="385" stopIfTrue="1" operator="between">
      <formula>0</formula>
      <formula>0.699</formula>
    </cfRule>
    <cfRule type="colorScale" priority="378">
      <colorScale>
        <cfvo type="min"/>
        <cfvo type="max"/>
        <color theme="0"/>
        <color theme="0"/>
      </colorScale>
    </cfRule>
    <cfRule type="cellIs" dxfId="902" priority="379" stopIfTrue="1" operator="between">
      <formula>0.9</formula>
      <formula>1.05</formula>
    </cfRule>
    <cfRule type="cellIs" dxfId="901" priority="380" stopIfTrue="1" operator="between">
      <formula>0.7</formula>
      <formula>0.8999</formula>
    </cfRule>
    <cfRule type="cellIs" dxfId="900" priority="381" stopIfTrue="1" operator="between">
      <formula>0</formula>
      <formula>0.699</formula>
    </cfRule>
    <cfRule type="cellIs" dxfId="899" priority="386" stopIfTrue="1" operator="greaterThan">
      <formula>1.05</formula>
    </cfRule>
    <cfRule type="cellIs" dxfId="898" priority="383" stopIfTrue="1" operator="between">
      <formula>0.9</formula>
      <formula>1.05</formula>
    </cfRule>
    <cfRule type="cellIs" dxfId="897" priority="384" stopIfTrue="1" operator="between">
      <formula>0.7</formula>
      <formula>0.8999</formula>
    </cfRule>
  </conditionalFormatting>
  <conditionalFormatting sqref="H13:I17 K13:L17 N13:O17 Q13:R16 Q17">
    <cfRule type="colorScale" priority="396">
      <colorScale>
        <cfvo type="min"/>
        <cfvo type="max"/>
        <color theme="0" tint="-4.9989318521683403E-2"/>
        <color theme="0" tint="-4.9989318521683403E-2"/>
      </colorScale>
    </cfRule>
  </conditionalFormatting>
  <conditionalFormatting sqref="J13:J17">
    <cfRule type="cellIs" dxfId="896" priority="412" stopIfTrue="1" operator="greaterThan">
      <formula>1.05</formula>
    </cfRule>
    <cfRule type="colorScale" priority="404">
      <colorScale>
        <cfvo type="min"/>
        <cfvo type="max"/>
        <color theme="0"/>
        <color theme="0"/>
      </colorScale>
    </cfRule>
    <cfRule type="cellIs" dxfId="895" priority="405" stopIfTrue="1" operator="between">
      <formula>0.9</formula>
      <formula>1.05</formula>
    </cfRule>
    <cfRule type="cellIs" dxfId="894" priority="406" stopIfTrue="1" operator="between">
      <formula>0.7</formula>
      <formula>0.8999</formula>
    </cfRule>
    <cfRule type="cellIs" dxfId="893" priority="407" stopIfTrue="1" operator="between">
      <formula>0</formula>
      <formula>0.699</formula>
    </cfRule>
    <cfRule type="cellIs" dxfId="892" priority="408" stopIfTrue="1" operator="greaterThan">
      <formula>1.05</formula>
    </cfRule>
    <cfRule type="cellIs" dxfId="891" priority="409" stopIfTrue="1" operator="between">
      <formula>0.9</formula>
      <formula>1.05</formula>
    </cfRule>
    <cfRule type="cellIs" dxfId="890" priority="410" stopIfTrue="1" operator="between">
      <formula>0.7</formula>
      <formula>0.8999</formula>
    </cfRule>
    <cfRule type="cellIs" dxfId="889" priority="411" stopIfTrue="1" operator="between">
      <formula>0</formula>
      <formula>0.699</formula>
    </cfRule>
  </conditionalFormatting>
  <conditionalFormatting sqref="M13:M17">
    <cfRule type="cellIs" dxfId="888" priority="430" stopIfTrue="1" operator="greaterThan">
      <formula>1.05</formula>
    </cfRule>
    <cfRule type="cellIs" dxfId="887" priority="429" stopIfTrue="1" operator="between">
      <formula>0</formula>
      <formula>0.699</formula>
    </cfRule>
    <cfRule type="cellIs" dxfId="886" priority="428" stopIfTrue="1" operator="between">
      <formula>0.7</formula>
      <formula>0.8999</formula>
    </cfRule>
    <cfRule type="cellIs" dxfId="885" priority="427" stopIfTrue="1" operator="between">
      <formula>0.9</formula>
      <formula>1.05</formula>
    </cfRule>
    <cfRule type="cellIs" dxfId="884" priority="426" stopIfTrue="1" operator="greaterThan">
      <formula>1.05</formula>
    </cfRule>
    <cfRule type="cellIs" dxfId="883" priority="425" stopIfTrue="1" operator="between">
      <formula>0</formula>
      <formula>0.699</formula>
    </cfRule>
    <cfRule type="cellIs" dxfId="882" priority="424" stopIfTrue="1" operator="between">
      <formula>0.7</formula>
      <formula>0.8999</formula>
    </cfRule>
    <cfRule type="cellIs" dxfId="881" priority="423" stopIfTrue="1" operator="between">
      <formula>0.9</formula>
      <formula>1.05</formula>
    </cfRule>
    <cfRule type="colorScale" priority="422">
      <colorScale>
        <cfvo type="min"/>
        <cfvo type="max"/>
        <color theme="0"/>
        <color theme="0"/>
      </colorScale>
    </cfRule>
  </conditionalFormatting>
  <conditionalFormatting sqref="P13:P17">
    <cfRule type="colorScale" priority="440">
      <colorScale>
        <cfvo type="min"/>
        <cfvo type="max"/>
        <color theme="0"/>
        <color theme="0"/>
      </colorScale>
    </cfRule>
    <cfRule type="cellIs" dxfId="880" priority="441" stopIfTrue="1" operator="between">
      <formula>0.9</formula>
      <formula>1.05</formula>
    </cfRule>
    <cfRule type="cellIs" dxfId="879" priority="442" stopIfTrue="1" operator="between">
      <formula>0.7</formula>
      <formula>0.8999</formula>
    </cfRule>
    <cfRule type="cellIs" dxfId="878" priority="443" stopIfTrue="1" operator="between">
      <formula>0</formula>
      <formula>0.699</formula>
    </cfRule>
    <cfRule type="cellIs" dxfId="877" priority="444" stopIfTrue="1" operator="greaterThan">
      <formula>1.05</formula>
    </cfRule>
    <cfRule type="cellIs" dxfId="876" priority="445" stopIfTrue="1" operator="between">
      <formula>0.9</formula>
      <formula>1.05</formula>
    </cfRule>
    <cfRule type="cellIs" dxfId="875" priority="446" stopIfTrue="1" operator="between">
      <formula>0.7</formula>
      <formula>0.8999</formula>
    </cfRule>
    <cfRule type="cellIs" dxfId="874" priority="447" stopIfTrue="1" operator="between">
      <formula>0</formula>
      <formula>0.699</formula>
    </cfRule>
    <cfRule type="cellIs" dxfId="873" priority="448" stopIfTrue="1" operator="greaterThan">
      <formula>1.05</formula>
    </cfRule>
  </conditionalFormatting>
  <conditionalFormatting sqref="S13:S16">
    <cfRule type="cellIs" dxfId="872" priority="459" stopIfTrue="1" operator="between">
      <formula>0.9</formula>
      <formula>1.05</formula>
    </cfRule>
    <cfRule type="colorScale" priority="458">
      <colorScale>
        <cfvo type="min"/>
        <cfvo type="max"/>
        <color theme="0"/>
        <color theme="0"/>
      </colorScale>
    </cfRule>
    <cfRule type="cellIs" dxfId="871" priority="460" stopIfTrue="1" operator="between">
      <formula>0.7</formula>
      <formula>0.8999</formula>
    </cfRule>
    <cfRule type="cellIs" dxfId="870" priority="461" stopIfTrue="1" operator="between">
      <formula>0</formula>
      <formula>0.699</formula>
    </cfRule>
    <cfRule type="cellIs" dxfId="869" priority="462" stopIfTrue="1" operator="greaterThan">
      <formula>1.05</formula>
    </cfRule>
    <cfRule type="cellIs" dxfId="868" priority="463" stopIfTrue="1" operator="between">
      <formula>0.9</formula>
      <formula>1.05</formula>
    </cfRule>
    <cfRule type="cellIs" dxfId="867" priority="464" stopIfTrue="1" operator="between">
      <formula>0.7</formula>
      <formula>0.8999</formula>
    </cfRule>
    <cfRule type="cellIs" dxfId="866" priority="465" stopIfTrue="1" operator="between">
      <formula>0</formula>
      <formula>0.699</formula>
    </cfRule>
    <cfRule type="cellIs" dxfId="865" priority="466" stopIfTrue="1" operator="greaterThan">
      <formula>1.05</formula>
    </cfRule>
  </conditionalFormatting>
  <conditionalFormatting sqref="S17">
    <cfRule type="colorScale" priority="2">
      <colorScale>
        <cfvo type="min"/>
        <cfvo type="max"/>
        <color theme="0"/>
        <color rgb="FFFFEF9C"/>
      </colorScale>
    </cfRule>
    <cfRule type="cellIs" dxfId="864" priority="8" stopIfTrue="1" operator="between">
      <formula>0.7</formula>
      <formula>0.8999</formula>
    </cfRule>
    <cfRule type="colorScale" priority="1">
      <colorScale>
        <cfvo type="min"/>
        <cfvo type="max"/>
        <color theme="0"/>
        <color theme="0"/>
      </colorScale>
    </cfRule>
    <cfRule type="cellIs" dxfId="863" priority="10" stopIfTrue="1" operator="greaterThan">
      <formula>1.05</formula>
    </cfRule>
    <cfRule type="cellIs" dxfId="862" priority="9" stopIfTrue="1" operator="between">
      <formula>0</formula>
      <formula>0.699</formula>
    </cfRule>
    <cfRule type="cellIs" dxfId="861" priority="7" stopIfTrue="1" operator="between">
      <formula>0.9</formula>
      <formula>1.05</formula>
    </cfRule>
    <cfRule type="cellIs" dxfId="860" priority="6" stopIfTrue="1" operator="greaterThan">
      <formula>1.05</formula>
    </cfRule>
    <cfRule type="cellIs" dxfId="859" priority="5" stopIfTrue="1" operator="between">
      <formula>0</formula>
      <formula>0.699</formula>
    </cfRule>
    <cfRule type="cellIs" dxfId="858" priority="4" stopIfTrue="1" operator="between">
      <formula>0.7</formula>
      <formula>0.8999</formula>
    </cfRule>
    <cfRule type="cellIs" dxfId="857" priority="3" stopIfTrue="1" operator="between">
      <formula>0.9</formula>
      <formula>1.05</formula>
    </cfRule>
  </conditionalFormatting>
  <dataValidations disablePrompts="1" count="10">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hyperlinks>
    <hyperlink ref="BB17" r:id="rId1" display="https://datosabiertos.bogota.gov.co/organization/secretaria-distrital-de-seguridad- convivencia-y-justicia"/>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2"/>
  <headerFooter alignWithMargins="0"/>
  <drawing r:id="rId3"/>
  <legacyDrawing r:id="rId4"/>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'C:\Users\luis.arias\Documents\VIGENCIA 2023\PLAN DE ACCION -POA\OFICINA ANALISIS ESTRATEGICO\[MATRIZ DOFA.xlsx]datos'!#REF!</xm:f>
          </x14:formula1>
          <xm:sqref>AM7:AT7 AO13:AO14 AK13:AK17</xm:sqref>
        </x14:dataValidation>
        <x14:dataValidation type="list" operator="equal" allowBlank="1" showErrorMessage="1">
          <x14:formula1>
            <xm:f>'C:\Users\luis.arias\Documents\VIGENCIA 2023\PLAN DE ACCION -POA\OFICINA ANALISIS ESTRATEGICO\[MATRIZ DOFA.xlsx]datos'!#REF!</xm:f>
          </x14:formula1>
          <xm:sqref>AP15:AP17 AQ16:AQ17</xm:sqref>
        </x14:dataValidation>
        <x14:dataValidation type="list" errorStyle="information" operator="equal" showInputMessage="1" showErrorMessage="1" prompt="Escoja el Proceso del Menú desplegable">
          <x14:formula1>
            <xm:f>'C:\Users\luis.arias\Documents\VIGENCIA 2023\PLAN DE ACCION -POA\OFICINA ANALISIS ESTRATEGICO\[MATRIZ DOFA.xlsx]datos'!#REF!</xm:f>
          </x14:formula1>
          <xm:sqref>D7:Z7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38"/>
  <sheetViews>
    <sheetView showGridLines="0" zoomScale="20" zoomScaleNormal="20" zoomScalePageLayoutView="75" workbookViewId="0">
      <selection activeCell="E15" sqref="E15"/>
    </sheetView>
  </sheetViews>
  <sheetFormatPr baseColWidth="10" defaultColWidth="20.453125" defaultRowHeight="12.75" customHeight="1" x14ac:dyDescent="0.35"/>
  <cols>
    <col min="1" max="1" width="4.7265625" customWidth="1"/>
    <col min="2" max="2" width="15.26953125" style="64" customWidth="1"/>
    <col min="3" max="3" width="43.26953125" style="64" customWidth="1"/>
    <col min="4" max="4" width="9.1796875" style="64" customWidth="1"/>
    <col min="5" max="5" width="8.453125" style="64" customWidth="1"/>
    <col min="6" max="6" width="9.453125" style="64" customWidth="1"/>
    <col min="7" max="7" width="13.54296875" style="64" customWidth="1"/>
    <col min="8" max="8" width="9.453125" style="64" customWidth="1"/>
    <col min="9" max="9" width="9.81640625" style="64" customWidth="1"/>
    <col min="10" max="10" width="16.453125" style="64" customWidth="1"/>
    <col min="11" max="11" width="11" style="64" customWidth="1"/>
    <col min="12" max="13" width="12" style="64" customWidth="1"/>
    <col min="14" max="14" width="10.1796875" style="64" customWidth="1"/>
    <col min="15" max="15" width="10.7265625" style="64" customWidth="1"/>
    <col min="16" max="16" width="10.81640625" style="64" customWidth="1"/>
    <col min="17" max="17" width="11" style="64" customWidth="1"/>
    <col min="18" max="18" width="13" style="64" customWidth="1"/>
    <col min="19" max="19" width="11.453125" style="64" customWidth="1"/>
    <col min="20" max="20" width="11" style="64" customWidth="1"/>
    <col min="21" max="21" width="38.7265625" style="64" customWidth="1"/>
    <col min="22" max="22" width="45.54296875" style="64" customWidth="1"/>
    <col min="23" max="23" width="20.453125" style="64" customWidth="1"/>
    <col min="24" max="24" width="25.1796875" style="64" customWidth="1"/>
    <col min="25" max="25" width="25.7265625" style="64" customWidth="1"/>
    <col min="26" max="36" width="20.453125" style="65" customWidth="1"/>
    <col min="37" max="37" width="42.54296875" style="65" customWidth="1"/>
    <col min="38" max="39" width="20.453125" style="65" customWidth="1"/>
    <col min="40" max="40" width="37.54296875" style="65" customWidth="1"/>
    <col min="41" max="41" width="27.81640625" style="65" customWidth="1"/>
    <col min="42" max="42" width="26.54296875" style="65" customWidth="1"/>
    <col min="43" max="43" width="20" style="65" customWidth="1"/>
    <col min="44" max="48" width="20.453125" style="65" customWidth="1"/>
    <col min="49" max="49" width="43.453125" style="65" customWidth="1"/>
    <col min="50" max="50" width="33.7265625" style="64" customWidth="1"/>
    <col min="51" max="54" width="20.453125" style="64" customWidth="1"/>
    <col min="55" max="55" width="8.7265625" style="64" customWidth="1"/>
    <col min="56" max="56" width="9" style="64" customWidth="1"/>
    <col min="57" max="57" width="39" style="64" customWidth="1"/>
    <col min="58" max="58" width="32.1796875" style="64" customWidth="1"/>
    <col min="59" max="59" width="17" style="64" customWidth="1"/>
    <col min="60" max="60" width="16" style="64" customWidth="1"/>
    <col min="61" max="61" width="51.453125" style="64" customWidth="1"/>
    <col min="62" max="62" width="36" style="64" customWidth="1"/>
    <col min="63" max="63" width="20.453125" style="64" customWidth="1"/>
    <col min="64" max="251" width="20.453125" customWidth="1"/>
  </cols>
  <sheetData>
    <row r="1" spans="2:63" ht="12.75" customHeight="1" thickBot="1" x14ac:dyDescent="0.4"/>
    <row r="2" spans="2:63" s="55" customFormat="1" ht="21" customHeight="1" thickBot="1" x14ac:dyDescent="0.5">
      <c r="B2" s="1028"/>
      <c r="C2" s="995" t="s">
        <v>7</v>
      </c>
      <c r="D2" s="996"/>
      <c r="E2" s="996"/>
      <c r="F2" s="996"/>
      <c r="G2" s="996"/>
      <c r="H2" s="996"/>
      <c r="I2" s="996"/>
      <c r="J2" s="996"/>
      <c r="K2" s="996"/>
      <c r="L2" s="996"/>
      <c r="M2" s="996"/>
      <c r="N2" s="996"/>
      <c r="O2" s="996"/>
      <c r="P2" s="996"/>
      <c r="Q2" s="997"/>
      <c r="R2" s="1001" t="s">
        <v>8</v>
      </c>
      <c r="S2" s="1002"/>
      <c r="T2" s="1002"/>
      <c r="U2" s="1002"/>
      <c r="V2" s="1002"/>
      <c r="W2" s="1002"/>
      <c r="X2" s="1002"/>
      <c r="Y2" s="1002"/>
      <c r="Z2" s="1002"/>
      <c r="AA2" s="1002"/>
      <c r="AB2" s="1002"/>
      <c r="AC2" s="1002"/>
      <c r="AD2" s="1002"/>
      <c r="AE2" s="1002"/>
      <c r="AF2" s="1002"/>
      <c r="AG2" s="1002"/>
      <c r="AH2" s="1002"/>
      <c r="AI2" s="1003"/>
      <c r="AJ2" s="1010" t="s">
        <v>9</v>
      </c>
      <c r="AK2" s="1011"/>
      <c r="AL2" s="1011"/>
      <c r="AM2" s="1011"/>
      <c r="AN2" s="1011"/>
      <c r="AO2" s="1011"/>
      <c r="AP2" s="1011"/>
      <c r="AQ2" s="1011"/>
      <c r="AR2" s="1011"/>
      <c r="AS2" s="1011"/>
      <c r="AT2" s="1011"/>
      <c r="AU2" s="1012"/>
      <c r="AV2" s="1013" t="s">
        <v>10</v>
      </c>
      <c r="AW2" s="1014"/>
      <c r="AX2" s="1014"/>
      <c r="AY2" s="1014"/>
      <c r="AZ2" s="1014"/>
      <c r="BA2" s="1014"/>
      <c r="BB2" s="1014"/>
      <c r="BC2" s="1014"/>
      <c r="BD2" s="1014"/>
      <c r="BE2" s="1014"/>
      <c r="BF2" s="1014"/>
      <c r="BG2" s="1014"/>
      <c r="BH2" s="1014"/>
      <c r="BI2" s="1014"/>
      <c r="BJ2" s="1015"/>
      <c r="BK2" s="113"/>
    </row>
    <row r="3" spans="2:63" s="55" customFormat="1" ht="20.25" customHeight="1" thickBot="1" x14ac:dyDescent="0.5">
      <c r="B3" s="1029"/>
      <c r="C3" s="1031"/>
      <c r="D3" s="1032"/>
      <c r="E3" s="1032"/>
      <c r="F3" s="1032"/>
      <c r="G3" s="1032"/>
      <c r="H3" s="1032"/>
      <c r="I3" s="1032"/>
      <c r="J3" s="1032"/>
      <c r="K3" s="1032"/>
      <c r="L3" s="1032"/>
      <c r="M3" s="1032"/>
      <c r="N3" s="1032"/>
      <c r="O3" s="1032"/>
      <c r="P3" s="1032"/>
      <c r="Q3" s="1033"/>
      <c r="R3" s="1004"/>
      <c r="S3" s="1005"/>
      <c r="T3" s="1005"/>
      <c r="U3" s="1005"/>
      <c r="V3" s="1005"/>
      <c r="W3" s="1005"/>
      <c r="X3" s="1005"/>
      <c r="Y3" s="1005"/>
      <c r="Z3" s="1005"/>
      <c r="AA3" s="1005"/>
      <c r="AB3" s="1005"/>
      <c r="AC3" s="1005"/>
      <c r="AD3" s="1005"/>
      <c r="AE3" s="1005"/>
      <c r="AF3" s="1005"/>
      <c r="AG3" s="1005"/>
      <c r="AH3" s="1005"/>
      <c r="AI3" s="1006"/>
      <c r="AJ3" s="1010" t="s">
        <v>11</v>
      </c>
      <c r="AK3" s="1011"/>
      <c r="AL3" s="1011"/>
      <c r="AM3" s="1011"/>
      <c r="AN3" s="1011"/>
      <c r="AO3" s="1011"/>
      <c r="AP3" s="1011"/>
      <c r="AQ3" s="1011"/>
      <c r="AR3" s="1011"/>
      <c r="AS3" s="1011"/>
      <c r="AT3" s="1011"/>
      <c r="AU3" s="1012"/>
      <c r="AV3" s="1016">
        <v>3</v>
      </c>
      <c r="AW3" s="1017"/>
      <c r="AX3" s="1017"/>
      <c r="AY3" s="1017"/>
      <c r="AZ3" s="1017"/>
      <c r="BA3" s="1017"/>
      <c r="BB3" s="1017"/>
      <c r="BC3" s="1017"/>
      <c r="BD3" s="1017"/>
      <c r="BE3" s="1017"/>
      <c r="BF3" s="1017"/>
      <c r="BG3" s="1017"/>
      <c r="BH3" s="1017"/>
      <c r="BI3" s="1017"/>
      <c r="BJ3" s="1018"/>
      <c r="BK3" s="113"/>
    </row>
    <row r="4" spans="2:63" s="55" customFormat="1" ht="16.5" customHeight="1" thickBot="1" x14ac:dyDescent="0.5">
      <c r="B4" s="1029"/>
      <c r="C4" s="998"/>
      <c r="D4" s="999"/>
      <c r="E4" s="999"/>
      <c r="F4" s="999"/>
      <c r="G4" s="999"/>
      <c r="H4" s="999"/>
      <c r="I4" s="999"/>
      <c r="J4" s="999"/>
      <c r="K4" s="999"/>
      <c r="L4" s="999"/>
      <c r="M4" s="999"/>
      <c r="N4" s="999"/>
      <c r="O4" s="999"/>
      <c r="P4" s="999"/>
      <c r="Q4" s="1000"/>
      <c r="R4" s="1007"/>
      <c r="S4" s="1008"/>
      <c r="T4" s="1008"/>
      <c r="U4" s="1008"/>
      <c r="V4" s="1008"/>
      <c r="W4" s="1008"/>
      <c r="X4" s="1008"/>
      <c r="Y4" s="1008"/>
      <c r="Z4" s="1008"/>
      <c r="AA4" s="1008"/>
      <c r="AB4" s="1008"/>
      <c r="AC4" s="1008"/>
      <c r="AD4" s="1008"/>
      <c r="AE4" s="1008"/>
      <c r="AF4" s="1008"/>
      <c r="AG4" s="1008"/>
      <c r="AH4" s="1008"/>
      <c r="AI4" s="1009"/>
      <c r="AJ4" s="1010" t="s">
        <v>12</v>
      </c>
      <c r="AK4" s="1011"/>
      <c r="AL4" s="1011"/>
      <c r="AM4" s="1011"/>
      <c r="AN4" s="1011"/>
      <c r="AO4" s="1011"/>
      <c r="AP4" s="1011"/>
      <c r="AQ4" s="1011"/>
      <c r="AR4" s="1011"/>
      <c r="AS4" s="1011"/>
      <c r="AT4" s="1011"/>
      <c r="AU4" s="1012"/>
      <c r="AV4" s="1019">
        <v>42741</v>
      </c>
      <c r="AW4" s="1020"/>
      <c r="AX4" s="1020"/>
      <c r="AY4" s="1020"/>
      <c r="AZ4" s="1020"/>
      <c r="BA4" s="1020"/>
      <c r="BB4" s="1020"/>
      <c r="BC4" s="1020"/>
      <c r="BD4" s="1020"/>
      <c r="BE4" s="1020"/>
      <c r="BF4" s="1020"/>
      <c r="BG4" s="1020"/>
      <c r="BH4" s="1020"/>
      <c r="BI4" s="1020"/>
      <c r="BJ4" s="1021"/>
      <c r="BK4" s="113"/>
    </row>
    <row r="5" spans="2:63" s="55" customFormat="1" ht="22.5" customHeight="1" x14ac:dyDescent="0.45">
      <c r="B5" s="1029"/>
      <c r="C5" s="995" t="s">
        <v>13</v>
      </c>
      <c r="D5" s="996"/>
      <c r="E5" s="996"/>
      <c r="F5" s="996"/>
      <c r="G5" s="996"/>
      <c r="H5" s="996"/>
      <c r="I5" s="996"/>
      <c r="J5" s="996"/>
      <c r="K5" s="996"/>
      <c r="L5" s="996"/>
      <c r="M5" s="996"/>
      <c r="N5" s="996"/>
      <c r="O5" s="996"/>
      <c r="P5" s="996"/>
      <c r="Q5" s="997"/>
      <c r="R5" s="1001" t="s">
        <v>14</v>
      </c>
      <c r="S5" s="1002"/>
      <c r="T5" s="1002"/>
      <c r="U5" s="1002"/>
      <c r="V5" s="1002"/>
      <c r="W5" s="1002"/>
      <c r="X5" s="1002"/>
      <c r="Y5" s="1002"/>
      <c r="Z5" s="1002"/>
      <c r="AA5" s="1002"/>
      <c r="AB5" s="1002"/>
      <c r="AC5" s="1002"/>
      <c r="AD5" s="1002"/>
      <c r="AE5" s="1002"/>
      <c r="AF5" s="1002"/>
      <c r="AG5" s="1002"/>
      <c r="AH5" s="1002"/>
      <c r="AI5" s="1003"/>
      <c r="AJ5" s="995" t="s">
        <v>15</v>
      </c>
      <c r="AK5" s="996"/>
      <c r="AL5" s="996"/>
      <c r="AM5" s="996"/>
      <c r="AN5" s="996"/>
      <c r="AO5" s="996"/>
      <c r="AP5" s="996"/>
      <c r="AQ5" s="996"/>
      <c r="AR5" s="996"/>
      <c r="AS5" s="996"/>
      <c r="AT5" s="996"/>
      <c r="AU5" s="997"/>
      <c r="AV5" s="1022" t="s">
        <v>16</v>
      </c>
      <c r="AW5" s="1023"/>
      <c r="AX5" s="1023"/>
      <c r="AY5" s="1023"/>
      <c r="AZ5" s="1023"/>
      <c r="BA5" s="1023"/>
      <c r="BB5" s="1023"/>
      <c r="BC5" s="1023"/>
      <c r="BD5" s="1023"/>
      <c r="BE5" s="1023"/>
      <c r="BF5" s="1023"/>
      <c r="BG5" s="1023"/>
      <c r="BH5" s="1023"/>
      <c r="BI5" s="1023"/>
      <c r="BJ5" s="1024"/>
      <c r="BK5" s="113"/>
    </row>
    <row r="6" spans="2:63" s="55" customFormat="1" ht="30" customHeight="1" thickBot="1" x14ac:dyDescent="0.5">
      <c r="B6" s="1030"/>
      <c r="C6" s="998"/>
      <c r="D6" s="999"/>
      <c r="E6" s="999"/>
      <c r="F6" s="999"/>
      <c r="G6" s="999"/>
      <c r="H6" s="999"/>
      <c r="I6" s="999"/>
      <c r="J6" s="999"/>
      <c r="K6" s="999"/>
      <c r="L6" s="999"/>
      <c r="M6" s="999"/>
      <c r="N6" s="999"/>
      <c r="O6" s="999"/>
      <c r="P6" s="999"/>
      <c r="Q6" s="1000"/>
      <c r="R6" s="1007"/>
      <c r="S6" s="1008"/>
      <c r="T6" s="1008"/>
      <c r="U6" s="1008"/>
      <c r="V6" s="1008"/>
      <c r="W6" s="1008"/>
      <c r="X6" s="1008"/>
      <c r="Y6" s="1008"/>
      <c r="Z6" s="1008"/>
      <c r="AA6" s="1008"/>
      <c r="AB6" s="1008"/>
      <c r="AC6" s="1008"/>
      <c r="AD6" s="1008"/>
      <c r="AE6" s="1008"/>
      <c r="AF6" s="1008"/>
      <c r="AG6" s="1008"/>
      <c r="AH6" s="1008"/>
      <c r="AI6" s="1009"/>
      <c r="AJ6" s="998"/>
      <c r="AK6" s="999"/>
      <c r="AL6" s="999"/>
      <c r="AM6" s="999"/>
      <c r="AN6" s="999"/>
      <c r="AO6" s="999"/>
      <c r="AP6" s="999"/>
      <c r="AQ6" s="999"/>
      <c r="AR6" s="999"/>
      <c r="AS6" s="999"/>
      <c r="AT6" s="999"/>
      <c r="AU6" s="1000"/>
      <c r="AV6" s="1025"/>
      <c r="AW6" s="1026"/>
      <c r="AX6" s="1026"/>
      <c r="AY6" s="1026"/>
      <c r="AZ6" s="1026"/>
      <c r="BA6" s="1026"/>
      <c r="BB6" s="1026"/>
      <c r="BC6" s="1026"/>
      <c r="BD6" s="1026"/>
      <c r="BE6" s="1026"/>
      <c r="BF6" s="1026"/>
      <c r="BG6" s="1026"/>
      <c r="BH6" s="1026"/>
      <c r="BI6" s="1026"/>
      <c r="BJ6" s="1027"/>
      <c r="BK6" s="113"/>
    </row>
    <row r="7" spans="2:63" s="56" customFormat="1" ht="50.25" customHeight="1" x14ac:dyDescent="0.35">
      <c r="B7" s="979" t="s">
        <v>17</v>
      </c>
      <c r="C7" s="980"/>
      <c r="D7" s="981" t="s">
        <v>429</v>
      </c>
      <c r="E7" s="981"/>
      <c r="F7" s="981"/>
      <c r="G7" s="981"/>
      <c r="H7" s="981"/>
      <c r="I7" s="981"/>
      <c r="J7" s="981"/>
      <c r="K7" s="981"/>
      <c r="L7" s="981"/>
      <c r="M7" s="981"/>
      <c r="N7" s="981"/>
      <c r="O7" s="981"/>
      <c r="P7" s="981"/>
      <c r="Q7" s="981"/>
      <c r="R7" s="981"/>
      <c r="S7" s="981"/>
      <c r="T7" s="981"/>
      <c r="U7" s="981"/>
      <c r="V7" s="981"/>
      <c r="W7" s="981"/>
      <c r="X7" s="981"/>
      <c r="Y7" s="981"/>
      <c r="Z7" s="981"/>
      <c r="AA7" s="952" t="s">
        <v>19</v>
      </c>
      <c r="AB7" s="952"/>
      <c r="AC7" s="953" t="s">
        <v>430</v>
      </c>
      <c r="AD7" s="953"/>
      <c r="AE7" s="953"/>
      <c r="AF7" s="953"/>
      <c r="AG7" s="953"/>
      <c r="AH7" s="953"/>
      <c r="AI7" s="953"/>
      <c r="AJ7" s="953"/>
      <c r="AK7" s="952" t="s">
        <v>21</v>
      </c>
      <c r="AL7" s="952"/>
      <c r="AM7" s="949" t="s">
        <v>431</v>
      </c>
      <c r="AN7" s="949"/>
      <c r="AO7" s="949"/>
      <c r="AP7" s="949"/>
      <c r="AQ7" s="949"/>
      <c r="AR7" s="949"/>
      <c r="AS7" s="949"/>
      <c r="AT7" s="949"/>
      <c r="AU7" s="950"/>
      <c r="AV7" s="950"/>
      <c r="AW7" s="950"/>
      <c r="AX7" s="950"/>
      <c r="AY7" s="950"/>
      <c r="AZ7" s="950"/>
      <c r="BA7" s="950"/>
      <c r="BB7" s="950"/>
      <c r="BC7" s="950"/>
      <c r="BD7" s="950"/>
      <c r="BE7" s="950"/>
      <c r="BF7" s="950"/>
      <c r="BG7" s="950"/>
      <c r="BH7" s="950"/>
      <c r="BI7" s="950"/>
      <c r="BJ7" s="951"/>
    </row>
    <row r="8" spans="2:63" s="56" customFormat="1" ht="49.4" customHeight="1" x14ac:dyDescent="0.35">
      <c r="B8" s="988" t="s">
        <v>23</v>
      </c>
      <c r="C8" s="989"/>
      <c r="D8" s="974" t="s">
        <v>432</v>
      </c>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6"/>
      <c r="AM8" s="668" t="s">
        <v>25</v>
      </c>
      <c r="AN8" s="1074">
        <v>44572</v>
      </c>
      <c r="AO8" s="978"/>
      <c r="AP8" s="978"/>
      <c r="AQ8" s="978"/>
      <c r="AR8" s="978"/>
      <c r="AS8" s="978"/>
      <c r="AT8" s="978"/>
      <c r="AU8" s="950"/>
      <c r="AV8" s="950"/>
      <c r="AW8" s="950"/>
      <c r="AX8" s="950"/>
      <c r="AY8" s="950"/>
      <c r="AZ8" s="950"/>
      <c r="BA8" s="950"/>
      <c r="BB8" s="950"/>
      <c r="BC8" s="950"/>
      <c r="BD8" s="950"/>
      <c r="BE8" s="950"/>
      <c r="BF8" s="950"/>
      <c r="BG8" s="950"/>
      <c r="BH8" s="950"/>
      <c r="BI8" s="950"/>
      <c r="BJ8" s="951"/>
    </row>
    <row r="9" spans="2:63" s="56" customFormat="1" ht="27.75" customHeight="1" x14ac:dyDescent="0.35">
      <c r="B9" s="990" t="s">
        <v>26</v>
      </c>
      <c r="C9" s="991"/>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853" t="s">
        <v>27</v>
      </c>
      <c r="AV9" s="854"/>
      <c r="AW9" s="854"/>
      <c r="AX9" s="854"/>
      <c r="AY9" s="854"/>
      <c r="AZ9" s="854"/>
      <c r="BA9" s="854"/>
      <c r="BB9" s="854"/>
      <c r="BC9" s="854"/>
      <c r="BD9" s="854"/>
      <c r="BE9" s="854"/>
      <c r="BF9" s="854"/>
      <c r="BG9" s="854"/>
      <c r="BH9" s="854"/>
      <c r="BI9" s="854"/>
      <c r="BJ9" s="855"/>
    </row>
    <row r="10" spans="2:63" s="56" customFormat="1" ht="25.5" customHeight="1" x14ac:dyDescent="0.35">
      <c r="B10" s="926"/>
      <c r="C10" s="927"/>
      <c r="D10" s="927"/>
      <c r="E10" s="927" t="s">
        <v>28</v>
      </c>
      <c r="F10" s="927"/>
      <c r="G10" s="927"/>
      <c r="H10" s="927"/>
      <c r="I10" s="927"/>
      <c r="J10" s="927"/>
      <c r="K10" s="927"/>
      <c r="L10" s="927"/>
      <c r="M10" s="927"/>
      <c r="N10" s="927"/>
      <c r="O10" s="927"/>
      <c r="P10" s="927"/>
      <c r="Q10" s="927"/>
      <c r="R10" s="927"/>
      <c r="S10" s="927"/>
      <c r="T10" s="927"/>
      <c r="U10" s="927" t="s">
        <v>29</v>
      </c>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856"/>
      <c r="AV10" s="856"/>
      <c r="AW10" s="856"/>
      <c r="AX10" s="856"/>
      <c r="AY10" s="856"/>
      <c r="AZ10" s="856"/>
      <c r="BA10" s="856"/>
      <c r="BB10" s="856"/>
      <c r="BC10" s="856"/>
      <c r="BD10" s="856"/>
      <c r="BE10" s="856"/>
      <c r="BF10" s="856"/>
      <c r="BG10" s="856"/>
      <c r="BH10" s="856"/>
      <c r="BI10" s="856"/>
      <c r="BJ10" s="857"/>
    </row>
    <row r="11" spans="2:63" s="157" customFormat="1" ht="44.25" customHeight="1" x14ac:dyDescent="0.35">
      <c r="B11" s="935" t="s">
        <v>30</v>
      </c>
      <c r="C11" s="928" t="s">
        <v>31</v>
      </c>
      <c r="D11" s="928" t="s">
        <v>32</v>
      </c>
      <c r="E11" s="928" t="s">
        <v>33</v>
      </c>
      <c r="F11" s="928"/>
      <c r="G11" s="928"/>
      <c r="H11" s="928" t="s">
        <v>34</v>
      </c>
      <c r="I11" s="928"/>
      <c r="J11" s="928"/>
      <c r="K11" s="928" t="s">
        <v>35</v>
      </c>
      <c r="L11" s="928"/>
      <c r="M11" s="928"/>
      <c r="N11" s="928" t="s">
        <v>36</v>
      </c>
      <c r="O11" s="928"/>
      <c r="P11" s="928"/>
      <c r="Q11" s="928" t="s">
        <v>37</v>
      </c>
      <c r="R11" s="928"/>
      <c r="S11" s="928"/>
      <c r="T11" s="68" t="s">
        <v>38</v>
      </c>
      <c r="U11" s="928" t="s">
        <v>39</v>
      </c>
      <c r="V11" s="928" t="s">
        <v>40</v>
      </c>
      <c r="W11" s="928" t="s">
        <v>41</v>
      </c>
      <c r="X11" s="928" t="s">
        <v>42</v>
      </c>
      <c r="Y11" s="928"/>
      <c r="Z11" s="1034" t="s">
        <v>43</v>
      </c>
      <c r="AA11" s="928" t="s">
        <v>44</v>
      </c>
      <c r="AB11" s="928" t="s">
        <v>45</v>
      </c>
      <c r="AC11" s="928" t="s">
        <v>46</v>
      </c>
      <c r="AD11" s="928" t="s">
        <v>47</v>
      </c>
      <c r="AE11" s="928" t="s">
        <v>48</v>
      </c>
      <c r="AF11" s="928" t="s">
        <v>49</v>
      </c>
      <c r="AG11" s="928"/>
      <c r="AH11" s="928"/>
      <c r="AI11" s="928" t="s">
        <v>50</v>
      </c>
      <c r="AJ11" s="928" t="s">
        <v>51</v>
      </c>
      <c r="AK11" s="1075" t="s">
        <v>52</v>
      </c>
      <c r="AL11" s="1076"/>
      <c r="AM11" s="1076"/>
      <c r="AN11" s="1076"/>
      <c r="AO11" s="1076"/>
      <c r="AP11" s="1076"/>
      <c r="AQ11" s="1077"/>
      <c r="AR11" s="954" t="s">
        <v>53</v>
      </c>
      <c r="AS11" s="928" t="s">
        <v>54</v>
      </c>
      <c r="AT11" s="928" t="s">
        <v>55</v>
      </c>
      <c r="AU11" s="858" t="s">
        <v>56</v>
      </c>
      <c r="AV11" s="859" t="s">
        <v>56</v>
      </c>
      <c r="AW11" s="859" t="s">
        <v>56</v>
      </c>
      <c r="AX11" s="859" t="s">
        <v>56</v>
      </c>
      <c r="AY11" s="859" t="s">
        <v>57</v>
      </c>
      <c r="AZ11" s="859" t="s">
        <v>56</v>
      </c>
      <c r="BA11" s="859" t="s">
        <v>56</v>
      </c>
      <c r="BB11" s="859" t="s">
        <v>56</v>
      </c>
      <c r="BC11" s="859" t="s">
        <v>58</v>
      </c>
      <c r="BD11" s="859" t="s">
        <v>58</v>
      </c>
      <c r="BE11" s="859" t="s">
        <v>58</v>
      </c>
      <c r="BF11" s="859" t="s">
        <v>58</v>
      </c>
      <c r="BG11" s="859" t="s">
        <v>59</v>
      </c>
      <c r="BH11" s="859" t="s">
        <v>58</v>
      </c>
      <c r="BI11" s="859" t="s">
        <v>58</v>
      </c>
      <c r="BJ11" s="860" t="s">
        <v>58</v>
      </c>
    </row>
    <row r="12" spans="2:63" s="157" customFormat="1" ht="53.25" customHeight="1" x14ac:dyDescent="0.35">
      <c r="B12" s="936"/>
      <c r="C12" s="929"/>
      <c r="D12" s="929"/>
      <c r="E12" s="158" t="s">
        <v>60</v>
      </c>
      <c r="F12" s="158" t="s">
        <v>61</v>
      </c>
      <c r="G12" s="158" t="s">
        <v>62</v>
      </c>
      <c r="H12" s="158" t="s">
        <v>60</v>
      </c>
      <c r="I12" s="158" t="s">
        <v>61</v>
      </c>
      <c r="J12" s="158" t="s">
        <v>62</v>
      </c>
      <c r="K12" s="158" t="s">
        <v>60</v>
      </c>
      <c r="L12" s="158" t="s">
        <v>61</v>
      </c>
      <c r="M12" s="158" t="s">
        <v>62</v>
      </c>
      <c r="N12" s="158" t="s">
        <v>60</v>
      </c>
      <c r="O12" s="158" t="s">
        <v>61</v>
      </c>
      <c r="P12" s="158" t="s">
        <v>62</v>
      </c>
      <c r="Q12" s="158" t="s">
        <v>60</v>
      </c>
      <c r="R12" s="158" t="s">
        <v>61</v>
      </c>
      <c r="S12" s="158" t="s">
        <v>62</v>
      </c>
      <c r="T12" s="69">
        <f>SUM(T13:T15)</f>
        <v>0.28499999999999998</v>
      </c>
      <c r="U12" s="929"/>
      <c r="V12" s="929"/>
      <c r="W12" s="929"/>
      <c r="X12" s="159" t="s">
        <v>433</v>
      </c>
      <c r="Y12" s="159" t="s">
        <v>64</v>
      </c>
      <c r="Z12" s="1035"/>
      <c r="AA12" s="929"/>
      <c r="AB12" s="929"/>
      <c r="AC12" s="929"/>
      <c r="AD12" s="929"/>
      <c r="AE12" s="928"/>
      <c r="AF12" s="160" t="s">
        <v>65</v>
      </c>
      <c r="AG12" s="160" t="s">
        <v>66</v>
      </c>
      <c r="AH12" s="161" t="s">
        <v>67</v>
      </c>
      <c r="AI12" s="928"/>
      <c r="AJ12" s="929"/>
      <c r="AK12" s="162" t="s">
        <v>68</v>
      </c>
      <c r="AL12" s="162" t="s">
        <v>69</v>
      </c>
      <c r="AM12" s="162" t="s">
        <v>70</v>
      </c>
      <c r="AN12" s="162" t="s">
        <v>174</v>
      </c>
      <c r="AO12" s="162" t="s">
        <v>71</v>
      </c>
      <c r="AP12" s="162" t="s">
        <v>72</v>
      </c>
      <c r="AQ12" s="162" t="s">
        <v>73</v>
      </c>
      <c r="AR12" s="955"/>
      <c r="AS12" s="929"/>
      <c r="AT12" s="929"/>
      <c r="AU12" s="163" t="s">
        <v>74</v>
      </c>
      <c r="AV12" s="164" t="s">
        <v>75</v>
      </c>
      <c r="AW12" s="164" t="s">
        <v>76</v>
      </c>
      <c r="AX12" s="164" t="s">
        <v>77</v>
      </c>
      <c r="AY12" s="164" t="s">
        <v>74</v>
      </c>
      <c r="AZ12" s="164" t="s">
        <v>75</v>
      </c>
      <c r="BA12" s="164" t="s">
        <v>76</v>
      </c>
      <c r="BB12" s="164" t="s">
        <v>77</v>
      </c>
      <c r="BC12" s="164" t="s">
        <v>74</v>
      </c>
      <c r="BD12" s="164" t="s">
        <v>75</v>
      </c>
      <c r="BE12" s="164" t="s">
        <v>76</v>
      </c>
      <c r="BF12" s="164" t="s">
        <v>77</v>
      </c>
      <c r="BG12" s="164" t="s">
        <v>74</v>
      </c>
      <c r="BH12" s="164" t="s">
        <v>75</v>
      </c>
      <c r="BI12" s="164" t="s">
        <v>76</v>
      </c>
      <c r="BJ12" s="165" t="s">
        <v>78</v>
      </c>
    </row>
    <row r="13" spans="2:63" s="191" customFormat="1" ht="155.25" customHeight="1" x14ac:dyDescent="0.35">
      <c r="B13" s="660">
        <v>1</v>
      </c>
      <c r="C13" s="206" t="s">
        <v>434</v>
      </c>
      <c r="D13" s="50">
        <v>0.3</v>
      </c>
      <c r="E13" s="204">
        <v>0.2</v>
      </c>
      <c r="F13" s="671">
        <v>0.25</v>
      </c>
      <c r="G13" s="52">
        <f>IF(ISERROR(F13/E13),"",(F13/E13))</f>
        <v>1.25</v>
      </c>
      <c r="H13" s="71">
        <v>0.3</v>
      </c>
      <c r="I13" s="71"/>
      <c r="J13" s="52">
        <f>IF(ISERROR(I13/H13),"",(I13/H13))</f>
        <v>0</v>
      </c>
      <c r="K13" s="166">
        <v>0.2</v>
      </c>
      <c r="L13" s="71"/>
      <c r="M13" s="52">
        <f>IF(ISERROR(L13/K13),"",(L13/K13))</f>
        <v>0</v>
      </c>
      <c r="N13" s="71">
        <v>0.3</v>
      </c>
      <c r="O13" s="71"/>
      <c r="P13" s="52">
        <f>IF(ISERROR(O13/N13),"",(O13/N13))</f>
        <v>0</v>
      </c>
      <c r="Q13" s="565">
        <f t="shared" ref="Q13:R15" si="0">SUM(E13,H13,K13,N13)</f>
        <v>1</v>
      </c>
      <c r="R13" s="189">
        <f t="shared" si="0"/>
        <v>0.25</v>
      </c>
      <c r="S13" s="52">
        <f t="shared" ref="S13:S15" si="1">IF((IF(ISERROR(R13/Q13),0,(R13/Q13)))&gt;1,1,(IF(ISERROR(R13/Q13),0,(R13/Q13))))</f>
        <v>0.25</v>
      </c>
      <c r="T13" s="196">
        <f t="shared" ref="T13:T15" si="2">S13*D13</f>
        <v>7.4999999999999997E-2</v>
      </c>
      <c r="U13" s="49" t="s">
        <v>435</v>
      </c>
      <c r="V13" s="206" t="s">
        <v>436</v>
      </c>
      <c r="W13" s="52" t="s">
        <v>437</v>
      </c>
      <c r="X13" s="52" t="s">
        <v>438</v>
      </c>
      <c r="Y13" s="52" t="s">
        <v>439</v>
      </c>
      <c r="Z13" s="134" t="s">
        <v>181</v>
      </c>
      <c r="AA13" s="52" t="s">
        <v>440</v>
      </c>
      <c r="AB13" s="73" t="s">
        <v>141</v>
      </c>
      <c r="AC13" s="73" t="s">
        <v>178</v>
      </c>
      <c r="AD13" s="73" t="s">
        <v>209</v>
      </c>
      <c r="AE13" s="74" t="s">
        <v>90</v>
      </c>
      <c r="AF13" s="207">
        <v>0</v>
      </c>
      <c r="AG13" s="76">
        <v>2022</v>
      </c>
      <c r="AH13" s="76">
        <v>2022</v>
      </c>
      <c r="AI13" s="74" t="s">
        <v>92</v>
      </c>
      <c r="AJ13" s="73" t="s">
        <v>93</v>
      </c>
      <c r="AK13" s="41" t="s">
        <v>441</v>
      </c>
      <c r="AL13" s="208" t="s">
        <v>442</v>
      </c>
      <c r="AM13" s="75" t="s">
        <v>342</v>
      </c>
      <c r="AN13" s="167" t="s">
        <v>443</v>
      </c>
      <c r="AO13" s="77" t="s">
        <v>444</v>
      </c>
      <c r="AP13" s="77" t="s">
        <v>445</v>
      </c>
      <c r="AQ13" s="77" t="s">
        <v>214</v>
      </c>
      <c r="AR13" s="49" t="s">
        <v>446</v>
      </c>
      <c r="AS13" s="37"/>
      <c r="AT13" s="79" t="s">
        <v>447</v>
      </c>
      <c r="AU13" s="136">
        <v>0.2</v>
      </c>
      <c r="AV13" s="671">
        <v>0.25</v>
      </c>
      <c r="AW13" s="672" t="s">
        <v>448</v>
      </c>
      <c r="AX13" s="673" t="s">
        <v>449</v>
      </c>
      <c r="AY13" s="83">
        <f>H13</f>
        <v>0.3</v>
      </c>
      <c r="AZ13" s="664"/>
      <c r="BA13" s="665"/>
      <c r="BB13" s="665"/>
      <c r="BC13" s="81">
        <f>K13</f>
        <v>0.2</v>
      </c>
      <c r="BD13" s="661"/>
      <c r="BE13" s="663"/>
      <c r="BF13" s="663"/>
      <c r="BG13" s="116">
        <f>N13</f>
        <v>0.3</v>
      </c>
      <c r="BH13" s="664"/>
      <c r="BI13" s="666"/>
      <c r="BJ13" s="667"/>
    </row>
    <row r="14" spans="2:63" s="191" customFormat="1" ht="207.75" customHeight="1" x14ac:dyDescent="0.35">
      <c r="B14" s="202">
        <v>2</v>
      </c>
      <c r="C14" s="209" t="s">
        <v>450</v>
      </c>
      <c r="D14" s="50">
        <v>0.35</v>
      </c>
      <c r="E14" s="204">
        <v>0.2</v>
      </c>
      <c r="F14" s="522">
        <v>0.3</v>
      </c>
      <c r="G14" s="52">
        <f>IF(ISERROR(F14/E14),"",(F14/E14))</f>
        <v>1.4999999999999998</v>
      </c>
      <c r="H14" s="71">
        <v>0.3</v>
      </c>
      <c r="I14" s="71"/>
      <c r="J14" s="52">
        <f>IF(ISERROR(I14/H14),"",(I14/H14))</f>
        <v>0</v>
      </c>
      <c r="K14" s="166">
        <v>0.2</v>
      </c>
      <c r="L14" s="71"/>
      <c r="M14" s="52">
        <f>IF(ISERROR(L14/K14),"",(L14/K14))</f>
        <v>0</v>
      </c>
      <c r="N14" s="71">
        <v>0.3</v>
      </c>
      <c r="O14" s="71"/>
      <c r="P14" s="52">
        <f>IF(ISERROR(O14/N14),"",(O14/N14))</f>
        <v>0</v>
      </c>
      <c r="Q14" s="565">
        <f t="shared" si="0"/>
        <v>1</v>
      </c>
      <c r="R14" s="189">
        <f t="shared" si="0"/>
        <v>0.3</v>
      </c>
      <c r="S14" s="52">
        <f t="shared" si="1"/>
        <v>0.3</v>
      </c>
      <c r="T14" s="196">
        <f t="shared" si="2"/>
        <v>0.105</v>
      </c>
      <c r="U14" s="49" t="s">
        <v>451</v>
      </c>
      <c r="V14" s="209" t="s">
        <v>452</v>
      </c>
      <c r="W14" s="52" t="s">
        <v>453</v>
      </c>
      <c r="X14" s="52" t="s">
        <v>454</v>
      </c>
      <c r="Y14" s="52" t="s">
        <v>455</v>
      </c>
      <c r="Z14" s="134" t="s">
        <v>181</v>
      </c>
      <c r="AA14" s="52" t="s">
        <v>440</v>
      </c>
      <c r="AB14" s="73" t="s">
        <v>141</v>
      </c>
      <c r="AC14" s="73" t="s">
        <v>178</v>
      </c>
      <c r="AD14" s="73" t="s">
        <v>209</v>
      </c>
      <c r="AE14" s="74" t="s">
        <v>90</v>
      </c>
      <c r="AF14" s="207">
        <v>0</v>
      </c>
      <c r="AG14" s="76">
        <v>2022</v>
      </c>
      <c r="AH14" s="76">
        <v>2022</v>
      </c>
      <c r="AI14" s="74" t="s">
        <v>92</v>
      </c>
      <c r="AJ14" s="73" t="s">
        <v>93</v>
      </c>
      <c r="AK14" s="41" t="s">
        <v>441</v>
      </c>
      <c r="AL14" s="210" t="s">
        <v>456</v>
      </c>
      <c r="AM14" s="75" t="s">
        <v>342</v>
      </c>
      <c r="AN14" s="167" t="s">
        <v>457</v>
      </c>
      <c r="AO14" s="77" t="s">
        <v>444</v>
      </c>
      <c r="AP14" s="77" t="s">
        <v>445</v>
      </c>
      <c r="AQ14" s="77" t="s">
        <v>214</v>
      </c>
      <c r="AR14" s="49" t="s">
        <v>446</v>
      </c>
      <c r="AS14" s="37"/>
      <c r="AT14" s="79" t="s">
        <v>447</v>
      </c>
      <c r="AU14" s="80">
        <v>0.35</v>
      </c>
      <c r="AV14" s="522">
        <v>0.3</v>
      </c>
      <c r="AW14" s="571" t="s">
        <v>458</v>
      </c>
      <c r="AX14" s="575" t="s">
        <v>459</v>
      </c>
      <c r="AY14" s="83"/>
      <c r="AZ14" s="83"/>
      <c r="BA14" s="84"/>
      <c r="BB14" s="84"/>
      <c r="BC14" s="85"/>
      <c r="BD14" s="85"/>
      <c r="BE14" s="86"/>
      <c r="BF14" s="86"/>
      <c r="BG14" s="83"/>
      <c r="BH14" s="83"/>
      <c r="BI14" s="87"/>
      <c r="BJ14" s="88"/>
    </row>
    <row r="15" spans="2:63" s="191" customFormat="1" ht="160.5" customHeight="1" x14ac:dyDescent="0.35">
      <c r="B15" s="187">
        <v>3</v>
      </c>
      <c r="C15" s="209" t="s">
        <v>460</v>
      </c>
      <c r="D15" s="50">
        <v>0.35</v>
      </c>
      <c r="E15" s="204">
        <v>0.2</v>
      </c>
      <c r="F15" s="522">
        <v>0.3</v>
      </c>
      <c r="G15" s="52">
        <f>IF(ISERROR(F15/E15),"",(F15/E15))</f>
        <v>1.4999999999999998</v>
      </c>
      <c r="H15" s="71">
        <v>0.3</v>
      </c>
      <c r="I15" s="71"/>
      <c r="J15" s="52">
        <f>IF(ISERROR(I15/H15),"",(I15/H15))</f>
        <v>0</v>
      </c>
      <c r="K15" s="166">
        <v>0.2</v>
      </c>
      <c r="L15" s="71"/>
      <c r="M15" s="52">
        <f>IF(ISERROR(L15/K15),"",(L15/K15))</f>
        <v>0</v>
      </c>
      <c r="N15" s="71">
        <v>0.3</v>
      </c>
      <c r="O15" s="71"/>
      <c r="P15" s="52">
        <f>IF(ISERROR(O15/N15),"",(O15/N15))</f>
        <v>0</v>
      </c>
      <c r="Q15" s="565">
        <f t="shared" si="0"/>
        <v>1</v>
      </c>
      <c r="R15" s="189">
        <f t="shared" si="0"/>
        <v>0.3</v>
      </c>
      <c r="S15" s="52">
        <f t="shared" si="1"/>
        <v>0.3</v>
      </c>
      <c r="T15" s="196">
        <f t="shared" si="2"/>
        <v>0.105</v>
      </c>
      <c r="U15" s="49" t="s">
        <v>461</v>
      </c>
      <c r="V15" s="209" t="s">
        <v>462</v>
      </c>
      <c r="W15" s="52" t="s">
        <v>463</v>
      </c>
      <c r="X15" s="52" t="s">
        <v>464</v>
      </c>
      <c r="Y15" s="52" t="s">
        <v>465</v>
      </c>
      <c r="Z15" s="134" t="s">
        <v>181</v>
      </c>
      <c r="AA15" s="52" t="s">
        <v>440</v>
      </c>
      <c r="AB15" s="73" t="s">
        <v>141</v>
      </c>
      <c r="AC15" s="74" t="s">
        <v>88</v>
      </c>
      <c r="AD15" s="73" t="s">
        <v>209</v>
      </c>
      <c r="AE15" s="74" t="s">
        <v>90</v>
      </c>
      <c r="AF15" s="207">
        <v>0</v>
      </c>
      <c r="AG15" s="76">
        <v>2022</v>
      </c>
      <c r="AH15" s="76">
        <v>2022</v>
      </c>
      <c r="AI15" s="74" t="s">
        <v>92</v>
      </c>
      <c r="AJ15" s="73" t="s">
        <v>93</v>
      </c>
      <c r="AK15" s="41" t="s">
        <v>441</v>
      </c>
      <c r="AL15" s="168" t="s">
        <v>466</v>
      </c>
      <c r="AM15" s="75" t="s">
        <v>342</v>
      </c>
      <c r="AN15" s="167" t="s">
        <v>467</v>
      </c>
      <c r="AO15" s="77" t="s">
        <v>444</v>
      </c>
      <c r="AP15" s="77" t="s">
        <v>445</v>
      </c>
      <c r="AQ15" s="77" t="s">
        <v>214</v>
      </c>
      <c r="AR15" s="49" t="s">
        <v>446</v>
      </c>
      <c r="AS15" s="37"/>
      <c r="AT15" s="79" t="s">
        <v>447</v>
      </c>
      <c r="AU15" s="91">
        <v>20</v>
      </c>
      <c r="AV15" s="522">
        <v>0.3</v>
      </c>
      <c r="AW15" s="571" t="s">
        <v>468</v>
      </c>
      <c r="AX15" s="575" t="s">
        <v>469</v>
      </c>
      <c r="AY15" s="83"/>
      <c r="AZ15" s="83"/>
      <c r="BA15" s="84"/>
      <c r="BB15" s="84"/>
      <c r="BC15" s="85"/>
      <c r="BD15" s="85"/>
      <c r="BE15" s="92"/>
      <c r="BF15" s="86"/>
      <c r="BG15" s="83"/>
      <c r="BH15" s="83"/>
      <c r="BI15" s="87"/>
      <c r="BJ15" s="88"/>
    </row>
    <row r="16" spans="2:63" ht="11.9" customHeight="1" x14ac:dyDescent="0.35">
      <c r="B16"/>
      <c r="C16"/>
      <c r="D16"/>
      <c r="E16"/>
      <c r="F16"/>
      <c r="G16" s="611">
        <f>SUM(G13:G15)/3</f>
        <v>1.4166666666666667</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2:63" ht="11.9" customHeight="1" x14ac:dyDescent="0.3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2:63" s="65" customFormat="1" ht="11.9" customHeight="1" x14ac:dyDescent="0.35">
      <c r="B18" s="107"/>
      <c r="C18" s="111"/>
      <c r="D18" s="109"/>
      <c r="E18" s="56"/>
      <c r="F18" s="56"/>
      <c r="G18" s="56"/>
      <c r="H18" s="56"/>
      <c r="I18" s="56"/>
      <c r="J18" s="56"/>
      <c r="K18" s="56"/>
      <c r="L18" s="56"/>
      <c r="M18" s="56"/>
      <c r="N18" s="56"/>
      <c r="O18" s="56"/>
      <c r="P18" s="56"/>
      <c r="Q18" s="56"/>
      <c r="R18" s="56"/>
      <c r="S18" s="56"/>
      <c r="T18" s="56"/>
      <c r="U18" s="56"/>
      <c r="V18" s="56"/>
      <c r="W18" s="56"/>
      <c r="X18" s="56"/>
      <c r="Y18" s="56"/>
      <c r="Z18" s="107"/>
      <c r="AA18" s="64"/>
      <c r="AB18" s="56"/>
      <c r="AC18" s="56"/>
      <c r="AD18" s="56"/>
      <c r="AE18" s="56"/>
      <c r="AF18" s="64"/>
      <c r="AG18" s="64"/>
      <c r="AH18" s="64"/>
      <c r="AI18" s="56"/>
      <c r="AJ18" s="56"/>
      <c r="AK18" s="56"/>
      <c r="AL18" s="64"/>
      <c r="AM18" s="64"/>
      <c r="AN18" s="64"/>
      <c r="AO18" s="64"/>
      <c r="AP18" s="56"/>
      <c r="AQ18" s="56"/>
      <c r="AR18" s="64"/>
      <c r="AS18" s="64"/>
      <c r="AT18" s="64"/>
      <c r="BE18" s="110"/>
      <c r="BK18" s="64"/>
    </row>
    <row r="19" spans="2:63" s="65" customFormat="1" ht="11.9" customHeight="1" x14ac:dyDescent="0.35">
      <c r="B19" s="107"/>
      <c r="C19" s="56"/>
      <c r="D19" s="109"/>
      <c r="E19" s="56"/>
      <c r="F19" s="56"/>
      <c r="G19" s="56"/>
      <c r="H19" s="56"/>
      <c r="I19" s="56"/>
      <c r="J19" s="56"/>
      <c r="K19" s="56"/>
      <c r="L19" s="56"/>
      <c r="M19" s="56"/>
      <c r="N19" s="56"/>
      <c r="O19" s="56"/>
      <c r="P19" s="56"/>
      <c r="Q19" s="56"/>
      <c r="R19" s="56"/>
      <c r="S19" s="56"/>
      <c r="T19" s="56"/>
      <c r="U19" s="56"/>
      <c r="V19" s="56"/>
      <c r="W19" s="56"/>
      <c r="X19" s="56"/>
      <c r="Y19" s="56"/>
      <c r="Z19" s="107"/>
      <c r="AA19" s="64"/>
      <c r="AB19" s="56"/>
      <c r="AC19" s="56"/>
      <c r="AD19" s="56"/>
      <c r="AE19" s="56"/>
      <c r="AF19" s="64"/>
      <c r="AG19" s="64"/>
      <c r="AH19" s="64"/>
      <c r="AI19" s="56"/>
      <c r="AJ19" s="56"/>
      <c r="AK19" s="56"/>
      <c r="AL19" s="64"/>
      <c r="AM19" s="64"/>
      <c r="AN19" s="64"/>
      <c r="AO19" s="64"/>
      <c r="AP19" s="56"/>
      <c r="AQ19" s="56"/>
      <c r="AR19" s="64"/>
      <c r="AS19" s="64"/>
      <c r="AT19" s="64"/>
      <c r="BE19" s="112"/>
      <c r="BK19" s="64"/>
    </row>
    <row r="20" spans="2:63" s="65" customFormat="1" ht="11.9" customHeight="1" x14ac:dyDescent="0.35">
      <c r="B20" s="107"/>
      <c r="C20" s="56"/>
      <c r="D20" s="109"/>
      <c r="E20" s="56"/>
      <c r="F20" s="56"/>
      <c r="G20" s="56"/>
      <c r="H20" s="56"/>
      <c r="I20" s="56"/>
      <c r="J20" s="56"/>
      <c r="K20" s="56"/>
      <c r="L20" s="56"/>
      <c r="M20" s="56"/>
      <c r="N20" s="56"/>
      <c r="O20" s="56"/>
      <c r="P20" s="56"/>
      <c r="Q20" s="56"/>
      <c r="R20" s="56"/>
      <c r="S20" s="56"/>
      <c r="T20" s="56"/>
      <c r="U20" s="56"/>
      <c r="V20" s="56"/>
      <c r="W20" s="56"/>
      <c r="X20" s="56"/>
      <c r="Y20" s="56"/>
      <c r="Z20" s="107"/>
      <c r="AA20" s="64"/>
      <c r="AB20" s="56"/>
      <c r="AC20" s="56"/>
      <c r="AD20" s="56"/>
      <c r="AE20" s="56"/>
      <c r="AF20" s="64"/>
      <c r="AG20" s="64"/>
      <c r="AH20" s="64"/>
      <c r="AI20" s="56"/>
      <c r="AJ20" s="56"/>
      <c r="AK20" s="56"/>
      <c r="AL20" s="64"/>
      <c r="AM20" s="64"/>
      <c r="AN20" s="64"/>
      <c r="AO20" s="64"/>
      <c r="AP20" s="56"/>
      <c r="AQ20" s="56"/>
      <c r="AR20" s="64"/>
      <c r="AS20" s="64"/>
      <c r="AT20" s="64"/>
      <c r="BE20" s="110"/>
      <c r="BK20" s="64"/>
    </row>
    <row r="21" spans="2:63" s="65" customFormat="1" ht="11.9" customHeight="1" x14ac:dyDescent="0.35">
      <c r="B21" s="107"/>
      <c r="C21" s="56"/>
      <c r="D21" s="109"/>
      <c r="E21" s="56"/>
      <c r="F21" s="56"/>
      <c r="G21" s="56"/>
      <c r="H21" s="56"/>
      <c r="I21" s="56"/>
      <c r="J21" s="56"/>
      <c r="K21" s="56"/>
      <c r="L21" s="56"/>
      <c r="M21" s="56"/>
      <c r="N21" s="56"/>
      <c r="O21" s="56"/>
      <c r="P21" s="56"/>
      <c r="Q21" s="56"/>
      <c r="R21" s="56"/>
      <c r="S21" s="56"/>
      <c r="T21" s="56"/>
      <c r="U21" s="56"/>
      <c r="V21" s="56"/>
      <c r="W21" s="56"/>
      <c r="X21" s="56"/>
      <c r="Y21" s="56"/>
      <c r="Z21" s="107"/>
      <c r="AA21" s="64"/>
      <c r="AB21" s="56"/>
      <c r="AC21" s="56"/>
      <c r="AD21" s="56"/>
      <c r="AE21" s="56"/>
      <c r="AF21" s="64"/>
      <c r="AG21" s="64"/>
      <c r="AH21" s="64"/>
      <c r="AI21" s="56"/>
      <c r="AJ21" s="56"/>
      <c r="AK21" s="56"/>
      <c r="AL21" s="64"/>
      <c r="AM21" s="64"/>
      <c r="AN21" s="64"/>
      <c r="AO21" s="64"/>
      <c r="AP21" s="56"/>
      <c r="AQ21" s="56"/>
      <c r="AR21" s="64"/>
      <c r="AS21" s="64"/>
      <c r="AT21" s="64"/>
      <c r="BE21" s="110"/>
      <c r="BK21" s="64"/>
    </row>
    <row r="22" spans="2:63" s="65" customFormat="1" ht="11.9" customHeight="1" x14ac:dyDescent="0.35">
      <c r="B22" s="107"/>
      <c r="C22" s="56"/>
      <c r="D22" s="109"/>
      <c r="E22" s="56"/>
      <c r="F22" s="56"/>
      <c r="G22" s="56"/>
      <c r="H22" s="56"/>
      <c r="I22" s="56"/>
      <c r="J22" s="56"/>
      <c r="K22" s="56"/>
      <c r="L22" s="56"/>
      <c r="M22" s="56"/>
      <c r="N22" s="56"/>
      <c r="O22" s="56"/>
      <c r="P22" s="56"/>
      <c r="Q22" s="56"/>
      <c r="R22" s="56"/>
      <c r="S22" s="56"/>
      <c r="T22" s="56"/>
      <c r="U22" s="56"/>
      <c r="V22" s="56"/>
      <c r="W22" s="56"/>
      <c r="X22" s="56"/>
      <c r="Y22" s="56"/>
      <c r="Z22" s="107"/>
      <c r="AA22" s="64"/>
      <c r="AB22" s="56"/>
      <c r="AC22" s="56"/>
      <c r="AD22" s="56"/>
      <c r="AE22" s="56"/>
      <c r="AF22" s="64"/>
      <c r="AG22" s="64"/>
      <c r="AH22" s="64"/>
      <c r="AI22" s="56"/>
      <c r="AJ22" s="56"/>
      <c r="AK22" s="56"/>
      <c r="AL22" s="64"/>
      <c r="AM22" s="64"/>
      <c r="AN22" s="64"/>
      <c r="AO22" s="64"/>
      <c r="AP22" s="56"/>
      <c r="AQ22" s="56"/>
      <c r="AR22" s="64"/>
      <c r="AS22" s="64"/>
      <c r="AT22" s="64"/>
      <c r="BE22" s="110"/>
      <c r="BK22" s="64"/>
    </row>
    <row r="23" spans="2:63" s="65" customFormat="1" ht="11.9" customHeight="1" x14ac:dyDescent="0.35">
      <c r="B23" s="107"/>
      <c r="C23" s="56"/>
      <c r="D23" s="109"/>
      <c r="E23" s="56"/>
      <c r="F23" s="56"/>
      <c r="G23" s="56"/>
      <c r="H23" s="56"/>
      <c r="I23" s="56"/>
      <c r="J23" s="56"/>
      <c r="K23" s="56"/>
      <c r="L23" s="56"/>
      <c r="M23" s="56"/>
      <c r="N23" s="56"/>
      <c r="O23" s="56"/>
      <c r="P23" s="56"/>
      <c r="Q23" s="56"/>
      <c r="R23" s="56"/>
      <c r="S23" s="56"/>
      <c r="T23" s="56"/>
      <c r="U23" s="56"/>
      <c r="V23" s="56"/>
      <c r="W23" s="56"/>
      <c r="X23" s="56"/>
      <c r="Y23" s="56"/>
      <c r="Z23" s="107"/>
      <c r="AA23" s="64"/>
      <c r="AB23" s="56"/>
      <c r="AC23" s="56"/>
      <c r="AD23" s="56"/>
      <c r="AE23" s="56"/>
      <c r="AF23" s="64"/>
      <c r="AG23" s="64"/>
      <c r="AH23" s="64"/>
      <c r="AI23" s="56"/>
      <c r="AJ23" s="56"/>
      <c r="AK23" s="56"/>
      <c r="AL23" s="64"/>
      <c r="AM23" s="64"/>
      <c r="AN23" s="64"/>
      <c r="AO23" s="64"/>
      <c r="AP23" s="56"/>
      <c r="AQ23" s="56"/>
      <c r="AR23" s="64"/>
      <c r="AS23" s="64"/>
      <c r="AT23" s="64"/>
      <c r="BE23" s="110"/>
      <c r="BK23" s="64"/>
    </row>
    <row r="24" spans="2:63" s="65" customFormat="1" ht="11.9" customHeight="1" x14ac:dyDescent="0.35">
      <c r="B24" s="107"/>
      <c r="C24" s="56"/>
      <c r="D24" s="109"/>
      <c r="E24" s="56"/>
      <c r="F24" s="56"/>
      <c r="G24" s="56"/>
      <c r="H24" s="56"/>
      <c r="I24" s="56"/>
      <c r="J24" s="56"/>
      <c r="K24" s="56"/>
      <c r="L24" s="56"/>
      <c r="M24" s="56"/>
      <c r="N24" s="56"/>
      <c r="O24" s="56"/>
      <c r="P24" s="56"/>
      <c r="Q24" s="56"/>
      <c r="R24" s="56"/>
      <c r="S24" s="56"/>
      <c r="T24" s="56"/>
      <c r="U24" s="56"/>
      <c r="V24" s="56"/>
      <c r="W24" s="56"/>
      <c r="X24" s="56"/>
      <c r="Y24" s="56"/>
      <c r="Z24" s="107"/>
      <c r="AA24" s="64"/>
      <c r="AB24" s="56"/>
      <c r="AC24" s="56"/>
      <c r="AD24" s="56"/>
      <c r="AE24" s="56"/>
      <c r="AF24" s="64"/>
      <c r="AG24" s="64"/>
      <c r="AH24" s="64"/>
      <c r="AI24" s="56"/>
      <c r="AJ24" s="56"/>
      <c r="AK24" s="56"/>
      <c r="AL24" s="64"/>
      <c r="AM24" s="64"/>
      <c r="AN24" s="64"/>
      <c r="AO24" s="64"/>
      <c r="AP24" s="56"/>
      <c r="AQ24" s="56"/>
      <c r="AR24" s="64"/>
      <c r="AS24" s="64"/>
      <c r="AT24" s="64"/>
      <c r="BE24" s="110"/>
      <c r="BK24" s="64"/>
    </row>
    <row r="25" spans="2:63" s="65" customFormat="1" ht="14.15" customHeight="1" x14ac:dyDescent="0.35">
      <c r="B25" s="107"/>
      <c r="C25" s="56"/>
      <c r="D25" s="109"/>
      <c r="E25" s="56"/>
      <c r="F25" s="56"/>
      <c r="G25" s="56"/>
      <c r="H25" s="56"/>
      <c r="I25" s="56"/>
      <c r="J25" s="56"/>
      <c r="K25" s="56"/>
      <c r="L25" s="56"/>
      <c r="M25" s="56"/>
      <c r="N25" s="56"/>
      <c r="O25" s="56"/>
      <c r="P25" s="56"/>
      <c r="Q25" s="56"/>
      <c r="R25" s="56"/>
      <c r="S25" s="56"/>
      <c r="T25" s="56"/>
      <c r="U25" s="56"/>
      <c r="V25" s="56"/>
      <c r="W25" s="56"/>
      <c r="X25" s="56"/>
      <c r="Y25" s="56"/>
      <c r="Z25" s="107"/>
      <c r="AA25" s="64"/>
      <c r="AB25" s="56"/>
      <c r="AC25" s="56"/>
      <c r="AD25" s="56"/>
      <c r="AE25" s="56"/>
      <c r="AF25" s="64"/>
      <c r="AG25" s="64"/>
      <c r="AH25" s="64"/>
      <c r="AI25" s="56"/>
      <c r="AJ25" s="56"/>
      <c r="AK25" s="56"/>
      <c r="AL25" s="64"/>
      <c r="AM25" s="64"/>
      <c r="AN25" s="64"/>
      <c r="AO25" s="64"/>
      <c r="AP25" s="56"/>
      <c r="AQ25" s="56"/>
      <c r="AR25" s="64"/>
      <c r="AS25" s="64"/>
      <c r="AT25" s="64"/>
      <c r="BE25" s="110"/>
      <c r="BK25" s="64"/>
    </row>
    <row r="26" spans="2:63" s="65" customFormat="1" ht="11.9" customHeight="1" x14ac:dyDescent="0.35">
      <c r="B26" s="107"/>
      <c r="C26"/>
      <c r="D26" s="109"/>
      <c r="E26" s="56"/>
      <c r="F26" s="56"/>
      <c r="G26" s="56"/>
      <c r="H26" s="56"/>
      <c r="I26" s="56"/>
      <c r="J26" s="56"/>
      <c r="K26" s="56"/>
      <c r="L26" s="56"/>
      <c r="M26" s="56"/>
      <c r="N26" s="56"/>
      <c r="O26" s="56"/>
      <c r="P26" s="56"/>
      <c r="Q26" s="56"/>
      <c r="R26" s="56"/>
      <c r="S26" s="56"/>
      <c r="T26" s="56"/>
      <c r="U26" s="56"/>
      <c r="V26" s="56"/>
      <c r="W26" s="56"/>
      <c r="X26" s="56"/>
      <c r="Y26" s="56"/>
      <c r="Z26" s="107"/>
      <c r="AA26" s="64"/>
      <c r="AB26" s="56"/>
      <c r="AC26" s="56"/>
      <c r="AD26" s="56"/>
      <c r="AE26" s="56"/>
      <c r="AF26" s="64"/>
      <c r="AG26" s="64"/>
      <c r="AH26" s="64"/>
      <c r="AI26" s="56"/>
      <c r="AJ26" s="56"/>
      <c r="AK26" s="56"/>
      <c r="AL26" s="64"/>
      <c r="AM26" s="64"/>
      <c r="AN26" s="64"/>
      <c r="AO26" s="64"/>
      <c r="AP26" s="56"/>
      <c r="AQ26" s="56"/>
      <c r="AR26" s="64"/>
      <c r="AS26" s="64"/>
      <c r="AT26" s="64"/>
      <c r="BK26" s="64"/>
    </row>
    <row r="27" spans="2:63" s="65" customFormat="1" ht="11.9" customHeight="1" x14ac:dyDescent="0.5">
      <c r="B27" s="107"/>
      <c r="C27" s="56"/>
      <c r="D27" s="109"/>
      <c r="E27" s="56"/>
      <c r="F27" s="56"/>
      <c r="G27" s="56"/>
      <c r="H27" s="56"/>
      <c r="I27" s="56"/>
      <c r="J27" s="56"/>
      <c r="K27" s="56"/>
      <c r="L27" s="56"/>
      <c r="M27" s="170"/>
      <c r="N27" s="56"/>
      <c r="O27" s="56"/>
      <c r="P27" s="56"/>
      <c r="Q27" s="56"/>
      <c r="R27" s="56"/>
      <c r="S27" s="56"/>
      <c r="T27" s="56"/>
      <c r="U27" s="56"/>
      <c r="V27" s="56"/>
      <c r="W27" s="56"/>
      <c r="X27" s="56"/>
      <c r="Y27" s="56"/>
      <c r="Z27" s="107"/>
      <c r="AA27" s="64"/>
      <c r="AB27" s="56"/>
      <c r="AC27" s="56"/>
      <c r="AD27" s="56"/>
      <c r="AE27" s="56"/>
      <c r="AF27" s="64"/>
      <c r="AG27" s="64"/>
      <c r="AH27" s="64"/>
      <c r="AI27" s="56"/>
      <c r="AJ27" s="56"/>
      <c r="AK27" s="56"/>
      <c r="AL27" s="64"/>
      <c r="AM27" s="64"/>
      <c r="AN27" s="64"/>
      <c r="AO27" s="64"/>
      <c r="AP27" s="56"/>
      <c r="AQ27" s="56"/>
      <c r="AR27" s="64"/>
      <c r="AS27" s="64"/>
      <c r="AT27" s="64"/>
      <c r="BK27" s="64"/>
    </row>
    <row r="28" spans="2:63" s="65" customFormat="1" ht="11.9" customHeight="1" x14ac:dyDescent="0.35">
      <c r="B28" s="107"/>
      <c r="C28" s="56"/>
      <c r="D28" s="109"/>
      <c r="E28" s="56"/>
      <c r="F28" s="56"/>
      <c r="G28" s="56"/>
      <c r="H28" s="56"/>
      <c r="I28" s="56"/>
      <c r="J28" s="56"/>
      <c r="K28" s="56"/>
      <c r="L28" s="56"/>
      <c r="M28" s="56"/>
      <c r="N28" s="56"/>
      <c r="O28" s="56"/>
      <c r="P28" s="56"/>
      <c r="Q28" s="56"/>
      <c r="R28" s="56"/>
      <c r="S28" s="56"/>
      <c r="T28" s="56"/>
      <c r="U28" s="56"/>
      <c r="V28" s="56"/>
      <c r="W28" s="56"/>
      <c r="X28" s="56"/>
      <c r="Y28" s="56"/>
      <c r="Z28" s="107"/>
      <c r="AA28" s="64"/>
      <c r="AB28" s="56"/>
      <c r="AC28" s="56"/>
      <c r="AD28" s="56"/>
      <c r="AE28" s="56"/>
      <c r="AF28" s="64"/>
      <c r="AG28" s="64"/>
      <c r="AH28" s="64"/>
      <c r="AI28" s="56"/>
      <c r="AJ28" s="56"/>
      <c r="AK28" s="56"/>
      <c r="AL28" s="64"/>
      <c r="AM28" s="64"/>
      <c r="AN28" s="64"/>
      <c r="AO28" s="64"/>
      <c r="AP28" s="56"/>
      <c r="AQ28" s="56"/>
      <c r="AR28" s="64"/>
      <c r="AS28" s="64"/>
      <c r="AT28" s="64"/>
      <c r="BK28" s="64"/>
    </row>
    <row r="29" spans="2:63" s="65" customFormat="1" ht="11.9" customHeight="1" x14ac:dyDescent="0.35">
      <c r="B29" s="107"/>
      <c r="C29" s="56"/>
      <c r="D29" s="109"/>
      <c r="E29" s="56"/>
      <c r="F29" s="56"/>
      <c r="G29" s="56"/>
      <c r="H29" s="56"/>
      <c r="I29" s="56"/>
      <c r="J29" s="56"/>
      <c r="K29" s="56"/>
      <c r="L29" s="56"/>
      <c r="M29" s="56"/>
      <c r="N29" s="56"/>
      <c r="O29" s="56"/>
      <c r="P29" s="56"/>
      <c r="Q29" s="56"/>
      <c r="R29" s="56"/>
      <c r="S29" s="56"/>
      <c r="T29" s="56"/>
      <c r="U29" s="56"/>
      <c r="V29" s="56"/>
      <c r="W29" s="56"/>
      <c r="X29" s="56"/>
      <c r="Y29" s="56"/>
      <c r="Z29" s="107"/>
      <c r="AA29" s="64"/>
      <c r="AB29" s="56"/>
      <c r="AC29" s="56"/>
      <c r="AD29" s="56"/>
      <c r="AE29" s="56"/>
      <c r="AF29" s="64"/>
      <c r="AG29" s="64"/>
      <c r="AH29" s="64"/>
      <c r="AI29" s="56"/>
      <c r="AJ29" s="56"/>
      <c r="AK29" s="56"/>
      <c r="AL29" s="64"/>
      <c r="AM29" s="64"/>
      <c r="AN29" s="64"/>
      <c r="AO29" s="64"/>
      <c r="AP29" s="56"/>
      <c r="AQ29" s="56"/>
      <c r="AR29" s="64"/>
      <c r="AS29" s="64"/>
      <c r="AT29" s="64"/>
      <c r="BK29" s="64"/>
    </row>
    <row r="30" spans="2:63" s="65" customFormat="1" ht="11.9" customHeight="1" x14ac:dyDescent="0.35">
      <c r="B30" s="107"/>
      <c r="C30" s="56"/>
      <c r="D30" s="109"/>
      <c r="E30" s="56"/>
      <c r="F30" s="56"/>
      <c r="G30" s="56"/>
      <c r="H30" s="56"/>
      <c r="I30" s="56"/>
      <c r="J30" s="56"/>
      <c r="K30" s="56"/>
      <c r="L30" s="56"/>
      <c r="M30" s="56"/>
      <c r="N30" s="56"/>
      <c r="O30" s="56"/>
      <c r="P30" s="56"/>
      <c r="Q30" s="56"/>
      <c r="R30" s="56"/>
      <c r="S30" s="56"/>
      <c r="T30" s="56"/>
      <c r="U30" s="56"/>
      <c r="V30" s="56"/>
      <c r="W30" s="56"/>
      <c r="X30" s="56"/>
      <c r="Y30" s="56"/>
      <c r="Z30" s="107"/>
      <c r="AA30" s="64"/>
      <c r="AB30" s="56"/>
      <c r="AC30" s="56"/>
      <c r="AD30" s="56"/>
      <c r="AE30" s="56"/>
      <c r="AF30" s="64"/>
      <c r="AG30" s="64"/>
      <c r="AH30" s="64"/>
      <c r="AI30" s="56"/>
      <c r="AJ30" s="56"/>
      <c r="AK30" s="56"/>
      <c r="AL30" s="64"/>
      <c r="AM30" s="64"/>
      <c r="AN30" s="64"/>
      <c r="AO30" s="64"/>
      <c r="AP30" s="56"/>
      <c r="AQ30" s="56"/>
      <c r="AR30" s="64"/>
      <c r="AS30" s="64"/>
      <c r="AT30" s="64"/>
      <c r="BK30" s="64"/>
    </row>
    <row r="31" spans="2:63" s="65" customFormat="1" ht="12.65" customHeight="1" x14ac:dyDescent="0.35">
      <c r="B31" s="107"/>
      <c r="C31" s="56"/>
      <c r="D31" s="109"/>
      <c r="E31" s="56"/>
      <c r="F31" s="56"/>
      <c r="G31" s="56"/>
      <c r="H31" s="56"/>
      <c r="I31" s="56"/>
      <c r="J31" s="56"/>
      <c r="K31" s="56"/>
      <c r="L31" s="56"/>
      <c r="M31" s="56"/>
      <c r="N31" s="56"/>
      <c r="O31" s="56"/>
      <c r="P31" s="56"/>
      <c r="Q31" s="56"/>
      <c r="R31" s="56"/>
      <c r="S31" s="56"/>
      <c r="T31" s="56"/>
      <c r="U31" s="56"/>
      <c r="V31" s="56"/>
      <c r="W31" s="56"/>
      <c r="X31" s="56"/>
      <c r="Y31" s="56"/>
      <c r="Z31" s="107"/>
      <c r="AA31" s="64"/>
      <c r="AB31" s="56"/>
      <c r="AC31" s="56"/>
      <c r="AD31" s="56"/>
      <c r="AE31" s="56"/>
      <c r="AF31" s="64"/>
      <c r="AG31" s="64"/>
      <c r="AH31" s="64"/>
      <c r="AI31" s="56"/>
      <c r="AJ31" s="56"/>
      <c r="AK31" s="56"/>
      <c r="AL31" s="64"/>
      <c r="AM31" s="64"/>
      <c r="AN31" s="64"/>
      <c r="AO31" s="64"/>
      <c r="AP31" s="56"/>
      <c r="AQ31" s="56"/>
      <c r="AR31" s="64"/>
      <c r="AS31" s="64"/>
      <c r="AT31" s="64"/>
      <c r="BK31" s="64"/>
    </row>
    <row r="32" spans="2:63" s="65" customFormat="1" ht="12.65" customHeight="1" x14ac:dyDescent="0.35">
      <c r="B32" s="107"/>
      <c r="C32" s="56"/>
      <c r="D32" s="109"/>
      <c r="E32" s="56"/>
      <c r="F32" s="56"/>
      <c r="G32" s="56"/>
      <c r="H32" s="56"/>
      <c r="I32" s="56"/>
      <c r="J32" s="56"/>
      <c r="K32" s="56"/>
      <c r="L32" s="56"/>
      <c r="M32" s="56"/>
      <c r="N32" s="56"/>
      <c r="O32" s="56"/>
      <c r="P32" s="56"/>
      <c r="Q32" s="56"/>
      <c r="R32" s="56"/>
      <c r="S32" s="56"/>
      <c r="T32" s="56"/>
      <c r="U32" s="56"/>
      <c r="V32" s="56"/>
      <c r="W32" s="56"/>
      <c r="X32" s="56"/>
      <c r="Y32" s="56"/>
      <c r="Z32" s="107"/>
      <c r="AA32" s="64"/>
      <c r="AB32" s="56"/>
      <c r="AC32" s="56"/>
      <c r="AD32" s="56"/>
      <c r="AE32" s="56"/>
      <c r="AF32" s="64"/>
      <c r="AG32" s="64"/>
      <c r="AH32" s="64"/>
      <c r="AI32" s="56"/>
      <c r="AJ32" s="56"/>
      <c r="AK32" s="56"/>
      <c r="AL32" s="64"/>
      <c r="AM32" s="64"/>
      <c r="AN32" s="64"/>
      <c r="AO32" s="64"/>
      <c r="AP32" s="56"/>
      <c r="AQ32" s="56"/>
      <c r="AR32" s="64"/>
      <c r="AS32" s="64"/>
      <c r="AT32" s="64"/>
      <c r="BK32" s="64"/>
    </row>
    <row r="33" spans="2:63" s="65" customFormat="1" ht="11.9" customHeight="1" x14ac:dyDescent="0.35">
      <c r="B33" s="107"/>
      <c r="C33" s="56"/>
      <c r="D33" s="109"/>
      <c r="E33" s="56"/>
      <c r="F33" s="56"/>
      <c r="G33" s="56"/>
      <c r="H33" s="56"/>
      <c r="I33" s="56"/>
      <c r="J33" s="56"/>
      <c r="K33" s="56"/>
      <c r="L33" s="56"/>
      <c r="M33" s="56"/>
      <c r="N33" s="56"/>
      <c r="O33" s="56"/>
      <c r="P33" s="56"/>
      <c r="Q33" s="56"/>
      <c r="R33" s="56"/>
      <c r="S33" s="56"/>
      <c r="T33" s="56"/>
      <c r="U33" s="56"/>
      <c r="V33" s="56"/>
      <c r="W33" s="56"/>
      <c r="X33" s="56"/>
      <c r="Y33" s="56"/>
      <c r="Z33" s="107"/>
      <c r="AA33" s="64"/>
      <c r="AB33" s="56"/>
      <c r="AC33" s="56"/>
      <c r="AD33" s="56"/>
      <c r="AE33" s="56"/>
      <c r="AF33" s="64"/>
      <c r="AG33" s="64"/>
      <c r="AH33" s="64"/>
      <c r="AI33" s="56"/>
      <c r="AJ33" s="56"/>
      <c r="AK33" s="56"/>
      <c r="AL33" s="64"/>
      <c r="AM33" s="64"/>
      <c r="AN33" s="64"/>
      <c r="AO33" s="64"/>
      <c r="AP33" s="56"/>
      <c r="AQ33" s="56"/>
      <c r="AR33" s="64"/>
      <c r="AS33" s="64"/>
      <c r="AT33" s="64"/>
      <c r="BK33" s="64"/>
    </row>
    <row r="34" spans="2:63" s="65" customFormat="1" ht="11.9" customHeight="1" x14ac:dyDescent="0.35">
      <c r="B34" s="107"/>
      <c r="C34" s="56"/>
      <c r="D34" s="109"/>
      <c r="E34" s="56"/>
      <c r="F34" s="56"/>
      <c r="G34" s="56"/>
      <c r="H34" s="56"/>
      <c r="I34" s="56"/>
      <c r="J34" s="56"/>
      <c r="K34" s="56"/>
      <c r="L34" s="56"/>
      <c r="M34" s="56"/>
      <c r="N34" s="56"/>
      <c r="O34" s="56"/>
      <c r="P34" s="56"/>
      <c r="Q34" s="56"/>
      <c r="R34" s="56"/>
      <c r="S34" s="56"/>
      <c r="T34" s="56"/>
      <c r="U34" s="56"/>
      <c r="V34" s="56"/>
      <c r="W34" s="56"/>
      <c r="X34" s="56"/>
      <c r="Y34" s="56"/>
      <c r="Z34" s="107"/>
      <c r="AA34" s="64"/>
      <c r="AB34" s="56"/>
      <c r="AC34" s="56"/>
      <c r="AD34" s="56"/>
      <c r="AE34" s="56"/>
      <c r="AF34" s="64"/>
      <c r="AG34" s="64"/>
      <c r="AH34" s="64"/>
      <c r="AI34" s="56"/>
      <c r="AJ34" s="56"/>
      <c r="AK34" s="56"/>
      <c r="AL34" s="64"/>
      <c r="AM34" s="64"/>
      <c r="AN34" s="64"/>
      <c r="AO34" s="64"/>
      <c r="AP34" s="56"/>
      <c r="AQ34" s="56"/>
      <c r="AR34" s="64"/>
      <c r="AS34" s="64"/>
      <c r="AT34" s="64"/>
      <c r="BK34" s="64"/>
    </row>
    <row r="35" spans="2:63" s="65" customFormat="1" ht="14.15" customHeight="1" x14ac:dyDescent="0.35">
      <c r="C35" s="64"/>
      <c r="D35" s="64"/>
      <c r="E35" s="64"/>
      <c r="F35" s="64"/>
      <c r="G35" s="64"/>
      <c r="H35" s="64"/>
      <c r="I35" s="64"/>
      <c r="J35" s="64"/>
      <c r="K35" s="64"/>
      <c r="L35" s="64"/>
      <c r="M35" s="64"/>
      <c r="N35" s="64"/>
      <c r="O35" s="64"/>
      <c r="P35" s="64"/>
      <c r="Q35" s="64"/>
      <c r="R35" s="64"/>
      <c r="S35" s="64"/>
      <c r="T35" s="64"/>
      <c r="U35" s="64"/>
      <c r="V35" s="64"/>
      <c r="W35" s="64"/>
      <c r="X35" s="64"/>
      <c r="Y35" s="64"/>
      <c r="Z35" s="107"/>
      <c r="AA35" s="64"/>
      <c r="AB35" s="56"/>
      <c r="AC35" s="56"/>
      <c r="AD35" s="56"/>
      <c r="AE35" s="56"/>
      <c r="AF35" s="64"/>
      <c r="AG35" s="64"/>
      <c r="AH35" s="64"/>
      <c r="AI35" s="56"/>
      <c r="AJ35" s="56"/>
      <c r="AK35" s="56"/>
      <c r="AL35" s="64"/>
      <c r="AM35" s="64"/>
      <c r="AN35" s="64"/>
      <c r="AO35" s="64"/>
      <c r="AP35" s="56"/>
      <c r="AQ35" s="56"/>
      <c r="AR35" s="64"/>
      <c r="AS35" s="64"/>
      <c r="AT35" s="64"/>
      <c r="BK35" s="64"/>
    </row>
    <row r="36" spans="2:63" s="65" customFormat="1" ht="11.9" customHeight="1" x14ac:dyDescent="0.35">
      <c r="C36" s="64"/>
      <c r="D36" s="64"/>
      <c r="E36" s="64"/>
      <c r="F36" s="64"/>
      <c r="G36" s="64"/>
      <c r="H36" s="64"/>
      <c r="I36" s="64"/>
      <c r="J36" s="64"/>
      <c r="K36" s="64"/>
      <c r="L36" s="64"/>
      <c r="M36" s="64"/>
      <c r="N36" s="64"/>
      <c r="O36" s="64"/>
      <c r="P36" s="64"/>
      <c r="Q36" s="64"/>
      <c r="R36" s="64"/>
      <c r="S36" s="64"/>
      <c r="T36" s="64"/>
      <c r="U36" s="64"/>
      <c r="V36" s="64"/>
      <c r="W36" s="64"/>
      <c r="X36" s="64"/>
      <c r="Y36" s="64"/>
      <c r="Z36" s="107"/>
      <c r="AA36" s="64"/>
      <c r="AB36" s="56"/>
      <c r="AC36" s="56"/>
      <c r="AD36" s="56"/>
      <c r="AE36" s="56"/>
      <c r="AF36" s="64"/>
      <c r="AG36" s="64"/>
      <c r="AH36" s="64"/>
      <c r="AI36" s="56"/>
      <c r="AJ36" s="56"/>
      <c r="AK36" s="56"/>
      <c r="AL36" s="64"/>
      <c r="AM36" s="64"/>
      <c r="AN36" s="64"/>
      <c r="AO36" s="64"/>
      <c r="AP36" s="56"/>
      <c r="AQ36" s="56"/>
      <c r="AR36" s="64"/>
      <c r="AS36" s="64"/>
      <c r="AT36" s="64"/>
      <c r="BK36" s="64"/>
    </row>
    <row r="37" spans="2:63" s="65" customFormat="1" ht="11.9" customHeight="1" x14ac:dyDescent="0.35">
      <c r="C37" s="64"/>
      <c r="D37" s="64"/>
      <c r="E37" s="64"/>
      <c r="F37" s="64"/>
      <c r="G37" s="64"/>
      <c r="H37" s="64"/>
      <c r="I37" s="64"/>
      <c r="J37" s="64"/>
      <c r="K37" s="64"/>
      <c r="L37" s="64"/>
      <c r="M37" s="64"/>
      <c r="N37" s="64"/>
      <c r="O37" s="64"/>
      <c r="P37" s="64"/>
      <c r="Q37" s="64"/>
      <c r="R37" s="64"/>
      <c r="S37" s="64"/>
      <c r="T37" s="64"/>
      <c r="U37" s="64"/>
      <c r="V37" s="64"/>
      <c r="W37" s="64"/>
      <c r="X37" s="64"/>
      <c r="Y37" s="64"/>
      <c r="Z37" s="107"/>
      <c r="AA37" s="64"/>
      <c r="AB37" s="56"/>
      <c r="AC37" s="56"/>
      <c r="AD37" s="56"/>
      <c r="AE37" s="56"/>
      <c r="AF37" s="64"/>
      <c r="AG37" s="64"/>
      <c r="AH37" s="64"/>
      <c r="AI37" s="56"/>
      <c r="AJ37" s="56"/>
      <c r="AK37" s="56"/>
      <c r="AL37" s="64"/>
      <c r="AM37" s="64"/>
      <c r="AN37" s="64"/>
      <c r="AO37" s="64"/>
      <c r="AP37" s="56"/>
      <c r="AQ37" s="56"/>
      <c r="AR37" s="64"/>
      <c r="AS37" s="64"/>
      <c r="AT37" s="64"/>
      <c r="BK37" s="64"/>
    </row>
    <row r="38" spans="2:63" s="65" customFormat="1" ht="11.9" customHeight="1" x14ac:dyDescent="0.35">
      <c r="C38" s="64"/>
      <c r="D38" s="64"/>
      <c r="E38" s="64"/>
      <c r="F38" s="64"/>
      <c r="G38" s="64"/>
      <c r="H38" s="64"/>
      <c r="I38" s="64"/>
      <c r="J38" s="64"/>
      <c r="K38" s="64"/>
      <c r="L38" s="64"/>
      <c r="M38" s="64"/>
      <c r="N38" s="64"/>
      <c r="O38" s="64"/>
      <c r="P38" s="64"/>
      <c r="Q38" s="64"/>
      <c r="R38" s="64"/>
      <c r="S38" s="64"/>
      <c r="T38" s="64"/>
      <c r="U38" s="64"/>
      <c r="V38" s="64"/>
      <c r="W38" s="64"/>
      <c r="X38" s="64"/>
      <c r="Y38" s="64"/>
      <c r="Z38" s="107"/>
      <c r="AA38" s="64"/>
      <c r="AB38" s="56"/>
      <c r="AC38" s="56"/>
      <c r="AD38" s="56"/>
      <c r="AE38" s="56"/>
      <c r="AF38" s="64"/>
      <c r="AG38" s="64"/>
      <c r="AH38" s="64"/>
      <c r="AI38" s="56"/>
      <c r="AJ38" s="56"/>
      <c r="AK38" s="56"/>
      <c r="AL38" s="64"/>
      <c r="AM38" s="64"/>
      <c r="AN38" s="64"/>
      <c r="AO38" s="64"/>
      <c r="AP38" s="56"/>
      <c r="AQ38" s="56"/>
      <c r="AR38" s="64"/>
      <c r="AS38" s="64"/>
      <c r="AT38" s="64"/>
      <c r="BK38" s="64"/>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conditionalFormatting sqref="G13:G15">
    <cfRule type="cellIs" dxfId="856" priority="73" stopIfTrue="1" operator="between">
      <formula>0.7</formula>
      <formula>0.8999</formula>
    </cfRule>
    <cfRule type="colorScale" priority="80">
      <colorScale>
        <cfvo type="min"/>
        <cfvo type="max"/>
        <color theme="0" tint="-4.9989318521683403E-2"/>
        <color theme="0" tint="-4.9989318521683403E-2"/>
      </colorScale>
    </cfRule>
    <cfRule type="cellIs" dxfId="855" priority="79" stopIfTrue="1" operator="greaterThan">
      <formula>1.05</formula>
    </cfRule>
    <cfRule type="cellIs" dxfId="854" priority="78" stopIfTrue="1" operator="between">
      <formula>0</formula>
      <formula>0.699</formula>
    </cfRule>
    <cfRule type="cellIs" dxfId="853" priority="77" stopIfTrue="1" operator="between">
      <formula>0.7</formula>
      <formula>0.8999</formula>
    </cfRule>
    <cfRule type="cellIs" dxfId="852" priority="76" stopIfTrue="1" operator="between">
      <formula>0.9</formula>
      <formula>1.05</formula>
    </cfRule>
    <cfRule type="cellIs" dxfId="851" priority="75" stopIfTrue="1" operator="greaterThan">
      <formula>1.05</formula>
    </cfRule>
    <cfRule type="cellIs" dxfId="850" priority="74" stopIfTrue="1" operator="between">
      <formula>0</formula>
      <formula>0.699</formula>
    </cfRule>
    <cfRule type="cellIs" dxfId="849" priority="72" stopIfTrue="1" operator="between">
      <formula>0.9</formula>
      <formula>1.05</formula>
    </cfRule>
    <cfRule type="colorScale" priority="71">
      <colorScale>
        <cfvo type="min"/>
        <cfvo type="max"/>
        <color theme="0"/>
        <color theme="0"/>
      </colorScale>
    </cfRule>
  </conditionalFormatting>
  <conditionalFormatting sqref="J13:J15">
    <cfRule type="cellIs" dxfId="848" priority="69" stopIfTrue="1" operator="greaterThan">
      <formula>1.05</formula>
    </cfRule>
    <cfRule type="cellIs" dxfId="847" priority="68" stopIfTrue="1" operator="between">
      <formula>0</formula>
      <formula>0.699</formula>
    </cfRule>
    <cfRule type="cellIs" dxfId="846" priority="67" stopIfTrue="1" operator="between">
      <formula>0.7</formula>
      <formula>0.8999</formula>
    </cfRule>
    <cfRule type="colorScale" priority="61">
      <colorScale>
        <cfvo type="min"/>
        <cfvo type="max"/>
        <color theme="0"/>
        <color theme="0"/>
      </colorScale>
    </cfRule>
    <cfRule type="cellIs" dxfId="845" priority="65" stopIfTrue="1" operator="greaterThan">
      <formula>1.05</formula>
    </cfRule>
    <cfRule type="cellIs" dxfId="844" priority="64" stopIfTrue="1" operator="between">
      <formula>0</formula>
      <formula>0.699</formula>
    </cfRule>
    <cfRule type="cellIs" dxfId="843" priority="63" stopIfTrue="1" operator="between">
      <formula>0.7</formula>
      <formula>0.8999</formula>
    </cfRule>
    <cfRule type="cellIs" dxfId="842" priority="62" stopIfTrue="1" operator="between">
      <formula>0.9</formula>
      <formula>1.05</formula>
    </cfRule>
    <cfRule type="cellIs" dxfId="841" priority="66" stopIfTrue="1" operator="between">
      <formula>0.9</formula>
      <formula>1.05</formula>
    </cfRule>
    <cfRule type="colorScale" priority="70">
      <colorScale>
        <cfvo type="min"/>
        <cfvo type="max"/>
        <color theme="0" tint="-4.9989318521683403E-2"/>
        <color theme="0" tint="-4.9989318521683403E-2"/>
      </colorScale>
    </cfRule>
  </conditionalFormatting>
  <conditionalFormatting sqref="M13:M15">
    <cfRule type="cellIs" dxfId="840" priority="58" stopIfTrue="1" operator="between">
      <formula>0</formula>
      <formula>0.699</formula>
    </cfRule>
    <cfRule type="cellIs" dxfId="839" priority="52" stopIfTrue="1" operator="between">
      <formula>0.9</formula>
      <formula>1.05</formula>
    </cfRule>
    <cfRule type="cellIs" dxfId="838" priority="53" stopIfTrue="1" operator="between">
      <formula>0.7</formula>
      <formula>0.8999</formula>
    </cfRule>
    <cfRule type="cellIs" dxfId="837" priority="54" stopIfTrue="1" operator="between">
      <formula>0</formula>
      <formula>0.699</formula>
    </cfRule>
    <cfRule type="cellIs" dxfId="836" priority="55" stopIfTrue="1" operator="greaterThan">
      <formula>1.05</formula>
    </cfRule>
    <cfRule type="cellIs" dxfId="835" priority="56" stopIfTrue="1" operator="between">
      <formula>0.9</formula>
      <formula>1.05</formula>
    </cfRule>
    <cfRule type="cellIs" dxfId="834" priority="57" stopIfTrue="1" operator="between">
      <formula>0.7</formula>
      <formula>0.8999</formula>
    </cfRule>
    <cfRule type="cellIs" dxfId="833" priority="59" stopIfTrue="1" operator="greaterThan">
      <formula>1.05</formula>
    </cfRule>
    <cfRule type="colorScale" priority="60">
      <colorScale>
        <cfvo type="min"/>
        <cfvo type="max"/>
        <color theme="0" tint="-4.9989318521683403E-2"/>
        <color theme="0" tint="-4.9989318521683403E-2"/>
      </colorScale>
    </cfRule>
    <cfRule type="colorScale" priority="51">
      <colorScale>
        <cfvo type="min"/>
        <cfvo type="max"/>
        <color theme="0"/>
        <color theme="0"/>
      </colorScale>
    </cfRule>
  </conditionalFormatting>
  <conditionalFormatting sqref="P13:P15">
    <cfRule type="cellIs" dxfId="832" priority="44" stopIfTrue="1" operator="between">
      <formula>0</formula>
      <formula>0.699</formula>
    </cfRule>
    <cfRule type="colorScale" priority="50">
      <colorScale>
        <cfvo type="min"/>
        <cfvo type="max"/>
        <color theme="0" tint="-4.9989318521683403E-2"/>
        <color theme="0" tint="-4.9989318521683403E-2"/>
      </colorScale>
    </cfRule>
    <cfRule type="cellIs" dxfId="831" priority="49" stopIfTrue="1" operator="greaterThan">
      <formula>1.05</formula>
    </cfRule>
    <cfRule type="cellIs" dxfId="830" priority="48" stopIfTrue="1" operator="between">
      <formula>0</formula>
      <formula>0.699</formula>
    </cfRule>
    <cfRule type="cellIs" dxfId="829" priority="47" stopIfTrue="1" operator="between">
      <formula>0.7</formula>
      <formula>0.8999</formula>
    </cfRule>
    <cfRule type="cellIs" dxfId="828" priority="46" stopIfTrue="1" operator="between">
      <formula>0.9</formula>
      <formula>1.05</formula>
    </cfRule>
    <cfRule type="cellIs" dxfId="827" priority="45" stopIfTrue="1" operator="greaterThan">
      <formula>1.05</formula>
    </cfRule>
    <cfRule type="cellIs" dxfId="826" priority="43" stopIfTrue="1" operator="between">
      <formula>0.7</formula>
      <formula>0.8999</formula>
    </cfRule>
    <cfRule type="cellIs" dxfId="825" priority="42" stopIfTrue="1" operator="between">
      <formula>0.9</formula>
      <formula>1.05</formula>
    </cfRule>
    <cfRule type="colorScale" priority="41">
      <colorScale>
        <cfvo type="min"/>
        <cfvo type="max"/>
        <color theme="0"/>
        <color theme="0"/>
      </colorScale>
    </cfRule>
  </conditionalFormatting>
  <conditionalFormatting sqref="Q13:R13">
    <cfRule type="colorScale" priority="11">
      <colorScale>
        <cfvo type="min"/>
        <cfvo type="max"/>
        <color theme="0" tint="-4.9989318521683403E-2"/>
        <color theme="0" tint="-4.9989318521683403E-2"/>
      </colorScale>
    </cfRule>
  </conditionalFormatting>
  <conditionalFormatting sqref="Q14:R15">
    <cfRule type="colorScale" priority="1">
      <colorScale>
        <cfvo type="min"/>
        <cfvo type="max"/>
        <color theme="0" tint="-4.9989318521683403E-2"/>
        <color theme="0" tint="-4.9989318521683403E-2"/>
      </colorScale>
    </cfRule>
  </conditionalFormatting>
  <conditionalFormatting sqref="S13">
    <cfRule type="cellIs" dxfId="824" priority="20" stopIfTrue="1" operator="greaterThan">
      <formula>1.05</formula>
    </cfRule>
    <cfRule type="cellIs" dxfId="823" priority="19" stopIfTrue="1" operator="between">
      <formula>0</formula>
      <formula>0.699</formula>
    </cfRule>
    <cfRule type="cellIs" dxfId="822" priority="18" stopIfTrue="1" operator="between">
      <formula>0.7</formula>
      <formula>0.8999</formula>
    </cfRule>
    <cfRule type="cellIs" dxfId="821" priority="15" stopIfTrue="1" operator="between">
      <formula>0</formula>
      <formula>0.699</formula>
    </cfRule>
    <cfRule type="cellIs" dxfId="820" priority="17" stopIfTrue="1" operator="between">
      <formula>0.9</formula>
      <formula>1.05</formula>
    </cfRule>
    <cfRule type="cellIs" dxfId="819" priority="16" stopIfTrue="1" operator="greaterThan">
      <formula>1.05</formula>
    </cfRule>
    <cfRule type="cellIs" dxfId="818" priority="14" stopIfTrue="1" operator="between">
      <formula>0.7</formula>
      <formula>0.8999</formula>
    </cfRule>
    <cfRule type="cellIs" dxfId="817" priority="13" stopIfTrue="1" operator="between">
      <formula>0.9</formula>
      <formula>1.05</formula>
    </cfRule>
    <cfRule type="colorScale" priority="12">
      <colorScale>
        <cfvo type="min"/>
        <cfvo type="max"/>
        <color theme="0"/>
        <color theme="0"/>
      </colorScale>
    </cfRule>
  </conditionalFormatting>
  <conditionalFormatting sqref="S14:S15">
    <cfRule type="colorScale" priority="2">
      <colorScale>
        <cfvo type="min"/>
        <cfvo type="max"/>
        <color theme="0"/>
        <color theme="0"/>
      </colorScale>
    </cfRule>
    <cfRule type="cellIs" dxfId="816" priority="3" stopIfTrue="1" operator="between">
      <formula>0.9</formula>
      <formula>1.05</formula>
    </cfRule>
    <cfRule type="cellIs" dxfId="815" priority="4" stopIfTrue="1" operator="between">
      <formula>0.7</formula>
      <formula>0.8999</formula>
    </cfRule>
    <cfRule type="cellIs" dxfId="814" priority="5" stopIfTrue="1" operator="between">
      <formula>0</formula>
      <formula>0.699</formula>
    </cfRule>
    <cfRule type="cellIs" dxfId="813" priority="6" stopIfTrue="1" operator="greaterThan">
      <formula>1.05</formula>
    </cfRule>
    <cfRule type="cellIs" dxfId="812" priority="7" stopIfTrue="1" operator="between">
      <formula>0.9</formula>
      <formula>1.05</formula>
    </cfRule>
    <cfRule type="cellIs" dxfId="811" priority="9" stopIfTrue="1" operator="between">
      <formula>0</formula>
      <formula>0.699</formula>
    </cfRule>
    <cfRule type="cellIs" dxfId="810" priority="10" stopIfTrue="1" operator="greaterThan">
      <formula>1.05</formula>
    </cfRule>
    <cfRule type="cellIs" dxfId="809" priority="8" stopIfTrue="1" operator="between">
      <formula>0.7</formula>
      <formula>0.8999</formula>
    </cfRule>
  </conditionalFormatting>
  <dataValidations count="11">
    <dataValidation allowBlank="1" showInputMessage="1" showErrorMessage="1" errorTitle="Error de Selección" error="Seleccionar de la lista desplegable únicamente " sqref="C15"/>
    <dataValidation type="list" operator="equal" allowBlank="1" showErrorMessage="1" sqref="AP18:AQ38">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38">
      <formula1>"Eficacia,Eficiencia,Efectividad,"</formula1>
      <formula2>0</formula2>
    </dataValidation>
    <dataValidation operator="equal" allowBlank="1" showErrorMessage="1" sqref="AK7">
      <formula1>0</formula1>
      <formula2>0</formula2>
    </dataValidation>
    <dataValidation type="list" operator="equal" allowBlank="1" showErrorMessage="1" sqref="AK18:AK38">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15 AB18:AB38">
      <formula1>"Alcaldía Local,Central,Sectorial,"</formula1>
      <formula2>0</formula2>
    </dataValidation>
    <dataValidation type="list" operator="equal" allowBlank="1" showErrorMessage="1" sqref="AC13:AC15 AC18:AC38">
      <formula1>"Coeficiente,Índice o razón,Porcentaje,Tasa,Valor absoluto"</formula1>
      <formula2>0</formula2>
    </dataValidation>
    <dataValidation type="list" operator="equal" allowBlank="1" showErrorMessage="1" sqref="AD13:AD15 AD18:AD38">
      <formula1>"Diario,Semanal,Mensual,Bimestral ,Trimestral,Semestral ,Anual"</formula1>
      <formula2>0</formula2>
    </dataValidation>
    <dataValidation type="list" operator="equal" allowBlank="1" showErrorMessage="1" sqref="AE13:AE15 AE18:AE38">
      <formula1>"Alta ,Media ,Baja"</formula1>
      <formula2>0</formula2>
    </dataValidation>
    <dataValidation type="list" operator="equal" allowBlank="1" showErrorMessage="1" sqref="AI13:AI15 AI18:AI38">
      <formula1>"Gestión"</formula1>
      <formula2>0</formula2>
    </dataValidation>
    <dataValidation type="list" operator="equal" allowBlank="1" showErrorMessage="1" sqref="AJ13:AJ15 AJ18:AJ38">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'C:\Users\luis.arias\Documents\VIGENCIA 2023\PLAN DE ACCION -POA\C4\[F-DS-524_V3 POA 2023 _C4 ajustado.xlsx]datos'!#REF!</xm:f>
          </x14:formula1>
          <xm:sqref>AO13:AO15 AM7:AT7 AK13:AK15</xm:sqref>
        </x14:dataValidation>
        <x14:dataValidation type="list" operator="equal" allowBlank="1" showErrorMessage="1">
          <x14:formula1>
            <xm:f>'C:\Users\luis.arias\Documents\VIGENCIA 2023\PLAN DE ACCION -POA\C4\[F-DS-524_V3 POA 2023 _C4 ajustado.xlsx]datos'!#REF!</xm:f>
          </x14:formula1>
          <xm:sqref>AP13:AQ15</xm:sqref>
        </x14:dataValidation>
        <x14:dataValidation type="list" errorStyle="information" operator="equal" showInputMessage="1" showErrorMessage="1" prompt="Escoja el Proceso del Menú desplegable">
          <x14:formula1>
            <xm:f>'C:\Users\luis.arias\Documents\VIGENCIA 2023\PLAN DE ACCION -POA\C4\[F-DS-524_V3 POA 2023 _C4 ajustado.xlsx]datos'!#REF!</xm:f>
          </x14:formula1>
          <xm:sqref>D7:Z7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54f3693-2a6f-4e84-bdd5-9ed64d0d3018">
      <Terms xmlns="http://schemas.microsoft.com/office/infopath/2007/PartnerControls"/>
    </lcf76f155ced4ddcb4097134ff3c332f>
    <TaxCatchAll xmlns="95222908-3492-4fb1-8c0b-2d69d8b95be4" xsi:nil="true"/>
    <Fecha xmlns="954f3693-2a6f-4e84-bdd5-9ed64d0d3018" xsi:nil="true"/>
    <SharedWithUsers xmlns="95222908-3492-4fb1-8c0b-2d69d8b95be4">
      <UserInfo>
        <DisplayName>Andrea del Pilar Alejo Ruiz</DisplayName>
        <AccountId>3514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4D2EBFBACC4BC42B0C6063573E4A8C4" ma:contentTypeVersion="21" ma:contentTypeDescription="Crear nuevo documento." ma:contentTypeScope="" ma:versionID="6c31819effdf59038f8510d1a48cbf29">
  <xsd:schema xmlns:xsd="http://www.w3.org/2001/XMLSchema" xmlns:xs="http://www.w3.org/2001/XMLSchema" xmlns:p="http://schemas.microsoft.com/office/2006/metadata/properties" xmlns:ns1="http://schemas.microsoft.com/sharepoint/v3" xmlns:ns2="954f3693-2a6f-4e84-bdd5-9ed64d0d3018" xmlns:ns3="95222908-3492-4fb1-8c0b-2d69d8b95be4" targetNamespace="http://schemas.microsoft.com/office/2006/metadata/properties" ma:root="true" ma:fieldsID="1a6e8c648963af8e819d3c6fbf9ff624" ns1:_="" ns2:_="" ns3:_="">
    <xsd:import namespace="http://schemas.microsoft.com/sharepoint/v3"/>
    <xsd:import namespace="954f3693-2a6f-4e84-bdd5-9ed64d0d3018"/>
    <xsd:import namespace="95222908-3492-4fb1-8c0b-2d69d8b95be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LengthInSeconds" minOccurs="0"/>
                <xsd:element ref="ns3:TaxCatchAll" minOccurs="0"/>
                <xsd:element ref="ns2:lcf76f155ced4ddcb4097134ff3c332f" minOccurs="0"/>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4f3693-2a6f-4e84-bdd5-9ed64d0d30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5d09d035-a677-4b24-aeee-1a5c3beaf18c" ma:termSetId="09814cd3-568e-fe90-9814-8d621ff8fb84" ma:anchorId="fba54fb3-c3e1-fe81-a776-ca4b69148c4d" ma:open="true" ma:isKeyword="false">
      <xsd:complexType>
        <xsd:sequence>
          <xsd:element ref="pc:Terms" minOccurs="0" maxOccurs="1"/>
        </xsd:sequence>
      </xsd:complexType>
    </xsd:element>
    <xsd:element name="Fecha" ma:index="26" nillable="true" ma:displayName="Fecha" ma:format="DateOnly" ma:internalName="Fech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222908-3492-4fb1-8c0b-2d69d8b95be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810fc68e-d138-4c43-b20a-ff578b18fd53}" ma:internalName="TaxCatchAll" ma:showField="CatchAllData" ma:web="95222908-3492-4fb1-8c0b-2d69d8b95b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1B13F2-84C2-4F09-AFEC-5E00C66C3259}">
  <ds:schemaRefs>
    <ds:schemaRef ds:uri="http://schemas.microsoft.com/sharepoint/v3/contenttype/forms"/>
  </ds:schemaRefs>
</ds:datastoreItem>
</file>

<file path=customXml/itemProps2.xml><?xml version="1.0" encoding="utf-8"?>
<ds:datastoreItem xmlns:ds="http://schemas.openxmlformats.org/officeDocument/2006/customXml" ds:itemID="{AE55F669-8C02-4A8A-9670-D3F18AF2056A}">
  <ds:schemaRefs>
    <ds:schemaRef ds:uri="http://schemas.microsoft.com/office/2006/documentManagement/types"/>
    <ds:schemaRef ds:uri="http://www.w3.org/XML/1998/namespace"/>
    <ds:schemaRef ds:uri="954f3693-2a6f-4e84-bdd5-9ed64d0d3018"/>
    <ds:schemaRef ds:uri="http://purl.org/dc/terms/"/>
    <ds:schemaRef ds:uri="http://purl.org/dc/elements/1.1/"/>
    <ds:schemaRef ds:uri="http://purl.org/dc/dcmitype/"/>
    <ds:schemaRef ds:uri="http://schemas.microsoft.com/office/infopath/2007/PartnerControls"/>
    <ds:schemaRef ds:uri="http://schemas.microsoft.com/office/2006/metadata/properties"/>
    <ds:schemaRef ds:uri="http://schemas.microsoft.com/sharepoint/v3"/>
    <ds:schemaRef ds:uri="http://schemas.openxmlformats.org/package/2006/metadata/core-properties"/>
    <ds:schemaRef ds:uri="95222908-3492-4fb1-8c0b-2d69d8b95be4"/>
  </ds:schemaRefs>
</ds:datastoreItem>
</file>

<file path=customXml/itemProps3.xml><?xml version="1.0" encoding="utf-8"?>
<ds:datastoreItem xmlns:ds="http://schemas.openxmlformats.org/officeDocument/2006/customXml" ds:itemID="{64102B46-FFB2-4247-A38B-8329D36FE9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4f3693-2a6f-4e84-bdd5-9ed64d0d3018"/>
    <ds:schemaRef ds:uri="95222908-3492-4fb1-8c0b-2d69d8b95b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23</vt:i4>
      </vt:variant>
    </vt:vector>
  </HeadingPairs>
  <TitlesOfParts>
    <vt:vector size="49" baseType="lpstr">
      <vt:lpstr>ORGANIGRAMA SDSCJ</vt:lpstr>
      <vt:lpstr>Misión Visión </vt:lpstr>
      <vt:lpstr>Plan Acción</vt:lpstr>
      <vt:lpstr>Comunicaciones</vt:lpstr>
      <vt:lpstr>Oficina Asesora de Planeación </vt:lpstr>
      <vt:lpstr>Control Interno</vt:lpstr>
      <vt:lpstr>Control Disciplinario Interno</vt:lpstr>
      <vt:lpstr>Estudios Estratégicos</vt:lpstr>
      <vt:lpstr>C4</vt:lpstr>
      <vt:lpstr>Sub Seguridad Convivencia</vt:lpstr>
      <vt:lpstr>D. Prevención</vt:lpstr>
      <vt:lpstr>D. Seguridad</vt:lpstr>
      <vt:lpstr>Sub Acceso Justicia</vt:lpstr>
      <vt:lpstr>D. Acceso Justicia</vt:lpstr>
      <vt:lpstr>D. Responsabilidad Penal Adoles</vt:lpstr>
      <vt:lpstr>Cárcel Distrital</vt:lpstr>
      <vt:lpstr>Sub Inversiones Fortalecimiento</vt:lpstr>
      <vt:lpstr>D Bienes SCAJ</vt:lpstr>
      <vt:lpstr>Dir. Técnica</vt:lpstr>
      <vt:lpstr>D.Operaciones Fortalecimien</vt:lpstr>
      <vt:lpstr>Sub Gestión Institucional</vt:lpstr>
      <vt:lpstr>DGH</vt:lpstr>
      <vt:lpstr>D. Jurídica Contratos</vt:lpstr>
      <vt:lpstr>D.Recursos Físicos Documental</vt:lpstr>
      <vt:lpstr>D. Financiera</vt:lpstr>
      <vt:lpstr>D TIC</vt:lpstr>
      <vt:lpstr>'Cárcel Distrital'!Área_de_impresión</vt:lpstr>
      <vt:lpstr>'Control Interno'!Área_de_impresión</vt:lpstr>
      <vt:lpstr>'D Bienes SCAJ'!Área_de_impresión</vt:lpstr>
      <vt:lpstr>'D TIC'!Área_de_impresión</vt:lpstr>
      <vt:lpstr>'D. Acceso Justicia'!Área_de_impresión</vt:lpstr>
      <vt:lpstr>'D. Responsabilidad Penal Adoles'!Área_de_impresión</vt:lpstr>
      <vt:lpstr>'D.Operaciones Fortalecimien'!Área_de_impresión</vt:lpstr>
      <vt:lpstr>'D.Recursos Físicos Documental'!Área_de_impresión</vt:lpstr>
      <vt:lpstr>DGH!Área_de_impresión</vt:lpstr>
      <vt:lpstr>'Dir. Técnica'!Área_de_impresión</vt:lpstr>
      <vt:lpstr>'Estudios Estratégicos'!Área_de_impresión</vt:lpstr>
      <vt:lpstr>'Sub Inversiones Fortalecimiento'!Área_de_impresión</vt:lpstr>
      <vt:lpstr>'Cárcel Distrital'!Títulos_a_imprimir</vt:lpstr>
      <vt:lpstr>'Control Interno'!Títulos_a_imprimir</vt:lpstr>
      <vt:lpstr>'D Bienes SCAJ'!Títulos_a_imprimir</vt:lpstr>
      <vt:lpstr>'D. Acceso Justicia'!Títulos_a_imprimir</vt:lpstr>
      <vt:lpstr>'D. Responsabilidad Penal Adoles'!Títulos_a_imprimir</vt:lpstr>
      <vt:lpstr>'D.Operaciones Fortalecimien'!Títulos_a_imprimir</vt:lpstr>
      <vt:lpstr>'D.Recursos Físicos Documental'!Títulos_a_imprimir</vt:lpstr>
      <vt:lpstr>DGH!Títulos_a_imprimir</vt:lpstr>
      <vt:lpstr>'Dir. Técnica'!Títulos_a_imprimir</vt:lpstr>
      <vt:lpstr>'Estudios Estratégicos'!Títulos_a_imprimir</vt:lpstr>
      <vt:lpstr>'Sub Inversiones Fortalecimiento'!Títulos_a_imprimir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Claudia Patricia Ardila Díaz</dc:creator>
  <cp:keywords/>
  <dc:description/>
  <cp:lastModifiedBy>Zayra Libertad Castillo Acosta</cp:lastModifiedBy>
  <cp:revision/>
  <dcterms:created xsi:type="dcterms:W3CDTF">2022-01-19T19:42:47Z</dcterms:created>
  <dcterms:modified xsi:type="dcterms:W3CDTF">2023-04-28T21:47:04Z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0x01010064D2EBFBACC4BC42B0C6063573E4A8C4</vt:lpwstr>
  </property>
  <property fmtid="{D5CDD505-2E9C-101B-9397-08002B2CF9AE}" pid="3" name="MediaServiceImageTags">
    <vt:lpwstr/>
  </property>
</Properties>
</file>