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luis.arias\Documents\VIGENCIA 2023\PLAN DE ACCION -POA\INFORMES\TERCER TRIMESTRE 2023\"/>
    </mc:Choice>
  </mc:AlternateContent>
  <bookViews>
    <workbookView xWindow="0" yWindow="0" windowWidth="21600" windowHeight="9330" tabRatio="634" firstSheet="2" activeTab="5"/>
  </bookViews>
  <sheets>
    <sheet name="INTRODUCCION" sheetId="11" r:id="rId1"/>
    <sheet name="ORGANIGRAMA SDSCJ" sheetId="15" r:id="rId2"/>
    <sheet name="MISION - VISION" sheetId="16" r:id="rId3"/>
    <sheet name="Depend.-Obj. Estra.-PI" sheetId="14" r:id="rId4"/>
    <sheet name="Hoja1" sheetId="17" r:id="rId5"/>
    <sheet name="Plan de Acción - POA" sheetId="1" r:id="rId6"/>
    <sheet name="Instructivo" sheetId="3" r:id="rId7"/>
    <sheet name="Hoja2" sheetId="2" state="hidden" r:id="rId8"/>
  </sheets>
  <definedNames>
    <definedName name="_xlnm._FilterDatabase" localSheetId="5" hidden="1">'Plan de Acción - POA'!$A$5:$AD$126</definedName>
    <definedName name="_xlnm.Print_Area" localSheetId="1">'ORGANIGRAMA SDSCJ'!$A$1:$K$35</definedName>
  </definedNames>
  <calcPr calcId="162913"/>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4" l="1"/>
  <c r="U57" i="1" l="1"/>
  <c r="U16" i="1"/>
  <c r="T65" i="1"/>
  <c r="U65" i="1"/>
  <c r="V65" i="1" s="1"/>
  <c r="W65" i="1" s="1"/>
  <c r="U126" i="1" l="1"/>
  <c r="V126" i="1" s="1"/>
  <c r="W126" i="1" s="1"/>
  <c r="T126" i="1"/>
  <c r="U125" i="1"/>
  <c r="T125" i="1"/>
  <c r="U124" i="1"/>
  <c r="V124" i="1" s="1"/>
  <c r="T124" i="1"/>
  <c r="U123" i="1"/>
  <c r="V123" i="1" s="1"/>
  <c r="W123" i="1" s="1"/>
  <c r="T123" i="1"/>
  <c r="U122" i="1"/>
  <c r="V122" i="1" s="1"/>
  <c r="W122" i="1" s="1"/>
  <c r="T122" i="1"/>
  <c r="U121" i="1"/>
  <c r="V121" i="1" s="1"/>
  <c r="W121" i="1" s="1"/>
  <c r="T121" i="1"/>
  <c r="U120" i="1"/>
  <c r="V120" i="1" s="1"/>
  <c r="W120" i="1" s="1"/>
  <c r="T120" i="1"/>
  <c r="V125" i="1" l="1"/>
  <c r="W125" i="1" s="1"/>
  <c r="W124" i="1"/>
  <c r="E25" i="11"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l="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U113" i="1"/>
  <c r="V113" i="1" s="1"/>
  <c r="U114" i="1"/>
  <c r="N114" i="1"/>
  <c r="T114" i="1"/>
  <c r="U116" i="1"/>
  <c r="V116" i="1" s="1"/>
  <c r="U115" i="1"/>
  <c r="V115" i="1" s="1"/>
  <c r="U111" i="1"/>
  <c r="V111" i="1" s="1"/>
  <c r="U112" i="1"/>
  <c r="V112" i="1" s="1"/>
  <c r="N9" i="1"/>
  <c r="N84" i="1"/>
  <c r="N83" i="1"/>
  <c r="T54" i="1"/>
  <c r="U54" i="1" s="1"/>
  <c r="V54" i="1" s="1"/>
  <c r="T53" i="1"/>
  <c r="U53" i="1" s="1"/>
  <c r="V53" i="1" s="1"/>
  <c r="T51" i="1"/>
  <c r="U51" i="1" s="1"/>
  <c r="V51" i="1" s="1"/>
  <c r="T50" i="1"/>
  <c r="U50" i="1" s="1"/>
  <c r="V50" i="1" s="1"/>
  <c r="N57" i="1"/>
  <c r="T7" i="1"/>
  <c r="U7" i="1" s="1"/>
  <c r="V7" i="1" s="1"/>
  <c r="T8" i="1"/>
  <c r="U8" i="1" s="1"/>
  <c r="V8" i="1" s="1"/>
  <c r="T9" i="1"/>
  <c r="T10" i="1"/>
  <c r="T11" i="1"/>
  <c r="T12" i="1"/>
  <c r="T13" i="1"/>
  <c r="T14" i="1"/>
  <c r="T15" i="1"/>
  <c r="U15" i="1" s="1"/>
  <c r="V15" i="1" s="1"/>
  <c r="T16" i="1"/>
  <c r="T17" i="1"/>
  <c r="U17" i="1" s="1"/>
  <c r="V17" i="1" s="1"/>
  <c r="T18" i="1"/>
  <c r="U18" i="1" s="1"/>
  <c r="V18" i="1" s="1"/>
  <c r="T19" i="1"/>
  <c r="U19" i="1" s="1"/>
  <c r="V19" i="1" s="1"/>
  <c r="T20" i="1"/>
  <c r="U20" i="1" s="1"/>
  <c r="V20" i="1" s="1"/>
  <c r="T21" i="1"/>
  <c r="U21" i="1" s="1"/>
  <c r="V21" i="1" s="1"/>
  <c r="T22" i="1"/>
  <c r="U22" i="1" s="1"/>
  <c r="V22" i="1" s="1"/>
  <c r="T23" i="1"/>
  <c r="U23" i="1" s="1"/>
  <c r="V23" i="1" s="1"/>
  <c r="T24" i="1"/>
  <c r="T25" i="1"/>
  <c r="T26" i="1"/>
  <c r="T27" i="1"/>
  <c r="T28" i="1"/>
  <c r="T29" i="1"/>
  <c r="T30" i="1"/>
  <c r="U30" i="1" s="1"/>
  <c r="V30" i="1" s="1"/>
  <c r="T31" i="1"/>
  <c r="T32" i="1"/>
  <c r="T33" i="1"/>
  <c r="T34" i="1"/>
  <c r="T35" i="1"/>
  <c r="T36" i="1"/>
  <c r="T37" i="1"/>
  <c r="T38" i="1"/>
  <c r="T39" i="1"/>
  <c r="T40" i="1"/>
  <c r="T41" i="1"/>
  <c r="T42" i="1"/>
  <c r="T43" i="1"/>
  <c r="T44" i="1"/>
  <c r="T45" i="1"/>
  <c r="T46" i="1"/>
  <c r="T47" i="1"/>
  <c r="T48" i="1"/>
  <c r="T49" i="1"/>
  <c r="U49" i="1" s="1"/>
  <c r="V49" i="1" s="1"/>
  <c r="W49" i="1" s="1"/>
  <c r="T52" i="1"/>
  <c r="T55" i="1"/>
  <c r="U55" i="1" s="1"/>
  <c r="V55" i="1" s="1"/>
  <c r="T56" i="1"/>
  <c r="U56" i="1" s="1"/>
  <c r="V56" i="1" s="1"/>
  <c r="T57" i="1"/>
  <c r="T58" i="1"/>
  <c r="T59" i="1"/>
  <c r="U59" i="1" s="1"/>
  <c r="V59" i="1" s="1"/>
  <c r="T60" i="1"/>
  <c r="U60" i="1" s="1"/>
  <c r="V60" i="1" s="1"/>
  <c r="T61" i="1"/>
  <c r="U61" i="1" s="1"/>
  <c r="V61" i="1" s="1"/>
  <c r="T62" i="1"/>
  <c r="U62" i="1" s="1"/>
  <c r="V62" i="1" s="1"/>
  <c r="T63" i="1"/>
  <c r="U63" i="1" s="1"/>
  <c r="V63" i="1" s="1"/>
  <c r="T64" i="1"/>
  <c r="T66" i="1"/>
  <c r="T67" i="1"/>
  <c r="T68" i="1"/>
  <c r="T69" i="1"/>
  <c r="T70" i="1"/>
  <c r="T71" i="1"/>
  <c r="U71" i="1" s="1"/>
  <c r="V71" i="1" s="1"/>
  <c r="T72" i="1"/>
  <c r="T73" i="1"/>
  <c r="T74" i="1"/>
  <c r="T75" i="1"/>
  <c r="T76" i="1"/>
  <c r="T77" i="1"/>
  <c r="T78" i="1"/>
  <c r="T79" i="1"/>
  <c r="T80" i="1"/>
  <c r="U80" i="1" s="1"/>
  <c r="T81" i="1"/>
  <c r="T82" i="1"/>
  <c r="T83" i="1"/>
  <c r="T84" i="1"/>
  <c r="T85" i="1"/>
  <c r="T86" i="1"/>
  <c r="T87" i="1"/>
  <c r="T88" i="1"/>
  <c r="T89" i="1"/>
  <c r="T90" i="1"/>
  <c r="T91" i="1"/>
  <c r="U91" i="1" s="1"/>
  <c r="V91" i="1" s="1"/>
  <c r="T92" i="1"/>
  <c r="U92" i="1" s="1"/>
  <c r="V92" i="1" s="1"/>
  <c r="T93" i="1"/>
  <c r="U93" i="1" s="1"/>
  <c r="V93" i="1" s="1"/>
  <c r="T94" i="1"/>
  <c r="T95" i="1"/>
  <c r="T96" i="1"/>
  <c r="T97" i="1"/>
  <c r="T98" i="1"/>
  <c r="T99" i="1"/>
  <c r="T100" i="1"/>
  <c r="T101" i="1"/>
  <c r="U101" i="1" s="1"/>
  <c r="V101" i="1" s="1"/>
  <c r="T102" i="1"/>
  <c r="T103" i="1"/>
  <c r="U103" i="1" s="1"/>
  <c r="V103" i="1" s="1"/>
  <c r="T104" i="1"/>
  <c r="U104" i="1" s="1"/>
  <c r="V104" i="1" s="1"/>
  <c r="T105" i="1"/>
  <c r="U105" i="1" s="1"/>
  <c r="V105" i="1" s="1"/>
  <c r="T106" i="1"/>
  <c r="U106" i="1" s="1"/>
  <c r="V106" i="1" s="1"/>
  <c r="T107" i="1"/>
  <c r="U107" i="1" s="1"/>
  <c r="V107" i="1" s="1"/>
  <c r="T108" i="1"/>
  <c r="T109" i="1"/>
  <c r="T110" i="1"/>
  <c r="T111" i="1"/>
  <c r="T112" i="1"/>
  <c r="T113" i="1"/>
  <c r="T115" i="1"/>
  <c r="T116" i="1"/>
  <c r="T117" i="1"/>
  <c r="U117" i="1" s="1"/>
  <c r="V117" i="1" s="1"/>
  <c r="T118" i="1"/>
  <c r="U118" i="1" s="1"/>
  <c r="V118" i="1" s="1"/>
  <c r="T119" i="1"/>
  <c r="U119" i="1" s="1"/>
  <c r="V119" i="1" s="1"/>
  <c r="T6" i="1"/>
  <c r="U6" i="1" s="1"/>
  <c r="V6" i="1" s="1"/>
  <c r="W6" i="1" s="1"/>
  <c r="U40" i="1"/>
  <c r="U45" i="1"/>
  <c r="V45" i="1" s="1"/>
  <c r="N40" i="1"/>
  <c r="U25" i="1"/>
  <c r="V25" i="1" s="1"/>
  <c r="U29" i="1"/>
  <c r="V29" i="1" s="1"/>
  <c r="U9" i="1"/>
  <c r="U10" i="1"/>
  <c r="V10" i="1" s="1"/>
  <c r="U12" i="1"/>
  <c r="V12" i="1" s="1"/>
  <c r="U14" i="1"/>
  <c r="V14" i="1" s="1"/>
  <c r="V16" i="1"/>
  <c r="U24" i="1"/>
  <c r="V24" i="1" s="1"/>
  <c r="U26" i="1"/>
  <c r="V26" i="1" s="1"/>
  <c r="U27" i="1"/>
  <c r="V27" i="1" s="1"/>
  <c r="U28" i="1"/>
  <c r="V28" i="1" s="1"/>
  <c r="U31" i="1"/>
  <c r="V31" i="1" s="1"/>
  <c r="U32" i="1"/>
  <c r="V32" i="1" s="1"/>
  <c r="U33" i="1"/>
  <c r="V33" i="1" s="1"/>
  <c r="U34" i="1"/>
  <c r="V34" i="1" s="1"/>
  <c r="U35" i="1"/>
  <c r="V35" i="1" s="1"/>
  <c r="U36" i="1"/>
  <c r="V36" i="1" s="1"/>
  <c r="U37" i="1"/>
  <c r="V37" i="1" s="1"/>
  <c r="U38" i="1"/>
  <c r="V38" i="1" s="1"/>
  <c r="U39" i="1"/>
  <c r="V39" i="1" s="1"/>
  <c r="U42" i="1"/>
  <c r="V42" i="1" s="1"/>
  <c r="U43" i="1"/>
  <c r="V43" i="1" s="1"/>
  <c r="U44" i="1"/>
  <c r="V44" i="1" s="1"/>
  <c r="U46" i="1"/>
  <c r="V46" i="1" s="1"/>
  <c r="U47" i="1"/>
  <c r="V47" i="1" s="1"/>
  <c r="U52" i="1"/>
  <c r="V52" i="1" s="1"/>
  <c r="U58" i="1"/>
  <c r="V58" i="1" s="1"/>
  <c r="U64" i="1"/>
  <c r="V64" i="1" s="1"/>
  <c r="U66" i="1"/>
  <c r="V66" i="1" s="1"/>
  <c r="U67" i="1"/>
  <c r="V67" i="1" s="1"/>
  <c r="U68" i="1"/>
  <c r="V68" i="1" s="1"/>
  <c r="U69" i="1"/>
  <c r="V69" i="1" s="1"/>
  <c r="U70" i="1"/>
  <c r="V70" i="1" s="1"/>
  <c r="U72" i="1"/>
  <c r="V72" i="1" s="1"/>
  <c r="U73" i="1"/>
  <c r="U74" i="1"/>
  <c r="U75" i="1"/>
  <c r="U76" i="1"/>
  <c r="U77" i="1"/>
  <c r="U78" i="1"/>
  <c r="U79" i="1"/>
  <c r="U81" i="1"/>
  <c r="U82" i="1"/>
  <c r="U83" i="1"/>
  <c r="U84" i="1"/>
  <c r="U85" i="1"/>
  <c r="V85" i="1" s="1"/>
  <c r="U86" i="1"/>
  <c r="V86" i="1" s="1"/>
  <c r="U87" i="1"/>
  <c r="V87" i="1" s="1"/>
  <c r="U88" i="1"/>
  <c r="U89" i="1"/>
  <c r="U90" i="1"/>
  <c r="U94" i="1"/>
  <c r="V94" i="1" s="1"/>
  <c r="U95" i="1"/>
  <c r="V95" i="1" s="1"/>
  <c r="U96" i="1"/>
  <c r="V96" i="1" s="1"/>
  <c r="U97" i="1"/>
  <c r="V97" i="1" s="1"/>
  <c r="U98" i="1"/>
  <c r="V98" i="1" s="1"/>
  <c r="U99" i="1"/>
  <c r="V99" i="1" s="1"/>
  <c r="U100" i="1"/>
  <c r="V100" i="1" s="1"/>
  <c r="U102" i="1"/>
  <c r="V102" i="1" s="1"/>
  <c r="U108" i="1"/>
  <c r="V108" i="1" s="1"/>
  <c r="U109" i="1"/>
  <c r="V109" i="1" s="1"/>
  <c r="U110" i="1"/>
  <c r="V110" i="1" s="1"/>
  <c r="U11" i="1"/>
  <c r="V11" i="1" s="1"/>
  <c r="U41" i="1"/>
  <c r="V41" i="1" s="1"/>
  <c r="U48" i="1"/>
  <c r="V48" i="1" s="1"/>
  <c r="V84" i="1" l="1"/>
  <c r="V57" i="1"/>
  <c r="V9" i="1"/>
  <c r="V83" i="1"/>
  <c r="U13" i="1"/>
  <c r="V13" i="1" s="1"/>
  <c r="V40" i="1"/>
  <c r="V114" i="1"/>
  <c r="W28" i="1"/>
  <c r="W27" i="1"/>
  <c r="W26" i="1"/>
  <c r="W25" i="1"/>
  <c r="W7" i="1"/>
  <c r="W10" i="1"/>
  <c r="W11" i="1"/>
  <c r="W15" i="1"/>
  <c r="W16" i="1"/>
  <c r="W20" i="1"/>
  <c r="W21" i="1"/>
  <c r="W23" i="1"/>
  <c r="W30" i="1"/>
  <c r="W38" i="1"/>
  <c r="W39" i="1"/>
  <c r="W41" i="1"/>
  <c r="W53" i="1"/>
  <c r="W63" i="1" l="1"/>
  <c r="W62" i="1"/>
  <c r="W61" i="1"/>
  <c r="W60" i="1"/>
  <c r="W59" i="1"/>
  <c r="W58" i="1"/>
  <c r="W57" i="1"/>
  <c r="W56" i="1"/>
  <c r="W55" i="1"/>
  <c r="W54" i="1"/>
  <c r="W52" i="1"/>
  <c r="W51" i="1"/>
  <c r="W50" i="1"/>
  <c r="W48" i="1"/>
  <c r="W47" i="1"/>
  <c r="W46" i="1"/>
  <c r="W45" i="1"/>
  <c r="W44" i="1"/>
  <c r="W43" i="1"/>
  <c r="W42" i="1"/>
  <c r="W40" i="1"/>
  <c r="W37" i="1"/>
  <c r="W36" i="1"/>
  <c r="W35" i="1"/>
  <c r="W34" i="1"/>
  <c r="W33" i="1"/>
  <c r="W32" i="1"/>
  <c r="W31" i="1"/>
  <c r="W29" i="1"/>
  <c r="W22" i="1"/>
  <c r="W18" i="1"/>
  <c r="W17" i="1"/>
  <c r="W14" i="1"/>
  <c r="W13" i="1"/>
  <c r="W12" i="1"/>
  <c r="W9" i="1"/>
  <c r="W19" i="1"/>
  <c r="W8" i="1"/>
  <c r="W115" i="1"/>
  <c r="W107" i="1"/>
  <c r="W99" i="1"/>
  <c r="W91" i="1"/>
  <c r="W83" i="1"/>
  <c r="W67" i="1"/>
  <c r="W114" i="1"/>
  <c r="W106" i="1"/>
  <c r="W98" i="1"/>
  <c r="W66" i="1"/>
  <c r="W113" i="1"/>
  <c r="W105" i="1"/>
  <c r="W97" i="1"/>
  <c r="W24" i="1"/>
  <c r="W112" i="1"/>
  <c r="W104" i="1"/>
  <c r="W96" i="1"/>
  <c r="W72" i="1"/>
  <c r="W64" i="1"/>
  <c r="W119" i="1"/>
  <c r="W111" i="1"/>
  <c r="W103" i="1"/>
  <c r="W95" i="1"/>
  <c r="W87" i="1"/>
  <c r="W71" i="1"/>
  <c r="W118" i="1"/>
  <c r="W110" i="1"/>
  <c r="W102" i="1"/>
  <c r="W94" i="1"/>
  <c r="W86" i="1"/>
  <c r="W70" i="1"/>
  <c r="W117" i="1"/>
  <c r="W109" i="1"/>
  <c r="W101" i="1"/>
  <c r="W93" i="1"/>
  <c r="W85" i="1"/>
  <c r="W69" i="1"/>
  <c r="W116" i="1"/>
  <c r="W108" i="1"/>
  <c r="W100" i="1"/>
  <c r="W92" i="1"/>
  <c r="W84" i="1"/>
  <c r="W68" i="1"/>
  <c r="N90" i="1"/>
  <c r="V90" i="1" s="1"/>
  <c r="N89" i="1"/>
  <c r="V89" i="1" s="1"/>
  <c r="N88" i="1"/>
  <c r="V88" i="1" s="1"/>
  <c r="N82" i="1"/>
  <c r="V82" i="1" s="1"/>
  <c r="N81" i="1"/>
  <c r="V81" i="1" s="1"/>
  <c r="V80" i="1"/>
  <c r="N79" i="1"/>
  <c r="V79" i="1" s="1"/>
  <c r="N78" i="1"/>
  <c r="V78" i="1" s="1"/>
  <c r="N77" i="1"/>
  <c r="V77" i="1" s="1"/>
  <c r="N76" i="1"/>
  <c r="V76" i="1" s="1"/>
  <c r="N75" i="1"/>
  <c r="V75" i="1" s="1"/>
  <c r="N74" i="1"/>
  <c r="V74" i="1" s="1"/>
  <c r="N73" i="1"/>
  <c r="V73" i="1" s="1"/>
  <c r="E11" i="11" l="1"/>
  <c r="E36" i="11"/>
  <c r="E32" i="11"/>
  <c r="E15" i="11"/>
  <c r="E24" i="11"/>
  <c r="E9" i="11"/>
  <c r="E33" i="11"/>
  <c r="E34" i="11"/>
  <c r="E35" i="11"/>
  <c r="E31" i="11"/>
  <c r="E17" i="11"/>
  <c r="E27" i="11"/>
  <c r="E29" i="11"/>
  <c r="E13" i="11"/>
  <c r="E28" i="11"/>
  <c r="E16" i="11"/>
  <c r="E21" i="11"/>
  <c r="E26" i="11"/>
  <c r="E10" i="11"/>
  <c r="E12" i="11"/>
  <c r="W73" i="1"/>
  <c r="W81" i="1"/>
  <c r="W76" i="1"/>
  <c r="W89" i="1"/>
  <c r="W75" i="1"/>
  <c r="W77" i="1"/>
  <c r="W90" i="1"/>
  <c r="W88" i="1"/>
  <c r="W79" i="1"/>
  <c r="W74" i="1"/>
  <c r="W80" i="1"/>
  <c r="W78" i="1"/>
  <c r="W82" i="1"/>
  <c r="E19" i="11" l="1"/>
  <c r="E30" i="11"/>
  <c r="E14" i="11"/>
  <c r="E23" i="11"/>
  <c r="E20" i="11"/>
  <c r="E8" i="11"/>
  <c r="E22" i="11"/>
  <c r="E18" i="11" l="1"/>
  <c r="E37" i="11" s="1"/>
</calcChain>
</file>

<file path=xl/sharedStrings.xml><?xml version="1.0" encoding="utf-8"?>
<sst xmlns="http://schemas.openxmlformats.org/spreadsheetml/2006/main" count="2412" uniqueCount="756">
  <si>
    <t>PLAN DE ACCIÓN - POA</t>
  </si>
  <si>
    <t>F-DE-1375
V.1</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</si>
  <si>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</si>
  <si>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</si>
  <si>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</si>
  <si>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</si>
  <si>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</si>
  <si>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ORGANIGRAMA DE LA SECRETARÍA DISTRITRAL DE SEGURIDAD, CONVIVENCIA Y JUSTICIA</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</si>
  <si>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</si>
  <si>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</si>
  <si>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</si>
  <si>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</si>
  <si>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</si>
  <si>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</si>
  <si>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</si>
  <si>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</si>
  <si>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</si>
  <si>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</si>
  <si>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</si>
  <si>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</si>
  <si>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</si>
  <si>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</si>
  <si>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</si>
  <si>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</si>
  <si>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</si>
  <si>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</si>
  <si>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</si>
  <si>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</si>
  <si>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</si>
  <si>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</si>
  <si>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</si>
  <si>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</si>
  <si>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</si>
  <si>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</si>
  <si>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</si>
  <si>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</si>
  <si>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</si>
  <si>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</si>
  <si>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</si>
  <si>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</si>
  <si>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</si>
  <si>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</si>
  <si>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</si>
  <si>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</si>
  <si>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</si>
  <si>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</si>
  <si>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</si>
  <si>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</si>
  <si>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</si>
  <si>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</si>
  <si>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</si>
  <si>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</si>
  <si>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</si>
  <si>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</si>
  <si>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</si>
  <si>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</si>
  <si>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</si>
  <si>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</si>
  <si>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</si>
  <si>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</si>
  <si>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 xml:space="preserve">% DE AVANCE TOTAL DE POA </t>
  </si>
  <si>
    <t>CONTROL DE CAMBIOS</t>
  </si>
  <si>
    <t>NUMERO DE VERSION</t>
  </si>
  <si>
    <t>FECHA</t>
  </si>
  <si>
    <t xml:space="preserve">DESCRIPCIÓN </t>
  </si>
  <si>
    <t>1 </t>
  </si>
  <si>
    <t> 31/01/22</t>
  </si>
  <si>
    <t>El Plan Operativo se aprobó en el Comité Institucional de Gestión y Desempeño de la sesión ordinaria No. 01 del 2023 del 26 de enero de 2023</t>
  </si>
  <si>
    <t>2 </t>
  </si>
  <si>
    <t>28/03/22 </t>
  </si>
  <si>
    <r>
      <t>Oficina Asesora de Comunicaciones:</t>
    </r>
    <r>
      <rPr>
        <sz val="12"/>
        <color rgb="FF000000"/>
        <rFont val="Arial"/>
        <family val="2"/>
      </rPr>
      <t xml:space="preserve"> La jefa de la OAC solicita el 18 de abril de 2023 reformular la Meta 4, dado que esta meta fue proyectada para todo el año y se superó en el primer trimestre 8884 nuevos seguidores, Este incremento de seguidores es mayor por las nuevas estrategias adoptadas por la OAC. 
</t>
    </r>
    <r>
      <rPr>
        <b/>
        <sz val="12"/>
        <color rgb="FF000000"/>
        <rFont val="Arial"/>
        <family val="2"/>
      </rPr>
      <t xml:space="preserve">Centro de Comando, Control, Comunicaciones y Computo-C4: </t>
    </r>
    <r>
      <rPr>
        <sz val="12"/>
        <color rgb="FF000000"/>
        <rFont val="Arial"/>
        <family val="2"/>
      </rPr>
      <t xml:space="preserve"> Mediante correo del 20 de abril de 2023, la Jefa del Centro de Comando, Control, Comunicaciones y computo, C4, informar que, se realizaron ajustes a los porcentajes de ejecución de las metas proyectadas en la actual vigencia, dado que el avance por parte de los contratistas progresa en sus actividades de manera ágil. </t>
    </r>
  </si>
  <si>
    <r>
      <t xml:space="preserve">Se presentan los siguientes ajustes en el POA
Centro Especial de Reclusión CER: </t>
    </r>
    <r>
      <rPr>
        <sz val="12"/>
        <color rgb="FF000000"/>
        <rFont val="Arial"/>
        <family val="2"/>
      </rPr>
      <t xml:space="preserve">Se formula y se carga el informe de avance del segundo trimestre del Plan de Acción -POA de la SDSCJ de la vigencia 2023 el cual fue creado como Dirección mediante Decreto 589 de 2022.
</t>
    </r>
    <r>
      <rPr>
        <b/>
        <sz val="12"/>
        <color rgb="FF000000"/>
        <rFont val="Arial"/>
        <family val="2"/>
      </rPr>
      <t>Cárcel Distrita</t>
    </r>
    <r>
      <rPr>
        <sz val="12"/>
        <color rgb="FF000000"/>
        <rFont val="Arial"/>
        <family val="2"/>
      </rPr>
      <t xml:space="preserve">l: El 11 de julio de 2023 se solicita la reprogramación de la Meta 3, debido la necesidad de crear documentos asociados al nuevo proceso Gestión Integral a las Personas Privadas de la Libertad y la creación de la caracterización  proceso de Custodia y Vigilancia
</t>
    </r>
    <r>
      <rPr>
        <b/>
        <sz val="12"/>
        <color rgb="FF000000"/>
        <rFont val="Arial"/>
        <family val="2"/>
      </rPr>
      <t>Dirección Jurídica</t>
    </r>
    <r>
      <rPr>
        <sz val="12"/>
        <color rgb="FF000000"/>
        <rFont val="Arial"/>
        <family val="2"/>
      </rPr>
      <t xml:space="preserve">, Meta 5 ajuste porcentual de los avances programados para el tercer y cuarto trimestre relacionada con los procesos de contratación gestionados por la Dependencia Jurídica y Contractual, debido a la ley de garantías,
</t>
    </r>
    <r>
      <rPr>
        <b/>
        <sz val="12"/>
        <color rgb="FF000000"/>
        <rFont val="Arial"/>
        <family val="2"/>
      </rPr>
      <t>Oficina Asesora de Comunicaciones</t>
    </r>
    <r>
      <rPr>
        <sz val="12"/>
        <color rgb="FF000000"/>
        <rFont val="Arial"/>
        <family val="2"/>
      </rPr>
      <t xml:space="preserve">: La jefa de la OAC  solicita el 23 de junio de 2023, cambiar la meta 7 del Plan de Acción POA 2023 por cuanto no fue posible lanzar la implementación de la Red Social YAMMER como nuevo canal de comunicación interna. esta será cambiada por una nueva plataforma (intranet como canal de comunicación interna)
</t>
    </r>
    <r>
      <rPr>
        <b/>
        <sz val="12"/>
        <color rgb="FF000000"/>
        <rFont val="Arial"/>
        <family val="2"/>
      </rPr>
      <t>Las Dependencias de la SDSC</t>
    </r>
    <r>
      <rPr>
        <sz val="12"/>
        <color rgb="FF000000"/>
        <rFont val="Arial"/>
        <family val="2"/>
      </rPr>
      <t xml:space="preserve">J. tienen en cuenta las observaciones  realizadas por la Oficina de Control Interno en el informe de seguimiento al Plan de Acción Anual (POA), con corte a 31 de marzo de 2023. </t>
    </r>
  </si>
  <si>
    <t>FORMULACIÓN POA</t>
  </si>
  <si>
    <t>SEGUIMIENTO</t>
  </si>
  <si>
    <t>EJECUCIÓN</t>
  </si>
  <si>
    <t>AVANCE TOTAL</t>
  </si>
  <si>
    <t xml:space="preserve">PORCENTAJE DE EJECUCIÓN </t>
  </si>
  <si>
    <t>CUMPLIMIENTO POR ACTIVIDAD</t>
  </si>
  <si>
    <t>SEGUIMIENTO TERCER  TRIMESTRE PRIMERA LÍNEA DE DEFENSA</t>
  </si>
  <si>
    <t>MONITOREO TERCER TRIMESTRE SEGUNDA LÍNEA DE DEFENSA (OAP)</t>
  </si>
  <si>
    <t>OFICINA/OFICINA ASESORA/SUBSECRETARÍA</t>
  </si>
  <si>
    <t>DEPENDENCIA</t>
  </si>
  <si>
    <t>PROCESO</t>
  </si>
  <si>
    <t>OBJETIVO ESTRATÉGICO</t>
  </si>
  <si>
    <t>POLÍTICA MIPG</t>
  </si>
  <si>
    <t>ACTIVIDAD</t>
  </si>
  <si>
    <t>UNIDAD DE MEDIDA</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</si>
  <si>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</si>
  <si>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</si>
  <si>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</si>
  <si>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</si>
  <si>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</si>
  <si>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</si>
  <si>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</si>
  <si>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</si>
  <si>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</si>
  <si>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</si>
  <si>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</si>
  <si>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</si>
  <si>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</si>
  <si>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</si>
  <si>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Oficina asesora</t>
  </si>
  <si>
    <t>Oficina Asesora de Comunicación y Prensa</t>
  </si>
  <si>
    <t>Gestión le Comunicaciones Estratégicas</t>
  </si>
  <si>
    <t>10. Fortalecer la capacidad Institucional y la gestión administrativa que permita el cumplimiento de la misión institucional.</t>
  </si>
  <si>
    <t>Política 16– Transparencia, acceso a la información pública y lucha contra la corrupción</t>
  </si>
  <si>
    <t xml:space="preserve">1. Implementar campañas de comunicación externa de acuerdo con las necesidades de cada Dependencia. </t>
  </si>
  <si>
    <t>Campañas</t>
  </si>
  <si>
    <t>Demanda</t>
  </si>
  <si>
    <t>Sí</t>
  </si>
  <si>
    <t>En la carpeta de evidencias meta 1 se encuentran tres carpetas, una por cada mes en las cuales se puede encontrar 1 archivo por cada campaña en donde reposan los enlaces de las respectivas actividades adelantadas.</t>
  </si>
  <si>
    <t xml:space="preserve">Campaña 1: “Para qué sirven las cámaras de Video Vigilancia” 
La estrategia de Cámaras de Video Vigilancia de la Secretaría de Seguridad, Convivencia y Justicia (SCJ) es una estrategia diseñada para mejorar la seguridad y la vigilancia en la ciudad que consiste en la instalación y operación de cámaras de video en lugares estratégicos, como calles, parques y espacios públicos, con el fin de monitorear y registrar actividades en tiempo real, lo que ha permitido la captura de casi 1900 personas este año.  
Campaña 2: “Ruta Mujer” 
La Ruta Mujer es una iniciativa elaborada por la Oficina Asesora de Comunicaciones (OAC) de la Secretaría de Seguridad, Convivencia y Justicia (SCJ). Esta iniciativa tiene como objetivo principal proporcionar un camino claro y estratégico para abordar y atender las necesidades específicas de las mujeres en diversas áreas, como la seguridad, la convivencia y la justicia.  
Campaña 3: “Casas de Justicia” 
Las Casas de Justicia de la Secretaría de Seguridad, Convivencia y Justicia (SCJ) son centros de atención y servicios diseñados para acercar la justicia y los recursos legales a las comunidades locales. Estos centros proporcionan una amplia gama de servicios, asesoría legal, mediación, orientación sobre derechos, y acceso a servicios sociales y psicológicos.  
Campaña 4: “Comando especializados” 
Los Comandos Especializados es una campaña transversal, teniendo en cuenta que hace parte de una de las cinco estrategias implementadas por la Administración Distrital para mejorar la seguridad en Bogotá. Estos Comandos están conformados por personal de la Policía Nacional y de la Alcaldía Mayor de Bogotá, y tienen como objetivo garantizar el cuidado y la seguridad de la ciudadanía, el espacio público, la Bogotá nocturna y el sistema de transporte masivo, entre otros importantes espacios de la ciudad.  
Campaña 5: Iniciativas ciudadanas para la Convivencia 
El Equipo Código de Convivencia de la Secretaría de Seguridad, Convivencia y Justicia en alianza con el Instituto Distrital de la Participación y Acción Comunal (IDPAC), lanzan la segunda edición de ‘Iniciativas Ciudadanas para la Convivencia 2023 - Fondo de iniciativas Chikaná’; apoyaran ideas de colectivos y organizaciones juveniles encaminadas a promover la convivencia en la ciudad y prevenir  conductas que ponen en riesgo la vida y la integridad de las personas como las riñas y el porte de armas cortopunzantes. 
	Campaña 6: Amor y Amistad sin violencia 
 Desde este viernes 15 de septiembre y hasta la madrugada del lunes 18 de septiembre, se llevarán a cabo diferentes mega tomas e intervenciones de prevención y control, para principalmente, prevenir y atender violencias contra las mujeres, y simultáneamente aportar a la prevención de las riñas, las lesiones personales, el hurto a personas, los homicidios, la mendicidad y el trabajo infantil. 
Campaña 7: Alerta en Línea 
Esta iniciará en las instituciones educativas distritales, ubicadas en las localidades de Suba, Ciudad Bolívar, Santa Fe, Antonio Nariño y Los Mártires y de la que harán parte estudiantes, docentes y padres de familia, con talleres formativos teórico-prácticos, acompañados de charlas informativas y videos educativos para prevenir situaciones que puedan afectar física o emocionalmente a niños, niñas y adolescentes. 
Campaña 8: Prevención del delito  
Esta iniciativa se suma a toda la estrategia del Plan Bogotá 60 y los Comandos Especializados, que han permitido que en lo corrido de este año la Policía Metropolitana de Bogotá haya capturado a 8.662 delincuentes por hurto en todas sus modalidades, 442 por receptación de autopartes, 267 por extorsión y la desactivación de más de 5.000 riñas, en conjunto con el Escuadrón Anti-Riñas de la Secretaría de Seguridad. 
</t>
  </si>
  <si>
    <t>2. Publicar el 100% de la información requerida por la Entidad para la difusión de la Estrategia permanente de Rendición de cuentas.</t>
  </si>
  <si>
    <t>Publicaciones</t>
  </si>
  <si>
    <t>En la carpeta de evidencias meta 2 se encuentran tres carpetas, una por cada mes en las cuales se puede encontrar 1 archivo por cada campaña en donde reposan los enlaces de las respectivas actividades adelantadas.</t>
  </si>
  <si>
    <t xml:space="preserve">Dentro de la estrategia de rendición de cuentas se elaboraron piezas graficas de consulta ciudadana y la invitación a la comunidad a para diligenciar la misma. 
 Se promociono y realizo el dialogo ciudadano Juntos Combatimos El Cibercrimen el cual se realizó el 24 de agosto de 2023. 
Se realizó la publicación de una consulta ciudadana frente a la estrategia de rendición de cuentas en el mes de septiembre.
 Se realizó dialogo social en conjunto con la Dirección de Gestión Humana.  
</t>
  </si>
  <si>
    <t>3. Atender el 100% de las solicitudes de servicios de comunicaciones externa presentadas por las diferentes dependencias para la difusión de información de acuerdo con sus necesidades.</t>
  </si>
  <si>
    <t>Solicitudes atendidas</t>
  </si>
  <si>
    <t>En la carpeta de evidencias meta 3 se encuentran tres carpetas, una por cada mes en las cuales se puede encontrar 2 carpeta1, una con los formatos 571 y otra carpeta con los productos finales.</t>
  </si>
  <si>
    <t xml:space="preserve">Durante el periodo de referencia, la Oficina Asesora de Comunicaciones de la Secretaría de Seguridad de Bogotá cumplió con la totalidad de productos solicitados por las distintas dependencias, obteniendo un nivel de cumplimiento del 100% en 25 solicitudes realizadas: 8 en Julio, 8 en Agosto y 9 en septiembre. </t>
  </si>
  <si>
    <t>4. Aumentar 93000 seguidores  anuales en las redes sociales de la Entidad</t>
  </si>
  <si>
    <t>Seguidores</t>
  </si>
  <si>
    <t>Sumatoria</t>
  </si>
  <si>
    <t>En la carpeta de evidencias meta 4 se encuentran tres carpetas, una por cada mes en las cuales se encuentra el informe de redes sociales de cada mes.</t>
  </si>
  <si>
    <t xml:space="preserve">En el trimestre hubo un incremento de 48,523 seguidores.Este incremento de seguidores en redes sociales de 158.717 a 207.240 seguidores  frente al trimestre anterior se atribuye al contenido atractivo, a las estrategias de marketing digital efectivas, una interacción activa con la audiencia, el uso y la realización de campañas específicas que generen interés y participación de la ciudadanía en los temas de seguridad.  </t>
  </si>
  <si>
    <t xml:space="preserve">En esta vigencia se presentaron variaciones frente al aumento de número de seguidores, dado que en esta vigencia se impulsó la publicación en redes sociales tales como TikTok y YouTube, generando contenido atractivo y novedoso, lo que genero un aumento exponencial en los últimos trimestres. 
Adicional a esto, con el reporte de las evidencias más detalladas, estamos subsanando 	errores de sumatoria que fueron hallazgo de la OCI para el trimestre anterior
</t>
  </si>
  <si>
    <t>No es posible controlar el aumento del  número de seguidores, sin embargo, estamos detallando el análisis de datos de las redes sociales,  con apoyo de las evidencias del contenido publicado.</t>
  </si>
  <si>
    <t>5. Realizar un informe general mensual sobre las noticias de la Entidad, registradas en los medios masivos de comunicación.</t>
  </si>
  <si>
    <t>Informes</t>
  </si>
  <si>
    <t>Se presentó un informe mensual en el cual se registra la información publicada por los medios de comunicación sobre las diferentes actividades realizadas por la entidad en este periodo de tiempo.</t>
  </si>
  <si>
    <t>En la carpeta de evidencias meta 5 se encuentran tres carpetas, una por cada mes en las cuales se encuentra el informe de medios de cada mes.</t>
  </si>
  <si>
    <t>6. Implementar campañas de comunicación interna de acuerdo con las necesidades de cada Dependencia.</t>
  </si>
  <si>
    <t>En la carpeta de evidencias meta 6 se encuentran tres carpetas, una por cada mes en las cuales se encuentra el informe de medios de cada mes.</t>
  </si>
  <si>
    <t xml:space="preserve">En el periodo del presente informe las campañas de comunicación interna realizadas fueron divulgadas por medio de piezas gráficas en los canales de comunicación de la Entidad, tales como, correo masivo institucional, intranet, pantallas de tv y wall paper. Estas campañas fueron: 
	Campaña 1: “Expectativa y fase 1 MIPG” 
Campaña 2: “Mesa De Servicios” 
Se realizaron además estrategias de comunicación para divulgar información pertinente de cada una de las oficinas de la entidad, tales como: Ruta Para La Atención De Peticiones Ciudadanas Etapas 1,2 y 3, Conoce nuestros gestores de integridad y Valores del Código de Integridad  
</t>
  </si>
  <si>
    <t>7. Realizar 15 publicaciones mensuales en la Intranet, con lenguaje claro, incluyente y no sexista.</t>
  </si>
  <si>
    <t>No aplica</t>
  </si>
  <si>
    <t>En la carpeta de evidencias meta 7 se encuentran tres carpetas, una por cada mes en las cuales se encuentra las actividades realizadas.</t>
  </si>
  <si>
    <t xml:space="preserve">En el periodo del presente informe frente al proceso de posicionar la Intranet de la entidad se realizó la publicación de 18 banners, 39 noticias y 7 contenidos multimedia </t>
  </si>
  <si>
    <t>8. Atender el 100% de las solicitudes de servicios de comunicaciones internas presentadas por las diferentes dependencias para la difusión de información de acuerdo a sus necesidades.</t>
  </si>
  <si>
    <t>En la carpeta de evidencias meta 8 se encuentran tres carpetas, una por cada mes en las cuales se encuentra dos carpetas adicionales una con los 571 y la otra con los productos solicitados en cada formato..</t>
  </si>
  <si>
    <t xml:space="preserve">Cumplimos con la totalidad de productos solicitados por las distintas dependencias, en donde de 62 solicitudes realizadas se llevó a cabo la publicación de estas obteniendo un nivel de cumplimiento del 100%.  </t>
  </si>
  <si>
    <t>Direccionamiento Estrategico</t>
  </si>
  <si>
    <t xml:space="preserve">Política 3 – Planeación Institucional </t>
  </si>
  <si>
    <t xml:space="preserve">1. Acompañar las acciones para implementación de la reglamentación derivada del Plan de Ordenamiento Territorial Vigente en los equipamentos del sector de seguridad, defensa, convivencia y justicia.
derivada del Plan de Ordenamiento Territorial Vigente en los equipamientos del sector de Seguridad, defensa, convivencia y justicia.
</t>
  </si>
  <si>
    <t>Porcentaje</t>
  </si>
  <si>
    <t xml:space="preserve">
_ Actualización del documento  Manual de Estándares de Calidad Espacial -MECE-
_Verficación jurídica para la remisión del -MECE- a la Sub secretaría de Inverisones
_Actualización técnica de procedimiento PD-DS-17 versión 4 y remisión de documentos al área encargado para su revisión y cargue al sistema MIPG
_ Adopción del decreto 427 de 2023 que incluye la proyección  de metas del sector seguridad para el PMCSS
</t>
  </si>
  <si>
    <t>_Retraso en los 
proceso asociados 
a la remisión de 
los documentos 
MECE al área 
encargada</t>
  </si>
  <si>
    <t>_Oportunidad en
 la revisión y remisión
 de los documentos 
que hacen parte 
de la reglamntación 
del MECE</t>
  </si>
  <si>
    <t xml:space="preserve">Documentos anexos de verificación:
_ Formatos actualizados y anexos con documentos normativos y de soporte
_ Documentos soporte de gestión  para actualización del PD_DS_17 y MECE
_Decreto 427 de 2023 por medio del cual se adopta el plan del sistema del cuidadop y servicios sociales del POT Bogotá D.C
_ Documentos soporte de gestión  para apoyo a la adopción del PMCSS
</t>
  </si>
  <si>
    <t>Política 14 – Seguimiento y evaluación del desempeño institucional</t>
  </si>
  <si>
    <t>2. Realizar el seguimiento y registro formal consolidado al 100%  a nombre de la  SDSCJ, del avance en los indicadores hacia el cumplimiento de los compromisos institucionales de los planes de acción de Políticas Públicas Distritales y otros Planes interinstitucionales</t>
  </si>
  <si>
    <t>Reportes</t>
  </si>
  <si>
    <t>Correos remitidos por el Jefe de la OAP a los líderes de los distintos planes de acción: políticas, otros planes formales.</t>
  </si>
  <si>
    <t>Política 4 – Gestión Presupuestal y Eficiencia del Gasto Público</t>
  </si>
  <si>
    <t>Seguimientos</t>
  </si>
  <si>
    <t>Desde la Oficina Asesora de Planeación se incorporó al tablero de control del Plan Anual de Adquisiciones de la Subsecretaria de Gestión Institucional, una sección adicional con el seguimiento a la ejecución física y presupuestal de las 46 metas asociadas a los 11 proyectos de inversión de la SDSCJ.
La información cargada en esta sección fue tomada del aplicativo de Líneas de Inversión de la OAP; con el fin de emitir alertas respecto a la baja ejecución en los proyectos de inversión, se semaforizo el avance de la ejecución física para la vigencia de cada una de las metas PDD. La semaforización, se realizó tomando como base el semáforo de SEGPLAN. 
Finalmente, y con el objetivo de dar continuidad al ejercicio de seguimiento, la información de la ejecución física y presupuestal de las metas asociadas a los proyectos de inversión de la entidad está siendo actualizada mensualmente, de conformidad con el reporte efectuado por cada uno de los gerentes.</t>
  </si>
  <si>
    <t>Versiones del archivo de líneas de Inversión. 
Versiones del tablero de control desarrollado por la  OAP 
https://app.powerbi.com/view?r=eyJrIjoiZGJkMDVkOWEtZDE4Ni00MTk0LTkwN2UtNWE2ZDhiMTI3MzViIiwidCI6ImIwOTY2NTJkLTIzZGItNDc1MS1hYTdlLTA0YjIyNzY3YWVjMyIsImMiOjR9</t>
  </si>
  <si>
    <t>Fortalecimiento Institucional</t>
  </si>
  <si>
    <t>Política 6 – Fortalecimiento organizacional y simplificación de procesos</t>
  </si>
  <si>
    <t>4. Realizar las actividades definidas en el plan de trabajo para obtener la Certificación de Calidad bajo la norma ISO 9001:2015.</t>
  </si>
  <si>
    <t>Actividades</t>
  </si>
  <si>
    <t>Constante</t>
  </si>
  <si>
    <t>Para el tercer trimestre de la vigencia se desarrollaron las sieguientes actividades como parte del cumplimiento del plan de trabajo para la emplementación del modelo de operación por procesos versión 2: 
*Actualización del plan de trabajo para la implementación del modelo de operación por procesos teniendo en cuenta los alcances de la Oficina Asesora de planeación
*Se ha realizado revisión metodologica y la actualización de los documentos que han atendido la estructura definida en la guía de creación y gestión de documentos del sistema de gestión G-FI-01. 
*Se han desarrollado las mesas de trabajo para la identificación de bienes y servicios con los procesos
*Se han desarrollado las mesas de trabajo para la identificación y/o actualización de indicadores de gestión con los procesos
*Se presenta avance documental del mapa de procesos V2 en el comité institucional de gestión y desempeño
*Se presenta objetivo y alcance de la auditoria interna en en el comité institucional de gestión y desempeño</t>
  </si>
  <si>
    <t>Cumplimineto plan implementación modelo por procesos</t>
  </si>
  <si>
    <t>Actualización de actividades del plan de trabajo para la implementación del modelo de operación por procesos, teniendo el alcance de la OAP</t>
  </si>
  <si>
    <t xml:space="preserve">*Plan de trabajo para la implementación del modelo de operación por procesos
*Listado de documentos portal de gestión
*Actas de reunión bienes y servicios
*Actas y listados de asistencia indicadores de gestión
*Presentación comité institucional de gestión y desempeño
</t>
  </si>
  <si>
    <t xml:space="preserve">5. Diseñar e Implementar estrategia de apropiación del modelo integrado de planeación y gestión.  </t>
  </si>
  <si>
    <t>Se ejecutó la fase proyectada: Fase 1 Reconocimiento del Contexto; en donde  se realizó la ejecución de la campaña de expectativa a través del diseño, imagen visual y socialización de la campaña.</t>
  </si>
  <si>
    <t>Socialización de imagen visual, envío de encuesta a través de mailing interno, y socialización de piezas de acuerdo con la solicitud del Brief</t>
  </si>
  <si>
    <t>Política 13 – Participación ciudadana en la gestión pública</t>
  </si>
  <si>
    <t>Durante el tercer trimestre del presente año, se lograron importantes avances en la preparación y organización de la audiencia pública de rendición de cuentas que tendrá lugar en el cuarto trimestre de 2023. Se llevaron a cabo mesas de trabajo con el equipo líder de rendición de cuentas. para coordinar eficazmente este evento crucial.
En este período, se logró establecer un cronograma detallado de actividades necesarias para garantizar una logística óptima durante la audiencia pública de rendición de cuentas en el cuarto trimestre de 2023. Además, se realizaron visitas logísticas a los lugares previamente identificados para la realización de la audiencia. , como parte de las acciones de avanzada.
Otro logro destacado fue la organización de mesas de trabajo con la oficina de comunicaciones, en las que se definieron las tareas necesarias para la difusión efectiva de la convocatoria a los distintos grupos de interés de la entidad. Esta labor resulta fundamental para asegurar una participación masiva en el evento.</t>
  </si>
  <si>
    <t xml:space="preserve">A pesar de los avances logrados en la preparación y organización de la audiencia pública de rendición de cuentas, se enfrentaron algunas dificultades durante el tercer trimestre del año:
Coordinación interna y tiempos limitados: La coordinación efectiva con el equipo líder de rendición de cuentas fue un desafío debido a las restricciones de tiempo ya la necesidad de sincronizar las agendas de los miembros del equipo, lo que afectó la rapidez en la toma de decisiones y la planificación detallada.
Comunicación y difusión efectiva: Aunque se organizaron mesas de trabajo con la oficina de comunicaciones, la definición de las tareas necesarias para la difusión efectiva de la convocatoria enfrentó desafíos en cuanto a la identificación de los canales más adecuados y la estrategia para llegar a los grupos. de interés de la entidad de manera efectiva.
Estas dificultades resaltan la importancia de abordar los aspectos de coordinación interna, logística y estrategias de comunicación de manera efectiva para garantizar el éxito de la audiencia pública de rendición de cuentas en el cuarto trimestre de 2023.
</t>
  </si>
  <si>
    <t xml:space="preserve">Para superar las dificultades identificadas en la preparación y organización de la audiencia pública de rendición de cuentas durante el tercer trimestre del año, se proponen las siguientes medidas correctivas:
Optimización de la coordinación interna: Establecer reuniones periódicas y regulares del equipo líder de rendición de cuentas para objetivos y actividades alineales, asegurando la participación activa de todos los miembros.
Utilizar herramientas de gestión de proyectos que permitan una comunicación fluida y una asignación eficiente de tareas, teniendo en cuenta las agendas y disponibilidad de los miembros del equipo.
Mejora en la gestión del tiempo: Establecer plazos claros y realistas para cada etapa de preparación de la audiencia, considerando la complejidad de las tareas y los recursos disponibles.
Identificar posibles obstáculos y riesgos que puedan surgir en la coordinación interna y anticiparse con planes de contingencia para minimizar su impacto en los plazos.
Potenciación de la comunicación y difusión: Realizar un análisis detallado de los grupos de interés y sus preferencias de comunicación, para adaptar estrategias que aseguren una difusión efectiva de la convocatoria.
Explorar una diversificación de canales de comunicación, incluyendo redes sociales, correo electrónico, boletines y colaboraciones con medios locales para maximizar la visibilidad y participación.
Estas correctivas buscan fortalecer la coordinación interna, mejorar la gestión del tiempo y potenciar la difusión de información para asegurar el éxito de la audiencia pública de rendición de cuentas en el cuarto trimestre de 2023.
</t>
  </si>
  <si>
    <t xml:space="preserve">. Lista de asistencia a reuniones con la Oficina Asesora de Comunicaciones.
. Lista de asistencia socialización MURC a equipo líder de Rendición de Cuentas.
. Cronograma realizado de actividades logisticas para la audiencia pública de rendición de cuentas. 
. Presentaciones de coordinación audiencia pública de RC.
. Correos electrónicos.
. </t>
  </si>
  <si>
    <t>7. Consolidación y validación de los reportes  del  Plan Anticorrupción y de Atención al Ciudadano-PAAC y el Plan de Acción de MIPG. (Decreto 612 de 2018)</t>
  </si>
  <si>
    <t>Se realizó alertamiento y emisión de recomendaciones para el cuarto reporte de la vigencia 2023 del Plan Anticorrupción y Atención al Ciudadano PAAC V3.
Se realizó  solicitud de responrte y cuarto monitoreo de la vigencia 2023 del Plan Anticorrupción PAAC V3.
Se remite consolidado de cuarto monitoreo a la OCI, así mismo se realizaron los ajustes correspondientes en coherencia con las observaciones de la OCI
Se realizó primer monitoreo al Plan de Acción MIPG, emitiendo retroalimentación  y alertamientos a las dependencias líderes de actividades</t>
  </si>
  <si>
    <t>*Correos eléctronicos
*Archivos de Excel con observaciones y avance de revisión.
*Portal MIPG- Módulo MIPG
https://portalmipg.scj.gov.co/index.php</t>
  </si>
  <si>
    <t>La OAP realizó seguimiento al Plan de Acción POA del segundo trimestre 2023 y se encuentra públicado y actualizó el procedimiento PD-DE -01 seguimiento a planes Institucionales y la Guia formulación Plan de Acción - POA
Se realizó seguimiento del segundo trimestre 2023 del Plan Estrategico Institucional.</t>
  </si>
  <si>
    <t>https://scj.gov.co/es/transparencia/planeacion-presupuesto-ingresos/plan-accion
https://scj.gov.co/es/transparencia/planeacion/pol%C3%ADticas-lineamientos-y-manuales/seguimiento-al-plan-estrat%C3%A9gico-8</t>
  </si>
  <si>
    <t>9. Desarrollar actividades que permitan fortalecer los cinco programas ambientales del Plan Institucional de Gestión Ambiental PIGA, en el marco del cumplimiento normativo ambiental vigente.</t>
  </si>
  <si>
    <t xml:space="preserve">En el marco de la implementación del Plan Institucional de Gestión Ambiental (PIGA) y del fortalecimiento de los programas de gestión, se destacan las siguientes acciones: 
•	Capacitación virtual sobre la Gestión Integral de los Residuos con el apoyo de la UAESP, a la cual asistieron 79 colaboradores. 
•	Capacitación virtual específica sobre los programas de gestión, a la cual asistieron 49 colaboradores.
•	Capacitación presencial sobre el PIGA, los programas de gestión y acciones sostenibles para el uso eficiente y cuidado de los recursos, en las Casas de Justicia La Campiña, Barrios Unidos, Puente Aranda, Kennedy, Ciudad Jardín, Chapinero, Bosa, Ciudad Bolívar, San Cristóbal y Usme, y en la URI Puente Aranda. 
•	Gestión para el aprovechamiento de residuos, a través de la entrega de aproximadamente 3.7 toneladas de material reciclable a la Cooperativa de Recicladores de Oficio El Porvenir. 
•	Seguimiento a la entrega a gestor externo autorizado de 4,9 toneladas de residuos de aparatos eléctricos y electrónicos recolectados en la bodega de Fontibón, los cuales fueron sometidos a las operaciones de almacenamiento y aprovechamiento (recuperación y reciclaje).
•	Gestión integral de residuos infecciosos, orgánicos aprovechables y especiales (aceite de cocina usado), generados en la Cárcel Distrital de Varones y Anexo de Mujeres. 
•	Visitas de seguimiento ambiental en los diferentes equipamientos administrados por la entidad, en las cuales se realizó levantamiento de inventario de instalaciones hidrosanitarias y fuentes de iluminación, inspección visual sobre el uso eficiente del agua y la energía, verificación de la separación de residuos, inventarios de puntos ecológicos, entre otras acciones. 
•	Visitas de seguimiento a los talleres con los cuales se tienen suscritos contratos para el mantenimiento preventivo y correctivo de los vehículos propios y a cargo de la entidad, con el fin de verificar el cumplimiento normativo ambiental.
•	Elaboración y presentación del Informe semestral del Plan de Acción para el aprovechamiento de los residuos y del informe trimestral de aprovechamiento del segundo trimestre 2023 a la UAESP. 
•	Elaboración y presentación de los informes periódicos del PIGA a la Secretaría Distrital de Ambiente. 
•	Apoyo en la inclusión de criterios ambientales en los procesos contractuales remitidos desde la Dirección técnica. 
•	Divulgación de mensajes a través de piezas gráficas sobre el uso eficiente de los recursos, el consumo responsable, la separación de residuos y la reducción de elementos plásticos de un solo uso. 
•	Difusión de los días de la movilidad sostenible el primer jueves de cada mes. 
•	Ejecución de caminatas ecológicas a senderos de los cerros orientales, como acción de sensibilización y adopción conciencia ambiental, en articulación con la Dirección de Gestión Humana. 
</t>
  </si>
  <si>
    <t>1. Soportes capacitaciones (presentaciones, actas y/o listados de asistencia)
2. Soportes visitas equipamientos y talleres (actas y formatos 115)
3. Soportes gestión de residuos (manifiestos de recolección - certificados de gestión)
4. Informes
5. Soportes divulgación (piezas gráficas y correos electrónicos)
6. Correos electrónicos - inclusión de criterios ambientales en la contratación
7. Evidencias caminatas ecológicas</t>
  </si>
  <si>
    <t>10. Apoyar la articulación, el acompañamiento  y asistencia a las Subsecretarías misionales y a la MEBOG, en la actualización de los criterios de elegibilidad y viabilidad del Sector, así como de sus anexos técnicos, para los Fondos de Desarrollo Local</t>
  </si>
  <si>
    <t>TERCER TRIMESTRE
* Durante el tercer trimestre se efectuaron las asesorías y asistencias técnicas requeridas por los FDL.
* Se efectuó el acompañamiento en la revisión y evaluación de las 237 propuestas presentadas al sector, a través de la Fase II de Presupuestos participativos que se desarrolla en los FDL.</t>
  </si>
  <si>
    <t xml:space="preserve">TERCER TRIMESTRE
* Se adjunta documento con la relación de las asesotrías y asistencias técnicas brindadas  a los FDL durante el tercer trimestre
*Se adjunta archivo con la relación de las propuestas presentadas y evaluadas por el sector, en el marco de los presupuestos participativos </t>
  </si>
  <si>
    <t>Oficina</t>
  </si>
  <si>
    <t>Evaluación al Sistema de Control Interno</t>
  </si>
  <si>
    <t>Política 19 – Control interno</t>
  </si>
  <si>
    <t>1. Fortalecimiento del Sistema de Control Interno de la entidad, a través de la ejecución y seguimiento del Plan Anual de Auditoria aprobado para la vigencia.</t>
  </si>
  <si>
    <t>Durante el III trimestre se ejecutaron un total de 60.8 actividades sobre las 61 programadas, obteniendo un cumplimiento del 100% de actividades ejecutadas para el trimestre correspondiente, como se detalla a continuación: Julio: Prog 29 Ejec 29,1, Agosto:Prog 16 Ejec 15,5 y Septiembre: Prog 16 Ejec 16,2. El seguimiento reportado guarda coherencia con la actividad propuesta y se encuentra soportado a través del F-SM-946 Seguimiento al PAA.</t>
  </si>
  <si>
    <t>N.A</t>
  </si>
  <si>
    <t>F-SM-946 Seguimiento al PAA a 30 de septiembre de 2023.</t>
  </si>
  <si>
    <t>2. Evaluar el diseño, aplicación y efectividad de los controles establecidos para los riesgos identificados por la entidad.</t>
  </si>
  <si>
    <t>Evaluaciones</t>
  </si>
  <si>
    <t>Durante el tercer trimestre 2023 la OCI realizó dos evaluaciones a los riesgos de la entidad asi:
* Seguimiento a los Controles asociados a los Riesgos Estratégicos, por Procesos y la Gestión de Oportunidades Institucionales de la SDSCJ segundo trimestre de 2023. Memorando 3-2023-29171
* Evaluación de controles asociados a los riesgos de corrupción con corte a 31 agosto 2023. Memorando 3-2023-33226</t>
  </si>
  <si>
    <t>https://scj.gov.co/sites/default/files/control/3-2023-29171_Info_Riesgos_Proce_Estra_OInsti_2_trim_2023.pdf
https://scj.gov.co/sites/default/files/control/Inf_Seg_PAAC_MRC_II_Cuatrim_2023.pdf</t>
  </si>
  <si>
    <t>3. Realizar seguimiento a las acciones formuladas en el Plan de Mejoramiento Interno y Externos.</t>
  </si>
  <si>
    <t>Durante el tercer trimestre 2023 la OCI realizó dos seguimientos a los Planes de Mejoramiento asi:
* Seguimiento al plan de mejoramiento interno con corte a junio 30 de 2023. Memorando 3-2023-25936
* Seguimiento plan de mejoramiento de contraloría - corte 30 de junio de 2023. Memorando 3-2023-25936</t>
  </si>
  <si>
    <t>https://scj.gov.co/sites/default/files/control/Info_seg_PMInterno_2_trim_2023.pdf
https://scj.gov.co/sites/default/files/control/Matriz_PMInterno_2_trim_2023.xlsx
https://scj.gov.co/sites/default/files/control/Inf_seg_PM_Contralor%C3%ADa_30_junio_2023.pdf
https://scj.gov.co/sites/default/files/control/Matriz_seg_PM_Contralor%C3%ADa_30_junio_2023.xlsx</t>
  </si>
  <si>
    <t>4. Asesorar a la alta dirección  a través del Comité Interinstitucional de Control Interno CICCI.</t>
  </si>
  <si>
    <t>Número</t>
  </si>
  <si>
    <t>En su rol de Secretaria Técnica del Comité Institucional de Cordinación de Control Interno, se convocó y  realizó sesión el 28 de julio 2023, en este comité se presentó:
* El estado de los instrumentos Técnicos del Sistema de Control Interno de la SDSCJ.
* La Ejecución del Plan Anual de Auditoría a junio 2023.
* El Estado planes de mejoramiento (institucional e interno) a junio 2023.
* Los Resultados de Auditorías Internas I semestre de 2023.
* Los Resultados Evaluación Independiente del Sistema del Estado del Sistema de Control Interno SDSCJ con corte II semestre 2022.
* Socialización Mapa de Aseguramiento SDSCJ Versión 2.</t>
  </si>
  <si>
    <t>Acta N° 3 y presentación del comité CICCI del 28 de julio 2023</t>
  </si>
  <si>
    <t>5. Realizar alertamiento a las áreas en lo referente al  cumplimiento de los tiempos de respuesta a solicitudes de entes de control.</t>
  </si>
  <si>
    <t>Matriz de Control Seguimiento Requerimiento Entes Control 2023</t>
  </si>
  <si>
    <t xml:space="preserve">Durante el III trimestre, esta oficina en cumplimiento del rol de Relacionamiento con entes externos de control, adelantó alertamiento de 162 requerimientos, verificando tiempos de respuestas, tipo de solicitud y acuse de recibo. Para 138 requerimientos se realizó una verificación preliminar en la cual se determinó que los mismos no aplicaban alertamiento por su tipología. Por último 5 requerimientos que ingresarón en la última semana de septiembre se alertarón en la primera semana de octubre. </t>
  </si>
  <si>
    <t>Control Disciplinario</t>
  </si>
  <si>
    <t>Capacitación</t>
  </si>
  <si>
    <t>N/A</t>
  </si>
  <si>
    <t>No</t>
  </si>
  <si>
    <t>2. Instruir el 100% de los procesos disciplinarios activos en la OCDI en los términos de ley</t>
  </si>
  <si>
    <t xml:space="preserve">3. Realizar dos actividades de sensibilización y/o prevención de conductas con incidencia disciplinaria </t>
  </si>
  <si>
    <t>Oficina de Centro de Comando, Control, Comunicaciones y Cómputo C4</t>
  </si>
  <si>
    <t>Gestión de Emergencias</t>
  </si>
  <si>
    <t xml:space="preserve">1. Adelantar diagnóstico para la implementación de analítica de datos en el C4 ó Analizar la arquitectura de datos de C4 </t>
  </si>
  <si>
    <t>En el marco del contrato No. 2154-2022, cuyo objeto es “DIAGNOSTICO PARA LA DEFINICIÓN DEL SISTEMA DE ANÁLISIS DE DATOS, INTEGRADO CON LOS COMPONENTES DEL C4.”, el cual es suscrito por la Secretaria Distrital de Seguridad, Convivencia y Justicia, el avance del 1 de julio al 30 de septiembre de 2023, es siguiente:
1. Desarrollo desde la fase 2 hasta la fase 8 del contrato, como se evidencia en oficio adjunto el cual fue entregado al C4 el 31 de agosto con oficio enviado GROW RAD 1-2023-52594_1 31-08-2023 ENTREGABLES FASES 2 A 8, a saber cada fase:
     Fase 2- Concepturalización y definición del gobierno de datos
     Fase 3- Propuesta de solución
     Fase 4- Prueba de concepto
     Fase 5- Análisis de fabricantes y tecnología
     Fase 6- Ideación
     Fase 7- Prirización
     Fase 8- Modelamientio casos de uso (Demostraciones)
2. Se elaboró prórroga No. 2 para hacer ALINEAMIENTO de los entregables de las fases 2, 3,4,5,6,7 y 8. De acuerdo al desarrollo del cronograma, el contratista para el 27 de septiembre se realizó la socialización, verificación, ajustes, y validación de los ENTREGABLES de las fases 2,3 y 4, los cuales se formalizan con el informe de gestión,  el cual se anexa.
El avance a la fecha es de 95% del total del proyecto de  conformidad del acta de avance adjunta con el porcejtaje de avance  y el cronograma de cada fase. 
Se adjuntan los anexos que soportan el avance con las condiciones antes dadas.</t>
  </si>
  <si>
    <t>La planeación realizada en la fase de alistamiento tuvo variaciones en la efecución del contrato, resultado de lo cual la Oficina de Centro de comando, control, comunicaciones y computo, realizó dos prorrogas al contrato</t>
  </si>
  <si>
    <t>En los contratos de este tipo, que desarrollan productos de tipo documental, es importante incluir una obligacion o actividad que incluya tiempos de revision, ajuste y aprobacion por parte de la supervision</t>
  </si>
  <si>
    <t>https://scjgovcol.sharepoint.com/sites/OficinaAsesoradePlaneacin/Documentos%20compartidos/Forms/AllItems.aspx?csf=1&amp;web=1&amp;e=URuazg&amp;cid=76a1db3c%2D4aed%2D4705%2D87ac%2Dbded8f7b8bc7&amp;FolderCTID=0x012000267D95A78F33C840B590F8D7252AB247&amp;id=%2Fsites%2FOficinaAsesoradePlaneacin%2FDocumentos%20compartidos%2FEVIDENCIAS%20SIG%2FPOA%2F2023%2FC4%2FTERCER%20TRIMESTRE%2FMETA%201&amp;viewid=a65e41cb%2D8bf7%2D444c%2D8b0e%2D18182b3957a0</t>
  </si>
  <si>
    <t>2. Certificar con estandares NENA 911, de la Operación de Recepción de C4</t>
  </si>
  <si>
    <t xml:space="preserve">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las cuales ya fueron ejecutadas a la fecha. Del 1 de julio al 30 de septiembre se desarrollaron las siguientes actividades:
1. Se revisó, tramitó y radicó el informe de la fase 4 del proyecto.
2. Se realizó el segundo evento de entrega de certificados del curso Online a los funcionarios.
3. Se revisó el acta de entrega e informe de TIPI de la fase 5 del proyecto, la cual se encuentra en ajustes.
A la fecha ya se han adelantado todas las fases del proyecto de certificación. En general el proyecto tiene un avance del 98% del contrato, se encuentran pendientes los ajustes al informe final del contrato por parte del contratista.
</t>
  </si>
  <si>
    <t>Ninguna</t>
  </si>
  <si>
    <t>3. Instalar sitios de repeticion del sistema de comunicaciones del radio troncalizadado en las localidades Cazuca y Sumapaz</t>
  </si>
  <si>
    <t>Se realizó la instalación de cuatro sitios de repetición uno en Cazucá y tres en la localidad de Sumapaz, en los corregimientos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 general es de un 100%, el cual se puede evidenciar en  el informe final de ejecución anexo, el cual está siendo revisado por el personal de apoyo a la supervisión (Informe Final de Ejecución Contrato 1570-2022 y Modificatorio 2)</t>
  </si>
  <si>
    <t xml:space="preserve">Oficina de Análisis de Información y Estudios Estratégicos </t>
  </si>
  <si>
    <t>Gestión y Análisis de la Información</t>
  </si>
  <si>
    <t>2.Implementar estrategias de seguridad, convivencia y justicia que permitan cumplir las metas de seguridad establecidas en el Plan Distrital de Desarrollo y enfrentar a la criminalidad y al crimen organizado en las condiciones que lo exija el escenario de</t>
  </si>
  <si>
    <t>Política 17 – Gestión de la información estadística</t>
  </si>
  <si>
    <t>1. Realizar 4 estudios para construir las herramientas, insumos y/o recomendaciones que faciliten la toma de decisiones de la Secretaría de Seguridad, Convivencia y Acceso a la Justicia.</t>
  </si>
  <si>
    <t>Investigaciones</t>
  </si>
  <si>
    <t xml:space="preserve">El estado de las investigaciones a la fecha es el siguiente:
A la fecha ha sido terminada la encuesta realizada por el Centro Nacional de Consultoría S.A. - CNC (Centro Nacional de Consultoría),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Por otra parte, la investigación sobre convivencia en colegios se encuentra en fase de sistematización, procesamiento y análisis de datos recolectados.
</t>
  </si>
  <si>
    <t xml:space="preserve">Estudio 1. Se carga en el repositorio de evidencias el documento final, con la aclaración que es de tipo confidencial, por lo cual no se puede compartir. Lo anterior por indicación del Secretario.
Estudio 2. Se carga en el repositorio de evidencias el documento que se encuentra en proceso de construcción, con la aclaración que es de tipo confidencial, por lo cual no se puede compartir. Lo anterior por indicación del Secretario.
</t>
  </si>
  <si>
    <t>2. Elaborar 2 documentos de política pública para evaluar con evidencia empírica la implementación de las metas del plan de desarrollo distrital para el sector de Seguridad, Convivencia y Acceso a la Justicia</t>
  </si>
  <si>
    <t>Documentos</t>
  </si>
  <si>
    <t xml:space="preserve">A la fecha se encuentran finalizados los siguientes documentos: “Transformaciones y continuidades del crimen organizado en Bogotá entre 2012 y 2022”, y “Caracterización del homicidio 2012 – 2022”.
Los documentos “La experiencia de la Cárcel Distrital 2023” y “Programa Distrital de Justicia Restaurativa en Adultos” se encuentran en proceso de construcción.
</t>
  </si>
  <si>
    <t xml:space="preserve">Documentos 1 y 2. Se cargan en el repositorio las evidencias de los documentos finales, con la aclaración que son de tipo confidencial, por lo cual no se pueden compartir. Lo anterior por indicación del Secretario.
Documentos 3 y 4. Se cargan en el repositorio de evidencias los documentos que se encuentran en proceso de construcción, con la aclaración que son de tipo confidencial, por lo cual no se pueden compartir. Lo anterior por indicación del Secretario.
</t>
  </si>
  <si>
    <t>Política 18 – Gestión del conocimiento y la innovación</t>
  </si>
  <si>
    <t>3.Revisión de la documentación actualizada.</t>
  </si>
  <si>
    <t>En el periodo a reportar se actualizan los procedimientos del proceso “Gestión y Análisis de la Información”, con el fin de reflejar las actividades que en la actualidad se desarrollan en la Oficina de Análisis; por otra parte, se actualizan también los instructivos, formatos y guías y que dan soporte a los mismos.</t>
  </si>
  <si>
    <t>Se cargaron los documentos actualizados en el repositorio de evidencias.</t>
  </si>
  <si>
    <t>Bases de datos</t>
  </si>
  <si>
    <t>Al corte de 30 de septiembre de ha realizado la publicación de 59 conjuntos de datos abiertos de los 60 programados en el portal de datos abiertos de Bogotá, debido a que en el mes de abril no se realizó la actualización de “Delito de Alto Impacto”, ya que en ese momento no se contaba con la información de la fuente externa SIEDCO.</t>
  </si>
  <si>
    <t>La evidencia de la publicación de los datos abiertos de encuentra en el repositorio destinado para tal fin (POA)</t>
  </si>
  <si>
    <t>Al corte de 30 de septiembre se ha comprometido el 99,60% de los recursos programados, teniendo en cuenta que queda pendiente la ejecución de $4.120.000 asociados a la meta “Realizar estudios para construir las herramientas, insumos y/o recomendaciones que faciliten la toma de decisiones de la secretaría de seguridad, convivencia y acceso a la justicia” del proyecto de inversión 7781, los cuales se ejecutaran en el cuarto trimestre de 2023.</t>
  </si>
  <si>
    <t>Ejecución al 30 de septiembre 2023</t>
  </si>
  <si>
    <t>Subsecretaria de Acceso a la Justicia</t>
  </si>
  <si>
    <t>Acceso y Fortalecimiento a la Justicia</t>
  </si>
  <si>
    <t>1. Realizar el seguimiento presupuestal de las estrategias de los componentes de acceso a la justicia, Cárcel Distrital y Responsabilidad Penal.</t>
  </si>
  <si>
    <t xml:space="preserve">Tablero de control </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</si>
  <si>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</si>
  <si>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 xml:space="preserve">2. Realizar caracterización de la poblacion poblacion privada de la libertad a cargo de la Subsecretaria de Acceos a la Justicia </t>
  </si>
  <si>
    <t>Dirección de Responsabilidad Penal Adolescente</t>
  </si>
  <si>
    <t>1. Elaborar un documento que dé cuenta de la visibilización de los programas y estrategias que adelanta la dirección de responsabilidad penal adolescente en las políticas públicas, subcomités y demás instancias de las que somos parte.</t>
  </si>
  <si>
    <t xml:space="preserve">Se logró completar el documento que da cuenta, de la forma en que la Dirección ha venido vinculándose de forma gradual a distintas políticas públicas distritales, constituyendo un gran avance, en principio por cuanto al interior de la dependencia se ha identificado que los programas y estrategias que actualmente participan de estos escenarios, se van consolidando, posicionando y fortaleciendo tanto a nivel de secretaría como tambien en el ámbito Distrital. 
Los distintos escenarios que operativizan las políticas públicas y sus planes de acción, se constituyen como espacios propicios en los que se pueden llevar a cabo ejercicios de co-creacion y articulación interinstitucional que redunden en beneficio de los adolescentes y jóvenes del Sistema de Responsabilidad Penal Adolescente –SRPA- así como también de las víctimas, familias y comunidades, que se han visto afectadas con la comisión de un determinado delito.
</t>
  </si>
  <si>
    <t xml:space="preserve">En la carpeta se encuentran los siguientes soportes:
1.	Actas de reunión en las que se realizó seguimiento al avance del documento y retroalimentación por parte del Director.
2.	Documento titulado “Participación y articulación de programas y estrategias de la Dirección de Responsabilidad Penal Adolescente –DRPA-, con Políticas Públicas y otras instancias de orden Distrital.”
</t>
  </si>
  <si>
    <t xml:space="preserve">2. Ejecutar el 100% de las fases definidas en la vigencia, para mejorar la operación del tablero de control a partir de los datos registrados en el Sistema de Información SIRPA. </t>
  </si>
  <si>
    <t>Teniendo en cuenta las fases definidas para la vigencia 2023, durante este periodo se trabajó en la ejecución de la Fase 3 - Planificación de ajustes, la cual implicó una revisión conjunta entre la Dirección de Responsabilidad Penal Adolescente y la Oficina de Análisis de la Información y Estudios Estratégicos. En esta fase, se acordaron las modificaciones necesarias en el tablero de control de SIRPA. Estos ajustes comprenderán: (i) cambios en el diseño de ciertas gráficas, (ii) ajustes en las consultas para tener en cuenta las últimas modificaciones en el sistema de información y (iii) creación de nuevas visualizaciones.</t>
  </si>
  <si>
    <t xml:space="preserve">En la carpeta se encuentran los siguientes soportes:
1.	Actas de reunión entre la Dirección de Responsabilidad Penal Adolescente y la Oficina de Análisis de la Información y Estudios Estratégicos en las que se analizaron y acordaron los próximos cambios a realizar en el tablero de control.
2.	Documento “Fases tablero de control 2023”, en el cual se encuentra el detalle de la planeación de las fases para la vigencia 2023. 
3.	Documento Ejecución fases tablero de control 2023, en el que se diagrama avance. 
</t>
  </si>
  <si>
    <t>3. Realizar jornadas de socialización y/o sensibilización de los programas y estrategias adelantadas desde la Dirección.</t>
  </si>
  <si>
    <t xml:space="preserve">En el marco del fortalecimiento y la articulación con las autoridades del sistema penal de adultos se realizó una jornada de socialización y sensibilización con 40 jueces penales, municipales y del circuito. El objetivo de esta reunión fue presentar la propuesta de trabajo del Programa Distrital de Justicia Restaurativa para Adultos, detallando las rutas de ingreso, el proceso de preselección de los casos, las metodologías de trabajo y enfoque, la periodicidad de los informes, los avances, las dificultades encontradas, las audiencias de seguimiento, los estudios de casos, así como la reafirmación de compromisos, entre otros aspectos relevantes. </t>
  </si>
  <si>
    <t xml:space="preserve">En la carpeta se encuentran los siguientes soportes:
1.	Acta de la jornada de socialización y sensibilización realizada con la participación de jueces penales, municipales y del circuito
2.	Listado de asistencia de la jornada
3.	Regsitro fotográfico de la jornada
</t>
  </si>
  <si>
    <t>4. Coordinar la convocatoria y realización de seis (6) sesiones del Comité de Coordinación Distrital de Responsabilidad Penal para Adolescentes.</t>
  </si>
  <si>
    <t xml:space="preserve">Teniendo en cuenta lo establecido en el Decreto 420 de 2017, la Secretaría Distrital de Seguridad, Convivencia y Justicia ejerce la presidencia del Comité de Coordinación Distrital de SRPA, en consecuencia, tiene la responsabilidad de “Presidir y convocar las sesiones ordinarias y extraordinarias del Sistema”, y “Definir, conjuntamente con la Secretaría Técnica, los temas y la agenda de las sesiones del Comité Distrital”. Dando cumplimiento se coordinó con ICBF la agenda y convocatoria del Comité Distrital realizado el 17 de agosto de 2023. 
El citado comité se desarrolló con la siguiente agenda:
1. Verificación del quórum.  
2. Aprobación acta Comité Ordinario del 30 de mayo de 2023. 
3. Seguimiento a los compromisos del acta anterior 
4. Socialización de avances Plan de Acción 2022-2023:  
  4.1 Subcomité de salud 
  4.2 Subcomité de educación 
  4.3 Subcomité de inclusión social 
  4.4 Subcomité de Justicia Restaurativa 
  4.5 Subcomité de sistemas de la información y gestión del conocimiento 
  4.6 Subcomité de Seguridad e Infraestructura. 
</t>
  </si>
  <si>
    <t xml:space="preserve">En la carpeta se encuentran los siguientes soportes:
1.	Correo concertación agenda
2.	Convocatoria realizada a las Entidades 
3.	Reportes avance de plan de accion y presentaciones de los Subcomités 
4.	Acta elaborada por la Secretaría Técnica del Comité.
</t>
  </si>
  <si>
    <t>Dirección de Acceso a la Justicia</t>
  </si>
  <si>
    <t>6.Fortalecer las estrategias de acceso a la justicia para la ciudadanía que requiere de respuestas frente a servicios de acceso a la justicia, en especial, la articulación de los diferentes operadores del nivel nacional y territorial. Así ́como la integra</t>
  </si>
  <si>
    <t xml:space="preserve">Política 11 – Servicio al ciudadano </t>
  </si>
  <si>
    <t xml:space="preserve">1. Implementar el 100% de actividades necesarias para poder inaugurar una (1) nueva Ruta de Atención Integral para Mujeres en el Distrito
</t>
  </si>
  <si>
    <t>Se cumplió la meta en el trimestre anterior.</t>
  </si>
  <si>
    <t xml:space="preserve">2. Implementar el 100%  de actividades necesarias para poder inaugurar dos (2) nuevos Centros de Radicación de Demandas a Formato en el Distrito 
</t>
  </si>
  <si>
    <t xml:space="preserve">3. 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</si>
  <si>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Debido a solicitudes de verificación de los procedimientos, los ajustes realizados por las áreas y la revisión jurídica de la DAJ, se han presentado demoras en la publicación de los procedimientos al Portal MIPG.</t>
  </si>
  <si>
    <t>Formatos, Procedimientos, Manuales y Plan de Trabajo</t>
  </si>
  <si>
    <t>4. Orientar de forma cualificada al total de ciudadanos(as) que lo soliciten de acuerdo a sus necesidades específicas por medio del Centro de Recepción e Información (CRI) de Casas de Justicia, en el marco del funcionamiento del Programa Nacional de Casas de Justicia</t>
  </si>
  <si>
    <t>Excel resumen atenciones III trimestre 2023 - Captura de pantalla DashBoard página web de la Secretaía Distrital de Seguridad, Convivencia y Justicia. https://analitica.scj.gov.co/analytics/saw.dll?Portal</t>
  </si>
  <si>
    <t>Dirección del Centro Especial de Reclusion (CER)</t>
  </si>
  <si>
    <t>Gestión Integral a las Personas Privadas de la Libertad -PPL-</t>
  </si>
  <si>
    <t>1. Brindar alimentación al 100% de las Personas Privadas de la LIbertad recluídas en el Centro Especial de Reclusión - CER.</t>
  </si>
  <si>
    <t>Planillas de raciones mensuales</t>
  </si>
  <si>
    <t>Se han tenido retrasos en la entrega por temas de movilidad, los cuales han sido subsanados de manera inmediata.</t>
  </si>
  <si>
    <t>Se han establecido acuerdos para preveer las dificultades por movilidad.</t>
  </si>
  <si>
    <t>3. Generar el diagnóstico de los procesos, procedimientos y protocolos necesarios para el correcto funcionamiento del  Centro Especial de Reclusión - CER.</t>
  </si>
  <si>
    <t>Actas</t>
  </si>
  <si>
    <t>Durante este periodo se logró realizar la verificación y revisión final de dos (2) instructivos: Ocupación del tiempo libre y suministro de alimentos, con esta revisión se aprobaron por parte del Centro Especial de Reclusión 23 formatos aplicables a estos instructivos, los cuales se enviaron a la  Subsecretaría  de Acceso a la Justicia.
De igual manera se realizó la construcción de los instructivos de: Actualización de Situación Jurídica de las Personas Privadas de la Libertad y con esto se generó el cargue de algunos formatos en la plataforma para revisión de la subsecretaría y a los cuales se les realizo unas observaciones por inconsistencias con los enviados.</t>
  </si>
  <si>
    <t xml:space="preserve">Falta de cumplimiento en la entrega oportuna de las tareas asignadas 
Falta de cumplimiento de compromisos 
Falta dar prioridad a la elaboración o verificación de los documentos   
</t>
  </si>
  <si>
    <t xml:space="preserve">Se acordo mediante reunion dar prioridad a los instructivos y formatos de cada area </t>
  </si>
  <si>
    <t>Instructivos formatos.
Correos electrónicos.
Cronograma de actividades
Diagnostico procedimientos e instructivos.</t>
  </si>
  <si>
    <t>4. Efectuar el trámite del 100% de las boletas de libertad proferidas por la autoridad judicial competente previo a la verificación de antecedentes dados por la Dirección de Investigación Criminal Interpol y confrontada con los procesos reportados en el portal de la Rama Judicial.</t>
  </si>
  <si>
    <t>5. Prevenir y evitar el 100% de las fugas de las Personas Privadas de la Libertad recluídas en el Centro Especial de Recluasión CER</t>
  </si>
  <si>
    <t>En el Centro Especial de Reclusión , durante el tercer trimestre del año 2023, se previnieron y evitaron al 100% las fugas de las personas privadas de la libertad, garantizando el debido proceso y la dignidad humana dentro del establecimiento. De manera diaria se realizan las inspecciones necesarias para evidenciar que no haya ningún riesgo o intento de fuga, cuando se realizan remisiones a establecimientos asistenciales en salud y a los despachos judiciales se asegura con el Cuerpo de Custodia y Vigilancia un traslado con todos los equipamientos requeridos generando la seguridad del Privado de la Libertad y retornandolo al Centro Especial de Reclusión-C.E.R.</t>
  </si>
  <si>
    <t>Memorando emitido por el coordinador de seguridad y correos electrónicos emitidos por los sargentos del Cuerpo de Custodia y Vigilancia del Centro Especial de Reclusión.</t>
  </si>
  <si>
    <t>Dirección Cárcel Distrital de Varones y Anexo de Mujeres</t>
  </si>
  <si>
    <t>1. Reportar en el informe mensual del Cuerpo de Custodia el 100% de los elementos y sustancias prohibidas que se detecten en el ingreso de los visitantes a las PPL que se presentan los fines de semana</t>
  </si>
  <si>
    <t>Mediante los Memorandos 3-2023-27688 de 02/08/2023, 3-2023-31580 de 04/09/2023 y 3-2023-34415 de 01/10/2023. Los comandantes de compañía informan a la Dirección de la Cárcel sobre los elementos incautados o decomisados durante el tercer trimestre de 2023</t>
  </si>
  <si>
    <t xml:space="preserve">2. Garantizar que de la Cárcel Distrital no se presenten fugas de los PPL en la permanencia ni en las remisiones requeridas Juzgados, Citas Médicas, Hospitalizaciones, Urgencias). </t>
  </si>
  <si>
    <t>Durante el periodo no se han presentado fugas, rescates o situaciones que afecten la seguridad del establecimiento carcelario, se describen las incautaciones que se presentaron durante el periodo.</t>
  </si>
  <si>
    <t xml:space="preserve">3. Revisar, actualizar documentos relacionados al  Sistema de Gestión de la Calidad, relacionados con  el proceso de Custodia y Vigilancia </t>
  </si>
  <si>
    <t>Durante el trimestre se realizo la creación 16 formatos: Conteo PPL, Acta de Contingencia, Traslado de Pabellón o Celda, Inventario de Llaves Originales de la Dirección, Inventario de Herramientas y Utensilios para la Manipulación de Alimentos, Historial de los Equipos de Operatividad, Orden de Servicios, Reconocimiento en Fila de Personas, Revista del Armamento y Elementos de Seguridad de la Cárcel Distrital de Varones y Anexo de Mujeres, Artículo por Transcripción en la Orden de Servicios, Consecutivo Orden de Servicio, Planilla de Control Radio de Comunicaciones, Planilla de Control de Restricciones, Planilla de Control de Llaves, Hoja de vida y Mantenimiento de las Armas de Fuego, Acta de Consentimiento Practica de Requisa, del área de custodia y vigilancia de acuerdo a los nuevos lineamientos establecidos para el nuevo mapa de procesos de la Secretaria de Seguridad, Convivencia y Justicia.</t>
  </si>
  <si>
    <t>Se adjuntan formatos. Esta actividad continua en proceso.</t>
  </si>
  <si>
    <t>4. Brindar programas, actividades y/o  talleres  de  capacitación y ocupación válida para la redención de pena  aprobados en el plan ocupacional al 90% de las PPL.</t>
  </si>
  <si>
    <t>A corte del  31 de Julio se cuenta con 1030 PPL  en la Carcel Distrital la cual 1030 PPL fueron asignadas  en actividades TEE es decir corresponde al 100% ;  A corte de 31 de Agosto se cuenta con una población de 1047 PPL en la cual 1036 PPL  fueron asignadas en actividades es decir corresponde a 98,9%; A corte del 30 de septiembre hay un total de 1042 PPL en la carcel distrital el cual 1042 PPL le fueron asignadas en actividad TEE esto corresponde al 100% .</t>
  </si>
  <si>
    <t xml:space="preserve">Se anexan los 3 reportes de plan ocupacional correspondientes a los meses de julio, agosto y septiembre es importante precisar que la fecha del reporte se genera al siguiente dia hábil del  mes reportado. </t>
  </si>
  <si>
    <t>5. Sensibilizar en el año al 100% de las PPL en temas de prevención: conducta suicida, consumo de sustancias psicoactivas y delitos sexuales.</t>
  </si>
  <si>
    <t>A corte del  31 de julio se conto con un total 1030 PPL  en la Carcel Distrital, para el desarrollo de las tematicas establecidas se incluyeron 1044 PPL es decir el 101% PPL, la diferencia corresponde a los PPL que ingresaron al establecimiento en el periodo;  A corte de 31 de Agosto se conto con un total 1047 PPL  en la Carcel Distrital, para el desarrollo de las tematicas establecidas se incluyeron 1044 PPL, es decir el 100% de los PPL estuvieron inmersos dentro de las tematicas; A corte del 30 de septiembre se conto con un total 1042 PPL  en la Carcel Distrital, para el desarrollo de las tematicas establecidas se incluyeron 1020 PPL, es decir el 102% PPL, la diferencia corresponde a los PPL que ingresaron al establecimiento en el periodo</t>
  </si>
  <si>
    <t>Se anexan actas de los  meses de Julio, Agosto y Septiembre como evidencia de las acciones realizadas para el cumplimiento de la meta</t>
  </si>
  <si>
    <t>6. Brindar las raciones alimentarias al 100%  de la población carcelaria.</t>
  </si>
  <si>
    <t>Para el mes de julio se contabiliza un total de 32484,4 raciones  suministradas, para el mes de agosto un total de 362657,5 raciones suminitradas y para el mes de septiembre un total de 31132,1 raciones sumistradas cumpliendo con la entrega de raciones suministradas a la totalidad de las PPL.</t>
  </si>
  <si>
    <t>Se anexan planilas de parte de Raciones de Julio, Agosto y Septiembre.</t>
  </si>
  <si>
    <t>7. Brindar atención en salud al 100% de las PPL que solicite acceso a dichos servicios.</t>
  </si>
  <si>
    <t xml:space="preserve">En el mes de julio, se atendieron 853 PPL, que corresponden a 493 atención medicas y 360 odontologicas. De conformidad con el reporte del mes de agosto, se atendieron 1182 PPL, que corresponden a 685 atención medicas y 497 odontologicas  y en el mes de septiembre, se atendieron 1072 PPL, que corresponden a 712 atención medicas y 360 odontologicas. </t>
  </si>
  <si>
    <t>Se anexan planillas RIPS de los meses de Julio, Agosto y septiembre. Se adjunta igualmente los formatos de Control de Atención Unidad de Servicios de Salud, en el cual se registran las solicitudes realiizadas por los PPL.</t>
  </si>
  <si>
    <t>8. Tramitar el 100% de las ordenes de libertad de las PPL  dentro de las 24 horas siguientes al recibo de los antecedentes judiciales de la Interpol y verificados dichos antecedentes con la hojas de vida.</t>
  </si>
  <si>
    <t>Se anexan las minutas de liberta de los meses de Julio, Agosto y Septiembre, iguamente los reportes de SIGA de asignaciòn y tràmite.</t>
  </si>
  <si>
    <t>9. Tramitar el 100% de las solicitudes de redención de pena incoadas por los despachos judiciales o las PPL ante el área jurídica.</t>
  </si>
  <si>
    <t>Se anexan informes de los meses de Julio, Agosto y Septiembre respecto a la atención generada por el área de redención de pena</t>
  </si>
  <si>
    <t>Gestión de Seguridad y Convivencia</t>
  </si>
  <si>
    <t>3.Prevenir, atender, proteger y sancionar las violencias contra las mujeres por razón de género y generar las condiciones necesarias para que mujeres y niñas vivan de manera autónoma, libre y segura.</t>
  </si>
  <si>
    <t>1. Realizar seguimiento a  la implementación del inventario de estructuras criminales</t>
  </si>
  <si>
    <t xml:space="preserve">En el tercer trimestre (julio, agosto, septiembre) de la vigencia 2023 se realizó una mesa de intercambio de información en el marco de actualización y seguimiento al Inventario Criminal Unificado entre las Especialidades de MEBOG y la Seccional de Fiscalías de Bogotá. Lo anterior, conforme a las novedades presentadas en la identificación de grupos delincuenciales con presencia en la ciudad por SETRA; SIPOL; GAULA; SIJIN y Fiscalía, resultado de los procesos y operaciones de afectación y desarticulación adelantados por cada especialidad. 
Adicionalmente, se realizó revisión de la presencia de Grupos Armados Organizados al Margen de la Ley – GAOML; Grupos Armados Organizados – GAO o Grupos Armados Organizados Residuales –GAO´R en el distrito Capital y se revisaron novedades con relación al “Tren de Aragua”.
Con este avance se tiene un panorama criminal mucho más claro, lo cual permite realizar un análisis territorial para la focalización de las diferentes estrategias y las respectivas articulaciones con organismos de seguridad y justicia para la demanda de persecución penal. Así mismo, se logra la identificar el proceso mediante el cual se le dará tratamiento a los grupos delincuenciales.
</t>
  </si>
  <si>
    <t>Acta de reunión Mesa de Trabajo 16 de agosto de 2023</t>
  </si>
  <si>
    <t>2. 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</si>
  <si>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Progressus / Informe</t>
  </si>
  <si>
    <t xml:space="preserve">Durante el tercer trimestre de 2023, se realizaron las siguientes acciones:
1.	Se continuó con la revisión a la elaboración de las matrices de riesgos de los tres activos estratégicos priorizados para 2023.  1. Embalse del Muña. 2. Hidroeléctrica del Guavio. 3. Parque Natural de Sumapaz.Frente al embalse del Muña, ya se cuenta con un avance en la elaboración del documento final.
2.	Se avanzó en el seguimiento a la implementación de acciones de Cerros Orientales (Usaquén) a través de la mesa interinstitucional liderada por la Secretaría de Desarrollo Regional de la Gobernación de Cundinamarca y el representante de despacho de la Secretaría de Seguridad, Convivencia y Justicia.  
3.	Se preparó semanalmente en conjunto con la Gobernación de Cundinamarca el espacio pedagógico certificable, con el fin de fortalecer los liderazgos comunitarios de los Cerros Orientales de Usaquén, en torno a la protección y la prevención de riesgos ambientales y de seguridad ciudadana de los cerros orientales
4.	 Se desarrollaron las últimas sesiones del espacio pedagógico para los líderes de los Cerros Orientales en la localidad de Usaquén. Con las dos sesiones se hace el cierre de dicho espacio. Las dos últimas sesiones giraron en torno a la identificación y priorización de riesgos y mapeo de actores. En virtud de la finalización del espacio pedagógico en USAQUEN, se plantea el desarrollo de encuentros similares en otros escenarios de infraestructura ambiental que comparte Bogotá y el Departamento. Para el mes de octubre se planea decidir sobre la ampliación de dicha estrategia.
5.	Se participó en las reuniones de construcción de insumos desde una visión ciudad región, liderados por la Secretaría de Integración Regional de la Gobernación de Cundinamarca y la Alcaldía Mayor de Bogotá, con el fin de apoyar los desafíos que en la materia tendrá el próximo gobierno
</t>
  </si>
  <si>
    <t>Nota: Es importante aclarar que para el caso de las reuniones virtuales fueron convocadas desde la Gobernación de Cundinamarca, a pesar que se solicitó el listado de asistencia de la herramienta no fue posible acceder a este reporte, pero compartieron el pantallazo de la asistencia durante el desarrollo de las reuniones el cual se encuentra en cada acta.
Evidencias Julio:
06,07,2023 Acta de reunión 
06,07,2023 Pantallazo correo envío insumo 
11,07,2023 Pantallazo correo envío memoria 
11,07,2023 Pantallazo correo envío propuesta 
11,07,2023 Acta de reunión
13,07,2023 Acta de reunión 
15,07,2023 Registro fotográfico de asistencia 
17,07,2023 Pantallazo envío de aprobación de Acta de Reunión 
17,07,2023  Pantallazo envío de memoria 
19,07,2023 Acta de Reunion 
24,07,2023 Acta de reunión 
24,07,2023 Pantallazo envío correo memoria 
24,07,2023 Pantallazo envío correo 
25,07,2023Pantallazo envío correo 
2023,07,25 Propuesta final espacio pedagógico
Evidencias Agosto:
20230801 Acta de reunión
20230802 Pantallazo correo envío de memoria
20230803 Insumos
20230803 Pantallazo envío de correo
20230805 Acta de reunión 
20230805 Envío Pantallazo de correo
20230810 Pantallazo envío correo 
20230815 Acta de Reunión
20230816 Presentación y pantallazo de asistentes
20230817 Pantallazo envío de memoria
20230822 Acta de Reunión
20230722 Pantallazo envío esquema documento buena práctica
20230823 Pantallazo envío documento de sistematización matrices
20230823 Presentación y pantallazo de asistentes
20230825 Pantallazo envío correo
20230729 Acta de Reunión
20230729 Presentación y convocatoria
20230823 Propuesta diseño de esquema de sistematización
Evidencias Septiembre:
20230901 Envío ayuda de memoria
20230905 Acta de reunión
20230906 Pantallazo envío de correo.
20230906. Pantallazo de asistentes
20230911 Pantallazo envío correo 
20230911 Pantallazo correo de envío
20230911 Pantallazo correo de envío
20230912 Acta de reunión
20230913 Pantallazo de asistentes
20230914 Pantallazo envío de memoria 
20230918 Pantallazo envío de insumos
20230920 Acta de reunión
20230921 Pantallazo envío de memoria
20230926 Acta de reunión
20230926 pantallazo envío correo 
20230906 Presentación taller No 5</t>
  </si>
  <si>
    <t>5.Implementar estrategias y acciones interinstitucionales orientadas a mejorar la confianza entre la ciudadanía y la institucionalidad a través del fortalecimiento de conductas de auto regulación, regulación mutua, diálogo y participación social y cultura</t>
  </si>
  <si>
    <t>1. Realizar seguimiento a la implementación de la estrategia de intervención de entornos vulnerables</t>
  </si>
  <si>
    <t>No se presentaron dificultades</t>
  </si>
  <si>
    <t xml:space="preserve">2. Realizar seguimiento a la implementación de la estrategia de sensibilización y mitigación del riesgo para la ciudad, con énfasis en las poblaciones en alto riesgo
 </t>
  </si>
  <si>
    <t>3. Realizar seguimiento a la formación de  jóvenes en habilidades de mediación, tolerancia, empatía, autocontrol y manejo de emociones para prevenir la vinculación de jóvenes al delito, violencia y consumo de sustancias</t>
  </si>
  <si>
    <t>4. Realizar seguimiento al fortalecimiento de 800 grupos ciudadanos</t>
  </si>
  <si>
    <t>En el trimestre se desarrolló la Ruta de Participación para la Transformación y construcción de entornos seguros y en convivencia a través de la creación y fortalecimiento de Redes de Cuidado. Se trabajo en la construcción de la confianza en torno a la participación ciudadana y el autocuidado. Llegando a impactar positivamente 235 grupos de ciudadanos los cuales transitaron por toda la ruta de fortalecimiento.</t>
  </si>
  <si>
    <t>5.  Realizar seguimiento a la implementación de la estrategia de fortalecimiento de la cultura ciudadana y la participación para la seguridad, convivencia y la prevención de violencia basada en género y el machismo, a través de la gestión en el territorio</t>
  </si>
  <si>
    <t>5. Implementar estrategias y acciones interinstitucionales orientadas a mejorar la confianza entre la ciudadanía y la institucionalidad a través del fortalecimiento de conductas de auto regulación, regulación mutua, diálogo y participación social y cultur</t>
  </si>
  <si>
    <t>1. 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</si>
  <si>
    <t>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A continuación, se describen a detalle las acciones realizadas por cada línea para el periodo julio-septiembre 2023:
Acción contra la trata de personas: 9 acciones realizadas.
Desde la línea de acción contra la trata de personas se participó activamente en la Mesa de Asistencia y Protección a las Víctimas de Trata, la Mesa Técnica de Investigación y Judicialización y se avanzó en la realización de impulsos a noticias criminales y/o intercambio de información en el tema con policía judicial. 
Interrupción de mercados criminales: 132 acciones realizadas.
Desde la estrategia de interrupción a mercados criminales se desarrollaron diferentes actividades de alto impacto enfocadas en contener todas aquellas conductas que afectan la seguridad, convivencia y patrimonio de los ciudadanos. Se realizaron acciones de control a establecimientos que podrían dinamizar mercados criminales; en tal virtud, se acompañaron operativos para la contención de la venta de licor adulterado y contrabando, paga diarios, bodegas de reciclaje, expendio de bebidas alcohólicas y casas de lenocinio. 
Respecto a la línea de delitos cibernéticos: 2. 
Se estableció la primera mesa de trabajo de expertos contra el ciberdelito-cibercrimen con la asistencia de distintas entidades del orden distrital y nacional, y se realizaron acciones de sensibilización y prevención frente a los distintos tipos de delitos informáticos en colegios y centros comerciales.          
Se realizaron controles al mercado criminal en vía pública de dispositivos móviles con 4 acciones y el desarrollo de 8 Planes Cazador con el objetivo de impactar al mercado de automotores hurtados en sus variadas modalidades.  
 Control a delitos contra el ambiente y las ocupaciones ilegales: 57 acciones realizadas
Respecto a la estrategia de ocupaciones ilegales se coordinaron y acompañaron actividades del dispositivo en senderos ecológicos, para prevenir y mitigar delitos contra el medio ambiente y garantizar la seguridad de la ciudadanía usuaria en los distintos senderos. Además, se llevaron a cabo impulsos procesales de apoyo técnico e intercambio de información a policía judicial, para promover investigaciones sobre el delito de urbanización ilegal y delitos ambientales en las localidades de la ciudad. Igualmente, se llevan a cabo acciones para el control de delitos en zonas de especial protección ambiental, afectadas por la minería ilegal y actividades operativas enmarcadas en acciones administrativas o judiciales contra las ocupaciones ilegales en la ciudad.
Demanda de persecución penal: 9.
Desde esta línea se gestionaron demandas de persecución penal, las cuales incluyen el intercambio de información y apoyos a entidades de seguridad y justicia, así como la recepción/recolección de información por distintos canales. Adicionalmente a partir de la información anterior, se realizaron reportes de seguridad ciudadana referentes diversas actividades delictivas identificadas en la ciudad.
Además de lo anterior, se impulsaron espacios de articulación con policía judicial de la Policía Nacional especialidades de SIJIN-MEBOG grupo automotores, hurto a celulares, bicicletas y hurto a personas, con el objetivo de fortalecer la relación de intercambio de información entre la SDSCJ y estas entidades de seguridad y justicia. Se busca con estos espacios reforzar los procesos de investigación de casos que están en curso/activos como también apertura de noticias criminales que desencadenen en el desmantelamiento de estructuras criminales. Adicionalmente, se desarrollaron e impulsaron espacios de recepción/recolección de información, obteniendo como resultado información relevante de las distintas problemáticas de seguridad ciudadana y convivencia que se presentan en las distintas localidades de Bogotá</t>
  </si>
  <si>
    <t>No reportó ninguna dificultad en cumplimiento de esta meta.</t>
  </si>
  <si>
    <t>NA</t>
  </si>
  <si>
    <t xml:space="preserve">Progressus / Informe
Acta de Seguimiento </t>
  </si>
  <si>
    <t>8. Consolidar un sistema de seguridad de alcance distrital y regional que permita la reducción de los índices de criminalidad en la ciudad basado en el trabajo articulado con organismos de seguridad en temas operativos y de inteligencia, la integración te</t>
  </si>
  <si>
    <t>2. Desarrollar las acciones contenidas en los planes territoriales de seguridad y convivencia en el enfoque de control del delito</t>
  </si>
  <si>
    <t xml:space="preserve">En el marco de la ejecución de los planes de acción en clave de control del delito en las 20 localidades y de las variables de priorización; para el periodo julio a septiembre se realizaron 4186 acciones desde las distintas estrategias de la línea del control del delito. Con la participación del equipo territorial de la SDSCJ en articulación con la Policía Metropolitana de Bogotá ha buscado mitigar e intervenir la dinámica delictiva a partir de una priorización estratégica de las intervenciones de acuerdo con el comportamiento de las variables de seguridad y convivencia para lograr con ello zonas más seguras para la ciudadanía.  
A continuación, se relaciona el número de actividades por estrategia para en el periodo de referencia desde la línea específica de control del delito: 
•	Control para la Contención y Reducción de Homicidios, 1055
•	Control para mitigación de delitos contra el patrimonio, 2002
•	Interrupción de mercados criminales, 984
•	Acción contra la trata de personas, 53
•	Espacios de articulación local contra el delito, 92
Las intervenciones realizadas en los entornos vulnerables durante el periodo de reporte contribuyen a la calidad de vida de los bogotanos por cuanto favorecen las garantías para el ejercicio de los derechos, libertades y deberes ciudadanos mediante la presencia y acción institucional en los territorios. Es por ello que durante el periodo se continuó avanzando en la focalización de acciones gracias a la gestión interinstitucional territorial. </t>
  </si>
  <si>
    <t>Subsecretaria de Inversión y Fortalecimiento de Capacidades Operativas</t>
  </si>
  <si>
    <t>Subsecretaria de Inversiones y Fortalecimiento de Capacidades Operativas</t>
  </si>
  <si>
    <t>Administración de Bienes Muebles e Inmuebles para el Fortalecimiento de la Capacidades Operativas</t>
  </si>
  <si>
    <t>1. Elaborar 4 reportes de conciliación de información del seguimiento frente al cumplimiento de metas entre las Subsecretarías de Acceso a la Justicia e Inversiones.</t>
  </si>
  <si>
    <t>Durante el tercer trimestre del 2023 se  elaboro 1 reportes de conciliación de información del seguimiento frente al cumplimiento de metas entre las Subsecretarías de Acceso a la Justicia e Inversiones.</t>
  </si>
  <si>
    <t>No se presentaron</t>
  </si>
  <si>
    <t>Acta de reunión mes de agosto</t>
  </si>
  <si>
    <t>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</si>
  <si>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Durante el tercer trimestre del 2023 se Realizó 1 mesas de trabajo técnicas con los organismos de seguridad (Brigada XIII) para el seguimiento a la planeación, ejecución y necesidades de adquisición de bienes y servicios requeridos para el fortalecimiento de sus capacidades operativas enfocadas en seguridad y justicia del Distrito</t>
  </si>
  <si>
    <t>1 Acta de reunión Brigada XIII</t>
  </si>
  <si>
    <t>3. Requerir 4 informes anuales a los responsables de meta y a las Direcciones, para el seguimiento a la planeación y ejecución de las mismas, de los proyectos que gerencia la Subsecretaría de Inversiones.</t>
  </si>
  <si>
    <t>Durante el tercer trimestre del 2023 se Requirieron informes trimestrales a los responsables de meta y a las Direcciones, para el seguimiento a la planeación y ejecución de las mismas, de los proyectos que gerencia la Subsecretaría de Inversiones.</t>
  </si>
  <si>
    <t>Informe SPI 7792 septiembre consolidado
Informe SPI 7797 septiembre Consolidado
Correo de solicitud de la Información a las áreas</t>
  </si>
  <si>
    <t>4. Efectuar 12 reuniones de control y seguimiento a la planeación y ejecución de las metas de los proyectos de inversión que gerencia la Subsecretaría de Inversiones con su respectiva acta.</t>
  </si>
  <si>
    <t>Durante el tercer trimestre del 2023 se realizaron  reuniones de control y seguimiento a la planeación y ejecución de las metas de los proyectos de inversión que gerencia la Subsecretaría de Inversiones con su respectiva acta.</t>
  </si>
  <si>
    <t>1 Acta de reunión mes de julio
1 Acta de reunión mes de agosto
1 Acta de reunión mes de  septiembre</t>
  </si>
  <si>
    <t>Dirección de Bienes para la Seguridad, Convivencia y Acceso a la Justicia</t>
  </si>
  <si>
    <t>1. Mantener el nivel de cumplimiento de las actividades descritas dentro de la Metodología de Supervisión en el 80% de los contratos en ejecución asignados a la Dirección de Bienes.</t>
  </si>
  <si>
    <t>A corte de 30 de septiembre de 2023, se encuentran asignados 150 contratos vigentes a la Dirección de Bienes para la supervisión, de los cuales durante el trimestre estuvieron disponibles para revisión del expediente 150, de los cuales al finalizar el periodo 11 presentan observaciones para subsanar, por lo que el total de contratos que cumplen con la metodología son 139, lográndose así un 92,67% de cumplimiento.</t>
  </si>
  <si>
    <t>No se presentaron dificultades en el cumplimiento de las supervision de contratos</t>
  </si>
  <si>
    <t>En la evaluacion del III trimestre no se adelantanron medidas correctivas</t>
  </si>
  <si>
    <t>Informe de revisión de expedientes Junio a Septiembre 2023</t>
  </si>
  <si>
    <t>2. Realizar al 100% el seguimiento semanal a los contratos de construcción de obras nuevas por medio de la ficha de seguimiento de obras</t>
  </si>
  <si>
    <t>La Dirección de Bienes tiene a su cargo la supervisión de los contratos de 2 obras de construcción y su interventoría así:
1. Nueva sede de la Policía Metropolitana de Bogotá
2. Comando de la Brigada XIII del Ejército
El diseño, ajuste e implementación de las fichas de seguimiento de obra e interventoría inició en enero de 2023. Para el tercer trimestre se cuenta con 15 fichas de seguimiento, de un total de 15 programadas, logrando un cumplimiento del 100% de la meta programada para el trimestre.</t>
  </si>
  <si>
    <t>No se presentaron dificultades en el cumplimiento de elaboracion de las fichas de seguiiento de obra.</t>
  </si>
  <si>
    <t xml:space="preserve">15 fichas de seguimiento de obra e interventoría </t>
  </si>
  <si>
    <t>3. Formular Un (1) Plan de mantenimiento integral de para los Bienes Muebles e Inmuebles, en propiedad y/o a cargo de la SDSCJ</t>
  </si>
  <si>
    <t>Documento con el Plan de mantenimiento integral de para los Bienes Muebles e Inmuebles</t>
  </si>
  <si>
    <t>En  proceso de planeación para iniciar la actividad</t>
  </si>
  <si>
    <t>4. Lograr mantener el consumo del combustible con una variación no mayor al 10% del volumen de combustible consumido en el trimestre anterior.</t>
  </si>
  <si>
    <t>Archivo en excel con cálculo de variación
Archivos en excel soporte de los consumos</t>
  </si>
  <si>
    <t>No se presentaron dificultades en el cumplimiento de no tener una variación mayor al 10% comparado con el trimestre anterior.</t>
  </si>
  <si>
    <t>5. Verificar mediante visitas aleatorias el uso y estado de los bienes y el estado de las placas de inventario de 2,000 bienes que hacen parte de los contratos de comodatos vigentes</t>
  </si>
  <si>
    <t>Actas de visita de campo
Formato de seguimiento a bienes muebles e inmuebles</t>
  </si>
  <si>
    <t>En 3 visitas realizadas entre julio y septiembre de 2023, se logró la verificación de un total de 146 bienes que hacen parte de los comodatos 1138-2018, 1934-2022 Y 979-2019, lográndose la revision de 146 bienes para un total de 2.058 bienes acumulados. Lo anterior pues se  conto en la Dirección de Bienes con un mayor numero de profesionales apoyando la gestión en esta meta.
2271</t>
  </si>
  <si>
    <t>No se presentaron dificultades en el cumplimiento de las visitas a los bienes muebles e bienes inmubles en comodato.</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</si>
  <si>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 Proyectos de Inversión - SPI
3. Reporte indicadores PMR
4. Territorialización de la inversión proyecto 7792
5. Reporte entrega de bienes y equipos
6. Ejecución de recursos del cupo de endeudamiento proyectos de inversión.
7. Reunion de seguimiento SIFCO
De acuerdo con lo anterior se dio cumplimiento a la meta programada para el periodo.</t>
  </si>
  <si>
    <t>1. Formatos control de cuentas diligenciados de julio a septiembre
2. Correos electrónicos confirmando actualización del seguimiento al plan de mejoramiento de  julio a septiembre
3. Correos electrónicos remitiendo reporte de Informes mensuales</t>
  </si>
  <si>
    <t>Política 5 – Compras y Contratación Pública</t>
  </si>
  <si>
    <t>1. Realizar mesas de trabajo trimestrales con la Dirección Jurídica y contractual y con las áreas que se requiera, para hacer la revisión de la documentación asociada al proceso contractual.</t>
  </si>
  <si>
    <t>Acta de reunión - Mesa de trabajo</t>
  </si>
  <si>
    <t>2. Realizar un reporte trimestral a los Supervisores de los contratos que requieren liquidación.</t>
  </si>
  <si>
    <t>Con corte al 22-Ago-2023 se generó reporte a las áreas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</si>
  <si>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Radicados:
3-2023-29898
3-2023-29896
3-2023-29882
3-2023-29899
3-2023-29883
3-2023-29891
3-2023-29895
3-2023-29892
3-2023-29897
3-2023-29885
3-2023-29890
3-2023-29889
3-2023-29884
3-2023-29894
3-2023-29893
3-2023-29887</t>
  </si>
  <si>
    <t>Política 15 – Gestión documental</t>
  </si>
  <si>
    <t>3. Efectuar la ordenación archivística de 80 metros lineales de expedientes contractuales.</t>
  </si>
  <si>
    <t>Metros</t>
  </si>
  <si>
    <t xml:space="preserve">Correo soporte del profesional encargado de Gestión Documental, en el cual detalla el número de contratos intervenidos.
Link de archivos en excel con el detalle de cada intervención archivistica.
</t>
  </si>
  <si>
    <t>Durante el tercer trimestre de la vigencia 2023, la Dirección de Operaciones para el Fortalecimiento ha realizado la ordenación archivistica de mas de 20 metros lineales de las vigencias 2017, 2018 y 2021 de un total de 195.687 folios en el periodo de referencia.</t>
  </si>
  <si>
    <t>4. Realizar reporte a las dependencias informando el avance en la radicación de los procesos de contratación, para el cumplimiento del PAA. (Decreto 612 de 2018)</t>
  </si>
  <si>
    <t>En el periodo comprendido entre el 01-Jul al 30-Sep-2023 se desarrollaron tres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564 líneas programadas se había hecho radicación para 545 líneas y se encontraba pendiente la solicitud para 19 líneas.</t>
  </si>
  <si>
    <t>Seguimiento al Cumplimiento PAA Ene a Julio 2023
Seguimiento al Cumplimiento PAA Ene a Agos 2023
Seguimiento al Cumplimiento PAA Ene a Sep 2023</t>
  </si>
  <si>
    <t>Política 8 – Seguridad digital</t>
  </si>
  <si>
    <t>5. Gestionar copias de seguridad de los expedientes digitales de la vigencias 2022 en adelante.</t>
  </si>
  <si>
    <t>Se solicita a la Dirección de Tecnologias y  Sistemas de la Información Backup de la carpeta denominada 420- Dirección de Operaciones para el Fortalecimiento, con el fin de garantizar la seguridad de la información electrónica que reposa en las herramientas tecnologicas destinadas para el almacenamiento de la información contractual.</t>
  </si>
  <si>
    <t>Radicado:
 3-2023-34309</t>
  </si>
  <si>
    <t xml:space="preserve">Gestión Contractual </t>
  </si>
  <si>
    <t>1. Realizar 197  estudios de procesos precontractuales para el fortalecimento de las capacidades operativas de los organismos de seguridad y justicia del distrito</t>
  </si>
  <si>
    <t>Procesos precontractuales</t>
  </si>
  <si>
    <t xml:space="preserve">Los requerimientos radicados llegan con falencias relacionadas con las especificaciones técnicas. </t>
  </si>
  <si>
    <t>Mesas de Trabajo con los clientes internos y externos</t>
  </si>
  <si>
    <t xml:space="preserve">
*Expediente contractual respectivo
* Aplicativo SISCO
* SECOP
* Seguimiento indicador SIG
* Matriz Seguimiento PAA</t>
  </si>
  <si>
    <t>2. Realizar 8 mesas de trabajo de seguimiento y control que garanticen la elaboración de los estudios precontractuales para el fortalecimento de las capacidades operativas de los organismos de seguridad y justicia del Distrito</t>
  </si>
  <si>
    <t>Mesas de trabajo</t>
  </si>
  <si>
    <t>ninguna</t>
  </si>
  <si>
    <t>Actas mesas de trabajo</t>
  </si>
  <si>
    <t>3. 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t>
  </si>
  <si>
    <t>*Matriz de seguimiento PAA</t>
  </si>
  <si>
    <t>5. Realizar revisiones y/o actualización a que haya lugar de la documentación y de procedimientos que permitan consolidar la gestión misional de la Dirección Técnica de la Subsecretaría de Inversión y fortalecimiento de capacidades operativas.</t>
  </si>
  <si>
    <t>La lider del proceso gestión contractual no interactua en las actividades de los procedimientos propuestos Etapa Precontractual para el Arrendamiento de Bienes Inmuebles Gestionado por la Subsecretaría de Inversiones y Fortalecimiento de Capacidades Operativas;
adquisición de predios;
Etapa Precontractual Para Proyectos De Infraestructura y Mantenimiento De Obra;
Etapa precontractual para los procesos de prestación de servicios profesionales y apoyo a la gestión elaborados por la dirección técnica - subsecretaría de inversiones y fortalecimiento de capacidades operativas;
Etapa Precontractual Para La Adquisición De Bienes Y/O Servicios Para Los Organismos De SCJ Adelantados Por La Subsecretaría De Inversiones Y Fortalecimiento De Capacidades Operativas. ppr los que se a presentado dificultadades para adopción en MIPG de los mismos.</t>
  </si>
  <si>
    <t>Mesas de trabajo entre las Áreas involucradas y la Oficina Asesora de Planeación.</t>
  </si>
  <si>
    <t>Procedimiento Etapa Precontractual Para La Adquisición De Bienes Y/O Servicios Para Los Organismos De SCJ Adelantados Por La Subsecretaría De Inversiones Y Fortalecimiento De Capacidades Operativas.
Portal ITS</t>
  </si>
  <si>
    <t>6. Ejecutar actividades a cargo de la Dirección Técnica, definidas en el Plan Anticorrupción y Atención al Ciudadano (Decreto 612 de 2018)</t>
  </si>
  <si>
    <t>Subsecretaria de Gestión Institucional</t>
  </si>
  <si>
    <t>Atención y Relación con el Ciudadano</t>
  </si>
  <si>
    <t>1. Realizar seguimiento mensual al plan anual de adquisiciones de la Secretaría Distrital de Seguridad, Convivencia y Justicia, con el objetivo de generar puntos de control y alarmas en la contratación de inversión y funcionamiento de la entidad.   (Decreto 612 de 2018)</t>
  </si>
  <si>
    <t xml:space="preserve">Durante el tercer trimestre de la vigencia 2023, se realizó lo siguiente:
-  Se realizaron tres seguimientos (julio, agosto y septiembre) al PAA y se socializaron al equipo directivo y sus grupos de apoyo mediante correo electrónico a través de Power Bi.
- Se realizó seguimiento a la matriz de excell del PAA, la cual cuenta con la información reportada al 30 de septiembre de 2023.
</t>
  </si>
  <si>
    <t>Soportes:
- 1 - Matriz del PAA - Seguimiento 30-09-2023
- 2 - Seguimiento al PAA – 07 – 2023.
- 3 - Seguimiento al PAA – 08 – 2023.
- 4 - Seguimiento al PAA – 09 – 2023.</t>
  </si>
  <si>
    <t>2. Realizar seguimiento trimestral a los proyectos de inversión de la Subsecretaría de Gestión Institucional, con el objetivo de generar puntos de control y alarmas en la consecución de las metas y ejecución de los mismos. (Decreto 612 de 2018)</t>
  </si>
  <si>
    <t xml:space="preserve">Durante el tercer trimestre de la vigencia 2023, se realizó lo siguiente:
- Se realizó el seguimiento trimestral de los proyectos de inversión de la SGI a través de un informe interactivo de Power Bi que se creó desde la dependencia.
Se realizó reunión en el mes de agosto con los directores de la Subsecretaría de Gestión Institucional, con el objetivo de realizar seguimiento al presupuesto de la SGI (proyecto 7776, 7777 y funcionamiento).
- Se remitió Informe de Seguimiento de Power BI por correo electrónico en el mes de septiembre.
</t>
  </si>
  <si>
    <t xml:space="preserve">Soportes:
1 - Informe PAA - 2023 – Septiembre
2 - Seguimiento SGI – 30-09-2023
3 - Reunión Direcciones - Seguimiento Agosto
4 - Correo Seguimiento PAA - Septiembre
</t>
  </si>
  <si>
    <t>3. Establecer y ejecutar el plan de trabajo de la estrategia de acercamiento a lengua de señas de la Entidad para potenciar la atención de personas con discapacidad auditiva. (Decreto 612 de 2018)</t>
  </si>
  <si>
    <t xml:space="preserve">Durante el tercer trimestre de la vigencia 2023, se realizó lo siguiente:
- Se realizó el 100% de la implementación de la programación de actividades inmersas en del plan de trabajo de la estrategia de lengua de señas de la SDSCJ.
</t>
  </si>
  <si>
    <t xml:space="preserve">En el plan de trabajo en el segundo trimestre quedo pendiente cumplir con la programación de una actividad de “8 - Acompañamiento eventos”; razón por la cual en el mes de septiembre se realizó una actividad adicional a lo que realmente estaba programado para ese mes. </t>
  </si>
  <si>
    <t xml:space="preserve">Soportes:
- Plan de trabajo consolidado con ejecución al 30 de septiembre de 2023 - Documento en excell y carpetas por actividad con sus respectivos soportes. 
</t>
  </si>
  <si>
    <t>4. Socializar y/o difundir, al interior de la entidad los “Lineamientos relacionados con la Política Pública Distrital de Servicio a la Ciudadanía” (Decreto 612 de 2018)</t>
  </si>
  <si>
    <t>Socializaciones</t>
  </si>
  <si>
    <t>Durante el tercer trimestre de la vigencia 2023, se realizó lo siguiente:
- Creación y difusión masiva del documento de estrategia de “RUTA PARA LA ATENCIÓN DE PETICIONES CIUDADANAS” etapa No.1; en la cual se dan tips y se busca un acercamiento y sensibilización de nuestros servidores públicos con las peticiones ciudadanas. 
- Socialización a directivos y demás asistentes al Comité Institucional de Gestión y Desempeño -CIGD, llevado a cabo el 29 de septiembre de 2023, de los Lineamientos relacionados con la Política Pública Distrital de Servicio a la Ciudadanía en cuanto a:
1. Seguimiento a las sugerencias recibidas por el canal Bogotá te escucha en la Secretaría Distrital de Seguridad, Convivencia y Justicia.
2. Oportunidad en la Gestión de las Peticiones Ciudadanas periodo 1 enero a 31 julio 2023. 
3. Presentación Estrategia Ruta de las Peticiones.</t>
  </si>
  <si>
    <t xml:space="preserve">Soportes:
1 - Documento de estrategia de “RUTA PARA LA ATENCIÓN DE PETICIONES CIUDADANAS - Etapa 1
2 - Correo E. - Ruta de Atención - Etapa 1
3 - Convocatoria y orden del día del Comité Institucional de Gestión y Desempeño –CIGD
4 - Imágenes participación CIGD
5 - Presentación CIGD - 2023
</t>
  </si>
  <si>
    <t>5. Realizar la medición de la calidad de las respuestas a las PQRSDF ciudadanas emitidas por la SDSCJ, con el objetivo de generar alertas al interior de las áreas para que las mismas implementen acciones de mejora (Decreto 612 de 2018)</t>
  </si>
  <si>
    <t xml:space="preserve">Soportes:
- Informe segundo trimestre 2023 evaluación de la calidad de las respuestas a las PQRSDF ciudadanas.
</t>
  </si>
  <si>
    <t>Gestión Estratégica del Talento Humano</t>
  </si>
  <si>
    <t>Política 1 – Gestión Estratégica del Talento Humano</t>
  </si>
  <si>
    <t>1. Ejecutar el 100% de las actividades del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(Decreto 612 de 2018)</t>
  </si>
  <si>
    <t>Las evidencias reposan en la carpeta de Sharpoint asignada por la oficina Asesora de Planeación</t>
  </si>
  <si>
    <t xml:space="preserve">Planeación 
•	Seguimiento a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	Dentro de los planes transversales a la gestión de la Dirección de Gestión Humana, se llevaron a cabo las siguientes actividades: Plan de Comunicaciones (23 publicaciones) y Plan de Gestión Documental (15 actividades).
•	Actualización permanente del Normograma de la Dirección de Gestión Humana. 
Registro 
•	Seguimiento y ejecución a los siguientes planes: Plan Anual de Vacantes (9 actividades), Plan de Previsión de Necesidades (9 actividades). 
•	Validación 389 hojas de vida del SIDEAP acorde con lo dispuesto en la Circular Externa 001 del DASCD de 18 de enero de 2021 y 622 tiene revisión con observaciones para modificar contenidos para aceptar la validación. 
•	Reporte de 82 teletrabajadores en el portal de SIDEAP y en el aplicativo del Ministerio de Trabajo. 
Nómina 
•	Consolidación de la información de 504 incapacidades para adelantar la gestión de recobros ante las EPS. 
Jurídico 
•	Seguimiento mes a mes al Acuerdo Sindical que se firmó el día 23 de junio de 2022.
•	Formalización de 14 concertaciones de acuerdos de gerentes públicos 2023.
•	Capacitación en evaluación de desempeño a 102 servidores, quienes ingresaron nuevos a la Secretaría. 
•	Recopilación en físico de las evaluaciones y concertaciones de los servidores con derechos de carrera, periodo de prueba y provisionalidad. El informe está publicado en la página web de la entidad. 
Bienestar, Incentivos, Estímulos y Reconocimiento 
•	Ejecución de 10 actividades del Plan de Bienestar e Incentivos, de acuerdo con el cronograma establecido, obteniendo un nivel de satisfacción del 97%. 
•	Ejecución de 3 actividades del Plan de Secretaría en Familia, de acuerdo con el cronograma establecido, obteniendo un nivel de satisfacción del 97%. 
•	Ejecución de 26 actividades del Plan de Trabajo del módulo de Hábitos Saludables, obteniendo un nivel de satisfacción del 97%. 
•	Ejecución de 18 actividades del Plan de Intervención de clima organizacional, de acuerdo con el cronograma establecido, obteniendo un nivel de satisfacción del 97%. 
•	Ejecución de 7 actividades del Plan de Trabajo de Cultura de Integridad. 
•	Ejecución de 10 actividades del Plan de equidad. 
Formación y Capacitación
•	Ejecución de 18 actividades del Plan Institucional de Capacitación, de acuerdo con el cronograma establecido, obteniendo un nivel de satisfacción del 97%. 
•	Dentro del Plan de Trabajo de Inducción y Reinducción se realizaron las siguientes actividades: inducción para servidores (1 sesión) y bienvenida institucional para contratistas de la entidad (1 sesión). 
Seguridad y Salud en el Trabajo
•	En el marco del Plan de Trabajo de Seguridad y Salud en el Trabajo se realizaron 42 actividades obteniendo un nivel de satisfacción del 97%.
</t>
  </si>
  <si>
    <t>Política 2- Integridad</t>
  </si>
  <si>
    <t>2. Ejecutar el 100% de las actividades a cargo de la Dirección de Gestión Humana, definidas en el Plan Anticorrupción y de Atención al Usuario.  (Decreto 612 de 2018)</t>
  </si>
  <si>
    <t>En la página web de la entidad se encuentra una (1) publicación sobre la concertación de acuerdos de gestión de los directivos de la Secretaría Distrital de Seguridad, Convivencia y Justicia
Se realizaron dos (2) informes sobre los nombramientos efectuados durante los meses de mayo y junio de 2023
En el mes de julio se realizó una (1) actividad relacionada con el diseño, divulgación y despliegue de la campaña de valores del servidor público. Esto se hizo a través del módulo de Formación y Capacitación, actividades con gestores de integridad, publicaciones alusivas al Código de Integridad y actividad de Senda de Integridad.
En el mes de agosto se realizaron tres (3) actividades, así:
Una (1) relacionada con el diseño, divulgación y despliegue de la campaña de valores del servidor público.
Una (1) relacionada con el análisis de las declaraciones de bienes y rentas y registro de conflicto de interés (Ley 2013 de 2019)
Una (1) relacionada con la realización del muestreo y análisis de las declaraciones de bienes y rentas como insumo para la identificación de conflictos de interés</t>
  </si>
  <si>
    <t>Gestión Jurídica</t>
  </si>
  <si>
    <t>Política 9 – Defensa jurídica</t>
  </si>
  <si>
    <t>1. Ejercer la representación judicial y extrajudicial de la Secretaría Distrital de Seguridad, Convivencia y Justicia</t>
  </si>
  <si>
    <t>2. Realizar la transferencia primaria de los expedientes físicos sujetos a esta de las vigencias 2016 a 2018, de acuerdo a la tabla de retención documental</t>
  </si>
  <si>
    <t>3. Tramitar las segundas instancias conforme con las atribuciones conferidas por la Ley 1801 de 2016 y el Acuerdo Distrital 735 de 2019</t>
  </si>
  <si>
    <t>Política 10 – Mejora normativa</t>
  </si>
  <si>
    <t xml:space="preserve">4. Impulsar los procesos disciplinarios en etapa de juzgamiento dentro de los términos de ley </t>
  </si>
  <si>
    <t>5. Revisar y elaborar los procesos de contratación que sean de competencia de la Dirección Jurídica y Contractual de la vigencia 2023</t>
  </si>
  <si>
    <t>Gestión de Recursos Físicos al Servicio de la Entidad</t>
  </si>
  <si>
    <t>1. Atender los requerimientos para la entrada de los bienes de la SSCJ.</t>
  </si>
  <si>
    <t xml:space="preserve">Se adjuntan comprobantes de entrada a almacén de las solicitudes realizadas durante el periodo. </t>
  </si>
  <si>
    <t xml:space="preserve">Durante el tercer trimestre de 2023, la Dirección de Recursos Fisicos y Gestión Documental recibió veintinueve (29)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</si>
  <si>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</si>
  <si>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</si>
  <si>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2. Atender las necesidades de mantenimiento y mejoramiento de la sede administrativa. </t>
  </si>
  <si>
    <t xml:space="preserve">Se adjunta relación de las solicitudes de mantenimeinto atendidas durante el periodo. </t>
  </si>
  <si>
    <t xml:space="preserve">Durante el tercer trimestre de 2023, la Dirección de Recursos Fisicos y Gestión Documental recibió treinta y cinco (35)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</si>
  <si>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</si>
  <si>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</si>
  <si>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Gestión Documental</t>
  </si>
  <si>
    <t>3. Atender las transferencias documentales primarias de la SCJ de acuerdo a la TRD.   (Decreto 612 de 2018)</t>
  </si>
  <si>
    <t>Se adjunta FUID y soportes de transferencias primarias.</t>
  </si>
  <si>
    <t>Durante el tercer trimestre 2023 se elabora y socializa cronograma de transferencias documentales, recibiendo 26,64 metros lineales de documentos de archivo.</t>
  </si>
  <si>
    <t>Actualización mapa de procesos: impacto en la actualización de procedimientos, ejecución cronograma de levantamiento de activos de información; teniendo en cuenta los cambios en el mapa de procesos, nuevas dependencias y cambios en la estructura orgánica de la entidad y el impacto de estas actividades.</t>
  </si>
  <si>
    <t>Se replantea la actividad de recopilación de información para la actualización de las TRD y se adelantan actividades con la documetación vigentes de las dependencias.</t>
  </si>
  <si>
    <t>4. Implementación de los Programas del Sistema Integrado de Conservación.   (Decreto 612 de 2018)</t>
  </si>
  <si>
    <t>Se adjuntan archivos actividades Plan de Conservación y Plan de Preservación Digital</t>
  </si>
  <si>
    <t>Durante el tercer trimestre 2023, se realiza el plan de Trabajo Archivístico y se presentan los siguientes avances:
Plan de Conservación:
1. Programa de capacitación y sensibilización: Se dio continuidad a las publicaciones de la estrategia de sensibilización “Conservando Ando”. Se llevó a cabo una capacitación virtual con la temática de “Rescate Documental”.
2. Programa de saneamiento ambiental: Recopilación de los formatos de limpieza de las diferentes sedes de la entidad.
3. Programa de inspección de espacios de archivo: Se realizó la visita a las 16 casas de justicia, c4, casa libertad, programa juvenil, archivo central, CER, Cárcel Distrital y URI puente Aranda para verificación del estado de la infraestructura y mobiliario, además del seguimiento de las recomendaciones realizadas en el informe del primer semestre, las cuales corresponden a la reubicación de mobiliario en sedes que no cuentan con este, mantenimientos preventivos y correctivos en algunos archivadores de la SD-SCJ.
4. Programa de monitoreo de condiciones ambientales: Toma de muestras como parte del monitoreo de carga microbiológica de las sedes de Cárcel Distrital HPPL, archivo de Historias laborales y Archivo Central.
5. Seguimiento técnico al contrato de adquisición de planotecas para la disposición de los planos históricos de la Cárcel Distrital, las cuales serán entregadas en el mes de octubre del 2023.
6. Seguimiento al proceso precontractual para la adquisición de los equipos de monitoreo y control ambiental para rotar en los espacios de archivo de las sedes de la SD-SCJ.
Plan de Preservación Digital: para el tercer trimestre del año 2023, se realiza el seguimiento al plan de trabajo por parte de la OAC, quienes realizaron la organización y depuración de los objetos electrónicos Audios, videos y piezas comunicaciones, iniciando el proceso de inventario y diligenciamiento de índice electrónico, insumos necesarios para el piloto de transferencia primaria.</t>
  </si>
  <si>
    <t>5. Realizar la actualización e implementación de los instrumentos archivísticos de la SCJ.   (Decreto 612 de 2018)</t>
  </si>
  <si>
    <t>Durante el tercer trimestre 2023, se elabora el plan de trabajo archivístico en el cual se establecen las actividades a realizar por cada instrumento, se realiza avance en:
- Actualización Tabla de Control de Acceso con base en la tabla de retención documental versión 2
- Programa de Documento Electrónico de Archivo:  programa específico descrito en el PGD.</t>
  </si>
  <si>
    <t>Se adjuntan documentos Tabla de Control de Acceso en versión borrador y Programa de Documento Electrónico versión ajustada a 30 de septiembre</t>
  </si>
  <si>
    <t>Gestión Financiera</t>
  </si>
  <si>
    <t>1. Realizar 3 mesas de trabajo durante la vigencia 2023  con las diferentes áreas de la SDSCJ, para orientar en los errores más frecuentes que se presentan al momento de la radicación de los pagos  y poder disminuir el número de devoluciones de cuentas</t>
  </si>
  <si>
    <t>Lista de asistencia y presentacion proyectada.</t>
  </si>
  <si>
    <t>Matriz Estados Financieros</t>
  </si>
  <si>
    <t>3. Realizar  23  seguimientos a la ejecución presupuestal de la vigencia, reserva y pasivos exigibles de las diferentes subsecretarias de la SDSCJ</t>
  </si>
  <si>
    <t>4. Realizar 2 capacitaciones y/o asesorías con las diferentes áreas de la SDSCJ, para orientar en los traslados presupuestales y trámite de pasivos exigibles</t>
  </si>
  <si>
    <t>5. Realizar tres (3) mesas de trabajo con las áreas a fin de depurar las partidas que deban ser objeto de sostenibilidad contable en los Estados Financieros de la SDSCJ</t>
  </si>
  <si>
    <t>Acta mesa de trabajo 23 de septiembre de 2023.</t>
  </si>
  <si>
    <t>6. Realizar 2 mesas de trabajo para socializar los diferentes cambios a nivel normativo de la Contaduría General de la Nación y la DDC aplicables a la SDSCJ</t>
  </si>
  <si>
    <t xml:space="preserve">Gestión de Tecnologías de la Información </t>
  </si>
  <si>
    <t>Política 7 – Gobierno digital</t>
  </si>
  <si>
    <t>1. Adquirir  14  bienes y/o servicios requeridos para contar con la disponibilidad de los componentes de infraestructura y servicios tecnológicos</t>
  </si>
  <si>
    <t>Seguimiento semanal al avance en los procesos de contratación, dando instrucción de: 
-Elaboración anticipada de fichas técnicas.
-Radicación anticipada de documentos precontractuales ante la DJC.</t>
  </si>
  <si>
    <t>Tiempos extensos para revisión de documentos precontractuales</t>
  </si>
  <si>
    <t>En cumplimiento de la meta, se avanzó en la suscripción de los contratos:
1. Nube Oracle
2. Mesa de servicio
3. Licenciamiento Microsoft
Por otra parte, se avanzó en la elaboración de: 
1. Ficha técnica del proceso de hiperconvergencia y networking
2. Ficha técnica del proceso de cableado estructurado
3. Ficha técnica del proceso de antivirus
4. Ficha técnica del proceso de ArcGIS
5. Ficha técnica del proceso de certificados digitales
6, Ficha técnica del proceso de seguridad perimetral</t>
  </si>
  <si>
    <t>Como soporte de lo realizado se cuenta con los contratos:
1. Nube Oracle
2. Mesa de servicio
3. Licenciamiento Microsoft
Fichas técnicas de: 
1. Proceso de hiperconvergencia y networking
2. Proceso de cableado estructurado
3. Proceso de antivirus
4. Proceso de ArcGIS
5. Proceso de certificados digitales
6.  Proceso de seguridad perimetral</t>
  </si>
  <si>
    <t>Como soporte se cuenta:
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</si>
  <si>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 xml:space="preserve">En cumplimiento a la meta propuesta, se  actualizó los siguientes planes: 
1. Actualizar y/o elaborar documentos asociados con el dominio de Gobierno de TI
2. Actualizar las acciones de sensibilización y/o capacitación para fortalecer el uso y apropiación de los soluciones y servicios tecnológicos al interior de la Entidad
Por ota parte, es importante mencionar  que se continua con la actualización de los siguientes planes: 
1. Actualizar los servicios ciudadanos digitales existes e implementación de nuevos
2. Actualizar los sistemas de información existes e implementación de nuevos, con el fin de mejorar su funcionalidad, accesibilidad y usabilidad
Finalmente, se hacen reportes de ejecución en relación a los siguientes planes: 
1. Actualizar los servicios tecnológicos existes e implementación de nuevos
2. Implementación del Sistema de Gestión de Seguridad de la Información 
 - Plan de Seguridad y Privacidad en la Información  
 - Plan de Tratamiento de Riesgos de Seguridad de la Información) </t>
  </si>
  <si>
    <t>3. Ejecutar las acciones planificadas para actualizar al 100%  los servicios  tecnológicos existentes que optimicen la productividad de la Entidad en el marco de la gestión por procesos.</t>
  </si>
  <si>
    <t>Tiempos extensos para la puesta en funcionamiento de los servicios tecnológicos</t>
  </si>
  <si>
    <t>Diligenciamiento y seguimiento mensual del plan de trabajo de servicios tecnológicos, donde se toma la decisión de realizar la presentación anticipada de documentos de diseño de propuesta.</t>
  </si>
  <si>
    <t xml:space="preserve">Como soporte de lo realizado se cuenta:
a.Plan para  actualizar los servicios tecnológicos existentes e implementar nuevos, de acuerdo con los lineamientos distritales y nacionales y las mejores prácticas. </t>
  </si>
  <si>
    <t>4. Ejecutar al 100 % las  acciones planificadas para  elaborar y/o  actualizar   los documentos asociados con el dominio de Gobierno de TI, así como lo relacionado con la divulgación  y  socialización de  los mismos.</t>
  </si>
  <si>
    <t>"En cumplimiento a la meta, se avanzó en las siguientes actividades:
1. Actualización del plan revisión Documental con corte a 30 de septiembre del 2023
2. Se continua  con la actualización de los 3 documentos que hacen parte del proceso de Gestión de Tecnologias de Información " de acuerdo a lo requerido en la actulización de mapa de riesgos de la Entidad</t>
  </si>
  <si>
    <t>La complejidad de  la actualización  de algunos procedimientos, ha demando hacer mas mesas de trabajo de las previstas.</t>
  </si>
  <si>
    <t xml:space="preserve">Se ha efectuado seguimiento a través de correo electronico a la actualización de los documentos </t>
  </si>
  <si>
    <t xml:space="preserve">Como soporte se tiene:
1. Plan de  revisión Documental
2. Listado maestro con los documentos actualizados </t>
  </si>
  <si>
    <t>5. Ejecutar al 100 % las acciones  planificadas para divulgar, socializar  e incentivar el  uso de los servicios ciudadanos digitales existentes. para lo cual se requiere del desarrollo de una (1) actividad de manera trimestral.</t>
  </si>
  <si>
    <t xml:space="preserve">En cumplimiento de la a meta propuesta, se desarrollaron las siguientes dos (2) actividades: 
1- Se finalizó el video tutorial Argos con lenguaje de señas para publicación y ayuda visual de los ciudadanos..
2- Se realizó el brief de concepto para la divulgación de los siguientes servicios: Certificación de Contratos, Consultar el estado de sus solicitudes, Generar Inventario Individual,  Registro de Cámaras de Vídeo, 
</t>
  </si>
  <si>
    <t>Contar con los tiempos de la OAC para el desarrollo de la campaña por temas de recurso humano.</t>
  </si>
  <si>
    <t xml:space="preserve">
Como soporte: 
1-  video tutorial Argos con lenguaje de señas para publicación y ayuda visual de los ciudadanos..
2- brief de concepto para la divulgación de los siguientes servicios: Certificación de Contratos, Consultar el estado de sus solicitudes, Generar Inventario Individual,  Registro de Cámaras de Vídeo, </t>
  </si>
  <si>
    <t>6. Ejecutar al 100% las acciones planificadas en el Plan Estratégico de Tecnologías de Información - PETI, en lo referente a la gestión de proyectos tecnológicos.  (Decreto 612 de 2018)</t>
  </si>
  <si>
    <t xml:space="preserve">En cumplimiento a la meta, se ejecutó lo siguiente: 
Segundo reporte del estado de los  proyectos del 2023, el cual fue remitido a los Directivos el 06 de octubre del 2023, en el cual se pueden evidenciar el avance de cada uno de los proyectos </t>
  </si>
  <si>
    <t>La entrega de información a tiempo de cada uno de los reportes mensuales de cada proyecto.</t>
  </si>
  <si>
    <t>Seguimiento mensual de cada uno de los reportes de los proyectos que se encuentran en ejecución en la presente vigencia.</t>
  </si>
  <si>
    <t>Memorando Reporte del estado proyectos PETI- Corte 3er trimestre2023</t>
  </si>
  <si>
    <t>7. Planear y ejecutar al 100 % la estrategia para fortalecer el uso y apropiación de las soluciones e infraestructura tecnológica al interior de la Entidad.</t>
  </si>
  <si>
    <t xml:space="preserve">Respecto a las acciones para el fortalecimiento del uso y apropiación de las soluciones tecnológicas se realizaron las siguientes actividades:
1. Entrenamientos y charlas se contó con la asistencias  453 colaboradores.
16 entrenamientos  sobre  herramientas colaborativas, centinela, siga, sidijus, lico, sirpa, creangel. inducciones institucionales, mesa de servicios, progessus.
5 Charlas sobre: Seguridad de la información, inteligencia artificial, derechos de autor, gestión de cambios y Ciberseguridad.
2. Campañas:
- Campaña de ciberseguridad
- Continuidad campaña SIGA centro de aprendizaje.
- Mesa de servicios
-Jueves Ciberseguros.
3. Publicaciones
Se realizaron 57 actividades de sensibiliación por medio de correo electrónico, banners informativos wallpaper y pantallas digitales.
</t>
  </si>
  <si>
    <t>La entrega de la información por parte de los equipos se retraza por lo cual el plan se ve afectado.</t>
  </si>
  <si>
    <t>Se realizan seguimientos con los líderes de equipo para recordarles la entrega de la información.</t>
  </si>
  <si>
    <t>Como soporte se tiene: 
1. Matriz entrenamietnos 
2. Consolidado Diario
3. Plan uso y apropiación</t>
  </si>
  <si>
    <t xml:space="preserve">FORMULACIÓN </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</si>
  <si>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</si>
  <si>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</si>
  <si>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</si>
  <si>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</si>
  <si>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</si>
  <si>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</si>
  <si>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</si>
  <si>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t>
  </si>
  <si>
    <t>Determinar el nivel de importancia de cada actividad, reflejado en el valor porcentual que se asigna a cada una de ellas, la sumatoria de los ponderados debe ser del 100%.</t>
  </si>
  <si>
    <t>PROGRAMACIÓN POR TRIMESTRE</t>
  </si>
  <si>
    <t>Corresponde a la distribución de la meta (cantidad) para cada trimestre de la vigencia,  registrar la programación.</t>
  </si>
  <si>
    <t>Valor total de acuerdo con el tipo de meta y la planeación de la actividad.</t>
  </si>
  <si>
    <r>
      <rPr>
        <sz val="11"/>
        <color rgb="FF000000"/>
        <rFont val="Calibri"/>
        <family val="2"/>
        <scheme val="minor"/>
      </rPr>
      <t>Seleccionar el tipo de meta correspondiente para su medición:
a)</t>
    </r>
    <r>
      <rPr>
        <b/>
        <sz val="11"/>
        <color rgb="FF000000"/>
        <rFont val="Calibri"/>
        <family val="2"/>
        <scheme val="minor"/>
      </rPr>
      <t xml:space="preserve"> Sumatoria:</t>
    </r>
    <r>
      <rPr>
        <sz val="11"/>
        <color rgb="FF000000"/>
        <rFont val="Calibri"/>
        <family val="2"/>
        <scheme val="minor"/>
      </rPr>
      <t xml:space="preserve"> Meta que mide los avances progresivos de la actividad formulada y que al finalizar la vigencia determinan el cumplimiento de la meta anual. 
b)</t>
    </r>
    <r>
      <rPr>
        <b/>
        <sz val="11"/>
        <color rgb="FF000000"/>
        <rFont val="Calibri"/>
        <family val="2"/>
        <scheme val="minor"/>
      </rPr>
      <t xml:space="preserve"> Demanda</t>
    </r>
    <r>
      <rPr>
        <sz val="11"/>
        <color rgb="FF000000"/>
        <rFont val="Calibri"/>
        <family val="2"/>
        <scheme val="minor"/>
      </rPr>
      <t xml:space="preserve">: Meta que se mide de acuerdo con las solicitudes o requerimientos de información y/o documentación que se reciben y requieren atención, trámite y respuesta.
c) </t>
    </r>
    <r>
      <rPr>
        <b/>
        <sz val="11"/>
        <color rgb="FF000000"/>
        <rFont val="Calibri"/>
        <family val="2"/>
        <scheme val="minor"/>
      </rPr>
      <t>Constante</t>
    </r>
    <r>
      <rPr>
        <sz val="11"/>
        <color rgb="FF000000"/>
        <rFont val="Calibri"/>
        <family val="2"/>
        <scheme val="minor"/>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</si>
  <si>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</si>
  <si>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</si>
  <si>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</si>
  <si>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</si>
  <si>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</si>
  <si>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</si>
  <si>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</si>
  <si>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</si>
  <si>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</si>
  <si>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</si>
  <si>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</si>
  <si>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</si>
  <si>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</si>
  <si>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</si>
  <si>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</si>
  <si>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</si>
  <si>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</si>
  <si>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La Oficina Asesora de Planeación registrara información relacionada con la coherencia entre:
 - Ejecución.
 - Evidencia.
 - Logros descritos.</t>
  </si>
  <si>
    <t>TRIMESTRE  4</t>
  </si>
  <si>
    <t>PROCESOS</t>
  </si>
  <si>
    <t xml:space="preserve">OBJETIVO PROCESO </t>
  </si>
  <si>
    <t>PLANES DECRETO 612</t>
  </si>
  <si>
    <t>Objetivos Estrategicos</t>
  </si>
  <si>
    <t>Unidad de medida</t>
  </si>
  <si>
    <t>Despacho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</si>
  <si>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</si>
  <si>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1. Plan Institucional de Archivos de la Entidad ­PINAR</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</si>
  <si>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</si>
  <si>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</si>
  <si>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</si>
  <si>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</si>
  <si>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</si>
  <si>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</si>
  <si>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</si>
  <si>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4. Plan de Previsión de Recursos Humanos</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</si>
  <si>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</si>
  <si>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</si>
  <si>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5. Plan Estratégico de Talento Humano</t>
  </si>
  <si>
    <t>4.Desarrollar programas especiales de protección para que los niños, niñas y jóvenes no sean cooptados e instrumentalizados por estructuras criminales.</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</si>
  <si>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</si>
  <si>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</si>
  <si>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</si>
  <si>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</si>
  <si>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7. Plan de Incentivos Institucionales</t>
  </si>
  <si>
    <t>Memorando</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</si>
  <si>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</si>
  <si>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8. Plan de Trabajo Anual en Seguridad y Salud en el Trabajo</t>
  </si>
  <si>
    <t>7.Implementar estrategias para fortalecer la convivencia ciudadana desde la aplicación del Código Nacional de Seguridad y Convivencia.</t>
  </si>
  <si>
    <t>Correo electrónico</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</si>
  <si>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</si>
  <si>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</si>
  <si>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</si>
  <si>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</si>
  <si>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Actos administrativos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</si>
  <si>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</si>
  <si>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</si>
  <si>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</si>
  <si>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</si>
  <si>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11. Plan de Tratamiento de Riesgos de Seguridad y Privacidad de la Información</t>
  </si>
  <si>
    <t>Plan</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</si>
  <si>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</si>
  <si>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12. Plan de Seguridad y Privacidad de la Información</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</si>
  <si>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</si>
  <si>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</si>
  <si>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</si>
  <si>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Gestionar los recursos al servicio de la Entidad, mediante la prestación de los servicios de apoyo administrativo, logístico y control de inventarios, con el fin de garantizar el efectivo funcionamiento de la Entidad.</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</si>
  <si>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</si>
  <si>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</si>
  <si>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Contratos</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</si>
  <si>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</si>
  <si>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</si>
  <si>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</si>
  <si>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</si>
  <si>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Plan de trabajo</t>
  </si>
  <si>
    <t>Estrategias</t>
  </si>
  <si>
    <t>Volumen</t>
  </si>
  <si>
    <t>Lista de asistencia</t>
  </si>
  <si>
    <t>Caracterización Gestión Financiera publicado portal MIPG.</t>
  </si>
  <si>
    <t>De acuerdo con las necesidades identificadas en los cambios de operación de la Dirección Financiera, se realizó actualización a la Caracterización del proceso de "Gestión Financiera" el cual fue publicado en el portal MIPG el dia 06 de septiembre de 2023.</t>
  </si>
  <si>
    <t>Se observó que la Dirección Financiera realizó mesa de trabajo el 29 de septiembre en la que se dieron orientaciones relacionadas con el "Tramite radicacion de cuentas Direccion Financiera" . Como evidencia se observó  Lista de asistencia y documento presentado.</t>
  </si>
  <si>
    <t xml:space="preserve">1. Realizar 3 capacitaciones en temas que permitan  prevenir las conductas con incidencia disciplinaria. </t>
  </si>
  <si>
    <t xml:space="preserve">Durante el tercer Trimestre del 2023 se elaboraron 8 estudios Previos para la adquisisción de bienes y servicos de los organismos de seguridad, convivencia y justicia y dependenias de las SCJ en pro del fortalecimiento de las capacidaes operativas.
</t>
  </si>
  <si>
    <t>En el Tercer Trimestre del 2023 Se realizaron 2 mesas de trabajo de seguimiento y control con el propósito de garantizar la elaboración de los estudios precontractuales para el fortalecimento de las capacidades operativas de los organismos de seguridad y justicia del Distrito.</t>
  </si>
  <si>
    <t xml:space="preserve">
Para el Tercer Trimestre del 2023 la Dirección técnica efectuó 1 mesa de trabajo técnica con los clientes internos y externos para validar las especificaciones técnicas u otros aspectos de los bienes y servicios requeridos para el fortalecimentos de las capacidades operativas de los organismos de seguridad y justicia del Distrito</t>
  </si>
  <si>
    <t xml:space="preserve">
En el tercer Trimestre la Dirección Técnica adelantó las acciones pertinentes al seguimiento del  Plan de Acción POA y al PAA 2023 realizando 4 seguimientos.</t>
  </si>
  <si>
    <t xml:space="preserve">
En el Tercer Trimestre la Dirección Técnica actualizó el procedimiento Etapa Precontractual para la Adquisición de Bienes yo Servicios para los Organismos de SCJ de acuerdo a plan de mejoramiento Institucional y a la nueva versión del mapa de procesos.</t>
  </si>
  <si>
    <t>En el Tercer Trimestre desde la Dirección Técnica se realizó el reporte de riesgos de corrupción el cuel es un componente del plan anticorrupción</t>
  </si>
  <si>
    <t>* Correo electronico reporte riesgos de corrupción.</t>
  </si>
  <si>
    <t xml:space="preserve">6. Elaborar, gestionar y efectuar el seguimiento al 100% de las herramientas de planeación presupuestal y de gestión a cargo de la Dirección de Bienes de la Subsecretaría de Inversión y fortalecimiento de capacidades operativas. </t>
  </si>
  <si>
    <t>2, Realizar 4 seguimientos durante la vigencia a las cifras reportadas en los Estados de Situación Financiera (Matriz de Seguimiento) , para la sostenibilidad de la información contable de de la SDSCJ</t>
  </si>
  <si>
    <t xml:space="preserve">7. Realizar la actualización de los procedimientos, formatos e instructivos de la Direccion Financiera, teniendo en cuenta los cambios normativos y operacionales que se generen durante el transcurso de la vigencia. </t>
  </si>
  <si>
    <t>8.  Realizar el trámite de pago de las cuentas radicadas en la Direccion Financiera que cumplan con las normas y procedimientos vigentes.</t>
  </si>
  <si>
    <t>9. Atender las solicitudes de expedicion  de CDP, CRP y tramite de traslados presupuestales conforme a la normatividad vigente.</t>
  </si>
  <si>
    <t>Correos electronicos con reportes Bogdata.</t>
  </si>
  <si>
    <t>Se realizó mesa de trabajo el dia 29 de septiembre de 2023 en la cual se convocó a los enlaces de la SDCJ con el fin brindar orientanción en el tramite de  radicación de cuentas a la Direccion Financiera en el que se socializó el proceso y se resolvieron preguntas para  evitar devoluciones y reprocesos.</t>
  </si>
  <si>
    <t>Se realizó seguimiento a traves de analisis y plan de acción a las cifras  trimestrales de los Estados Financieros con corte al 30 de Junio de 2023.</t>
  </si>
  <si>
    <t>La Direccion Financiera realizó 6 seguimientos a la ejecución presupuestal de la vigencia, reserva y pasivos exigibles, teniendo en cuenta los reportes arrojados por el sistema Bogdata, con el fin de que las areas responsables sean informadas y se tomen las medidas correspondientes para una correcta ejecución presupuestal.</t>
  </si>
  <si>
    <t>Teniendo en cuenta la observacion realizada por la OCI en el segundo trimestre, se reprograma la capacitación para el tercer trimestre ejecutando la meta el dia 29 de septiembre de 2023 en la que se convocó a los enlaces de la SDCJ sobre el tema "Orientacion en el Tramite de traslados presupuestales y pasivos exigibles" en el que se socializó el proceso y se resolvieron preguntas con el fin de evitar devoluciones y reprocesos.</t>
  </si>
  <si>
    <t xml:space="preserve">Se realizo mesa de trabajo el dia 23 de septiembre de 2023 con la Dirección Juridica y contractual con el fin de realizar seguimiento a las cuentas por cobrar del Fondo de Vigilancia, y en la que se informa por parte del area de gestion sobre los avances de cada una de las cuentas por cobrar recibidas del FVS , es preciso aclarar, que estas partidas pueden ser suceptibles de depuración, sin embargo, esta decisión se debe tomar de acuerdo a los conceptos dados por las areas de gestión conforme a las mesas de trabajo realizadas con la Dirección Financiera, con el fin de realizar la recomendación de depuracion a los Cómites. </t>
  </si>
  <si>
    <t xml:space="preserve">Durante el trimestre se relizó  gestión a 5,461 solicitudes de pago radicadas a la Dirección Financiera, las cuales en su totalidad fueron gestionadas ante la Secretaria Distrital de Hacienda una vez se verificara el cumplimiento a las normas y procedimientos establecidos.
</t>
  </si>
  <si>
    <t xml:space="preserve">Informe trimestral 5,461 solicitudes radicadas en Direccion Financiera Vs 5,461 cuentas tramitadas en SDH
</t>
  </si>
  <si>
    <t>Durante el trimestre la Dirección Financiera realizó gestión a: 377 Solicitudes de CDP, 341 solicitudes de CRP y 138 solicitudes de traslados presupuestales, los cuales fueron gestionadas en su totalidad una vez se verificara el cumplimiento a las normas y procedimientos establecidos.</t>
  </si>
  <si>
    <t xml:space="preserve">Archivo excel CDP: Total 377 solicitudes,  para verificar trazabilidad en la gestión por favor dirigirse: columna AI "Fecha de radicado" vs columna AF "Fecha de registro".
Archivo excel CRP: Total 341 solicitudes,  para verificar trazabilidad en la gestión por favor dirigirse: columna Q "Fecha radicado" vs columna F "fecha registro".
Archivo excel traslados presupuestales: Total 138 solicitudes,  para verificar trazabilidad en la gestión por favor dirigirse: Columna P "fecha de radicacion solicitud area" vs columna K "fecha del registro del doc", es de aclarar que la DF para estos casos depende de la firma de la resolución por parte del señor Secretario y del tramité de aprobación por parte de la SDH.
</t>
  </si>
  <si>
    <t xml:space="preserve">Se observó que la Dirección de Bienes gestiona y realizó el seguimiento  presupuestal ,como evidencia se observó los correos de reportes de informes mensuales, de indicadores, excel de control de cuentas y cargue </t>
  </si>
  <si>
    <t xml:space="preserve">Para el tercer trimestre se admiten 2 acciones de reparacion directa </t>
  </si>
  <si>
    <t>base de datos demandas admititdas y contestadas</t>
  </si>
  <si>
    <t xml:space="preserve">Se cerro la entrega  el proceso de transferencia de los expedientes:  Con acta de entrega del 25 de agosto de 2023 se  certifica  la entrega de  1012 expedientes y 175 cajas </t>
  </si>
  <si>
    <t>excel FUID transferencia primaria 2016-218</t>
  </si>
  <si>
    <t>Para el tercer trimentre de 2023 se tramitaron 27 decisiones de segunda instancia en lo  policivo</t>
  </si>
  <si>
    <t>archivo con  las decisiones de segunda instancia en  decisiones</t>
  </si>
  <si>
    <t>En el tercer trimestres de  2023 se encuentran 8 procesos en etapa de juzgamiento y 8  procesos impulsados en terminos</t>
  </si>
  <si>
    <t>base de datos procesos disciplinarios en etapa de juzgamiento</t>
  </si>
  <si>
    <t>Duante el tercer  trimestre se realizaron activiades de revisión y elaboración de contratos,   para un total de 15 tramites de elaboración de contratos   y fueron devueltas 4  solicitues nuevas</t>
  </si>
  <si>
    <t xml:space="preserve">Base de datos solicitudes realizadas y devueltas </t>
  </si>
  <si>
    <t>La Dirección de Gestión Humana  presenta la evidencia Matriz de seguimiento  que contiene  las 27 actividades de gestión de los diferentes planes  y  se encuentra el desarrollo de  cada una, con sus evidencias y la carpeta repositoria (cronograma)  donde permite ver el avance.</t>
  </si>
  <si>
    <t>Se llevó a cabo taller "Cumplimiento de funciones y responsabilidad de los servidores públicos" actividad a cargo del Jefe de la Oficina de Control Disciplinario Interno y desarrollada en las instalaciones del Centro Especial de Reclusión, los días 1, 2 y 3 de agosto del 2023.</t>
  </si>
  <si>
    <t>En atención a las observaciones por parte de Control Interno, se planea la realización de dos capacitaciones en el cuarto trimestre, subsanando lo proyectado en el segundo trimestre y así  cumplir con el objetivo trazado para la presente vigencia.</t>
  </si>
  <si>
    <t>https://scjgovcol-my.sharepoint.com/:f:/r/personal/mauricioj_lopez_scj_gov_co/Documents/SOPORTES%20POA/Capacitaciones%20tercer%20trimestre?csf=1&amp;web=1&amp;e=K3wPcv</t>
  </si>
  <si>
    <t>De manera conjunta el equipo OCDI procede a realizar la revisión y seguimiento de todos y cada uno de los procesos disciplinarios activos que cursan tramite a la fecha en la Oficina de Control Disciplinario Interno, con ajustes y actualizaciones, teniendo en cuenta las actuaciones a la fecha.
Importante señalar, que debido a la reserva de la información de los procesos que se manejan al interior de la OCDI, los soportes que se anexan, entregan datos generales sobre las particularidad de los expedientes, los investigados y las acciones que se adelantan.</t>
  </si>
  <si>
    <t>https://scjgovcol-my.sharepoint.com/:f:/r/personal/mauricioj_lopez_scj_gov_co/Documents/SOPORTES%20POA/Instrucci%C3%B3n%20de%20procesos%20disciplinarios%20tercer%20trimestre?csf=1&amp;web=1&amp;e=wVQ8Zk</t>
  </si>
  <si>
    <t xml:space="preserve">Teniendo en cuenta las observaciones de la Oficina de Control Interno, la OCDI realizará en el cuarto trimestre, las dos actividades de sensibilización y/o prevención de conductas con incidencia, cumpliendo de esta manera la meta establecida para el año 2023.  </t>
  </si>
  <si>
    <t xml:space="preserve">Dando continuidad al prcoceso de actualización de procedimientos y documentación asociada al al proceso de Gestión Contractual, la Dirección Jurídica y Contractual y la Dirección de Operaciones para el Fortalecimiento se reunieron en mes de trabajo el 28 de agosto de 2023, con el fin de revisar documentos asociados al proceso Contractual, especificamente el documento de listas de chequeo para expedientes. Como resultado de este ejercicio, el documento quedo publicado en el portal MIPG el dia 31 de agosto de 2023.
</t>
  </si>
  <si>
    <t xml:space="preserve">Se observa que la Subsecretaria realizó el  reporte con la información del seguimiento de las metas con la subsecretaria de Acceso a la Justicia e Inversiones, de acuerdo con el acta de la reunión cargada </t>
  </si>
  <si>
    <t>Se observa en las evidencias que la Subsecretaría   requirio los informes de seguimiento al cumplimiento de las metas de los proyectos que gerencia la Subsecretaría de Inversiones.</t>
  </si>
  <si>
    <t>Se observó que la Subsecretaría ralizó las  reuniones de control y seguimiento a la ejecución de las metas de los proyectos de inversión que gerencia la Subsecretaría</t>
  </si>
  <si>
    <t xml:space="preserve">Se observó que la Dirección de Bienes realizó el seguimiento semanal a los contratos de construcción de obras nuevas . Como evidencia se observó  los informes semanales </t>
  </si>
  <si>
    <t>Se observó que la Dirección de Bienes realizó el seguimiento del cumplimiento de las actividades descritas dentro de la Metodología de Supervisión de los contratos en ejecución asignados a la Dirección de Bienes. . Como evidencia se observó  Informe de revisión de expedientes  y el excel de seguimientos de contratos.</t>
  </si>
  <si>
    <t>Entre julio y septiembre de 2023 el consumo de combustible ACPM y gasolina fue de 252,418 galones, el cual comparado con el consumo de  262,212 galones del trimestre anterior (abril a junio 2023), presentó una disminucion del -3,8%, lográndose mantener una variación no mayor al 10% en el consumo para el primer trimestre de la vigencia.</t>
  </si>
  <si>
    <t>Se observó que la Dirección  realizó el seguimiento  al fortalecimiento de grupos ciudadanos. Como evidencia se observó la información del sistema progressus, y soportes</t>
  </si>
  <si>
    <t>Sistema progressus en línea junto con anexos documento word y archivo XLS de acciones implementadas en territorio</t>
  </si>
  <si>
    <t>No fue necesario</t>
  </si>
  <si>
    <t>En el trimestre se realizaron 994 acciones en la estrategia de sensibilización y mitigación del riesgo para la ciudad, con énfasis en las poblaciones en alto riesgo. Esta estrategia cuenta con 4 poblaciones en donde se desarrollaron el siguiente número de acciones: Niños niñas y adolescentes: 364 acciones, Plan operativo especial para la seguridad y la convivencia de CHC y carreteros: 237 acciones, Plan operativo especial para la seguridad y la convivencia de las personas migrantes: 128 acciones y Vigía LGBTI: 265. En este sentido, la implementación de estas acciones permitió a la comunidad en alto riesgo acercarse y conocer los servicios de acceso a la justicia, denuncia y orientación de los canales de atención y prevención. Este ejercicio busca que las personas sean manipuladas por bandas delincuenciales. Adicionalmente, se ha trabajado para que los ciudadanos habitantes de calle no pasen la noche en el espacio público, lo que ha contribuido a prevenir actos de violencia y homicidios que los afectan. De igual manera, desde la Dirección de Prevención se acompañó en el lanzamiento y ejecución de la Estrategia de Prevención Alerta en Línea en articulación con la Dirección de seguridad de la SDSCJ, el Centro Cibernético de la Policía, el Operador de telefonía WOM y la Secretaría Distrital de Educación. Esta estrategia tiene como objetivo sensibilizar a los miembros de la comunidad educativa acerca de los riesgos y el uso seguro y responsable en el entorno digital.  La estrategia se implementará en 7 instituciones educativas del distrito capital ubicadas en las localidades de Suba, Ciudad Bolívar, Santa Fe, Antonio Nariño y los Mártires. De otro lado, en el trimestre,  se logró acercar la oferta de la Secretaría Distrital de Integración Social (SDIS), a la comunidad con especial énfasis a los ciudadanos en habitabilidad en calle con el propósito fundamental de evitar que estos pernocten en el espacio público, previniendo así actos de violencia y homicidios que afectan a esta población vulnerable. De igual manera se trabajó con migración Colombia para la realización de campañas de prevención hacía la población migrante. Adicionalmente se desarrollaron acciones formativas en el marco de temáticas conceptuales de delitos cibernéticos, Escnna, trata de personas, violencia sexual, promoción de autoprotección, promoción del buen trato y resolución de conflictos. Las jornadas se realizaron para el mes de septiembre en colegios públicos de la ciudad, plazas de mercado y casa libertad de la SDSCJ en 16 localidades de la ciudad. Adicionalmente, Las jornadas de búsqueda activa asociadas a la ESCNNA y la trata de personas en el mes de septiembre fueron realizadas en las localidades los Mártires, Kennedy, Chapinero, Bosa, Barrios Unidos y Candelaria.</t>
  </si>
  <si>
    <t>En el trimestre se logró la formación de 691 jóvenes con acciones de formación para el fortalecimiento de habilidades asociadas al manejo efectivo de emociones, estas acciones se ejecutaron en las localidades priorizadas: suba, Engativá, Kennedy, Bosa, Usme, Ciudad Bolívar, San Cristóbal, Rafael Uribe Uribe.</t>
  </si>
  <si>
    <r>
      <t xml:space="preserve">En el trimestre se </t>
    </r>
    <r>
      <rPr>
        <b/>
        <sz val="11"/>
        <color theme="1"/>
        <rFont val="Calibri"/>
        <family val="2"/>
        <scheme val="minor"/>
      </rPr>
      <t>realizaron 440 acciones</t>
    </r>
    <r>
      <rPr>
        <sz val="11"/>
        <color theme="1"/>
        <rFont val="Calibri"/>
        <family val="2"/>
        <scheme val="minor"/>
      </rPr>
      <t xml:space="preserve"> en la estrategia de fortalecimiento de la cultura ciudadana y la participación para la seguridad, convivencia y la prevención de violencia basada en género y el machismo. A través de la gestión en el territorio se lograron realizar acciones enfocadas en la prevención de la violencia basada en género, delito de trata de personas, actitudes y comportamientos machistas, logrando desarrollar acciones en las diferentes localidades de la ciudad, tales como sensibilización en prevención de violencias en Kennedy, candelaria, Bosa, Santa Fe, Mártires, Usaquén, Ciudad Bolívar y Usme y Fontibón a través de la realización de actividad lúdica “Escena Viva” donde se  recreó una situación de feminicidio, acompañada con frases que llevan a la ciudadanía a la reflexión y entrega de violentometro, participación en corredores universitarios, además de la prevención de la trata de personas en  localidades como Ciudad Bolívar, Fontibón, Bosa y Santa fe y en lugares de posible captación donde se socializó modalidades, consejos para no ser víctima, rutas y líneas de atención, además de taller en Hogar de paso para ciudadanos habitantes de calle, además de la realización de escena viva donde se recreó una de las modalidades de trata y se hizo entrega de material POP, adicionalmente, como resultado de la articulación entre estrategia de Bici, se realizó jornada de prevención del acoso en Chapinero y Ciudad Bolívar, además,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Así mismo, este trabajo permitió que la comunidad especialmente las mujeres adquieran nuevos conocimientos asociados a la prevención de violencias basadas en género, actitudes y comportamientos machistas y el delito de trata de personas, fortalecimiento de redes del cuidado de Mujeres, se promovió la ruta única para mujeres víctimas de violencia y en riesgo de feminicidio, se mejoró la capacidad de reconocer todas las formas de violencia, no solo el maltrato físico o sexual, a través de la realización de actividades pedagógicas, se fortaleció el valor de la educación como vía preventiva de la violencia contra la mujer, todo esto contribuye a la percepción de la ciudadanía con presencia institucional en las localidades donde se presenta mayores índices de violencia hacia las mujeres</t>
    </r>
  </si>
  <si>
    <t>En el marco de la estrategia de intervención de entornos vulnerables en el trimestre de julio a septiembre se realizaron 2.823 acciones en el marco de los 4 entornos intervenidos. Estas acciones estuvieron divididas de la siguiente forma: En bici nos cuidamos: 331 acciones, Entornos educativos seguros y confiables: 805, Parques y espacios públicos para la seguridad y la convivencia: 457 y transporte público seguro, diverso y cuidador: 1230. En este trabajo articulado se trabajó en conjunto con la Secretaria de Educación Distrital y Secretaria de Movilidad con su programa Bici Parceros, se  realizaron talleres de prevención de violencias y delitos en el espacio público para ciclistas dirigido a niños y niñas que se transportan en bicicleta desde su casa hacia el colegio y colegio - casa, con el fin de dar herramientas y conocimientos para la prevención de hurto de sus bicicletas teniendo en cuenta la vulnerabilidad de esta población y haciendo énfasis en las modalidades de engaño, oportunidad y atraco, se priorizaron localidades como Bosa y Engativá. De igual manera, se generaron acciones conjuntas focalizadas en los sectores catastrales del Plan BOGOTA 60 y en los portales y estaciones con mayores afectaciones. A través de la articulación con las estrategias de la DPCC se busca generar un alto impacto en la población a través de acciones pedagógicas que buscan generar conciencia del uso y buen uso de los espacios públicos como de herramientas como los candados en U para evitar el hurto de oportunidad. Gracias al trabajo realizado en este periodo durante el mes de Septiembre se pudo evidenciar una mejora en los indicadores generales de la mayoría de los delitos salvo hurto a automotores como resultado de la implementación del PLAN BOGOTA 60, garantizando a la ciudadanía la interacción entre vecinos, la expresión libre de miedos y de acompañamiento por parte de la institucionalidad distrital, en un ejercicio de derechos y deberes hacia el espacio público y la mitigación de comportamientos contrarios a la convivencia.</t>
  </si>
  <si>
    <t>Se observó que la Dirección  realizó la estrategia de Prevención de Violencias Basadas en Género. Como evidencia se observó la información del sistema progressus y soportes</t>
  </si>
  <si>
    <t>Se observa que la Dirección realizó el reporte  a los Supervisores de los contratos para la liquidación  y cargue de las evidencias</t>
  </si>
  <si>
    <t>Se observa que la Dirección realizó el reporte a las dependencias en el que informa el avance de los procesos de contratación, para el cumplimiento del PAAA y cargue</t>
  </si>
  <si>
    <t>No tenia programación para el tercer trimestre.</t>
  </si>
  <si>
    <t>Se observa que la dependencia realizó cargue de evidencias y registro de información.</t>
  </si>
  <si>
    <t>No tenian programación para el tercer trimestre. Cumplieron la meta en el segundo trimestre.</t>
  </si>
  <si>
    <t>Se observa que la dependecia realizó cargue de evidencias y registro información.</t>
  </si>
  <si>
    <t>Se observa que la dependecia realizó cargue de evidencias y registro información</t>
  </si>
  <si>
    <t>En cumplimiento de la meta, se avanzó en: 
Se continuó con la prestación de los siguientes servicios: 
1. Servicios del sistema de georeferenciación (ArcGis) 
2. Redes de comunicaciones (networking), canales de comunicación, internet
3. Telefonía IP
4. Impresión, fotocopiado y escaneo
5. Servicios  de  disposición, monitoreo y soporte bienes tecnológicos
Puesta en funcionamiento  de los siguientes servicios:
1. Mesa de servicios
Se finalizó la identificación de  diseño y presentación de propuesta de los siguientes servicios:
1. Antivirus
2. Servicio de herramientas de colaboración
Se avanzó en identificación de necesidades de los siguientes servicios:
1. Escritorios virtuales</t>
  </si>
  <si>
    <t xml:space="preserve">Durante el tercer trimestre de la vigencia 2023, se realizó lo siguiente:
- Se realizó la documentación del informe del segundo trimestre de evaluación de la calidad de las respuestas a las PQRSDF ciudadanas.
</t>
  </si>
  <si>
    <t>Se observa que la Subsecretaria realizó cargue de evidencias y registro información</t>
  </si>
  <si>
    <t xml:space="preserve">Se observa en el acta de reunión que la Subsecretaria realizó la mesa de trabajo de seguimiento a la  ejecución  a las necesidades de adquisición de los  bienes y servicios requeridos por la Brigada XIII, </t>
  </si>
  <si>
    <t>Cumplimiento de la meta en el segundo trimestre.</t>
  </si>
  <si>
    <t>Para el tercer trimestre de la vigencia 2023, la Dirección de Acceso a la Justicia publicó en el Portal MIPG un (1) procedimiento para Ruta Mujer, Así mismo se avanzó con la revisión jurídica de 7 documentos relacionados con la operación de las Unidades de Mediación y Conciliación de los 15 planificados en la vigencia 2023. Estos 7 documentos se encuentran a la espera de su aprobación por parte de la Oficina Asesora de Planeación. Por lo tanto se ejecutó el 12%.</t>
  </si>
  <si>
    <t>De los 51636 ciudadanos(as) que solicitaron orientación en CRI de Casas de Justicia durante el tercer trimestre de 2023 se orientaron 50.447 ciudadano y ciudadanas, en las 16 Casas de justicia, a través de los Centros de Recepción e Información CRI. Del total de personas orientadas 31.128 fueron mujeres, 19.248 fueron hombres, 33 intersexuales y 38 no respondieron. Se orientaron 699 personas con discapacidad; y 524 personas víctimas del conflicto.
A continuación, se presentan los datos desagregados por casa de justicia:
CJ BARRIOS UNIDOS: 1857
CJ BOSA: 5398
CJ BOSA CAMPO VERDE: 2471
CJ CHAPINERO: 2051
CJ CIUDAD BOLIVAR: 7591
CJ ENGATIVA: 2897
CJ FONTIBON: 3419
CJ KENNEDY: 3199
CJ MARTIRES: 1782
CJ PUENTE ARANDA: 2261
CJ SAN CRISTOBAL: 4545
CJ SUBA CIUDAD JARDIN: 2237
CJ SUBA LA CAMPIÑA: 4785
CJ TUNJUELITO: 708
CJ USAQUEN: 2722
CJ USME: 2524</t>
  </si>
  <si>
    <t>2. Gestionar la atención en salud a las Personas Privadas de la LIbertad del Centro Especial de Reclusión - CER que lo requieran.</t>
  </si>
  <si>
    <t>Procurando satisfacer la protección a la dignidad humana y garantizando el bienestar de la población privada de la libertad se logra cumplir al 100%, brindando durante el tercer trimestre  18.371 raciones para la atención de un promedio mensual de 200 privados de la libertad, entregando una alimentación adecuada y de calidad a la población recluída en el Centro. Esto mediante los menús establecidos en la ficha técnica del proceso de contratación de alimentos para el establecimiento que contienen los requerimientos nutricionales necesarios para cada una de las personas incluyendo las dietas terapéuticas especiales que son suministradas por su condición de salud a los Privados de la Libertad quienes tienen una dieta estipulada por el médico y nutricionista dietista, las cuales son: hiposódica, hipoglúcida e hiperprotéica.</t>
  </si>
  <si>
    <t xml:space="preserve">Se observa que la dependencia realizó cargue de evidencias y registro de información. </t>
  </si>
  <si>
    <t xml:space="preserve">Formatos de solicitud de atención en salud realizados por las PPL.
Solicitudes de agendamiento realizadas por el CER.
</t>
  </si>
  <si>
    <t>Certificados de Libertad que reposan en las Hojas de Vida de los PPL que recobra su libertad.
Boletas de libertad proferidas por la autoridad judicial competente.</t>
  </si>
  <si>
    <t>De conformidad con el reporte del cuerpo de custodia y vigilancia para el mes Julio se reportaron 37 incautaciones, en el mes de Agosto se reportaron 16 incautaciones y en el mes de septiembre se reportaron 42 incautaciones, reportando durante el trimestre la totalidad de las 95 incautaciones presentadas.</t>
  </si>
  <si>
    <t>Para el tercer trimestre de 2023 se gestionaron para el mes de julio 27 boletas de libertad, en el de agosto 17  y  en septiembre 17 boletas de libertad dando de esta manera cumplimiento al 100%, después de recibir y verificar los correspondientes antecedentes de INTERPOL. En el reporte descargado por ORFEO se puede evidenciar la fecha de radicaciòn de la boleta de libertad, su asignaciòn y tràmite el cual se encuentra dentro de los terminos.</t>
  </si>
  <si>
    <t>Para el tercer trimestre del año 2023, se tramitaron las siguientes solicitudes de redención de pena incoadas por los despachos judiciales o las PPL ante el área jurídica: Julio 141, Agosto 125 y Septiembre  91 de 2023, cumpliento de esta manera con el 100% de la meta, teniendo en cuenta los informes correspondientes a esos meses.</t>
  </si>
  <si>
    <t>En el tercer trimestre del 2023 se recibieron cuatrocientas cuarenta y tres (443) solicitudes de atención en salud por parte de las Personas Privadas de la Libertad las cuales fueron gestionadas en un 100%.</t>
  </si>
  <si>
    <t xml:space="preserve">
Diecisiete (17) boletas recibidas por parte de la autoridad judicial competente respecto a diecisiete (17) certificados de libertad expedidos por el Centro Especial de Reclusión-C.E.R.
</t>
  </si>
  <si>
    <t xml:space="preserve">Se realizó seguimiento al presupuesto de  la Subsecretaria de acuerdo a los recursos asignados y proyectados en el PAA.  Mensualmente se realizaron reuniones socializar y dar lineamientode las actividades del Plan de Desarrollo.   Adicionalmente con esta herramienta (Tablero de control) se logro realizar alertas a los supervisores de contratos con el fin de agilizar pagos de acuerdo a lo establecido contractualmente. </t>
  </si>
  <si>
    <t xml:space="preserve">Las reservas presupuestales y pasivos exigibles en su mayoria son administrados por otras dependencias de la Entidad, la subsecretaría a pesar de tener a cargo la gestion del presupuesto, a traves de la Resolución 744 de 2020, la ejecución y contratación depende de terminos que salen del alcance de la misma. Por ello se dificulta adelantar gestiones para el pago o contratacion de elementos. </t>
  </si>
  <si>
    <t xml:space="preserve">Frente a las Direccion de la SAJ, en reuniones semanales se vinculo punto exclusivo de la contratacion y las reservas, con el fin de verificar cada uno y determinar puntos en los que como gerencia de los proyectos se puede apoyar.  Para las demás Subsecretaría se continuo con un enlace la gestión y remision de correo del seguimiento. </t>
  </si>
  <si>
    <t>En el trimestre fueron presentados todos los reportes sobre los planes de acción con compromisos a cargo de la Secretaría y avances habidos durante el segundo trimestre del año. La gestión incluye las revisiones sobre observaciones que se hubieran presentado en el plazo comprendido entre julio, agosto y septiembre</t>
  </si>
  <si>
    <t>Durante la ejecución del Plan Anticorrupción y Atención al Ciudadano PAAC se han venido detectando falencias en la formulación de la vigencia 2023, lo que ha generado la necesidad de versionar tres veces el plan.
En la puesta en marcha del módulo MIPG, se han identificado necesidades de desarrollo del módulo para facilitar el reportes y el monitoreo del Plan de Acción MIPG.</t>
  </si>
  <si>
    <t>Se ha realizado los versionamientos correspondiente de acuerdo con las observaciones y recomendaciones de la OCI, así mismo, desde la Oficina Asesora de Planeación se lideraron cuatro mesas de trabajo con las dependencias líderes relacionadas con las actividades que presentaron observaciones y/o recomendaciones en el segundo seguimiento de la OCI.
Resultado de los alertamientos surgio la necesidad de ajustar fechas del plan, generando así su versión dos.</t>
  </si>
  <si>
    <t xml:space="preserve">
Se observa que la dependecia realizó cargue de evidencias y registro información; Como evidencia se observó la información del sistema progressus, y soportes </t>
  </si>
  <si>
    <t xml:space="preserve">OBJETIVOS ESTRATEGICOS </t>
  </si>
  <si>
    <t>7776 fortalecimiento de la gestión institucional y la participación ciudadana en la secretaría distrital de seguridad, convivencia y justicia en Bogotá</t>
  </si>
  <si>
    <t>7783 Fortalecimiento de los equipamientos y capacidades del Sistema Distrital de Justicia en Bogotá.</t>
  </si>
  <si>
    <t>2.Implementar estrategias de seguridad, convivencia y justicia que permitan cumplir las metas de seguridad establecidas en el Plan Distrital de Desarrollo y enfrentar a la criminalidad y al crimen organizado en las condiciones que lo exija el escenario de
6.Fortalecer las estrategias de acceso a la justicia para la ciudadanía que requiere de respuestas frente a servicios de acceso a la justicia, en especial, la articulación de los diferentes operadores del nivel nacional y territorial. Así ́como la integra
10. Fortalecer la capacidad Institucional y la gestión administrativa que permita el cumplimiento de la misión institucional.</t>
  </si>
  <si>
    <t xml:space="preserve">7792 Fortalecimiento de los organismos de seguridad y justicia en Bogotá
7797 Modernización de la infraestructura de tecnología para la seguridad, la convivencia y la justicia en Bogotá
</t>
  </si>
  <si>
    <t>10. Fortalecer la capacidad Institucional y la gestión administrativa que permita el cumplimiento de la misión institucional.
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</si>
  <si>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</si>
  <si>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4.Desarrollar programas especiales de protección para que los niños, niñas y jóvenes no sean cooptados e instrumentalizados por estructuras criminales.
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</si>
  <si>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 xml:space="preserve">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7.Implementar estrategias para fortalecer la convivencia ciudadana desde la aplicación del Código Nacional de Seguridad y Convivencia.
</t>
  </si>
  <si>
    <t>PROYECTO DE INVERSIÓN</t>
  </si>
  <si>
    <t xml:space="preserve">Se observa que se registro  información relacionada con los avances de la actividad, así mismo se realizó cargue de evidencias de los 16 documentos actualizados .  </t>
  </si>
  <si>
    <t xml:space="preserve">Se observa que se registro información la cual es coherente con el cargue de evidencias encontrando los memorandos de rendición de informes respecto de las actividades realizadas por el Cuerpo de Custodia y Vigilancia de la Cárcel Distrital de Varones y Anexo de Mujeres, correspondiente a cada mes del trimestre. </t>
  </si>
  <si>
    <t>Se observa que la dependencia realizó cargue de evidencias  de las Estadísticas mensuales de las actividades válidas para redención de pena, siendo coherente con el registro de información realizada del trimestre.</t>
  </si>
  <si>
    <t xml:space="preserve">Se observa que la dependencia realizó cargue de las actas de los meses de julio, agosto y septiembre como evidencia de las acciones realizada, así mimo registró la información relacionada con lo ejecutado.  </t>
  </si>
  <si>
    <t xml:space="preserve">Se observa que la dependecia registró la información relacionada con los avances de la actividad y realizó el cargue de la planilla de las raciones entregadas en cada uno de los meses del trimestre.
</t>
  </si>
  <si>
    <t>Se observa que la dependecia realizó cargue de los soportes que evidencian las atenciones en servicios de salud realziadas durante los meses de julio, agosto y septiembre, así como las solicitudes presentadas por los PPL, lo cual es coherente con la información registrada.</t>
  </si>
  <si>
    <t>Se observa que la dependecia realizó cargue de las minutas de libertad de los meses de julio, agosto y septiembre, y las planillas de SIGA del trimestre donde se puede identificar en el comentario de finalización la gestión realziada, lo cual es coherente con la información registrada.</t>
  </si>
  <si>
    <t>Se observa que la dependecia realizó cargue de evidencias de los informes de reporte de los meses de julio, agosto y septiembre diregidos a la Dirección de redención de penas, donde se coherencias con la información registrada frente al avance de la actividad.</t>
  </si>
  <si>
    <t xml:space="preserve">Se observa que la dependencia realizó cargue de evidencias de los documentos parte de raciones alimentarias suministradas diariamente y control de entrega de alimentos correspondientes a los meses de julio, agosto y septiembre, los cuales son coherentes con la información registrada. </t>
  </si>
  <si>
    <t>Se observa que la dependencia realizó cargue de los soprtes de la ejecución de la actividad de solicitudes de salud realizadas por las personas privadas de la libertad  y planillas de agendamiento de los meses de julio, agosto y septiembre lo cual resulta coherente con la información registrada.</t>
  </si>
  <si>
    <t xml:space="preserve">Se observa que la dependencia realizó cargue de evidencias del  Instructivo de verificación y actualización de situación jurídica de las personas privadas de la libertad, Correos electrónicos, Cronograma de actividades, Diagnostico procedimientos e instructivos. y registro de información.  </t>
  </si>
  <si>
    <t xml:space="preserve">Se observa que la dependencia realizó cargue de las boletas de libertad proferidas por el juez, así como de los certificados de libertad expedidos en el trimestre como evidencias de la ejecución de la actividad, así mismo, registro de información. </t>
  </si>
  <si>
    <t xml:space="preserve">Se observa que la dependencia realizó cargue de loas memorando y correos electrónicos donde se reporta que en el 1 de julio al 30 de septiembre, no se registraron en las
minutas de servicio intentos de fuga o fugas de personas privadas de la libertad, de igual manera realizó registro de información.  </t>
  </si>
  <si>
    <t>7776 Fortalecimiento de la gestión institucional y la participación ciudadana en la secretaría distrital de seguridad, convivencia y justicia en Bogotá</t>
  </si>
  <si>
    <t>7797 Modernización de la infraestructura de tecnología para la seguridad, la convivencia y la justicia en Bogotá</t>
  </si>
  <si>
    <t>7781 Generación de conocimiento para la implementación de la política pública de seguridad, convivencia y acceso a la justicia en Bogotá</t>
  </si>
  <si>
    <t>7695 Generación de entornos de confianza para la prevención y control del delito en Bogotá</t>
  </si>
  <si>
    <t xml:space="preserve">7695 Generación de entornos de confianza para la prevención y control del delito en Bogotá
7692 consolidación de una ciudadanía transformadora para la convivencia y la seguridad en Bogotá </t>
  </si>
  <si>
    <t>7765 Mejoramiento y protección de derechos de la población privada de la libertad en Bogotá.
7767 Fortalecimiento de estrategias para la materialización de las disposiciones del código nacional de seguridad y convivencia ciudadana en Bogotá.</t>
  </si>
  <si>
    <t>7640 Implementación de la justicia restaurativa y atención integral para adolescentes en conflicto con la ley y población pospenada en Bogotá D.C</t>
  </si>
  <si>
    <t>7765 Mejoramiento y protección de derechos de la población privada de la libertad en Bogotá</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</si>
  <si>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</si>
  <si>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7783 Fortalecimiento de los equipamientos y capacidades del Sistema Distrital de Justicia en Bogotá.
7792 Fortalecimiento de los organismos de seguridad y justicia en Bogotá
7640I Implementación de la justicia restaurativa y atención integral para adolescentes en conflicto con la ley y población pospenada en Bogotá D.C
7765 Mejoramiento y protección de derechos de la población privada de la libertad en Bogotá</t>
  </si>
  <si>
    <t>7777 Fortalecimiento de la gestión de las tecnologías de la información en la secretaría de seguridad, convivencia y justicia en el marco de las políticas de gobierno y seguridad digital en Bogotá</t>
  </si>
  <si>
    <t>Se observa que la Dirección Juridica Contractual realizó el reporte  en el formato Plan de Acción POA y cargue</t>
  </si>
  <si>
    <t>Corresponde al porcentaje o número con lo cual se mide la actividad.</t>
  </si>
  <si>
    <t>3. Desarrollar un esquema de seguimiento a la ejecución presupuestal de la inversión articulado con el Plan Anual de Adquisiciones. (Decreto 612 de 2018)</t>
  </si>
  <si>
    <t>6. Realizar las acciones previas de preparación para el desarrollo de la audiencia pública de rendición de cuentas (Decreto 612 de 2018)</t>
  </si>
  <si>
    <t>8. Acompañar metodológicamente la formulación y realizar el  seguimiento a Planes Institucionales: Plan Estratégico institucional PEI, Plan de Acción- POA. (Decreto 612 de 2018)</t>
  </si>
  <si>
    <t>4. Realizar la actualización de 72 datos abiertos en el portal distrital sobre indicadores y equipamientos de seguridad, convivencia y acceso a la justicia, para el periodo comprendido entre 01 de enero y 31 de diciembre de 2023 (4 mensuales y 16 semestrales). (Decreto 612 de 2018)</t>
  </si>
  <si>
    <t>5. Ejecutar el presupuesto de acuerdo a la  programación realizada. (Decreto 612 de 2018)</t>
  </si>
  <si>
    <t>4. Elaborar, gestionar y efectuar seguimientos a las herramientas de planeación presupuestal y de gestión a cargo de la Dirección Técnica y de la Subsecretaría de Inversión y fortalecimiento de capacidades operativas. (Decreto 612 de 2018)</t>
  </si>
  <si>
    <t>2. Actualizar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 (Plan de seguridad y privacidad en la información y el plan de tratamiento de riesgos de seguridad de la información)
(Decreto 612 de 2018)</t>
  </si>
  <si>
    <t>No se reporta avance, se proyectael cumplimiento del 100% de la actividad para el cuarto trimestre</t>
  </si>
  <si>
    <t xml:space="preserve">Se observó que la Dirección de Bienes realizó el seguimiento al consumo de combustible en el que de acuerdo con el calculo realizado no se supero el 10% del consumo, setando en un promedio de -3,81% . Como evidencia se observó  el soporte de consumo. </t>
  </si>
  <si>
    <t>Se observó que las actas de visitas  y en el formato de seguimiento de bienes e inmuebles presentadas por la Dirección verificó estado de los bienes junto el estado de las placas de inventario de bienes que hacen parte de los contratos de comodatos vigentes</t>
  </si>
  <si>
    <t xml:space="preserve">Se observa que las actividades definidas en los componentes del PAAC (atención al ciudadano, iniciativas adicionales y transparencia) a responsabildiad de la Dirección de Gestión Humana se desarrollaron de acuerdo con lo programado. </t>
  </si>
  <si>
    <t xml:space="preserve">Se observó que la Dirección realizó mesa de trabajo con la Dirección Jurídica y contractual  para revisar los documentos al proceso Contractual,   Como evidencia se observó  las actas. </t>
  </si>
  <si>
    <t xml:space="preserve">Se observa mediante correo electronico que se realizó reporte del avance en la intervención documental en el tercer trimestre, en el que se reportó lo realizado en numero de folios y metros lineales la avanzado. Se observó una sobre ejecución de la actividad, por lo que se sugiere verificar el cumplimiento de la meta anual. </t>
  </si>
  <si>
    <t xml:space="preserve"> La Dirección solicitó realizar  Backup de seguridad de los expedientes digitales. Igualmente, realizó el cargue de la evidencia.</t>
  </si>
  <si>
    <t>Se observa la dependencia realizó seguimiento a la implementación de la estrategia de intervención de entornos vulnerables, lo anteriorr, de acuerdo reporte del sistema progressuss.</t>
  </si>
  <si>
    <t>Se observa que la dependecia realizó seguimiento a la formación de  jóvenes en habilidades de mediación, tolerancia, empatía, autocontrol y manejo de emociones para prevenir la vinculación de jóvenes al delito, violencia y consumo de sustanciascargue.  Lo anterior, se oberva en el reporte de progressus, cantidad realizada y soporte.</t>
  </si>
  <si>
    <t>No tiene actividad programada para el periodo</t>
  </si>
  <si>
    <t>INTRODUCCIÓN</t>
  </si>
  <si>
    <t xml:space="preserve">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
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
Dando cumplimiento a lo establecido en la Política de Transparencia y Acceso a la Información Pública y, en la Política de Participación Ciudadana, la SDSCJ presentó el Plan de Acción 2023 para comentarios de la ciudadanía.  Este Plan de Acción está conformado por 121 metas, las cuales se pueden consultar en detalle en esta versión.  </t>
  </si>
  <si>
    <r>
      <t>Se modifica el formato Plan de Acción POA
Se elimina las columnas:  ID. META GLOBAL, NOMBRE INDICADOR, DEFINICIÓN, FÓRMULA INDICADOR: NUMERADOR ( Nombre de la Variable) DENOMINADOR ( Nombre de la variable), TIPO INDICADOR, FUENTE DE INFORMACIÓN, NIVEL DEL INDICADOR, ESTRUCTURA DEL INDICADOR, PERIODÍCIDAD DE DATOS, DISPONIBILIDAD DE DATOS, LÍNEA BASE ( </t>
    </r>
    <r>
      <rPr>
        <sz val="11"/>
        <color rgb="FF000000"/>
        <rFont val="Arial"/>
        <family val="2"/>
        <charset val="1"/>
      </rPr>
      <t>VIGENCIA DEL INDICADOR Y VIGENCIA DE LA LÍNEA BASE,</t>
    </r>
    <r>
      <rPr>
        <sz val="12"/>
        <color rgb="FF000000"/>
        <rFont val="Arial"/>
        <family val="2"/>
        <charset val="1"/>
      </rPr>
      <t> INDICADOR POR TEMÁTICA, DESAGREGACIÓN GEOGRÁFICA, HACE PARTE DE (Plan de Desarrillo, PMR, Matriz DOFA, proyectos de Inversión), RESPONDE AL CUMPLIMIENTO DE; OBSERVACIONES, RESPONSABLES 
Se anexan las columnas: OFICINA/OFICINA ASESORA/SUBSECRETARIA, DEPENDENCIA, PROCESO, ACTIVIDAD, TIPO DE META, SEGUIMIENTO TRIMESTRAL PRIMERA LÍNEA DE DEFENSA( Logros, Dificultades, Medidas Correctivas, Modo de verificación), MONITOREO SEGUNDA LÍNEA DE DEFENSA (OAP)
A continuación, se relacionan las dependencias que solicitaron modificaciones adicionales a las requeridas por el cambio de formato:</t>
    </r>
    <r>
      <rPr>
        <b/>
        <sz val="12"/>
        <color rgb="FF000000"/>
        <rFont val="Arial"/>
        <family val="2"/>
        <charset val="1"/>
      </rPr>
      <t xml:space="preserve">
Dirección de Seguridad:</t>
    </r>
    <r>
      <rPr>
        <sz val="12"/>
        <color rgb="FF000000"/>
        <rFont val="Arial"/>
        <family val="2"/>
        <charset val="1"/>
      </rPr>
      <t> El 14 de septiembre solicita ajustar la actividad  en su programación, tipo de meta , medio de verificación.</t>
    </r>
    <r>
      <rPr>
        <b/>
        <sz val="12"/>
        <color rgb="FF000000"/>
        <rFont val="Arial"/>
        <family val="2"/>
        <charset val="1"/>
      </rPr>
      <t xml:space="preserve">
Dirección Financiera: </t>
    </r>
    <r>
      <rPr>
        <sz val="12"/>
        <color rgb="FF000000"/>
        <rFont val="Arial"/>
        <family val="2"/>
        <charset val="1"/>
      </rPr>
      <t>El 15 de septiembre solicita ajustar: Política MIPG, Actividad, Programación por trimestre, Meta Anual, Tipo de Meta y Ejecución</t>
    </r>
    <r>
      <rPr>
        <b/>
        <sz val="12"/>
        <color rgb="FF000000"/>
        <rFont val="Arial"/>
        <family val="2"/>
        <charset val="1"/>
      </rPr>
      <t>. 
Subsecretaria de Gestión Institucional: </t>
    </r>
    <r>
      <rPr>
        <sz val="12"/>
        <color rgb="FF000000"/>
        <rFont val="Arial"/>
        <family val="2"/>
        <charset val="1"/>
      </rPr>
      <t>El 15 de septiembre solicitan ajustar Proceso, Objetivo del Proceso y Política MIPG</t>
    </r>
    <r>
      <rPr>
        <b/>
        <sz val="12"/>
        <color rgb="FF000000"/>
        <rFont val="Arial"/>
        <family val="2"/>
        <charset val="1"/>
      </rPr>
      <t xml:space="preserve">
Dirección TIC</t>
    </r>
    <r>
      <rPr>
        <sz val="12"/>
        <color rgb="FF000000"/>
        <rFont val="Arial"/>
        <family val="2"/>
        <charset val="1"/>
      </rPr>
      <t>: El 18 de septiembre solicitó ajustar las actividades y programación. </t>
    </r>
    <r>
      <rPr>
        <b/>
        <sz val="12"/>
        <color rgb="FF000000"/>
        <rFont val="Arial"/>
        <family val="2"/>
        <charset val="1"/>
      </rPr>
      <t xml:space="preserve">
Centro Especial de Reclusión CER: e</t>
    </r>
    <r>
      <rPr>
        <sz val="12"/>
        <color rgb="FF000000"/>
        <rFont val="Arial"/>
        <family val="2"/>
        <charset val="1"/>
      </rPr>
      <t>l 14 de Septiembre solicitan modificaciones en el tipo de meta de las actividades 1,2,4 y 5 a Demanda; ajustar la actividad 3 a Sumatoria; ajustar en las actividades 1,2,4 y 5 al 100%; ajustar la redacción de las actividades 4 y 5 y ajustar la redacción del indicador de la actividad 5.</t>
    </r>
    <r>
      <rPr>
        <b/>
        <sz val="12"/>
        <color rgb="FF000000"/>
        <rFont val="Arial"/>
        <family val="2"/>
        <charset val="1"/>
      </rPr>
      <t xml:space="preserve">
Cárcel Distrita</t>
    </r>
    <r>
      <rPr>
        <sz val="12"/>
        <color rgb="FF000000"/>
        <rFont val="Arial"/>
        <family val="2"/>
        <charset val="1"/>
      </rPr>
      <t>l: el 15 de Septiembre se solicitaron los siguientes ajustes : modificación de la redacción de las actividades 1,2,3,4 y la modificación de los porcentajes programados para los trimestres de las mismas actividades, siendo sumatorias.</t>
    </r>
    <r>
      <rPr>
        <b/>
        <sz val="12"/>
        <color rgb="FF000000"/>
        <rFont val="Arial"/>
        <family val="2"/>
        <charset val="1"/>
      </rPr>
      <t xml:space="preserve">
Oficina Asesora de Comunicaciones</t>
    </r>
    <r>
      <rPr>
        <sz val="12"/>
        <color rgb="FF000000"/>
        <rFont val="Arial"/>
        <family val="2"/>
        <charset val="1"/>
      </rPr>
      <t>: se solicitó el 15 de Septiembre la modificación de las actividades 1,2,3,5 y 6 al igual que sus indicadores y el tipo de meta.
Oficina Asesora de Planeación: Solicito modificación a las Actividades No. 2, 3, 4, 5, 6, 9 y  10 de meta programada para que la misma tenga relación con el tipo de meta.</t>
    </r>
    <r>
      <rPr>
        <b/>
        <sz val="12"/>
        <color rgb="FF000000"/>
        <rFont val="Arial"/>
        <family val="2"/>
        <charset val="1"/>
      </rPr>
      <t xml:space="preserve">
Dirección de Responsabilidad Penal Adolescente: </t>
    </r>
    <r>
      <rPr>
        <sz val="12"/>
        <color rgb="FF000000"/>
        <rFont val="Arial"/>
        <family val="2"/>
        <charset val="1"/>
      </rPr>
      <t>se solicitaron ajustes de las actividades 1 y 2 junto con sus indicadores y tipo de meta quedando sumatoria, constante y sumatoria respectivamente.</t>
    </r>
    <r>
      <rPr>
        <b/>
        <sz val="12"/>
        <color rgb="FF000000"/>
        <rFont val="Arial"/>
        <family val="2"/>
        <charset val="1"/>
      </rPr>
      <t xml:space="preserve">
Dirección de Acceso a la Justicia: </t>
    </r>
    <r>
      <rPr>
        <sz val="12"/>
        <color rgb="FF000000"/>
        <rFont val="Arial"/>
        <family val="2"/>
        <charset val="1"/>
      </rPr>
      <t>se solicitó ajustar la primera actividad y los indicadores para el tercer y cuarto semestre.</t>
    </r>
    <r>
      <rPr>
        <b/>
        <sz val="12"/>
        <color rgb="FF000000"/>
        <rFont val="Arial"/>
        <family val="2"/>
        <charset val="1"/>
      </rPr>
      <t xml:space="preserve">
Dirección de Bienes para la seguridad, convivencia y justicia: </t>
    </r>
    <r>
      <rPr>
        <sz val="12"/>
        <color rgb="FF000000"/>
        <rFont val="Arial"/>
        <family val="2"/>
        <charset val="1"/>
      </rPr>
      <t>Solicitó ajuste a la meta programa de la actividad No.4 para que la misma tenga relación con lo formulado.</t>
    </r>
    <r>
      <rPr>
        <b/>
        <sz val="12"/>
        <color rgb="FF000000"/>
        <rFont val="Arial"/>
        <family val="2"/>
        <charset val="1"/>
      </rPr>
      <t xml:space="preserve">
Dirección Jurídica y Contractual: </t>
    </r>
    <r>
      <rPr>
        <sz val="12"/>
        <color rgb="FF000000"/>
        <rFont val="Arial"/>
        <family val="2"/>
        <charset val="1"/>
      </rPr>
      <t>Solicitó de la meta programada a las actividad No. 1, 3, 4 y 5, para que las mismas se ajusten al tipo de meta y al reporte que se realiza</t>
    </r>
    <r>
      <rPr>
        <b/>
        <sz val="12"/>
        <color rgb="FF000000"/>
        <rFont val="Arial"/>
        <family val="2"/>
        <charset val="1"/>
      </rPr>
      <t xml:space="preserve">
Dirección de Recursos Físicos:  </t>
    </r>
    <r>
      <rPr>
        <sz val="12"/>
        <color rgb="FF000000"/>
        <rFont val="Arial"/>
        <family val="2"/>
        <charset val="1"/>
      </rPr>
      <t>Solicitó modificación a la actividad No. 1 y 2, para que la misma tenga relación con el tipo de meta.
 </t>
    </r>
  </si>
  <si>
    <t>Se ajustó la redacción de las actividades de las siguientes dependencias: Dirección Financiera, Dirección Centro Especial de Reclusión.
Se incluyó la relación entre dependencias, objetivo estratégico y proyecto de inversión. 
Se detalló en la descripción de la actividad, aquellas que están  asociadas al Decreto 612 de 2018 y no estaban referenciadas.
Se modificaron las variables del ítem de unidad de medida (porcentaje y número) atendiendo la recomendación de la Oficina de Control Interno.
Se modificó el proceso asociado a la Dirección de Operaciones</t>
  </si>
  <si>
    <t>Observaciones</t>
  </si>
  <si>
    <t>La Oficina Asesora de Planeación indicará si el reporte se entregó de manera oportuna.</t>
  </si>
  <si>
    <t>Etiquetas de fila</t>
  </si>
  <si>
    <t>Total general</t>
  </si>
  <si>
    <t>Cuenta de OFICINA/OFICINA ASESORA/SUBSECRETARÍA</t>
  </si>
  <si>
    <t>.Se elaboraron  con mayor anticipación las piezas comunicaciones, las cuales fueron emitidas a la Oficina Asesora de Comunicaciones y de esta forma cumplir con los tiempos definidos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</si>
</sst>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b/>
      <sz val="11"/>
      <color rgb="FF000000"/>
      <name val="Calibri"/>
      <family val="2"/>
      <scheme val="minor"/>
    </font>
    <font>
      <sz val="11"/>
      <color rgb="FF000000"/>
      <name val="Calibri"/>
      <family val="2"/>
      <scheme val="minor"/>
    </font>
    <font>
      <sz val="11"/>
      <color theme="1"/>
      <name val="Arial"/>
      <family val="2"/>
    </font>
    <font>
      <sz val="10"/>
      <color theme="1"/>
      <name val="Calibri"/>
      <family val="2"/>
      <scheme val="minor"/>
    </font>
    <font>
      <sz val="10"/>
      <name val="Calibri"/>
      <family val="2"/>
      <scheme val="minor"/>
    </font>
    <font>
      <sz val="11"/>
      <name val="Calibri"/>
      <family val="2"/>
    </font>
    <font>
      <sz val="8"/>
      <name val="Calibri"/>
      <family val="2"/>
      <scheme val="minor"/>
    </font>
    <font>
      <sz val="10"/>
      <color theme="1"/>
      <name val="Calibri"/>
      <family val="2"/>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sz val="11"/>
      <name val="Arial"/>
      <family val="2"/>
    </font>
    <font>
      <sz val="11"/>
      <color indexed="8"/>
      <name val="Arial"/>
      <family val="2"/>
    </font>
    <font>
      <b/>
      <sz val="11"/>
      <color rgb="FF000000"/>
      <name val="Arial"/>
      <family val="2"/>
    </font>
    <font>
      <sz val="11"/>
      <color theme="0"/>
      <name val="Arial"/>
      <family val="2"/>
    </font>
    <font>
      <u/>
      <sz val="11"/>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2"/>
      <color rgb="FF000000"/>
      <name val="Arial"/>
      <family val="2"/>
    </font>
    <font>
      <sz val="11"/>
      <color rgb="FF000000"/>
      <name val="Arial"/>
      <family val="2"/>
      <charset val="1"/>
    </font>
    <font>
      <sz val="12"/>
      <color rgb="FF000000"/>
      <name val="Arial"/>
      <family val="2"/>
      <charset val="1"/>
    </font>
    <font>
      <b/>
      <sz val="12"/>
      <color rgb="FF000000"/>
      <name val="Arial"/>
      <family val="2"/>
      <charset val="1"/>
    </font>
    <font>
      <sz val="11"/>
      <color rgb="FF000000"/>
      <name val="Calibri"/>
      <family val="2"/>
    </font>
    <font>
      <sz val="11"/>
      <color rgb="FF000000"/>
      <name val="Calibri"/>
      <family val="2"/>
    </font>
    <font>
      <sz val="11"/>
      <name val="Arial"/>
      <family val="2"/>
    </font>
    <font>
      <sz val="11"/>
      <color rgb="FF000000"/>
      <name val="Arial"/>
      <family val="2"/>
    </font>
    <font>
      <sz val="11"/>
      <color theme="1"/>
      <name val="Arial"/>
      <family val="2"/>
    </font>
    <font>
      <sz val="10"/>
      <name val="Calibri"/>
      <family val="2"/>
    </font>
    <font>
      <u/>
      <sz val="11"/>
      <name val="Calibri"/>
      <family val="2"/>
    </font>
    <font>
      <sz val="10"/>
      <color theme="1"/>
      <name val="Arial"/>
      <family val="2"/>
    </font>
    <font>
      <b/>
      <sz val="10"/>
      <color theme="1"/>
      <name val="Arial"/>
      <family val="2"/>
    </font>
    <font>
      <sz val="10"/>
      <color rgb="FF000000"/>
      <name val="Arial"/>
      <family val="2"/>
    </font>
    <font>
      <b/>
      <sz val="16"/>
      <color theme="0"/>
      <name val="Arial"/>
      <family val="2"/>
    </font>
    <font>
      <b/>
      <sz val="12"/>
      <color theme="0"/>
      <name val="Arial"/>
      <family val="2"/>
    </font>
    <font>
      <b/>
      <sz val="12"/>
      <name val="Arial"/>
      <family val="2"/>
    </font>
  </fonts>
  <fills count="41">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indexed="9"/>
        <bgColor indexed="26"/>
      </patternFill>
    </fill>
    <fill>
      <patternFill patternType="solid">
        <fgColor rgb="FFFFFFFF"/>
        <bgColor indexed="64"/>
      </patternFill>
    </fill>
    <fill>
      <patternFill patternType="solid">
        <fgColor rgb="FFFFFFFF"/>
        <bgColor rgb="FF000000"/>
      </patternFill>
    </fill>
    <fill>
      <patternFill patternType="solid">
        <fgColor theme="0"/>
        <bgColor indexed="27"/>
      </patternFill>
    </fill>
    <fill>
      <patternFill patternType="solid">
        <fgColor rgb="FFFFFFFF"/>
        <bgColor rgb="FFCCFFFF"/>
      </patternFill>
    </fill>
    <fill>
      <patternFill patternType="solid">
        <fgColor rgb="FFFFFFFF"/>
        <bgColor rgb="FFFFFFCC"/>
      </patternFill>
    </fill>
    <fill>
      <patternFill patternType="solid">
        <fgColor rgb="FFFFFFFF"/>
        <bgColor rgb="FFFFFFFF"/>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79998168889431442"/>
        <bgColor rgb="FF000000"/>
      </patternFill>
    </fill>
    <fill>
      <patternFill patternType="solid">
        <fgColor theme="6" tint="0.79998168889431442"/>
        <bgColor indexed="41"/>
      </patternFill>
    </fill>
    <fill>
      <patternFill patternType="solid">
        <fgColor theme="6" tint="0.79998168889431442"/>
        <bgColor rgb="FFFFFFCC"/>
      </patternFill>
    </fill>
    <fill>
      <patternFill patternType="solid">
        <fgColor theme="0" tint="-0.14999847407452621"/>
        <bgColor indexed="26"/>
      </patternFill>
    </fill>
    <fill>
      <patternFill patternType="solid">
        <fgColor theme="0"/>
        <bgColor indexed="26"/>
      </patternFill>
    </fill>
    <fill>
      <patternFill patternType="solid">
        <fgColor theme="0"/>
        <bgColor rgb="FF000000"/>
      </patternFill>
    </fill>
    <fill>
      <patternFill patternType="solid">
        <fgColor theme="0"/>
        <bgColor indexed="41"/>
      </patternFill>
    </fill>
    <fill>
      <patternFill patternType="solid">
        <fgColor theme="0"/>
        <bgColor rgb="FFFFFFCC"/>
      </patternFill>
    </fill>
    <fill>
      <patternFill patternType="solid">
        <fgColor rgb="FFEDEDED"/>
        <bgColor rgb="FF000000"/>
      </patternFill>
    </fill>
    <fill>
      <patternFill patternType="solid">
        <fgColor rgb="FFBFBFBF"/>
        <bgColor rgb="FF000000"/>
      </patternFill>
    </fill>
    <fill>
      <patternFill patternType="solid">
        <fgColor theme="0" tint="-0.499984740745262"/>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0000"/>
        <bgColor indexed="64"/>
      </patternFill>
    </fill>
  </fills>
  <borders count="9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right style="medium">
        <color indexed="64"/>
      </right>
      <top style="thin">
        <color indexed="64"/>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thin">
        <color theme="1"/>
      </top>
      <bottom style="medium">
        <color theme="1"/>
      </bottom>
      <diagonal/>
    </border>
    <border>
      <left/>
      <right style="thin">
        <color theme="1"/>
      </right>
      <top/>
      <bottom style="thin">
        <color theme="1"/>
      </bottom>
      <diagonal/>
    </border>
    <border>
      <left style="medium">
        <color rgb="FF000000"/>
      </left>
      <right style="thin">
        <color theme="1"/>
      </right>
      <top style="medium">
        <color rgb="FF000000"/>
      </top>
      <bottom style="thin">
        <color theme="1"/>
      </bottom>
      <diagonal/>
    </border>
    <border>
      <left style="thin">
        <color theme="1"/>
      </left>
      <right style="thin">
        <color theme="1"/>
      </right>
      <top style="medium">
        <color rgb="FF000000"/>
      </top>
      <bottom style="thin">
        <color theme="1"/>
      </bottom>
      <diagonal/>
    </border>
    <border>
      <left style="thin">
        <color theme="1"/>
      </left>
      <right style="medium">
        <color rgb="FF000000"/>
      </right>
      <top style="medium">
        <color rgb="FF000000"/>
      </top>
      <bottom style="thin">
        <color theme="1"/>
      </bottom>
      <diagonal/>
    </border>
    <border>
      <left style="medium">
        <color rgb="FF000000"/>
      </left>
      <right style="thin">
        <color theme="1"/>
      </right>
      <top style="thin">
        <color theme="1"/>
      </top>
      <bottom style="thin">
        <color theme="1"/>
      </bottom>
      <diagonal/>
    </border>
    <border>
      <left/>
      <right style="medium">
        <color rgb="FF000000"/>
      </right>
      <top/>
      <bottom/>
      <diagonal/>
    </border>
    <border>
      <left style="thin">
        <color theme="1"/>
      </left>
      <right style="medium">
        <color rgb="FF000000"/>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bottom/>
      <diagonal/>
    </border>
    <border>
      <left style="thin">
        <color rgb="FF000000"/>
      </left>
      <right style="thin">
        <color rgb="FF000000"/>
      </right>
      <top style="thin">
        <color rgb="FF000000"/>
      </top>
      <bottom style="medium">
        <color theme="1"/>
      </bottom>
      <diagonal/>
    </border>
    <border>
      <left style="thin">
        <color theme="1"/>
      </left>
      <right style="thin">
        <color theme="1"/>
      </right>
      <top style="medium">
        <color theme="1"/>
      </top>
      <bottom style="medium">
        <color theme="1"/>
      </bottom>
      <diagonal/>
    </border>
    <border>
      <left/>
      <right/>
      <top/>
      <bottom style="medium">
        <color theme="1"/>
      </bottom>
      <diagonal/>
    </border>
    <border>
      <left style="thin">
        <color theme="1"/>
      </left>
      <right style="thin">
        <color theme="1"/>
      </right>
      <top style="medium">
        <color theme="1"/>
      </top>
      <bottom/>
      <diagonal/>
    </border>
    <border>
      <left style="medium">
        <color theme="1"/>
      </left>
      <right style="thin">
        <color theme="1"/>
      </right>
      <top style="thin">
        <color theme="1"/>
      </top>
      <bottom style="thin">
        <color theme="1"/>
      </bottom>
      <diagonal/>
    </border>
    <border>
      <left/>
      <right style="thin">
        <color rgb="FF000000"/>
      </right>
      <top style="thin">
        <color rgb="FF000000"/>
      </top>
      <bottom style="medium">
        <color theme="1"/>
      </bottom>
      <diagonal/>
    </border>
    <border>
      <left style="medium">
        <color theme="1"/>
      </left>
      <right/>
      <top style="thin">
        <color theme="1"/>
      </top>
      <bottom style="thin">
        <color theme="1"/>
      </bottom>
      <diagonal/>
    </border>
    <border>
      <left/>
      <right style="thin">
        <color rgb="FF000000"/>
      </right>
      <top/>
      <bottom style="thin">
        <color rgb="FF000000"/>
      </bottom>
      <diagonal/>
    </border>
    <border>
      <left style="medium">
        <color theme="1"/>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theme="1"/>
      </left>
      <right style="thin">
        <color theme="1"/>
      </right>
      <top style="thin">
        <color theme="1"/>
      </top>
      <bottom/>
      <diagonal/>
    </border>
    <border>
      <left/>
      <right style="medium">
        <color theme="1"/>
      </right>
      <top/>
      <bottom style="thin">
        <color theme="1"/>
      </bottom>
      <diagonal/>
    </border>
    <border>
      <left/>
      <right style="medium">
        <color theme="1"/>
      </right>
      <top style="thin">
        <color theme="1"/>
      </top>
      <bottom style="thin">
        <color theme="1"/>
      </bottom>
      <diagonal/>
    </border>
    <border>
      <left/>
      <right style="medium">
        <color theme="1"/>
      </right>
      <top style="thin">
        <color theme="1"/>
      </top>
      <bottom/>
      <diagonal/>
    </border>
    <border>
      <left style="medium">
        <color theme="1"/>
      </left>
      <right/>
      <top style="thin">
        <color theme="1"/>
      </top>
      <bottom/>
      <diagonal/>
    </border>
    <border>
      <left style="medium">
        <color theme="1"/>
      </left>
      <right style="thin">
        <color theme="1"/>
      </right>
      <top/>
      <bottom style="thin">
        <color theme="1"/>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top/>
      <bottom style="thin">
        <color theme="1"/>
      </bottom>
      <diagonal/>
    </border>
    <border>
      <left style="medium">
        <color theme="1"/>
      </left>
      <right style="thin">
        <color rgb="FF000000"/>
      </right>
      <top style="thin">
        <color rgb="FF000000"/>
      </top>
      <bottom/>
      <diagonal/>
    </border>
    <border>
      <left style="medium">
        <color theme="1"/>
      </left>
      <right style="thin">
        <color rgb="FF000000"/>
      </right>
      <top/>
      <bottom style="thin">
        <color rgb="FF000000"/>
      </bottom>
      <diagonal/>
    </border>
    <border>
      <left style="medium">
        <color theme="1"/>
      </left>
      <right/>
      <top style="medium">
        <color theme="1"/>
      </top>
      <bottom style="thin">
        <color theme="1"/>
      </bottom>
      <diagonal/>
    </border>
    <border>
      <left style="medium">
        <color theme="1"/>
      </left>
      <right/>
      <top style="thin">
        <color theme="1"/>
      </top>
      <bottom style="medium">
        <color theme="1"/>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729">
    <xf numFmtId="0" fontId="0" fillId="0" borderId="0" xfId="0"/>
    <xf numFmtId="0" fontId="2" fillId="3" borderId="0" xfId="0" applyFont="1" applyFill="1" applyAlignment="1">
      <alignment horizontal="center"/>
    </xf>
    <xf numFmtId="0" fontId="0" fillId="0" borderId="10" xfId="0" applyBorder="1" applyAlignment="1">
      <alignment vertical="center"/>
    </xf>
    <xf numFmtId="0" fontId="0" fillId="0" borderId="10" xfId="0" applyBorder="1"/>
    <xf numFmtId="0" fontId="7" fillId="0" borderId="10" xfId="0" applyFont="1" applyBorder="1" applyAlignment="1">
      <alignment vertical="center"/>
    </xf>
    <xf numFmtId="0" fontId="0" fillId="0" borderId="10" xfId="0" applyBorder="1" applyAlignment="1">
      <alignment horizontal="left" vertical="center"/>
    </xf>
    <xf numFmtId="0" fontId="0" fillId="0" borderId="12" xfId="0" applyBorder="1"/>
    <xf numFmtId="0" fontId="3" fillId="0" borderId="10" xfId="0" applyFont="1" applyBorder="1" applyAlignment="1">
      <alignment vertical="center"/>
    </xf>
    <xf numFmtId="0" fontId="3" fillId="0" borderId="10" xfId="0" applyFont="1" applyBorder="1"/>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10" xfId="0" applyFont="1" applyBorder="1" applyAlignment="1">
      <alignment vertical="center" wrapText="1"/>
    </xf>
    <xf numFmtId="0" fontId="5"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left" wrapText="1"/>
      <protection locked="0"/>
    </xf>
    <xf numFmtId="164" fontId="0" fillId="0" borderId="0" xfId="1" applyNumberFormat="1" applyFont="1" applyBorder="1" applyAlignment="1" applyProtection="1">
      <alignment horizontal="center" vertical="center"/>
      <protection locked="0"/>
    </xf>
    <xf numFmtId="0" fontId="0" fillId="0" borderId="19" xfId="0" applyBorder="1" applyAlignment="1">
      <alignment wrapText="1"/>
    </xf>
    <xf numFmtId="0" fontId="0" fillId="0" borderId="20" xfId="0" applyBorder="1"/>
    <xf numFmtId="0" fontId="0" fillId="0" borderId="20" xfId="0" applyBorder="1" applyAlignment="1">
      <alignment wrapText="1"/>
    </xf>
    <xf numFmtId="0" fontId="0" fillId="0" borderId="20" xfId="0" applyBorder="1" applyAlignment="1">
      <alignment horizontal="left" vertical="center"/>
    </xf>
    <xf numFmtId="0" fontId="0" fillId="0" borderId="10" xfId="0" applyBorder="1" applyAlignment="1">
      <alignment horizontal="justify" wrapText="1"/>
    </xf>
    <xf numFmtId="0" fontId="14" fillId="0" borderId="0" xfId="0" applyFont="1" applyAlignment="1">
      <alignment horizontal="left" vertical="center" wrapText="1"/>
    </xf>
    <xf numFmtId="0" fontId="15" fillId="0" borderId="22" xfId="0" applyFont="1" applyBorder="1" applyAlignment="1">
      <alignment horizontal="justify"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23" xfId="0" applyFont="1" applyBorder="1" applyAlignment="1">
      <alignment horizontal="justify" vertical="center" wrapText="1"/>
    </xf>
    <xf numFmtId="0" fontId="0" fillId="0" borderId="7" xfId="0" applyBorder="1" applyAlignment="1">
      <alignment vertical="center" wrapText="1"/>
    </xf>
    <xf numFmtId="0" fontId="0" fillId="0" borderId="21" xfId="0" applyBorder="1" applyAlignment="1">
      <alignment vertical="center" wrapText="1"/>
    </xf>
    <xf numFmtId="0" fontId="0" fillId="12" borderId="20" xfId="0" applyFill="1" applyBorder="1" applyAlignment="1">
      <alignment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11" fillId="10" borderId="27" xfId="0" applyFont="1" applyFill="1" applyBorder="1" applyAlignment="1">
      <alignment horizontal="center" vertical="center" wrapText="1"/>
    </xf>
    <xf numFmtId="0" fontId="7" fillId="0" borderId="21" xfId="0" applyFont="1" applyBorder="1" applyAlignment="1">
      <alignment wrapText="1"/>
    </xf>
    <xf numFmtId="0" fontId="15" fillId="0" borderId="0" xfId="0" applyFont="1" applyAlignment="1">
      <alignment vertical="center" wrapText="1"/>
    </xf>
    <xf numFmtId="0" fontId="0" fillId="4" borderId="0" xfId="0" applyFill="1" applyProtection="1">
      <protection locked="0"/>
    </xf>
    <xf numFmtId="0" fontId="8" fillId="15" borderId="30" xfId="0" applyFont="1" applyFill="1" applyBorder="1" applyAlignment="1" applyProtection="1">
      <alignment horizontal="center" vertical="center"/>
      <protection locked="0"/>
    </xf>
    <xf numFmtId="0" fontId="24" fillId="15" borderId="30" xfId="0" applyFont="1" applyFill="1" applyBorder="1" applyAlignment="1" applyProtection="1">
      <alignment horizontal="center" vertical="center" wrapText="1"/>
      <protection locked="0"/>
    </xf>
    <xf numFmtId="9" fontId="23" fillId="12" borderId="28" xfId="0" applyNumberFormat="1" applyFont="1" applyFill="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22" fillId="15" borderId="29" xfId="0" applyFont="1" applyFill="1" applyBorder="1" applyAlignment="1" applyProtection="1">
      <alignment horizontal="center" vertical="center" wrapText="1"/>
      <protection locked="0"/>
    </xf>
    <xf numFmtId="0" fontId="8" fillId="15" borderId="29" xfId="0" applyFont="1" applyFill="1" applyBorder="1" applyAlignment="1" applyProtection="1">
      <alignment horizontal="center" vertical="center"/>
      <protection locked="0"/>
    </xf>
    <xf numFmtId="0" fontId="23" fillId="15" borderId="29" xfId="0" applyFont="1" applyFill="1" applyBorder="1" applyAlignment="1" applyProtection="1">
      <alignment horizontal="center" vertical="center" wrapText="1"/>
      <protection locked="0"/>
    </xf>
    <xf numFmtId="0" fontId="26" fillId="15" borderId="29" xfId="0" applyFont="1" applyFill="1" applyBorder="1" applyAlignment="1" applyProtection="1">
      <alignment horizontal="center" vertical="center" wrapText="1"/>
      <protection locked="0"/>
    </xf>
    <xf numFmtId="0" fontId="24" fillId="15" borderId="29"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9" fontId="23" fillId="12" borderId="17" xfId="0" applyNumberFormat="1" applyFont="1" applyFill="1" applyBorder="1" applyAlignment="1" applyProtection="1">
      <alignment horizontal="center" vertical="center" wrapText="1"/>
      <protection locked="0"/>
    </xf>
    <xf numFmtId="0" fontId="24" fillId="15" borderId="33" xfId="0" applyFont="1" applyFill="1" applyBorder="1" applyAlignment="1" applyProtection="1">
      <alignment horizontal="center" vertical="center" wrapText="1"/>
      <protection locked="0"/>
    </xf>
    <xf numFmtId="9" fontId="23" fillId="12" borderId="17" xfId="0" applyNumberFormat="1" applyFont="1" applyFill="1" applyBorder="1" applyAlignment="1" applyProtection="1">
      <alignment horizontal="justify" vertical="top" wrapText="1"/>
      <protection locked="0"/>
    </xf>
    <xf numFmtId="0" fontId="8" fillId="4" borderId="30" xfId="0" applyFont="1" applyFill="1" applyBorder="1" applyAlignment="1" applyProtection="1">
      <alignment horizontal="center" vertical="center"/>
      <protection locked="0"/>
    </xf>
    <xf numFmtId="0" fontId="8" fillId="4" borderId="41"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24" fillId="4" borderId="35"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protection locked="0"/>
    </xf>
    <xf numFmtId="0" fontId="24" fillId="4" borderId="33" xfId="0" applyFont="1" applyFill="1" applyBorder="1" applyAlignment="1" applyProtection="1">
      <alignment horizontal="center" vertical="center" wrapText="1"/>
      <protection locked="0"/>
    </xf>
    <xf numFmtId="9" fontId="22" fillId="15" borderId="30" xfId="0" applyNumberFormat="1" applyFont="1" applyFill="1" applyBorder="1" applyAlignment="1" applyProtection="1">
      <alignment horizontal="center" vertical="center"/>
      <protection locked="0"/>
    </xf>
    <xf numFmtId="0" fontId="8" fillId="15" borderId="33" xfId="0" applyFont="1" applyFill="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24" fillId="15" borderId="58" xfId="0" applyFont="1" applyFill="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0" fontId="24" fillId="15" borderId="35" xfId="0" applyFont="1" applyFill="1" applyBorder="1" applyAlignment="1" applyProtection="1">
      <alignment horizontal="center" vertical="center" wrapText="1"/>
      <protection locked="0"/>
    </xf>
    <xf numFmtId="9" fontId="27" fillId="12" borderId="17" xfId="0" applyNumberFormat="1" applyFont="1" applyFill="1" applyBorder="1" applyAlignment="1" applyProtection="1">
      <alignment horizontal="left" vertical="center" wrapText="1"/>
      <protection locked="0"/>
    </xf>
    <xf numFmtId="0" fontId="8" fillId="0" borderId="35" xfId="0" applyFont="1" applyBorder="1" applyAlignment="1" applyProtection="1">
      <alignment horizontal="center" vertical="center"/>
      <protection locked="0"/>
    </xf>
    <xf numFmtId="0" fontId="8" fillId="15" borderId="35" xfId="0" applyFont="1" applyFill="1" applyBorder="1" applyAlignment="1" applyProtection="1">
      <alignment horizontal="center" vertical="center"/>
      <protection locked="0"/>
    </xf>
    <xf numFmtId="0" fontId="24" fillId="4" borderId="30" xfId="0" applyFont="1" applyFill="1" applyBorder="1" applyAlignment="1" applyProtection="1">
      <alignment horizontal="center" vertical="center" wrapText="1"/>
      <protection locked="0"/>
    </xf>
    <xf numFmtId="0" fontId="24" fillId="4" borderId="29"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protection locked="0"/>
    </xf>
    <xf numFmtId="0" fontId="8" fillId="15" borderId="37" xfId="0" applyFont="1" applyFill="1" applyBorder="1" applyAlignment="1" applyProtection="1">
      <alignment horizontal="center" vertical="center"/>
      <protection locked="0"/>
    </xf>
    <xf numFmtId="0" fontId="8" fillId="15" borderId="41" xfId="0" applyFont="1" applyFill="1" applyBorder="1" applyAlignment="1" applyProtection="1">
      <alignment horizontal="center" vertical="center"/>
      <protection locked="0"/>
    </xf>
    <xf numFmtId="0" fontId="8" fillId="15" borderId="42" xfId="0" applyFont="1" applyFill="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15" borderId="40" xfId="0" applyFont="1" applyFill="1" applyBorder="1" applyAlignment="1" applyProtection="1">
      <alignment horizontal="center" vertical="center"/>
      <protection locked="0"/>
    </xf>
    <xf numFmtId="0" fontId="8" fillId="12" borderId="17" xfId="0" applyFont="1" applyFill="1" applyBorder="1" applyProtection="1">
      <protection locked="0"/>
    </xf>
    <xf numFmtId="0" fontId="8" fillId="0" borderId="10" xfId="0" applyFont="1" applyBorder="1" applyAlignment="1" applyProtection="1">
      <alignment wrapText="1"/>
      <protection locked="0"/>
    </xf>
    <xf numFmtId="0" fontId="8" fillId="12" borderId="17" xfId="0" applyFont="1" applyFill="1" applyBorder="1" applyAlignment="1" applyProtection="1">
      <alignment wrapText="1"/>
      <protection locked="0"/>
    </xf>
    <xf numFmtId="0" fontId="24" fillId="13" borderId="35" xfId="0" applyFont="1" applyFill="1" applyBorder="1" applyAlignment="1" applyProtection="1">
      <alignment horizontal="center" vertical="center" wrapText="1"/>
      <protection locked="0"/>
    </xf>
    <xf numFmtId="0" fontId="8" fillId="13" borderId="17" xfId="0" applyFont="1" applyFill="1" applyBorder="1" applyAlignment="1" applyProtection="1">
      <alignment wrapText="1"/>
      <protection locked="0"/>
    </xf>
    <xf numFmtId="9" fontId="8" fillId="12" borderId="17" xfId="0" applyNumberFormat="1" applyFont="1" applyFill="1" applyBorder="1" applyAlignment="1" applyProtection="1">
      <alignment wrapText="1"/>
      <protection locked="0"/>
    </xf>
    <xf numFmtId="9" fontId="8" fillId="0" borderId="41" xfId="1" applyFont="1" applyBorder="1" applyAlignment="1" applyProtection="1">
      <alignment horizontal="center" vertical="center"/>
      <protection locked="0"/>
    </xf>
    <xf numFmtId="9" fontId="8" fillId="0" borderId="29" xfId="1" applyFont="1" applyBorder="1" applyAlignment="1" applyProtection="1">
      <alignment horizontal="center" vertical="center"/>
      <protection locked="0"/>
    </xf>
    <xf numFmtId="9" fontId="8" fillId="0" borderId="42" xfId="1" applyFont="1" applyBorder="1" applyAlignment="1" applyProtection="1">
      <alignment horizontal="center" vertical="center"/>
      <protection locked="0"/>
    </xf>
    <xf numFmtId="9" fontId="8" fillId="0" borderId="35" xfId="1" applyFont="1" applyBorder="1" applyAlignment="1" applyProtection="1">
      <alignment horizontal="center" vertical="center"/>
      <protection locked="0"/>
    </xf>
    <xf numFmtId="164" fontId="8" fillId="14" borderId="30" xfId="1" applyNumberFormat="1" applyFont="1" applyFill="1" applyBorder="1" applyAlignment="1" applyProtection="1">
      <alignment horizontal="center" vertical="center" wrapText="1"/>
    </xf>
    <xf numFmtId="164" fontId="8" fillId="15" borderId="31" xfId="1" applyNumberFormat="1" applyFont="1" applyFill="1" applyBorder="1" applyAlignment="1" applyProtection="1">
      <alignment horizontal="center" vertical="center"/>
    </xf>
    <xf numFmtId="164" fontId="8" fillId="15" borderId="32" xfId="1" applyNumberFormat="1" applyFont="1" applyFill="1" applyBorder="1" applyAlignment="1" applyProtection="1">
      <alignment horizontal="center" vertical="center"/>
    </xf>
    <xf numFmtId="164" fontId="8" fillId="14" borderId="60" xfId="1" applyNumberFormat="1" applyFont="1" applyFill="1" applyBorder="1" applyAlignment="1" applyProtection="1">
      <alignment horizontal="center" vertical="center" wrapText="1"/>
    </xf>
    <xf numFmtId="164" fontId="8" fillId="15" borderId="34" xfId="1" applyNumberFormat="1" applyFont="1" applyFill="1" applyBorder="1" applyAlignment="1" applyProtection="1">
      <alignment horizontal="center" vertical="center"/>
    </xf>
    <xf numFmtId="0" fontId="8" fillId="12" borderId="14" xfId="0" applyFont="1" applyFill="1" applyBorder="1" applyAlignment="1" applyProtection="1">
      <alignment wrapText="1"/>
      <protection locked="0"/>
    </xf>
    <xf numFmtId="0" fontId="22" fillId="12" borderId="17" xfId="0" applyFont="1" applyFill="1" applyBorder="1" applyAlignment="1" applyProtection="1">
      <alignment horizontal="left" vertical="center" wrapText="1"/>
      <protection locked="0"/>
    </xf>
    <xf numFmtId="0" fontId="23" fillId="12" borderId="17" xfId="0" applyFont="1" applyFill="1" applyBorder="1" applyAlignment="1" applyProtection="1">
      <alignment horizontal="left" vertical="center" wrapText="1"/>
      <protection locked="0"/>
    </xf>
    <xf numFmtId="9" fontId="23" fillId="12" borderId="17" xfId="0" applyNumberFormat="1" applyFont="1" applyFill="1" applyBorder="1" applyAlignment="1" applyProtection="1">
      <alignment horizontal="left" vertical="center" wrapText="1"/>
      <protection locked="0"/>
    </xf>
    <xf numFmtId="9" fontId="22" fillId="12" borderId="17" xfId="0" applyNumberFormat="1" applyFont="1" applyFill="1" applyBorder="1" applyAlignment="1" applyProtection="1">
      <alignment horizontal="left" vertical="center" wrapText="1"/>
      <protection locked="0"/>
    </xf>
    <xf numFmtId="9" fontId="25" fillId="12" borderId="17" xfId="0" applyNumberFormat="1" applyFont="1" applyFill="1" applyBorder="1" applyAlignment="1" applyProtection="1">
      <alignment horizontal="left" vertical="center" wrapText="1"/>
      <protection locked="0"/>
    </xf>
    <xf numFmtId="9" fontId="23" fillId="0" borderId="16" xfId="0" applyNumberFormat="1" applyFont="1" applyBorder="1" applyAlignment="1" applyProtection="1">
      <alignment horizontal="left" vertical="center" wrapText="1"/>
      <protection locked="0"/>
    </xf>
    <xf numFmtId="9" fontId="23" fillId="0" borderId="10" xfId="0" applyNumberFormat="1" applyFont="1" applyBorder="1" applyAlignment="1" applyProtection="1">
      <alignment horizontal="left" vertical="center" wrapText="1"/>
      <protection locked="0"/>
    </xf>
    <xf numFmtId="0" fontId="24" fillId="12" borderId="17" xfId="0" applyFont="1" applyFill="1" applyBorder="1" applyAlignment="1" applyProtection="1">
      <alignment horizontal="center" vertical="center" wrapText="1"/>
      <protection locked="0"/>
    </xf>
    <xf numFmtId="9" fontId="22" fillId="12" borderId="17" xfId="0" applyNumberFormat="1" applyFont="1" applyFill="1" applyBorder="1" applyAlignment="1" applyProtection="1">
      <alignment horizontal="left" vertical="top" wrapText="1"/>
      <protection locked="0"/>
    </xf>
    <xf numFmtId="0" fontId="8" fillId="0" borderId="48" xfId="0" applyFont="1" applyBorder="1" applyAlignment="1">
      <alignment horizontal="center" vertical="center"/>
    </xf>
    <xf numFmtId="0" fontId="8" fillId="0" borderId="29" xfId="0" applyFont="1" applyBorder="1"/>
    <xf numFmtId="0" fontId="8" fillId="4" borderId="29" xfId="0" applyFont="1" applyFill="1" applyBorder="1"/>
    <xf numFmtId="164" fontId="8" fillId="15" borderId="30" xfId="1" applyNumberFormat="1" applyFont="1" applyFill="1" applyBorder="1" applyAlignment="1" applyProtection="1">
      <alignment horizontal="center" vertical="center" wrapText="1"/>
    </xf>
    <xf numFmtId="164" fontId="8" fillId="15" borderId="29" xfId="1" applyNumberFormat="1" applyFont="1" applyFill="1" applyBorder="1" applyAlignment="1" applyProtection="1">
      <alignment horizontal="center" vertical="center" wrapText="1"/>
    </xf>
    <xf numFmtId="164" fontId="8" fillId="15" borderId="33" xfId="1" applyNumberFormat="1" applyFont="1" applyFill="1" applyBorder="1" applyAlignment="1" applyProtection="1">
      <alignment horizontal="center" vertical="center" wrapText="1"/>
    </xf>
    <xf numFmtId="164" fontId="8" fillId="4" borderId="30" xfId="1" applyNumberFormat="1" applyFont="1" applyFill="1" applyBorder="1" applyAlignment="1" applyProtection="1">
      <alignment horizontal="center" vertical="center" wrapText="1"/>
    </xf>
    <xf numFmtId="164" fontId="8" fillId="4" borderId="31" xfId="1" applyNumberFormat="1" applyFont="1" applyFill="1" applyBorder="1" applyAlignment="1" applyProtection="1">
      <alignment horizontal="center" vertical="center"/>
    </xf>
    <xf numFmtId="164" fontId="8" fillId="4" borderId="32" xfId="1" applyNumberFormat="1" applyFont="1" applyFill="1" applyBorder="1" applyAlignment="1" applyProtection="1">
      <alignment horizontal="center" vertical="center"/>
    </xf>
    <xf numFmtId="164" fontId="8" fillId="4" borderId="34" xfId="1" applyNumberFormat="1" applyFont="1" applyFill="1" applyBorder="1" applyAlignment="1" applyProtection="1">
      <alignment horizontal="center" vertical="center"/>
    </xf>
    <xf numFmtId="164" fontId="8" fillId="14" borderId="37" xfId="1" applyNumberFormat="1" applyFont="1" applyFill="1" applyBorder="1" applyAlignment="1" applyProtection="1">
      <alignment horizontal="center" vertical="center" wrapText="1"/>
    </xf>
    <xf numFmtId="164" fontId="8" fillId="0" borderId="38" xfId="1" applyNumberFormat="1" applyFont="1" applyBorder="1" applyAlignment="1" applyProtection="1">
      <alignment horizontal="center" vertical="center"/>
    </xf>
    <xf numFmtId="164" fontId="8" fillId="0" borderId="32" xfId="1" applyNumberFormat="1" applyFont="1" applyBorder="1" applyAlignment="1" applyProtection="1">
      <alignment horizontal="center" vertical="center"/>
    </xf>
    <xf numFmtId="164" fontId="8" fillId="14" borderId="62" xfId="1" applyNumberFormat="1" applyFont="1" applyFill="1" applyBorder="1" applyAlignment="1" applyProtection="1">
      <alignment horizontal="center" vertical="center" wrapText="1"/>
    </xf>
    <xf numFmtId="164" fontId="8" fillId="0" borderId="36" xfId="1" applyNumberFormat="1" applyFont="1" applyBorder="1" applyAlignment="1" applyProtection="1">
      <alignment horizontal="center" vertical="center"/>
    </xf>
    <xf numFmtId="164" fontId="8" fillId="15" borderId="35" xfId="1" applyNumberFormat="1" applyFont="1" applyFill="1" applyBorder="1" applyAlignment="1" applyProtection="1">
      <alignment horizontal="center" vertical="center" wrapText="1"/>
    </xf>
    <xf numFmtId="164" fontId="8" fillId="0" borderId="71" xfId="1" applyNumberFormat="1" applyFont="1" applyBorder="1" applyAlignment="1" applyProtection="1">
      <alignment horizontal="center" vertical="center"/>
    </xf>
    <xf numFmtId="164" fontId="8" fillId="4" borderId="32" xfId="1" applyNumberFormat="1" applyFont="1" applyFill="1" applyBorder="1" applyAlignment="1" applyProtection="1">
      <alignment horizontal="center" vertical="center" wrapText="1"/>
    </xf>
    <xf numFmtId="164" fontId="8" fillId="0" borderId="72" xfId="1" applyNumberFormat="1" applyFont="1" applyBorder="1" applyAlignment="1" applyProtection="1">
      <alignment horizontal="center" vertical="center"/>
    </xf>
    <xf numFmtId="164" fontId="8" fillId="4" borderId="36" xfId="1" applyNumberFormat="1" applyFont="1" applyFill="1" applyBorder="1" applyAlignment="1" applyProtection="1">
      <alignment horizontal="center" vertical="center" wrapText="1"/>
    </xf>
    <xf numFmtId="164" fontId="22" fillId="0" borderId="73" xfId="1" applyNumberFormat="1" applyFont="1" applyBorder="1" applyAlignment="1" applyProtection="1">
      <alignment horizontal="center" vertical="center"/>
    </xf>
    <xf numFmtId="164" fontId="8" fillId="15" borderId="36" xfId="1" applyNumberFormat="1" applyFont="1" applyFill="1" applyBorder="1" applyAlignment="1" applyProtection="1">
      <alignment horizontal="center" vertical="center"/>
    </xf>
    <xf numFmtId="164" fontId="8" fillId="4" borderId="29" xfId="1" applyNumberFormat="1" applyFont="1" applyFill="1" applyBorder="1" applyAlignment="1" applyProtection="1">
      <alignment horizontal="center" vertical="center" wrapText="1"/>
    </xf>
    <xf numFmtId="164" fontId="8" fillId="4" borderId="35" xfId="1" applyNumberFormat="1" applyFont="1" applyFill="1" applyBorder="1" applyAlignment="1" applyProtection="1">
      <alignment horizontal="center" vertical="center" wrapText="1"/>
    </xf>
    <xf numFmtId="164" fontId="8" fillId="4" borderId="36" xfId="1" applyNumberFormat="1" applyFont="1" applyFill="1" applyBorder="1" applyAlignment="1" applyProtection="1">
      <alignment horizontal="center" vertical="center"/>
    </xf>
    <xf numFmtId="164" fontId="8" fillId="4" borderId="29" xfId="1" applyNumberFormat="1" applyFont="1" applyFill="1" applyBorder="1" applyAlignment="1" applyProtection="1">
      <alignment horizontal="center" vertical="center"/>
    </xf>
    <xf numFmtId="164" fontId="8" fillId="15" borderId="38" xfId="1" applyNumberFormat="1" applyFont="1" applyFill="1" applyBorder="1" applyAlignment="1" applyProtection="1">
      <alignment horizontal="center" vertical="center"/>
    </xf>
    <xf numFmtId="164" fontId="8" fillId="0" borderId="31" xfId="1" applyNumberFormat="1" applyFont="1" applyBorder="1" applyAlignment="1" applyProtection="1">
      <alignment horizontal="center" vertical="center"/>
    </xf>
    <xf numFmtId="0" fontId="8" fillId="4" borderId="37" xfId="0" applyFont="1" applyFill="1" applyBorder="1" applyAlignment="1" applyProtection="1">
      <alignment horizontal="center" vertical="center"/>
      <protection locked="0"/>
    </xf>
    <xf numFmtId="0" fontId="24" fillId="4" borderId="58" xfId="0" applyFont="1" applyFill="1" applyBorder="1" applyAlignment="1" applyProtection="1">
      <alignment horizontal="center" vertical="center" wrapText="1"/>
      <protection locked="0"/>
    </xf>
    <xf numFmtId="164" fontId="8" fillId="4" borderId="37" xfId="1" applyNumberFormat="1" applyFont="1" applyFill="1" applyBorder="1" applyAlignment="1" applyProtection="1">
      <alignment horizontal="center" vertical="center" wrapText="1"/>
    </xf>
    <xf numFmtId="164" fontId="8" fillId="4" borderId="38" xfId="1" applyNumberFormat="1" applyFont="1" applyFill="1" applyBorder="1" applyAlignment="1" applyProtection="1">
      <alignment horizontal="center" vertical="center"/>
    </xf>
    <xf numFmtId="164" fontId="8" fillId="4" borderId="62" xfId="1" applyNumberFormat="1" applyFont="1" applyFill="1" applyBorder="1" applyAlignment="1" applyProtection="1">
      <alignment horizontal="center" vertical="center" wrapText="1"/>
    </xf>
    <xf numFmtId="0" fontId="8" fillId="15" borderId="37" xfId="0" applyFont="1" applyFill="1" applyBorder="1" applyAlignment="1" applyProtection="1">
      <alignment horizontal="center" vertical="center" wrapText="1"/>
      <protection locked="0"/>
    </xf>
    <xf numFmtId="164" fontId="8" fillId="15" borderId="37" xfId="1" applyNumberFormat="1" applyFont="1" applyFill="1" applyBorder="1" applyAlignment="1" applyProtection="1">
      <alignment horizontal="center" vertical="center" wrapText="1"/>
    </xf>
    <xf numFmtId="164" fontId="8" fillId="4" borderId="33" xfId="1" applyNumberFormat="1" applyFont="1" applyFill="1" applyBorder="1" applyAlignment="1" applyProtection="1">
      <alignment horizontal="center" vertical="center" wrapText="1"/>
    </xf>
    <xf numFmtId="0" fontId="24" fillId="4" borderId="37" xfId="0" applyFont="1" applyFill="1" applyBorder="1" applyAlignment="1" applyProtection="1">
      <alignment horizontal="center" vertical="center" wrapText="1"/>
      <protection locked="0"/>
    </xf>
    <xf numFmtId="164" fontId="8" fillId="4" borderId="38" xfId="1" applyNumberFormat="1" applyFont="1" applyFill="1" applyBorder="1" applyAlignment="1" applyProtection="1">
      <alignment horizontal="center" vertical="center" wrapText="1"/>
    </xf>
    <xf numFmtId="0" fontId="8" fillId="15" borderId="29" xfId="0" applyFont="1" applyFill="1" applyBorder="1" applyAlignment="1">
      <alignment horizontal="center" vertical="center"/>
    </xf>
    <xf numFmtId="0" fontId="8" fillId="15" borderId="29" xfId="0" applyFont="1" applyFill="1" applyBorder="1" applyAlignment="1">
      <alignment horizontal="center" vertical="center" wrapText="1"/>
    </xf>
    <xf numFmtId="0" fontId="22" fillId="15" borderId="29" xfId="0" applyFont="1" applyFill="1" applyBorder="1" applyAlignment="1">
      <alignment horizontal="center" vertical="center" wrapText="1"/>
    </xf>
    <xf numFmtId="9" fontId="23" fillId="15" borderId="29" xfId="0" applyNumberFormat="1" applyFont="1" applyFill="1" applyBorder="1" applyAlignment="1">
      <alignment horizontal="center" vertical="center" wrapText="1"/>
    </xf>
    <xf numFmtId="9" fontId="23" fillId="16" borderId="29" xfId="0" applyNumberFormat="1" applyFont="1" applyFill="1" applyBorder="1" applyAlignment="1">
      <alignment horizontal="center" vertical="center" wrapText="1"/>
    </xf>
    <xf numFmtId="9" fontId="8" fillId="15" borderId="29" xfId="0" applyNumberFormat="1" applyFont="1" applyFill="1" applyBorder="1" applyAlignment="1">
      <alignment horizontal="center" vertical="center"/>
    </xf>
    <xf numFmtId="9" fontId="24" fillId="15" borderId="29" xfId="0" applyNumberFormat="1" applyFont="1" applyFill="1" applyBorder="1" applyAlignment="1">
      <alignment horizontal="center" vertical="center" wrapText="1"/>
    </xf>
    <xf numFmtId="165" fontId="23" fillId="15" borderId="29" xfId="0" applyNumberFormat="1" applyFont="1" applyFill="1" applyBorder="1" applyAlignment="1">
      <alignment horizontal="center" vertical="center" wrapText="1"/>
    </xf>
    <xf numFmtId="165" fontId="8" fillId="15" borderId="29" xfId="0" applyNumberFormat="1" applyFont="1" applyFill="1" applyBorder="1" applyAlignment="1">
      <alignment horizontal="center" vertical="center"/>
    </xf>
    <xf numFmtId="0" fontId="24" fillId="15" borderId="29" xfId="0" applyFont="1" applyFill="1" applyBorder="1" applyAlignment="1">
      <alignment horizontal="center" vertical="center" wrapText="1"/>
    </xf>
    <xf numFmtId="0" fontId="23" fillId="15" borderId="29" xfId="0" applyFont="1" applyFill="1" applyBorder="1" applyAlignment="1">
      <alignment horizontal="center" vertical="center" wrapText="1"/>
    </xf>
    <xf numFmtId="0" fontId="23" fillId="16" borderId="29" xfId="0" applyFont="1" applyFill="1" applyBorder="1" applyAlignment="1">
      <alignment horizontal="center" vertical="center" wrapText="1"/>
    </xf>
    <xf numFmtId="9" fontId="22" fillId="15" borderId="29" xfId="0" applyNumberFormat="1" applyFont="1" applyFill="1" applyBorder="1" applyAlignment="1">
      <alignment horizontal="center" vertical="center" wrapText="1"/>
    </xf>
    <xf numFmtId="9" fontId="22" fillId="15" borderId="29" xfId="0" applyNumberFormat="1" applyFont="1" applyFill="1" applyBorder="1" applyAlignment="1">
      <alignment horizontal="center" vertical="center"/>
    </xf>
    <xf numFmtId="0" fontId="22" fillId="15" borderId="29" xfId="0" applyFont="1" applyFill="1" applyBorder="1" applyAlignment="1">
      <alignment horizontal="center" vertical="center"/>
    </xf>
    <xf numFmtId="0" fontId="8" fillId="0" borderId="79" xfId="0" applyFont="1" applyBorder="1" applyAlignment="1">
      <alignment horizontal="center" vertical="center"/>
    </xf>
    <xf numFmtId="0" fontId="8" fillId="4" borderId="81" xfId="0" applyFont="1" applyFill="1" applyBorder="1" applyAlignment="1">
      <alignment horizontal="center" vertical="center" wrapText="1"/>
    </xf>
    <xf numFmtId="0" fontId="8" fillId="4" borderId="57" xfId="0" applyFont="1" applyFill="1" applyBorder="1" applyAlignment="1">
      <alignment horizontal="center" vertical="center" wrapText="1"/>
    </xf>
    <xf numFmtId="9" fontId="23" fillId="22" borderId="57" xfId="0" applyNumberFormat="1" applyFont="1" applyFill="1" applyBorder="1" applyAlignment="1">
      <alignment horizontal="center" vertical="center" wrapText="1"/>
    </xf>
    <xf numFmtId="9" fontId="23" fillId="21" borderId="57" xfId="3" applyFont="1" applyFill="1" applyBorder="1" applyAlignment="1" applyProtection="1">
      <alignment horizontal="center" vertical="center" wrapText="1"/>
    </xf>
    <xf numFmtId="0" fontId="8" fillId="4" borderId="57" xfId="0" applyFont="1" applyFill="1" applyBorder="1" applyAlignment="1">
      <alignment horizontal="center" vertical="center"/>
    </xf>
    <xf numFmtId="9" fontId="8" fillId="4" borderId="57" xfId="0" applyNumberFormat="1" applyFont="1" applyFill="1" applyBorder="1" applyAlignment="1">
      <alignment horizontal="center" vertical="center"/>
    </xf>
    <xf numFmtId="0" fontId="8" fillId="0" borderId="65" xfId="0" applyFont="1" applyBorder="1" applyAlignment="1">
      <alignment horizontal="center" vertical="center"/>
    </xf>
    <xf numFmtId="0" fontId="8" fillId="4" borderId="67"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22" fillId="4" borderId="27" xfId="0" applyFont="1" applyFill="1" applyBorder="1" applyAlignment="1">
      <alignment horizontal="center" vertical="center" wrapText="1"/>
    </xf>
    <xf numFmtId="9" fontId="23" fillId="22" borderId="27" xfId="0" applyNumberFormat="1" applyFont="1" applyFill="1" applyBorder="1" applyAlignment="1">
      <alignment horizontal="center" vertical="center" wrapText="1"/>
    </xf>
    <xf numFmtId="9" fontId="23" fillId="21" borderId="27" xfId="3" applyFont="1" applyFill="1" applyBorder="1" applyAlignment="1" applyProtection="1">
      <alignment horizontal="center" vertical="center" wrapText="1"/>
    </xf>
    <xf numFmtId="0" fontId="8" fillId="4" borderId="27" xfId="0" applyFont="1" applyFill="1" applyBorder="1" applyAlignment="1">
      <alignment horizontal="center" vertical="center"/>
    </xf>
    <xf numFmtId="9" fontId="8" fillId="4" borderId="27" xfId="1" applyFont="1" applyFill="1" applyBorder="1" applyAlignment="1" applyProtection="1">
      <alignment horizontal="center" vertical="center"/>
    </xf>
    <xf numFmtId="1" fontId="23" fillId="22" borderId="27" xfId="0" applyNumberFormat="1" applyFont="1" applyFill="1" applyBorder="1" applyAlignment="1">
      <alignment horizontal="center" vertical="center" wrapText="1"/>
    </xf>
    <xf numFmtId="1" fontId="23" fillId="21" borderId="27" xfId="3" applyNumberFormat="1" applyFont="1" applyFill="1" applyBorder="1" applyAlignment="1" applyProtection="1">
      <alignment horizontal="center" vertical="center" wrapText="1"/>
    </xf>
    <xf numFmtId="0" fontId="22" fillId="4" borderId="27" xfId="0" applyFont="1" applyFill="1" applyBorder="1" applyAlignment="1">
      <alignment horizontal="center" vertical="center"/>
    </xf>
    <xf numFmtId="9" fontId="8" fillId="4" borderId="27" xfId="0" applyNumberFormat="1" applyFont="1" applyFill="1" applyBorder="1" applyAlignment="1">
      <alignment horizontal="center" vertical="center"/>
    </xf>
    <xf numFmtId="9" fontId="23" fillId="4" borderId="27" xfId="0" applyNumberFormat="1" applyFont="1" applyFill="1" applyBorder="1" applyAlignment="1">
      <alignment horizontal="center" vertical="center" wrapText="1"/>
    </xf>
    <xf numFmtId="0" fontId="8" fillId="0" borderId="74" xfId="0" applyFont="1" applyBorder="1" applyAlignment="1">
      <alignment horizontal="center" vertical="center"/>
    </xf>
    <xf numFmtId="0" fontId="8" fillId="4" borderId="80" xfId="0" applyFont="1" applyFill="1" applyBorder="1" applyAlignment="1">
      <alignment horizontal="center" vertical="center" wrapText="1"/>
    </xf>
    <xf numFmtId="0" fontId="8" fillId="4" borderId="69" xfId="0" applyFont="1" applyFill="1" applyBorder="1" applyAlignment="1">
      <alignment horizontal="center" vertical="center" wrapText="1"/>
    </xf>
    <xf numFmtId="9" fontId="23" fillId="22" borderId="69" xfId="0" applyNumberFormat="1" applyFont="1" applyFill="1" applyBorder="1" applyAlignment="1">
      <alignment horizontal="center" vertical="center" wrapText="1"/>
    </xf>
    <xf numFmtId="9" fontId="23" fillId="21" borderId="69" xfId="3" applyFont="1" applyFill="1" applyBorder="1" applyAlignment="1" applyProtection="1">
      <alignment horizontal="center" vertical="center" wrapText="1"/>
    </xf>
    <xf numFmtId="0" fontId="8" fillId="4" borderId="69" xfId="0" applyFont="1" applyFill="1" applyBorder="1" applyAlignment="1">
      <alignment horizontal="center" vertical="center"/>
    </xf>
    <xf numFmtId="9" fontId="8" fillId="4" borderId="69" xfId="0" applyNumberFormat="1" applyFont="1" applyFill="1" applyBorder="1" applyAlignment="1">
      <alignment horizontal="center" vertical="center"/>
    </xf>
    <xf numFmtId="0" fontId="8" fillId="15" borderId="52" xfId="0" applyFont="1" applyFill="1" applyBorder="1" applyAlignment="1">
      <alignment horizontal="center" vertical="center"/>
    </xf>
    <xf numFmtId="0" fontId="8" fillId="15" borderId="30" xfId="0" applyFont="1" applyFill="1" applyBorder="1" applyAlignment="1">
      <alignment horizontal="center" vertical="center" wrapText="1"/>
    </xf>
    <xf numFmtId="0" fontId="8" fillId="15" borderId="30" xfId="0" applyFont="1" applyFill="1" applyBorder="1" applyAlignment="1">
      <alignment horizontal="left" vertical="center" wrapText="1"/>
    </xf>
    <xf numFmtId="0" fontId="22" fillId="15" borderId="30" xfId="0" applyFont="1" applyFill="1" applyBorder="1" applyAlignment="1">
      <alignment horizontal="center" vertical="center" wrapText="1"/>
    </xf>
    <xf numFmtId="9" fontId="8" fillId="15" borderId="30" xfId="0" applyNumberFormat="1" applyFont="1" applyFill="1" applyBorder="1" applyAlignment="1">
      <alignment horizontal="center" vertical="center" wrapText="1"/>
    </xf>
    <xf numFmtId="9" fontId="22" fillId="17" borderId="30" xfId="0" applyNumberFormat="1" applyFont="1" applyFill="1" applyBorder="1" applyAlignment="1">
      <alignment horizontal="center" vertical="center" wrapText="1"/>
    </xf>
    <xf numFmtId="9" fontId="23" fillId="16" borderId="30" xfId="3" applyFont="1" applyFill="1" applyBorder="1" applyAlignment="1" applyProtection="1">
      <alignment horizontal="center" vertical="center" wrapText="1"/>
    </xf>
    <xf numFmtId="0" fontId="8" fillId="15" borderId="30" xfId="0" applyFont="1" applyFill="1" applyBorder="1" applyAlignment="1">
      <alignment horizontal="center" vertical="center"/>
    </xf>
    <xf numFmtId="9" fontId="8" fillId="15" borderId="30" xfId="0" applyNumberFormat="1" applyFont="1" applyFill="1" applyBorder="1" applyAlignment="1">
      <alignment horizontal="center" vertical="center"/>
    </xf>
    <xf numFmtId="0" fontId="8" fillId="15" borderId="63" xfId="0" applyFont="1" applyFill="1" applyBorder="1" applyAlignment="1">
      <alignment horizontal="center" vertical="center"/>
    </xf>
    <xf numFmtId="0" fontId="8" fillId="15" borderId="29" xfId="0" applyFont="1" applyFill="1" applyBorder="1" applyAlignment="1">
      <alignment horizontal="left" vertical="center" wrapText="1"/>
    </xf>
    <xf numFmtId="9" fontId="8" fillId="15" borderId="29" xfId="0" applyNumberFormat="1" applyFont="1" applyFill="1" applyBorder="1" applyAlignment="1">
      <alignment horizontal="center" vertical="center" wrapText="1"/>
    </xf>
    <xf numFmtId="1" fontId="23" fillId="16" borderId="29" xfId="3" applyNumberFormat="1" applyFont="1" applyFill="1" applyBorder="1" applyAlignment="1" applyProtection="1">
      <alignment horizontal="center" vertical="center" wrapText="1"/>
    </xf>
    <xf numFmtId="1" fontId="23" fillId="17" borderId="29" xfId="0" applyNumberFormat="1" applyFont="1" applyFill="1" applyBorder="1" applyAlignment="1">
      <alignment horizontal="center" vertical="center" wrapText="1"/>
    </xf>
    <xf numFmtId="1" fontId="22" fillId="16" borderId="29" xfId="3" applyNumberFormat="1" applyFont="1" applyFill="1" applyBorder="1" applyAlignment="1" applyProtection="1">
      <alignment horizontal="center" vertical="center" wrapText="1"/>
    </xf>
    <xf numFmtId="0" fontId="8" fillId="15" borderId="54" xfId="0" applyFont="1" applyFill="1" applyBorder="1" applyAlignment="1">
      <alignment horizontal="center" vertical="center"/>
    </xf>
    <xf numFmtId="0" fontId="8" fillId="15" borderId="33" xfId="0" applyFont="1" applyFill="1" applyBorder="1" applyAlignment="1">
      <alignment horizontal="center" vertical="center" wrapText="1"/>
    </xf>
    <xf numFmtId="0" fontId="8" fillId="15" borderId="33" xfId="0" applyFont="1" applyFill="1" applyBorder="1" applyAlignment="1">
      <alignment horizontal="left" vertical="center" wrapText="1"/>
    </xf>
    <xf numFmtId="0" fontId="22" fillId="15" borderId="33" xfId="0" applyFont="1" applyFill="1" applyBorder="1" applyAlignment="1">
      <alignment horizontal="center" vertical="center" wrapText="1"/>
    </xf>
    <xf numFmtId="9" fontId="8" fillId="15" borderId="33" xfId="0" applyNumberFormat="1" applyFont="1" applyFill="1" applyBorder="1" applyAlignment="1">
      <alignment horizontal="center" vertical="center" wrapText="1"/>
    </xf>
    <xf numFmtId="9" fontId="22" fillId="17" borderId="33" xfId="0" applyNumberFormat="1" applyFont="1" applyFill="1" applyBorder="1" applyAlignment="1">
      <alignment horizontal="center" vertical="center" wrapText="1"/>
    </xf>
    <xf numFmtId="9" fontId="22" fillId="16" borderId="33" xfId="3" applyFont="1" applyFill="1" applyBorder="1" applyAlignment="1" applyProtection="1">
      <alignment horizontal="center" vertical="center" wrapText="1"/>
    </xf>
    <xf numFmtId="0" fontId="8" fillId="15" borderId="33" xfId="0" applyFont="1" applyFill="1" applyBorder="1" applyAlignment="1">
      <alignment horizontal="center" vertical="center"/>
    </xf>
    <xf numFmtId="9" fontId="8" fillId="15" borderId="33" xfId="1" applyFont="1" applyFill="1" applyBorder="1" applyAlignment="1" applyProtection="1">
      <alignment horizontal="center" vertical="center"/>
    </xf>
    <xf numFmtId="0" fontId="8" fillId="4" borderId="75" xfId="0" applyFont="1" applyFill="1" applyBorder="1" applyAlignment="1">
      <alignment horizontal="center" vertical="center"/>
    </xf>
    <xf numFmtId="0" fontId="8" fillId="4" borderId="37" xfId="0" applyFont="1" applyFill="1" applyBorder="1" applyAlignment="1">
      <alignment horizontal="center" vertical="center" wrapText="1"/>
    </xf>
    <xf numFmtId="0" fontId="8" fillId="4" borderId="37" xfId="0" applyFont="1" applyFill="1" applyBorder="1" applyAlignment="1">
      <alignment horizontal="justify" vertical="center" wrapText="1"/>
    </xf>
    <xf numFmtId="0" fontId="22" fillId="4" borderId="37" xfId="0" applyFont="1" applyFill="1" applyBorder="1" applyAlignment="1">
      <alignment horizontal="center" vertical="center" wrapText="1"/>
    </xf>
    <xf numFmtId="9" fontId="8" fillId="4" borderId="37" xfId="0" applyNumberFormat="1" applyFont="1" applyFill="1" applyBorder="1" applyAlignment="1">
      <alignment horizontal="center" vertical="center" wrapText="1"/>
    </xf>
    <xf numFmtId="0" fontId="8" fillId="21" borderId="37" xfId="0" applyFont="1" applyFill="1" applyBorder="1" applyAlignment="1">
      <alignment horizontal="center" vertical="center" wrapText="1"/>
    </xf>
    <xf numFmtId="1" fontId="23" fillId="21" borderId="37" xfId="3" applyNumberFormat="1" applyFont="1" applyFill="1" applyBorder="1" applyAlignment="1" applyProtection="1">
      <alignment horizontal="center" vertical="center" wrapText="1"/>
    </xf>
    <xf numFmtId="0" fontId="8" fillId="4" borderId="37" xfId="0" applyFont="1" applyFill="1" applyBorder="1" applyAlignment="1">
      <alignment horizontal="center" vertical="center"/>
    </xf>
    <xf numFmtId="0" fontId="8" fillId="4" borderId="63" xfId="0" applyFont="1" applyFill="1" applyBorder="1" applyAlignment="1">
      <alignment horizontal="center" vertical="center"/>
    </xf>
    <xf numFmtId="0" fontId="8" fillId="4" borderId="29" xfId="0" applyFont="1" applyFill="1" applyBorder="1" applyAlignment="1">
      <alignment horizontal="center" vertical="center" wrapText="1"/>
    </xf>
    <xf numFmtId="9" fontId="8" fillId="4" borderId="29" xfId="0" applyNumberFormat="1" applyFont="1" applyFill="1" applyBorder="1" applyAlignment="1">
      <alignment horizontal="center" vertical="center" wrapText="1"/>
    </xf>
    <xf numFmtId="9" fontId="23" fillId="21" borderId="29" xfId="3" applyFont="1" applyFill="1" applyBorder="1" applyAlignment="1" applyProtection="1">
      <alignment horizontal="center" vertical="center" wrapText="1"/>
    </xf>
    <xf numFmtId="0" fontId="8" fillId="4" borderId="29" xfId="0" applyFont="1" applyFill="1" applyBorder="1" applyAlignment="1">
      <alignment horizontal="center" vertical="center"/>
    </xf>
    <xf numFmtId="9" fontId="8" fillId="4" borderId="29" xfId="0" applyNumberFormat="1" applyFont="1" applyFill="1" applyBorder="1" applyAlignment="1">
      <alignment horizontal="center" vertical="center"/>
    </xf>
    <xf numFmtId="0" fontId="8" fillId="4" borderId="54" xfId="0" applyFont="1" applyFill="1" applyBorder="1" applyAlignment="1">
      <alignment horizontal="center" vertical="center"/>
    </xf>
    <xf numFmtId="0" fontId="8" fillId="4" borderId="33" xfId="0" applyFont="1" applyFill="1" applyBorder="1" applyAlignment="1">
      <alignment horizontal="center" vertical="center" wrapText="1"/>
    </xf>
    <xf numFmtId="0" fontId="22" fillId="4" borderId="33" xfId="0" applyFont="1" applyFill="1" applyBorder="1" applyAlignment="1">
      <alignment horizontal="center" vertical="center" wrapText="1"/>
    </xf>
    <xf numFmtId="9" fontId="8" fillId="4" borderId="33" xfId="0" applyNumberFormat="1" applyFont="1" applyFill="1" applyBorder="1" applyAlignment="1">
      <alignment horizontal="center" vertical="center" wrapText="1"/>
    </xf>
    <xf numFmtId="9" fontId="23" fillId="21" borderId="33" xfId="3" applyFont="1" applyFill="1" applyBorder="1" applyAlignment="1" applyProtection="1">
      <alignment horizontal="center" vertical="center" wrapText="1"/>
    </xf>
    <xf numFmtId="0" fontId="8" fillId="4" borderId="33" xfId="0" applyFont="1" applyFill="1" applyBorder="1" applyAlignment="1">
      <alignment horizontal="center" vertical="center"/>
    </xf>
    <xf numFmtId="9" fontId="8" fillId="4" borderId="33" xfId="0" applyNumberFormat="1" applyFont="1" applyFill="1" applyBorder="1" applyAlignment="1">
      <alignment horizontal="center" vertical="center"/>
    </xf>
    <xf numFmtId="0" fontId="8" fillId="15" borderId="82" xfId="0" applyFont="1" applyFill="1" applyBorder="1" applyAlignment="1">
      <alignment horizontal="center" vertical="center"/>
    </xf>
    <xf numFmtId="0" fontId="8" fillId="15" borderId="52" xfId="0" applyFont="1" applyFill="1" applyBorder="1" applyAlignment="1">
      <alignment horizontal="center" vertical="center" wrapText="1"/>
    </xf>
    <xf numFmtId="9" fontId="8" fillId="16" borderId="30" xfId="0" applyNumberFormat="1" applyFont="1" applyFill="1" applyBorder="1" applyAlignment="1">
      <alignment horizontal="center" vertical="center" wrapText="1"/>
    </xf>
    <xf numFmtId="9" fontId="22" fillId="16" borderId="30" xfId="3" applyFont="1" applyFill="1" applyBorder="1" applyAlignment="1" applyProtection="1">
      <alignment horizontal="center" vertical="center" wrapText="1"/>
    </xf>
    <xf numFmtId="0" fontId="8" fillId="15" borderId="65" xfId="0" applyFont="1" applyFill="1" applyBorder="1" applyAlignment="1">
      <alignment horizontal="center" vertical="center"/>
    </xf>
    <xf numFmtId="0" fontId="8" fillId="15" borderId="63" xfId="0" applyFont="1" applyFill="1" applyBorder="1" applyAlignment="1">
      <alignment horizontal="center" vertical="center" wrapText="1"/>
    </xf>
    <xf numFmtId="0" fontId="8" fillId="15" borderId="29" xfId="0" applyFont="1" applyFill="1" applyBorder="1" applyAlignment="1">
      <alignment horizontal="justify" vertical="center" wrapText="1"/>
    </xf>
    <xf numFmtId="9" fontId="23" fillId="16" borderId="29" xfId="3" applyFont="1" applyFill="1" applyBorder="1" applyAlignment="1" applyProtection="1">
      <alignment horizontal="center" vertical="center" wrapText="1"/>
    </xf>
    <xf numFmtId="9" fontId="8" fillId="16" borderId="29" xfId="0" applyNumberFormat="1" applyFont="1" applyFill="1" applyBorder="1" applyAlignment="1">
      <alignment horizontal="center" vertical="center" wrapText="1"/>
    </xf>
    <xf numFmtId="9" fontId="22" fillId="16" borderId="29" xfId="3" applyFont="1" applyFill="1" applyBorder="1" applyAlignment="1" applyProtection="1">
      <alignment horizontal="center" vertical="center" wrapText="1"/>
    </xf>
    <xf numFmtId="0" fontId="8" fillId="15" borderId="83" xfId="0" applyFont="1" applyFill="1" applyBorder="1" applyAlignment="1">
      <alignment horizontal="center" vertical="center"/>
    </xf>
    <xf numFmtId="0" fontId="8" fillId="15" borderId="54" xfId="0" applyFont="1" applyFill="1" applyBorder="1" applyAlignment="1">
      <alignment horizontal="center" vertical="center" wrapText="1"/>
    </xf>
    <xf numFmtId="0" fontId="8" fillId="15" borderId="33" xfId="0" applyFont="1" applyFill="1" applyBorder="1" applyAlignment="1">
      <alignment horizontal="justify" vertical="center" wrapText="1"/>
    </xf>
    <xf numFmtId="9" fontId="23" fillId="16" borderId="33" xfId="3" applyFont="1" applyFill="1" applyBorder="1" applyAlignment="1" applyProtection="1">
      <alignment horizontal="center" vertical="center" wrapText="1"/>
    </xf>
    <xf numFmtId="9" fontId="8" fillId="16" borderId="33" xfId="0" applyNumberFormat="1" applyFont="1" applyFill="1" applyBorder="1" applyAlignment="1">
      <alignment horizontal="center" vertical="center" wrapText="1"/>
    </xf>
    <xf numFmtId="9" fontId="22" fillId="15" borderId="33" xfId="0" applyNumberFormat="1" applyFont="1" applyFill="1" applyBorder="1" applyAlignment="1">
      <alignment horizontal="center" vertical="center"/>
    </xf>
    <xf numFmtId="0" fontId="8" fillId="4" borderId="75" xfId="0" applyFont="1" applyFill="1" applyBorder="1" applyAlignment="1">
      <alignment horizontal="center" vertical="center" wrapText="1"/>
    </xf>
    <xf numFmtId="0" fontId="8" fillId="4" borderId="37" xfId="0" applyFont="1" applyFill="1" applyBorder="1" applyAlignment="1">
      <alignment horizontal="left" vertical="center" wrapText="1"/>
    </xf>
    <xf numFmtId="9" fontId="8" fillId="21" borderId="37" xfId="0" applyNumberFormat="1" applyFont="1" applyFill="1" applyBorder="1" applyAlignment="1">
      <alignment horizontal="center" vertical="center" wrapText="1"/>
    </xf>
    <xf numFmtId="9" fontId="22" fillId="21" borderId="37" xfId="3" applyFont="1" applyFill="1" applyBorder="1" applyAlignment="1" applyProtection="1">
      <alignment horizontal="center" vertical="center" wrapText="1"/>
    </xf>
    <xf numFmtId="9" fontId="8" fillId="4" borderId="37" xfId="0" applyNumberFormat="1" applyFont="1" applyFill="1" applyBorder="1" applyAlignment="1">
      <alignment horizontal="center" vertical="center"/>
    </xf>
    <xf numFmtId="0" fontId="8" fillId="4" borderId="63" xfId="0" applyFont="1" applyFill="1" applyBorder="1" applyAlignment="1">
      <alignment horizontal="center" vertical="center" wrapText="1"/>
    </xf>
    <xf numFmtId="0" fontId="8" fillId="4" borderId="29" xfId="0" applyFont="1" applyFill="1" applyBorder="1" applyAlignment="1">
      <alignment horizontal="left" vertical="center" wrapText="1"/>
    </xf>
    <xf numFmtId="9" fontId="23" fillId="4" borderId="29" xfId="3" applyFont="1" applyFill="1" applyBorder="1" applyAlignment="1" applyProtection="1">
      <alignment horizontal="center" vertical="center" wrapText="1"/>
    </xf>
    <xf numFmtId="9" fontId="22" fillId="21" borderId="29" xfId="3" applyFont="1" applyFill="1" applyBorder="1" applyAlignment="1" applyProtection="1">
      <alignment horizontal="center" vertical="center" wrapText="1"/>
    </xf>
    <xf numFmtId="0" fontId="8" fillId="4" borderId="70"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5" xfId="0" applyFont="1" applyFill="1" applyBorder="1" applyAlignment="1">
      <alignment horizontal="left" vertical="center" wrapText="1"/>
    </xf>
    <xf numFmtId="9" fontId="8" fillId="4" borderId="35" xfId="0" applyNumberFormat="1" applyFont="1" applyFill="1" applyBorder="1" applyAlignment="1">
      <alignment horizontal="center" vertical="center" wrapText="1"/>
    </xf>
    <xf numFmtId="9" fontId="23" fillId="4" borderId="35" xfId="3" applyFont="1" applyFill="1" applyBorder="1" applyAlignment="1" applyProtection="1">
      <alignment horizontal="center" vertical="center" wrapText="1"/>
    </xf>
    <xf numFmtId="9" fontId="23" fillId="21" borderId="35" xfId="3" applyFont="1" applyFill="1" applyBorder="1" applyAlignment="1" applyProtection="1">
      <alignment horizontal="center" vertical="center" wrapText="1"/>
    </xf>
    <xf numFmtId="9" fontId="22" fillId="21" borderId="35" xfId="3" applyFont="1" applyFill="1" applyBorder="1" applyAlignment="1" applyProtection="1">
      <alignment horizontal="center" vertical="center" wrapText="1"/>
    </xf>
    <xf numFmtId="0" fontId="8" fillId="4" borderId="35" xfId="0" applyFont="1" applyFill="1" applyBorder="1" applyAlignment="1">
      <alignment horizontal="center" vertical="center"/>
    </xf>
    <xf numFmtId="9" fontId="8" fillId="4" borderId="35" xfId="0" applyNumberFormat="1" applyFont="1" applyFill="1" applyBorder="1" applyAlignment="1">
      <alignment horizontal="center" vertical="center"/>
    </xf>
    <xf numFmtId="1" fontId="8" fillId="16" borderId="30" xfId="1" applyNumberFormat="1" applyFont="1" applyFill="1" applyBorder="1" applyAlignment="1" applyProtection="1">
      <alignment horizontal="center" vertical="center" wrapText="1"/>
    </xf>
    <xf numFmtId="1" fontId="23" fillId="16" borderId="30" xfId="3" applyNumberFormat="1" applyFont="1" applyFill="1" applyBorder="1" applyAlignment="1" applyProtection="1">
      <alignment horizontal="center" vertical="center" wrapText="1"/>
    </xf>
    <xf numFmtId="1" fontId="23" fillId="15" borderId="30" xfId="3" applyNumberFormat="1" applyFont="1" applyFill="1" applyBorder="1" applyAlignment="1" applyProtection="1">
      <alignment horizontal="center" vertical="center" wrapText="1"/>
    </xf>
    <xf numFmtId="9" fontId="8" fillId="15" borderId="33" xfId="0" applyNumberFormat="1" applyFont="1" applyFill="1" applyBorder="1" applyAlignment="1">
      <alignment horizontal="center" vertical="center"/>
    </xf>
    <xf numFmtId="9" fontId="23" fillId="21" borderId="37" xfId="3" applyFont="1" applyFill="1" applyBorder="1" applyAlignment="1" applyProtection="1">
      <alignment horizontal="center" vertical="center" wrapText="1"/>
    </xf>
    <xf numFmtId="0" fontId="8" fillId="4" borderId="29" xfId="0" applyFont="1" applyFill="1" applyBorder="1" applyAlignment="1">
      <alignment horizontal="justify" vertical="center" wrapText="1"/>
    </xf>
    <xf numFmtId="9" fontId="22" fillId="21" borderId="29" xfId="4" applyFont="1" applyFill="1" applyBorder="1" applyAlignment="1" applyProtection="1">
      <alignment horizontal="center" vertical="center" wrapText="1"/>
    </xf>
    <xf numFmtId="0" fontId="22" fillId="4" borderId="29" xfId="0" applyFont="1" applyFill="1" applyBorder="1" applyAlignment="1">
      <alignment horizontal="center" vertical="center"/>
    </xf>
    <xf numFmtId="9" fontId="22" fillId="4" borderId="29" xfId="0" applyNumberFormat="1" applyFont="1" applyFill="1" applyBorder="1" applyAlignment="1">
      <alignment horizontal="center" vertical="center"/>
    </xf>
    <xf numFmtId="0" fontId="8" fillId="8" borderId="35" xfId="0" applyFont="1" applyFill="1" applyBorder="1" applyAlignment="1">
      <alignment horizontal="center" vertical="center" wrapText="1"/>
    </xf>
    <xf numFmtId="165" fontId="23" fillId="21" borderId="35" xfId="5" applyNumberFormat="1" applyFont="1" applyFill="1" applyBorder="1" applyAlignment="1" applyProtection="1">
      <alignment horizontal="center" vertical="center" wrapText="1"/>
    </xf>
    <xf numFmtId="0" fontId="8" fillId="21" borderId="35" xfId="0" applyFont="1" applyFill="1" applyBorder="1" applyAlignment="1">
      <alignment horizontal="center" vertical="center" wrapText="1"/>
    </xf>
    <xf numFmtId="0" fontId="8" fillId="15" borderId="30" xfId="0" applyFont="1" applyFill="1" applyBorder="1" applyAlignment="1">
      <alignment horizontal="justify" vertical="center" wrapText="1"/>
    </xf>
    <xf numFmtId="9" fontId="23" fillId="15" borderId="30" xfId="3" applyFont="1" applyFill="1" applyBorder="1" applyAlignment="1" applyProtection="1">
      <alignment horizontal="center" vertical="center" wrapText="1"/>
    </xf>
    <xf numFmtId="9" fontId="23" fillId="15" borderId="29" xfId="3" applyFont="1" applyFill="1" applyBorder="1" applyAlignment="1" applyProtection="1">
      <alignment horizontal="center" vertical="center" wrapText="1"/>
    </xf>
    <xf numFmtId="0" fontId="8" fillId="15" borderId="70" xfId="0" applyFont="1" applyFill="1" applyBorder="1" applyAlignment="1">
      <alignment horizontal="center" vertical="center"/>
    </xf>
    <xf numFmtId="0" fontId="8" fillId="15" borderId="35" xfId="0" applyFont="1" applyFill="1" applyBorder="1" applyAlignment="1">
      <alignment horizontal="center" vertical="center" wrapText="1"/>
    </xf>
    <xf numFmtId="9" fontId="23" fillId="16" borderId="35" xfId="3" applyFont="1" applyFill="1" applyBorder="1" applyAlignment="1" applyProtection="1">
      <alignment horizontal="center" vertical="center" wrapText="1"/>
    </xf>
    <xf numFmtId="0" fontId="8" fillId="15" borderId="35" xfId="0" applyFont="1" applyFill="1" applyBorder="1" applyAlignment="1">
      <alignment horizontal="center" vertical="center"/>
    </xf>
    <xf numFmtId="9" fontId="8" fillId="15" borderId="35" xfId="0" applyNumberFormat="1" applyFont="1" applyFill="1" applyBorder="1" applyAlignment="1">
      <alignment horizontal="center" vertical="center"/>
    </xf>
    <xf numFmtId="10" fontId="24" fillId="23" borderId="29" xfId="0" applyNumberFormat="1" applyFont="1" applyFill="1" applyBorder="1" applyAlignment="1">
      <alignment horizontal="center" vertical="center" wrapText="1"/>
    </xf>
    <xf numFmtId="1" fontId="24" fillId="23" borderId="29" xfId="0" applyNumberFormat="1" applyFont="1" applyFill="1" applyBorder="1" applyAlignment="1">
      <alignment horizontal="center" vertical="center" wrapText="1"/>
    </xf>
    <xf numFmtId="9" fontId="22" fillId="4" borderId="29" xfId="3" applyFont="1" applyFill="1" applyBorder="1" applyAlignment="1" applyProtection="1">
      <alignment horizontal="center" vertical="center" wrapText="1"/>
    </xf>
    <xf numFmtId="0" fontId="22" fillId="4" borderId="35" xfId="0" applyFont="1" applyFill="1" applyBorder="1" applyAlignment="1">
      <alignment horizontal="center" vertical="center"/>
    </xf>
    <xf numFmtId="0" fontId="8" fillId="15" borderId="31" xfId="0" applyFont="1" applyFill="1" applyBorder="1" applyAlignment="1">
      <alignment horizontal="center" vertical="center"/>
    </xf>
    <xf numFmtId="9" fontId="8" fillId="15" borderId="66" xfId="0" applyNumberFormat="1" applyFont="1" applyFill="1" applyBorder="1" applyAlignment="1">
      <alignment horizontal="center" vertical="center"/>
    </xf>
    <xf numFmtId="9" fontId="8" fillId="15" borderId="57" xfId="0" applyNumberFormat="1" applyFont="1" applyFill="1" applyBorder="1" applyAlignment="1">
      <alignment horizontal="center" vertical="center"/>
    </xf>
    <xf numFmtId="0" fontId="8" fillId="15" borderId="32" xfId="0" applyFont="1" applyFill="1" applyBorder="1" applyAlignment="1">
      <alignment horizontal="center" vertical="center"/>
    </xf>
    <xf numFmtId="9" fontId="8" fillId="15" borderId="56" xfId="0" applyNumberFormat="1" applyFont="1" applyFill="1" applyBorder="1" applyAlignment="1">
      <alignment horizontal="center" vertical="center"/>
    </xf>
    <xf numFmtId="9" fontId="8" fillId="15" borderId="27" xfId="0" applyNumberFormat="1" applyFont="1" applyFill="1" applyBorder="1" applyAlignment="1">
      <alignment horizontal="center" vertical="center"/>
    </xf>
    <xf numFmtId="1" fontId="24" fillId="18" borderId="29" xfId="0" applyNumberFormat="1" applyFont="1" applyFill="1" applyBorder="1" applyAlignment="1">
      <alignment horizontal="center" vertical="center" wrapText="1"/>
    </xf>
    <xf numFmtId="1" fontId="24" fillId="15" borderId="29" xfId="0" applyNumberFormat="1" applyFont="1" applyFill="1" applyBorder="1" applyAlignment="1">
      <alignment horizontal="center" vertical="center" wrapText="1"/>
    </xf>
    <xf numFmtId="1" fontId="8" fillId="15" borderId="56" xfId="0" applyNumberFormat="1" applyFont="1" applyFill="1" applyBorder="1" applyAlignment="1">
      <alignment horizontal="center" vertical="center"/>
    </xf>
    <xf numFmtId="1" fontId="8" fillId="15" borderId="27" xfId="0" applyNumberFormat="1" applyFont="1" applyFill="1" applyBorder="1" applyAlignment="1">
      <alignment horizontal="center" vertical="center"/>
    </xf>
    <xf numFmtId="9" fontId="24" fillId="18" borderId="29" xfId="0" applyNumberFormat="1" applyFont="1" applyFill="1" applyBorder="1" applyAlignment="1">
      <alignment horizontal="center" vertical="center" wrapText="1"/>
    </xf>
    <xf numFmtId="9" fontId="24" fillId="18" borderId="33" xfId="0" applyNumberFormat="1" applyFont="1" applyFill="1" applyBorder="1" applyAlignment="1">
      <alignment horizontal="center" vertical="center" wrapText="1"/>
    </xf>
    <xf numFmtId="0" fontId="8" fillId="15" borderId="34" xfId="0" applyFont="1" applyFill="1" applyBorder="1" applyAlignment="1">
      <alignment horizontal="center" vertical="center"/>
    </xf>
    <xf numFmtId="9" fontId="8" fillId="15" borderId="68" xfId="0" applyNumberFormat="1" applyFont="1" applyFill="1" applyBorder="1" applyAlignment="1">
      <alignment horizontal="center" vertical="center"/>
    </xf>
    <xf numFmtId="9" fontId="8" fillId="15" borderId="69" xfId="0" applyNumberFormat="1" applyFont="1" applyFill="1" applyBorder="1" applyAlignment="1">
      <alignment horizontal="center" vertical="center"/>
    </xf>
    <xf numFmtId="0" fontId="8" fillId="4" borderId="37" xfId="0" applyFont="1" applyFill="1" applyBorder="1" applyAlignment="1">
      <alignment vertical="center" wrapText="1"/>
    </xf>
    <xf numFmtId="9" fontId="8" fillId="4" borderId="37" xfId="1" applyFont="1" applyFill="1" applyBorder="1" applyAlignment="1" applyProtection="1">
      <alignment horizontal="center" vertical="center"/>
    </xf>
    <xf numFmtId="9" fontId="8" fillId="4" borderId="30" xfId="0" applyNumberFormat="1" applyFont="1" applyFill="1" applyBorder="1" applyAlignment="1">
      <alignment horizontal="center" vertical="center"/>
    </xf>
    <xf numFmtId="0" fontId="8" fillId="4" borderId="33" xfId="0" applyFont="1" applyFill="1" applyBorder="1" applyAlignment="1">
      <alignment vertical="center" wrapText="1"/>
    </xf>
    <xf numFmtId="9" fontId="8" fillId="4" borderId="33" xfId="1" applyFont="1" applyFill="1" applyBorder="1" applyAlignment="1" applyProtection="1">
      <alignment horizontal="center" vertical="center"/>
    </xf>
    <xf numFmtId="0" fontId="8" fillId="15" borderId="75" xfId="0" applyFont="1" applyFill="1" applyBorder="1" applyAlignment="1">
      <alignment horizontal="center" vertical="center"/>
    </xf>
    <xf numFmtId="0" fontId="8" fillId="15" borderId="37" xfId="0" applyFont="1" applyFill="1" applyBorder="1" applyAlignment="1">
      <alignment horizontal="center" vertical="center" wrapText="1"/>
    </xf>
    <xf numFmtId="0" fontId="8" fillId="15" borderId="37" xfId="0" applyFont="1" applyFill="1" applyBorder="1" applyAlignment="1">
      <alignment vertical="center" wrapText="1"/>
    </xf>
    <xf numFmtId="9" fontId="8" fillId="15" borderId="37" xfId="0" applyNumberFormat="1" applyFont="1" applyFill="1" applyBorder="1" applyAlignment="1">
      <alignment horizontal="center" vertical="center" wrapText="1"/>
    </xf>
    <xf numFmtId="9" fontId="8" fillId="15" borderId="37" xfId="1" applyFont="1" applyFill="1" applyBorder="1" applyAlignment="1" applyProtection="1">
      <alignment horizontal="center" vertical="center" wrapText="1"/>
    </xf>
    <xf numFmtId="9" fontId="8" fillId="15" borderId="37" xfId="3" applyFont="1" applyFill="1" applyBorder="1" applyAlignment="1" applyProtection="1">
      <alignment horizontal="center" vertical="center" wrapText="1"/>
    </xf>
    <xf numFmtId="9" fontId="8" fillId="15" borderId="37" xfId="1" applyFont="1" applyFill="1" applyBorder="1" applyAlignment="1" applyProtection="1">
      <alignment horizontal="center" vertical="center"/>
    </xf>
    <xf numFmtId="0" fontId="8" fillId="15" borderId="37" xfId="0" applyFont="1" applyFill="1" applyBorder="1" applyAlignment="1">
      <alignment horizontal="center" vertical="center"/>
    </xf>
    <xf numFmtId="0" fontId="8" fillId="15" borderId="29" xfId="0" applyFont="1" applyFill="1" applyBorder="1" applyAlignment="1">
      <alignment vertical="center" wrapText="1"/>
    </xf>
    <xf numFmtId="9" fontId="8" fillId="15" borderId="29" xfId="1" applyFont="1" applyFill="1" applyBorder="1" applyAlignment="1" applyProtection="1">
      <alignment horizontal="center" vertical="center" wrapText="1"/>
    </xf>
    <xf numFmtId="9" fontId="8" fillId="15" borderId="29" xfId="1" applyFont="1" applyFill="1" applyBorder="1" applyAlignment="1" applyProtection="1">
      <alignment horizontal="center" vertical="center"/>
    </xf>
    <xf numFmtId="0" fontId="8" fillId="15" borderId="33" xfId="0" applyFont="1" applyFill="1" applyBorder="1" applyAlignment="1">
      <alignment vertical="center" wrapText="1"/>
    </xf>
    <xf numFmtId="9" fontId="8" fillId="15" borderId="33" xfId="1" applyFont="1" applyFill="1" applyBorder="1" applyAlignment="1" applyProtection="1">
      <alignment horizontal="center" vertical="center" wrapText="1"/>
    </xf>
    <xf numFmtId="9" fontId="23" fillId="15" borderId="33" xfId="3" applyFont="1" applyFill="1" applyBorder="1" applyAlignment="1" applyProtection="1">
      <alignment horizontal="center" vertical="center" wrapText="1"/>
    </xf>
    <xf numFmtId="9" fontId="23" fillId="4" borderId="37" xfId="3" applyFont="1" applyFill="1" applyBorder="1" applyAlignment="1" applyProtection="1">
      <alignment horizontal="center" vertical="center" wrapText="1"/>
    </xf>
    <xf numFmtId="9" fontId="8" fillId="4" borderId="37" xfId="3" applyFont="1" applyFill="1" applyBorder="1" applyAlignment="1" applyProtection="1">
      <alignment horizontal="center" vertical="center" wrapText="1"/>
    </xf>
    <xf numFmtId="9" fontId="23" fillId="4" borderId="33" xfId="3" applyFont="1" applyFill="1" applyBorder="1" applyAlignment="1" applyProtection="1">
      <alignment horizontal="center" vertical="center" wrapText="1"/>
    </xf>
    <xf numFmtId="9" fontId="8" fillId="4" borderId="33" xfId="3" applyFont="1" applyFill="1" applyBorder="1" applyAlignment="1" applyProtection="1">
      <alignment horizontal="center" vertical="center" wrapText="1"/>
    </xf>
    <xf numFmtId="0" fontId="8" fillId="0" borderId="75" xfId="0" applyFont="1" applyBorder="1" applyAlignment="1">
      <alignment horizontal="center" vertical="center"/>
    </xf>
    <xf numFmtId="0" fontId="8" fillId="15" borderId="66" xfId="0" applyFont="1" applyFill="1" applyBorder="1" applyAlignment="1">
      <alignment horizontal="center" vertical="center" wrapText="1"/>
    </xf>
    <xf numFmtId="0" fontId="8" fillId="15" borderId="57" xfId="0" applyFont="1" applyFill="1" applyBorder="1" applyAlignment="1">
      <alignment horizontal="center" vertical="center" wrapText="1"/>
    </xf>
    <xf numFmtId="0" fontId="22" fillId="15" borderId="57" xfId="0" applyFont="1" applyFill="1" applyBorder="1" applyAlignment="1">
      <alignment horizontal="center" vertical="center" wrapText="1"/>
    </xf>
    <xf numFmtId="9" fontId="8" fillId="15" borderId="57" xfId="0" applyNumberFormat="1" applyFont="1" applyFill="1" applyBorder="1" applyAlignment="1">
      <alignment horizontal="center" vertical="center" wrapText="1"/>
    </xf>
    <xf numFmtId="0" fontId="8" fillId="16" borderId="57" xfId="0" applyFont="1" applyFill="1" applyBorder="1" applyAlignment="1">
      <alignment horizontal="center" vertical="center" wrapText="1"/>
    </xf>
    <xf numFmtId="0" fontId="8" fillId="15" borderId="57" xfId="0" applyFont="1" applyFill="1" applyBorder="1" applyAlignment="1">
      <alignment horizontal="center" vertical="center"/>
    </xf>
    <xf numFmtId="1" fontId="8" fillId="16" borderId="57" xfId="3" applyNumberFormat="1" applyFont="1" applyFill="1" applyBorder="1" applyAlignment="1" applyProtection="1">
      <alignment horizontal="center" vertical="center" wrapText="1"/>
    </xf>
    <xf numFmtId="0" fontId="8" fillId="0" borderId="63" xfId="0" applyFont="1" applyBorder="1" applyAlignment="1">
      <alignment horizontal="center" vertical="center"/>
    </xf>
    <xf numFmtId="0" fontId="8" fillId="15" borderId="56" xfId="0" applyFont="1" applyFill="1" applyBorder="1" applyAlignment="1">
      <alignment horizontal="center" vertical="center" wrapText="1"/>
    </xf>
    <xf numFmtId="0" fontId="8" fillId="15" borderId="27" xfId="0" applyFont="1" applyFill="1" applyBorder="1" applyAlignment="1">
      <alignment horizontal="center" vertical="center" wrapText="1"/>
    </xf>
    <xf numFmtId="0" fontId="22" fillId="15" borderId="27" xfId="0" applyFont="1" applyFill="1" applyBorder="1" applyAlignment="1">
      <alignment horizontal="center" vertical="center" wrapText="1"/>
    </xf>
    <xf numFmtId="9" fontId="8" fillId="15" borderId="27" xfId="0" applyNumberFormat="1" applyFont="1" applyFill="1" applyBorder="1" applyAlignment="1">
      <alignment horizontal="center" vertical="center" wrapText="1"/>
    </xf>
    <xf numFmtId="1" fontId="23" fillId="16" borderId="27" xfId="3" applyNumberFormat="1" applyFont="1" applyFill="1" applyBorder="1" applyAlignment="1" applyProtection="1">
      <alignment horizontal="center" vertical="center" wrapText="1"/>
    </xf>
    <xf numFmtId="0" fontId="8" fillId="16" borderId="27" xfId="0" applyFont="1" applyFill="1" applyBorder="1" applyAlignment="1">
      <alignment horizontal="center" vertical="center" wrapText="1"/>
    </xf>
    <xf numFmtId="0" fontId="8" fillId="15" borderId="27" xfId="0" applyFont="1" applyFill="1" applyBorder="1" applyAlignment="1">
      <alignment horizontal="center" vertical="center"/>
    </xf>
    <xf numFmtId="1" fontId="8" fillId="16" borderId="27" xfId="3" applyNumberFormat="1" applyFont="1" applyFill="1" applyBorder="1" applyAlignment="1" applyProtection="1">
      <alignment horizontal="center" vertical="center" wrapText="1"/>
    </xf>
    <xf numFmtId="0" fontId="8" fillId="0" borderId="56" xfId="0" applyFont="1" applyBorder="1" applyAlignment="1">
      <alignment horizontal="center" vertical="center" wrapText="1"/>
    </xf>
    <xf numFmtId="0" fontId="8" fillId="0" borderId="27" xfId="0" applyFont="1" applyBorder="1" applyAlignment="1">
      <alignment horizontal="center" vertical="center" wrapText="1"/>
    </xf>
    <xf numFmtId="0" fontId="22" fillId="0" borderId="27" xfId="0" applyFont="1" applyBorder="1" applyAlignment="1">
      <alignment horizontal="center" vertical="center" wrapText="1"/>
    </xf>
    <xf numFmtId="0" fontId="8" fillId="0" borderId="27" xfId="0" applyFont="1" applyBorder="1" applyAlignment="1">
      <alignment vertical="center" wrapText="1"/>
    </xf>
    <xf numFmtId="9" fontId="8" fillId="0" borderId="27" xfId="0" applyNumberFormat="1" applyFont="1" applyBorder="1" applyAlignment="1">
      <alignment horizontal="center" vertical="center" wrapText="1"/>
    </xf>
    <xf numFmtId="9" fontId="8" fillId="5" borderId="27" xfId="0" applyNumberFormat="1" applyFont="1" applyFill="1" applyBorder="1" applyAlignment="1">
      <alignment horizontal="center" vertical="center" wrapText="1"/>
    </xf>
    <xf numFmtId="9" fontId="23" fillId="5" borderId="27" xfId="3" applyFont="1" applyFill="1" applyBorder="1" applyAlignment="1" applyProtection="1">
      <alignment horizontal="center" vertical="center" wrapText="1"/>
    </xf>
    <xf numFmtId="0" fontId="8" fillId="0" borderId="27" xfId="0" applyFont="1" applyBorder="1" applyAlignment="1">
      <alignment horizontal="center" vertical="center"/>
    </xf>
    <xf numFmtId="9" fontId="8" fillId="4" borderId="27" xfId="3" applyFont="1" applyFill="1" applyBorder="1" applyAlignment="1" applyProtection="1">
      <alignment horizontal="center" vertical="center" wrapText="1"/>
    </xf>
    <xf numFmtId="0" fontId="8" fillId="4" borderId="56" xfId="0" applyFont="1" applyFill="1" applyBorder="1" applyAlignment="1">
      <alignment horizontal="center" vertical="center" wrapText="1"/>
    </xf>
    <xf numFmtId="0" fontId="8" fillId="4" borderId="27" xfId="0" applyFont="1" applyFill="1" applyBorder="1" applyAlignment="1">
      <alignment vertical="center" wrapText="1"/>
    </xf>
    <xf numFmtId="9" fontId="8" fillId="4" borderId="27" xfId="0" applyNumberFormat="1" applyFont="1" applyFill="1" applyBorder="1" applyAlignment="1">
      <alignment horizontal="center" vertical="center" wrapText="1"/>
    </xf>
    <xf numFmtId="9" fontId="8" fillId="21" borderId="27" xfId="1" applyFont="1" applyFill="1" applyBorder="1" applyAlignment="1" applyProtection="1">
      <alignment horizontal="center" vertical="center" wrapText="1"/>
    </xf>
    <xf numFmtId="9" fontId="8" fillId="5" borderId="27" xfId="1" applyFont="1" applyFill="1" applyBorder="1" applyAlignment="1" applyProtection="1">
      <alignment horizontal="center" vertical="center" wrapText="1"/>
    </xf>
    <xf numFmtId="164" fontId="8" fillId="4" borderId="27" xfId="3" applyNumberFormat="1" applyFont="1" applyFill="1" applyBorder="1" applyAlignment="1" applyProtection="1">
      <alignment horizontal="center" vertical="center" wrapText="1"/>
    </xf>
    <xf numFmtId="0" fontId="8" fillId="0" borderId="70" xfId="0"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22" fillId="0" borderId="69" xfId="0" applyFont="1" applyBorder="1" applyAlignment="1">
      <alignment horizontal="center" vertical="center" wrapText="1"/>
    </xf>
    <xf numFmtId="0" fontId="8" fillId="0" borderId="69" xfId="0" applyFont="1" applyBorder="1" applyAlignment="1">
      <alignment vertical="center" wrapText="1"/>
    </xf>
    <xf numFmtId="9" fontId="8" fillId="0" borderId="69" xfId="0" applyNumberFormat="1" applyFont="1" applyBorder="1" applyAlignment="1">
      <alignment horizontal="center" vertical="center" wrapText="1"/>
    </xf>
    <xf numFmtId="9" fontId="23" fillId="5" borderId="69" xfId="3" applyFont="1" applyFill="1" applyBorder="1" applyAlignment="1" applyProtection="1">
      <alignment horizontal="center" vertical="center" wrapText="1"/>
    </xf>
    <xf numFmtId="9" fontId="8" fillId="5" borderId="69" xfId="0" applyNumberFormat="1" applyFont="1" applyFill="1" applyBorder="1" applyAlignment="1">
      <alignment horizontal="center" vertical="center" wrapText="1"/>
    </xf>
    <xf numFmtId="0" fontId="8" fillId="0" borderId="69" xfId="0" applyFont="1" applyBorder="1" applyAlignment="1">
      <alignment horizontal="center" vertical="center"/>
    </xf>
    <xf numFmtId="0" fontId="8" fillId="15" borderId="30" xfId="0" applyFont="1" applyFill="1" applyBorder="1" applyAlignment="1">
      <alignment vertical="center" wrapText="1"/>
    </xf>
    <xf numFmtId="0" fontId="8" fillId="16" borderId="30" xfId="0" applyFont="1" applyFill="1" applyBorder="1" applyAlignment="1">
      <alignment horizontal="center" vertical="center" wrapText="1"/>
    </xf>
    <xf numFmtId="165" fontId="23" fillId="19" borderId="30" xfId="3" applyNumberFormat="1" applyFont="1" applyFill="1" applyBorder="1" applyAlignment="1" applyProtection="1">
      <alignment horizontal="center" vertical="center" wrapText="1"/>
    </xf>
    <xf numFmtId="0" fontId="8" fillId="16" borderId="56" xfId="0" applyFont="1" applyFill="1" applyBorder="1" applyAlignment="1">
      <alignment horizontal="center" vertical="center" wrapText="1"/>
    </xf>
    <xf numFmtId="0" fontId="8" fillId="16" borderId="29" xfId="0" applyFont="1" applyFill="1" applyBorder="1" applyAlignment="1">
      <alignment horizontal="center" vertical="center" wrapText="1"/>
    </xf>
    <xf numFmtId="165" fontId="23" fillId="19" borderId="29" xfId="3" applyNumberFormat="1" applyFont="1" applyFill="1" applyBorder="1" applyAlignment="1" applyProtection="1">
      <alignment horizontal="center" vertical="center" wrapText="1"/>
    </xf>
    <xf numFmtId="0" fontId="22" fillId="19" borderId="29"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22" fillId="19" borderId="33"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57" xfId="0" applyFont="1" applyBorder="1" applyAlignment="1">
      <alignment horizontal="center" vertical="center" wrapText="1"/>
    </xf>
    <xf numFmtId="0" fontId="22" fillId="0" borderId="57" xfId="0" applyFont="1" applyBorder="1" applyAlignment="1">
      <alignment horizontal="center" vertical="center" wrapText="1"/>
    </xf>
    <xf numFmtId="0" fontId="8" fillId="0" borderId="57" xfId="0" applyFont="1" applyBorder="1" applyAlignment="1">
      <alignment vertical="center" wrapText="1"/>
    </xf>
    <xf numFmtId="9" fontId="8" fillId="0" borderId="57" xfId="0" applyNumberFormat="1" applyFont="1" applyBorder="1" applyAlignment="1">
      <alignment horizontal="center" vertical="center" wrapText="1"/>
    </xf>
    <xf numFmtId="0" fontId="8" fillId="5" borderId="57" xfId="0" applyFont="1" applyFill="1" applyBorder="1" applyAlignment="1">
      <alignment horizontal="center" vertical="center" wrapText="1"/>
    </xf>
    <xf numFmtId="0" fontId="8" fillId="0" borderId="57" xfId="0" applyFont="1" applyBorder="1" applyAlignment="1">
      <alignment horizontal="center" vertical="center"/>
    </xf>
    <xf numFmtId="0" fontId="8" fillId="5" borderId="27" xfId="0" applyFont="1" applyFill="1" applyBorder="1" applyAlignment="1">
      <alignment horizontal="center" vertical="center" wrapText="1"/>
    </xf>
    <xf numFmtId="0" fontId="23" fillId="5" borderId="27" xfId="3" applyNumberFormat="1" applyFont="1" applyFill="1" applyBorder="1" applyAlignment="1" applyProtection="1">
      <alignment horizontal="center" vertical="center" wrapText="1"/>
    </xf>
    <xf numFmtId="0" fontId="8" fillId="5" borderId="27" xfId="3" applyNumberFormat="1" applyFont="1" applyFill="1" applyBorder="1" applyAlignment="1" applyProtection="1">
      <alignment horizontal="center" vertical="center" wrapText="1"/>
    </xf>
    <xf numFmtId="0" fontId="23" fillId="0" borderId="27" xfId="3" applyNumberFormat="1" applyFont="1" applyFill="1" applyBorder="1" applyAlignment="1" applyProtection="1">
      <alignment horizontal="center" vertical="center" wrapText="1"/>
    </xf>
    <xf numFmtId="0" fontId="8" fillId="0" borderId="27" xfId="3" applyNumberFormat="1" applyFont="1" applyFill="1" applyBorder="1" applyAlignment="1" applyProtection="1">
      <alignment horizontal="center" vertical="center" wrapText="1"/>
    </xf>
    <xf numFmtId="9" fontId="8" fillId="5" borderId="27" xfId="3" applyFont="1" applyFill="1" applyBorder="1" applyAlignment="1" applyProtection="1">
      <alignment horizontal="center" vertical="center" wrapText="1"/>
    </xf>
    <xf numFmtId="9" fontId="8" fillId="5" borderId="69" xfId="3" applyFont="1" applyFill="1" applyBorder="1" applyAlignment="1" applyProtection="1">
      <alignment horizontal="center" vertical="center" wrapText="1"/>
    </xf>
    <xf numFmtId="0" fontId="23" fillId="15" borderId="30" xfId="0" applyFont="1" applyFill="1" applyBorder="1" applyAlignment="1">
      <alignment horizontal="center" vertical="center" wrapText="1"/>
    </xf>
    <xf numFmtId="9" fontId="8" fillId="16" borderId="29" xfId="3" applyFont="1" applyFill="1" applyBorder="1" applyAlignment="1" applyProtection="1">
      <alignment horizontal="center" vertical="center" wrapText="1"/>
    </xf>
    <xf numFmtId="9" fontId="8" fillId="15" borderId="29" xfId="4" applyFont="1" applyFill="1" applyBorder="1" applyAlignment="1" applyProtection="1">
      <alignment horizontal="center" vertical="center" wrapText="1"/>
    </xf>
    <xf numFmtId="0" fontId="23" fillId="15" borderId="33" xfId="0" applyFont="1" applyFill="1" applyBorder="1" applyAlignment="1">
      <alignment horizontal="center" vertical="center" wrapText="1"/>
    </xf>
    <xf numFmtId="9" fontId="8" fillId="21" borderId="37" xfId="4" applyFont="1" applyFill="1" applyBorder="1" applyAlignment="1" applyProtection="1">
      <alignment horizontal="center" vertical="center" wrapText="1"/>
    </xf>
    <xf numFmtId="9" fontId="8" fillId="21" borderId="37" xfId="3" applyFont="1" applyFill="1" applyBorder="1" applyAlignment="1" applyProtection="1">
      <alignment horizontal="center" vertical="center" wrapText="1"/>
    </xf>
    <xf numFmtId="9" fontId="8" fillId="21" borderId="33" xfId="3" applyFont="1" applyFill="1" applyBorder="1" applyAlignment="1" applyProtection="1">
      <alignment horizontal="center" vertical="center" wrapText="1"/>
    </xf>
    <xf numFmtId="0" fontId="8" fillId="15" borderId="57" xfId="0" applyFont="1" applyFill="1" applyBorder="1" applyAlignment="1">
      <alignment vertical="center" wrapText="1"/>
    </xf>
    <xf numFmtId="9" fontId="8" fillId="16" borderId="57" xfId="3" applyFont="1" applyFill="1" applyBorder="1" applyAlignment="1" applyProtection="1">
      <alignment horizontal="center" vertical="center" wrapText="1"/>
    </xf>
    <xf numFmtId="0" fontId="8" fillId="15" borderId="27" xfId="0" applyFont="1" applyFill="1" applyBorder="1" applyAlignment="1">
      <alignment vertical="center" wrapText="1"/>
    </xf>
    <xf numFmtId="9" fontId="22" fillId="15" borderId="27" xfId="0" applyNumberFormat="1" applyFont="1" applyFill="1" applyBorder="1" applyAlignment="1">
      <alignment horizontal="center" vertical="center" wrapText="1"/>
    </xf>
    <xf numFmtId="9" fontId="8" fillId="16" borderId="27" xfId="3" applyFont="1" applyFill="1" applyBorder="1" applyAlignment="1" applyProtection="1">
      <alignment horizontal="center" vertical="center" wrapText="1"/>
    </xf>
    <xf numFmtId="0" fontId="8" fillId="15" borderId="68" xfId="0" applyFont="1" applyFill="1" applyBorder="1" applyAlignment="1">
      <alignment horizontal="center" vertical="center" wrapText="1"/>
    </xf>
    <xf numFmtId="0" fontId="8" fillId="15" borderId="69" xfId="0" applyFont="1" applyFill="1" applyBorder="1" applyAlignment="1">
      <alignment horizontal="center" vertical="center" wrapText="1"/>
    </xf>
    <xf numFmtId="0" fontId="8" fillId="15" borderId="69" xfId="0" applyFont="1" applyFill="1" applyBorder="1" applyAlignment="1">
      <alignment vertical="center" wrapText="1"/>
    </xf>
    <xf numFmtId="9" fontId="8" fillId="15" borderId="69" xfId="0" applyNumberFormat="1" applyFont="1" applyFill="1" applyBorder="1" applyAlignment="1">
      <alignment horizontal="center" vertical="center" wrapText="1"/>
    </xf>
    <xf numFmtId="9" fontId="8" fillId="16" borderId="69" xfId="3" applyFont="1" applyFill="1" applyBorder="1" applyAlignment="1" applyProtection="1">
      <alignment horizontal="center" vertical="center" wrapText="1"/>
    </xf>
    <xf numFmtId="0" fontId="8" fillId="15" borderId="69"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30" xfId="0" applyFont="1" applyFill="1" applyBorder="1" applyAlignment="1">
      <alignment horizontal="center" vertical="center" wrapText="1"/>
    </xf>
    <xf numFmtId="0" fontId="0" fillId="4" borderId="30" xfId="0" applyFill="1" applyBorder="1" applyAlignment="1">
      <alignment horizontal="center" vertical="center" wrapText="1"/>
    </xf>
    <xf numFmtId="9" fontId="9" fillId="4" borderId="30" xfId="0" applyNumberFormat="1" applyFont="1" applyFill="1" applyBorder="1" applyAlignment="1">
      <alignment horizontal="center" vertical="center" wrapText="1"/>
    </xf>
    <xf numFmtId="9" fontId="0" fillId="21" borderId="30" xfId="3" applyFont="1" applyFill="1" applyBorder="1" applyAlignment="1" applyProtection="1">
      <alignment horizontal="center" vertical="center" wrapText="1"/>
    </xf>
    <xf numFmtId="0" fontId="8" fillId="4" borderId="30" xfId="0" applyFont="1" applyFill="1" applyBorder="1" applyAlignment="1">
      <alignment horizontal="center" vertical="center"/>
    </xf>
    <xf numFmtId="0" fontId="0" fillId="4" borderId="29" xfId="0" applyFill="1" applyBorder="1" applyAlignment="1">
      <alignment horizontal="center" vertical="center" wrapText="1"/>
    </xf>
    <xf numFmtId="9" fontId="9" fillId="4" borderId="29" xfId="0" applyNumberFormat="1" applyFont="1" applyFill="1" applyBorder="1" applyAlignment="1">
      <alignment horizontal="center" vertical="center" wrapText="1"/>
    </xf>
    <xf numFmtId="9" fontId="0" fillId="21" borderId="29" xfId="3" applyFont="1" applyFill="1" applyBorder="1" applyAlignment="1" applyProtection="1">
      <alignment horizontal="center" vertical="center" wrapText="1"/>
    </xf>
    <xf numFmtId="9" fontId="10" fillId="21" borderId="29" xfId="3" applyFont="1" applyFill="1" applyBorder="1" applyAlignment="1" applyProtection="1">
      <alignment horizontal="center" vertical="center" wrapText="1"/>
    </xf>
    <xf numFmtId="9" fontId="13" fillId="24" borderId="29" xfId="0" applyNumberFormat="1" applyFont="1" applyFill="1" applyBorder="1" applyAlignment="1">
      <alignment horizontal="center" vertical="center" wrapText="1"/>
    </xf>
    <xf numFmtId="9" fontId="9" fillId="21" borderId="29" xfId="3" applyFont="1" applyFill="1" applyBorder="1" applyAlignment="1" applyProtection="1">
      <alignment horizontal="center" vertical="center" wrapText="1"/>
    </xf>
    <xf numFmtId="0" fontId="8" fillId="4" borderId="70" xfId="0" applyFont="1" applyFill="1" applyBorder="1" applyAlignment="1">
      <alignment horizontal="center" vertical="center"/>
    </xf>
    <xf numFmtId="0" fontId="0" fillId="4" borderId="35" xfId="0" applyFill="1" applyBorder="1" applyAlignment="1">
      <alignment horizontal="center" vertical="center" wrapText="1"/>
    </xf>
    <xf numFmtId="9" fontId="9" fillId="4" borderId="35" xfId="0" applyNumberFormat="1" applyFont="1" applyFill="1" applyBorder="1" applyAlignment="1">
      <alignment horizontal="center" vertical="center" wrapText="1"/>
    </xf>
    <xf numFmtId="9" fontId="10" fillId="21" borderId="35" xfId="3" applyFont="1" applyFill="1" applyBorder="1" applyAlignment="1" applyProtection="1">
      <alignment horizontal="center" vertical="center" wrapText="1"/>
    </xf>
    <xf numFmtId="9" fontId="0" fillId="21" borderId="35" xfId="3" applyFont="1" applyFill="1" applyBorder="1" applyAlignment="1" applyProtection="1">
      <alignment horizontal="center" vertical="center" wrapText="1"/>
    </xf>
    <xf numFmtId="9" fontId="13" fillId="24" borderId="33" xfId="0" applyNumberFormat="1" applyFont="1" applyFill="1" applyBorder="1" applyAlignment="1">
      <alignment horizontal="center" vertical="center" wrapText="1"/>
    </xf>
    <xf numFmtId="9" fontId="9" fillId="21" borderId="33" xfId="3" applyFont="1" applyFill="1" applyBorder="1" applyAlignment="1" applyProtection="1">
      <alignment horizontal="center" vertical="center" wrapText="1"/>
    </xf>
    <xf numFmtId="9" fontId="8" fillId="15" borderId="30" xfId="1" applyFont="1" applyFill="1" applyBorder="1" applyAlignment="1" applyProtection="1">
      <alignment horizontal="center" vertical="center"/>
    </xf>
    <xf numFmtId="0" fontId="22" fillId="15" borderId="30" xfId="0" applyFont="1" applyFill="1" applyBorder="1" applyAlignment="1">
      <alignment horizontal="center" vertical="center"/>
    </xf>
    <xf numFmtId="0" fontId="22" fillId="4" borderId="26" xfId="0" applyFont="1" applyFill="1" applyBorder="1" applyAlignment="1">
      <alignment horizontal="center" vertical="center" wrapText="1"/>
    </xf>
    <xf numFmtId="165" fontId="22" fillId="15" borderId="29" xfId="0" applyNumberFormat="1" applyFont="1" applyFill="1" applyBorder="1" applyAlignment="1">
      <alignment horizontal="center" vertical="center" wrapText="1"/>
    </xf>
    <xf numFmtId="0" fontId="23" fillId="4" borderId="26" xfId="0" applyFont="1" applyFill="1" applyBorder="1" applyAlignment="1">
      <alignment horizontal="center" vertical="center" wrapText="1"/>
    </xf>
    <xf numFmtId="9" fontId="22" fillId="4" borderId="26" xfId="0" applyNumberFormat="1" applyFont="1" applyFill="1" applyBorder="1" applyAlignment="1">
      <alignment horizontal="center" vertical="center" wrapText="1"/>
    </xf>
    <xf numFmtId="9" fontId="22" fillId="4" borderId="26" xfId="0" applyNumberFormat="1" applyFont="1" applyFill="1" applyBorder="1" applyAlignment="1">
      <alignment horizontal="center" vertical="center"/>
    </xf>
    <xf numFmtId="9" fontId="8" fillId="15" borderId="35" xfId="1" applyFont="1" applyFill="1" applyBorder="1" applyAlignment="1" applyProtection="1">
      <alignment horizontal="center" vertical="center"/>
    </xf>
    <xf numFmtId="9" fontId="22" fillId="15" borderId="35" xfId="0" applyNumberFormat="1" applyFont="1" applyFill="1" applyBorder="1" applyAlignment="1">
      <alignment horizontal="center" vertical="center" wrapText="1"/>
    </xf>
    <xf numFmtId="9" fontId="22" fillId="15" borderId="35" xfId="0" applyNumberFormat="1" applyFont="1" applyFill="1" applyBorder="1" applyAlignment="1">
      <alignment horizontal="center" vertical="center"/>
    </xf>
    <xf numFmtId="0" fontId="8" fillId="15" borderId="36" xfId="0" applyFont="1" applyFill="1" applyBorder="1" applyAlignment="1">
      <alignment horizontal="center" vertical="center"/>
    </xf>
    <xf numFmtId="0" fontId="8" fillId="4" borderId="30" xfId="0" applyFont="1" applyFill="1" applyBorder="1" applyAlignment="1">
      <alignment vertical="center" wrapText="1"/>
    </xf>
    <xf numFmtId="9" fontId="8" fillId="4" borderId="30" xfId="1" applyFont="1" applyFill="1" applyBorder="1" applyAlignment="1" applyProtection="1">
      <alignment horizontal="center" vertical="center"/>
    </xf>
    <xf numFmtId="0" fontId="8" fillId="21" borderId="30" xfId="0" applyFont="1" applyFill="1" applyBorder="1" applyAlignment="1">
      <alignment horizontal="center" vertical="center" wrapText="1"/>
    </xf>
    <xf numFmtId="0" fontId="8" fillId="4" borderId="30" xfId="1" applyNumberFormat="1" applyFont="1" applyFill="1" applyBorder="1" applyAlignment="1" applyProtection="1">
      <alignment horizontal="center" vertical="center"/>
    </xf>
    <xf numFmtId="0" fontId="22" fillId="24" borderId="30" xfId="0" applyFont="1" applyFill="1" applyBorder="1" applyAlignment="1">
      <alignment horizontal="center" vertical="center" wrapText="1"/>
    </xf>
    <xf numFmtId="0" fontId="8" fillId="4" borderId="31" xfId="0" applyFont="1" applyFill="1" applyBorder="1" applyAlignment="1">
      <alignment horizontal="center" vertical="center"/>
    </xf>
    <xf numFmtId="0" fontId="8" fillId="4" borderId="29" xfId="0" applyFont="1" applyFill="1" applyBorder="1" applyAlignment="1">
      <alignment vertical="center" wrapText="1"/>
    </xf>
    <xf numFmtId="9" fontId="8" fillId="4" borderId="29" xfId="1" applyFont="1" applyFill="1" applyBorder="1" applyAlignment="1" applyProtection="1">
      <alignment horizontal="center" vertical="center"/>
    </xf>
    <xf numFmtId="9" fontId="23" fillId="24" borderId="29" xfId="3" applyFont="1" applyFill="1" applyBorder="1" applyAlignment="1" applyProtection="1">
      <alignment horizontal="center" vertical="center" wrapText="1"/>
    </xf>
    <xf numFmtId="0" fontId="8" fillId="4" borderId="32" xfId="0" applyFont="1" applyFill="1" applyBorder="1" applyAlignment="1">
      <alignment horizontal="center" vertical="center"/>
    </xf>
    <xf numFmtId="9" fontId="8" fillId="19" borderId="56" xfId="3" applyFont="1" applyFill="1" applyBorder="1" applyAlignment="1" applyProtection="1">
      <alignment horizontal="center" vertical="center" wrapText="1"/>
    </xf>
    <xf numFmtId="9" fontId="23" fillId="24" borderId="32" xfId="3" applyFont="1" applyFill="1" applyBorder="1" applyAlignment="1" applyProtection="1">
      <alignment horizontal="center" vertical="center" wrapText="1"/>
    </xf>
    <xf numFmtId="9" fontId="8" fillId="21" borderId="29" xfId="0" applyNumberFormat="1" applyFont="1" applyFill="1" applyBorder="1" applyAlignment="1">
      <alignment horizontal="center" vertical="center" wrapText="1"/>
    </xf>
    <xf numFmtId="9" fontId="8" fillId="21" borderId="33" xfId="0" applyNumberFormat="1" applyFont="1" applyFill="1" applyBorder="1" applyAlignment="1">
      <alignment horizontal="center" vertical="center" wrapText="1"/>
    </xf>
    <xf numFmtId="9" fontId="23" fillId="24" borderId="33" xfId="3" applyFont="1" applyFill="1" applyBorder="1" applyAlignment="1" applyProtection="1">
      <alignment horizontal="center" vertical="center" wrapText="1"/>
    </xf>
    <xf numFmtId="0" fontId="8" fillId="4" borderId="34" xfId="0" applyFont="1" applyFill="1" applyBorder="1" applyAlignment="1">
      <alignment horizontal="center" vertical="center"/>
    </xf>
    <xf numFmtId="9" fontId="8" fillId="19" borderId="64" xfId="0" applyNumberFormat="1" applyFont="1" applyFill="1" applyBorder="1" applyAlignment="1">
      <alignment horizontal="center" vertical="center" wrapText="1"/>
    </xf>
    <xf numFmtId="9" fontId="8" fillId="16" borderId="59" xfId="0" applyNumberFormat="1" applyFont="1" applyFill="1" applyBorder="1" applyAlignment="1">
      <alignment horizontal="center" vertical="center" wrapText="1"/>
    </xf>
    <xf numFmtId="9" fontId="24" fillId="4" borderId="37" xfId="0" applyNumberFormat="1" applyFont="1" applyFill="1" applyBorder="1" applyAlignment="1">
      <alignment horizontal="center" vertical="center" wrapText="1"/>
    </xf>
    <xf numFmtId="9" fontId="24" fillId="4" borderId="29" xfId="0" applyNumberFormat="1" applyFont="1" applyFill="1" applyBorder="1" applyAlignment="1">
      <alignment horizontal="center" vertical="center" wrapText="1"/>
    </xf>
    <xf numFmtId="0" fontId="8" fillId="21" borderId="27" xfId="0" applyFont="1" applyFill="1" applyBorder="1" applyAlignment="1">
      <alignment horizontal="center" vertical="center" wrapText="1"/>
    </xf>
    <xf numFmtId="9" fontId="24" fillId="4" borderId="35" xfId="0" applyNumberFormat="1" applyFont="1" applyFill="1" applyBorder="1" applyAlignment="1">
      <alignment horizontal="center" vertical="center" wrapText="1"/>
    </xf>
    <xf numFmtId="9" fontId="24" fillId="15" borderId="30" xfId="0" applyNumberFormat="1" applyFont="1" applyFill="1" applyBorder="1" applyAlignment="1">
      <alignment horizontal="center" vertical="center" wrapText="1"/>
    </xf>
    <xf numFmtId="9" fontId="24" fillId="15" borderId="33" xfId="0" applyNumberFormat="1" applyFont="1" applyFill="1" applyBorder="1" applyAlignment="1">
      <alignment horizontal="center" vertical="center" wrapText="1"/>
    </xf>
    <xf numFmtId="1" fontId="24" fillId="4" borderId="37" xfId="0" applyNumberFormat="1" applyFont="1" applyFill="1" applyBorder="1" applyAlignment="1">
      <alignment horizontal="center" vertical="center" wrapText="1"/>
    </xf>
    <xf numFmtId="9" fontId="24" fillId="4" borderId="33" xfId="0" applyNumberFormat="1" applyFont="1" applyFill="1" applyBorder="1" applyAlignment="1">
      <alignment horizontal="center" vertical="center" wrapText="1"/>
    </xf>
    <xf numFmtId="1" fontId="24" fillId="15" borderId="30" xfId="0" applyNumberFormat="1" applyFont="1" applyFill="1" applyBorder="1" applyAlignment="1">
      <alignment horizontal="center" vertical="center" wrapText="1"/>
    </xf>
    <xf numFmtId="1" fontId="24" fillId="4" borderId="35" xfId="0" applyNumberFormat="1" applyFont="1" applyFill="1" applyBorder="1" applyAlignment="1">
      <alignment horizontal="center" vertical="center" wrapText="1"/>
    </xf>
    <xf numFmtId="9" fontId="24" fillId="15" borderId="35" xfId="0" applyNumberFormat="1" applyFont="1" applyFill="1" applyBorder="1" applyAlignment="1">
      <alignment horizontal="center" vertical="center" wrapText="1"/>
    </xf>
    <xf numFmtId="9" fontId="24" fillId="15" borderId="37" xfId="0" applyNumberFormat="1" applyFont="1" applyFill="1" applyBorder="1" applyAlignment="1">
      <alignment horizontal="center" vertical="center" wrapText="1"/>
    </xf>
    <xf numFmtId="9" fontId="24" fillId="4" borderId="30" xfId="0" applyNumberFormat="1" applyFont="1" applyFill="1" applyBorder="1" applyAlignment="1">
      <alignment horizontal="center" vertical="center" wrapText="1"/>
    </xf>
    <xf numFmtId="1" fontId="24" fillId="15" borderId="37" xfId="0" applyNumberFormat="1" applyFont="1" applyFill="1" applyBorder="1" applyAlignment="1">
      <alignment horizontal="center" vertical="center" wrapText="1"/>
    </xf>
    <xf numFmtId="1" fontId="24" fillId="15" borderId="35" xfId="0" applyNumberFormat="1" applyFont="1" applyFill="1" applyBorder="1" applyAlignment="1">
      <alignment horizontal="center" vertical="center" wrapText="1"/>
    </xf>
    <xf numFmtId="9" fontId="24" fillId="6" borderId="30" xfId="0" applyNumberFormat="1" applyFont="1" applyFill="1" applyBorder="1" applyAlignment="1">
      <alignment horizontal="center" vertical="center" wrapText="1"/>
    </xf>
    <xf numFmtId="9" fontId="24" fillId="6" borderId="29" xfId="0" applyNumberFormat="1" applyFont="1" applyFill="1" applyBorder="1" applyAlignment="1">
      <alignment horizontal="center" vertical="center" wrapText="1"/>
    </xf>
    <xf numFmtId="9" fontId="24" fillId="6" borderId="35" xfId="0" applyNumberFormat="1" applyFont="1" applyFill="1" applyBorder="1" applyAlignment="1">
      <alignment horizontal="center" vertical="center" wrapText="1"/>
    </xf>
    <xf numFmtId="1" fontId="24" fillId="6" borderId="30" xfId="0" applyNumberFormat="1" applyFont="1" applyFill="1" applyBorder="1" applyAlignment="1">
      <alignment horizontal="center" vertical="center" wrapText="1"/>
    </xf>
    <xf numFmtId="1" fontId="24" fillId="6" borderId="29" xfId="0" applyNumberFormat="1" applyFont="1" applyFill="1" applyBorder="1" applyAlignment="1">
      <alignment horizontal="center" vertical="center" wrapText="1"/>
    </xf>
    <xf numFmtId="1" fontId="24" fillId="15" borderId="33" xfId="0" applyNumberFormat="1" applyFont="1" applyFill="1" applyBorder="1" applyAlignment="1">
      <alignment horizontal="center" vertical="center" wrapText="1"/>
    </xf>
    <xf numFmtId="1" fontId="24" fillId="6" borderId="37" xfId="0" applyNumberFormat="1" applyFont="1" applyFill="1" applyBorder="1" applyAlignment="1">
      <alignment horizontal="center" vertical="center" wrapText="1"/>
    </xf>
    <xf numFmtId="1" fontId="24" fillId="4" borderId="29" xfId="1" applyNumberFormat="1" applyFont="1" applyFill="1" applyBorder="1" applyAlignment="1" applyProtection="1">
      <alignment horizontal="center" vertical="center" wrapText="1"/>
    </xf>
    <xf numFmtId="9" fontId="8" fillId="4" borderId="29" xfId="0" applyNumberFormat="1" applyFont="1" applyFill="1" applyBorder="1" applyAlignment="1" applyProtection="1">
      <alignment horizontal="center" vertical="center"/>
      <protection locked="0"/>
    </xf>
    <xf numFmtId="9" fontId="22" fillId="25" borderId="84" xfId="0" applyNumberFormat="1" applyFont="1" applyFill="1" applyBorder="1" applyAlignment="1" applyProtection="1">
      <alignment horizontal="center" vertical="center"/>
      <protection locked="0"/>
    </xf>
    <xf numFmtId="0" fontId="22" fillId="25" borderId="57" xfId="0" applyFont="1" applyFill="1" applyBorder="1" applyAlignment="1" applyProtection="1">
      <alignment horizontal="center" vertical="center"/>
      <protection locked="0"/>
    </xf>
    <xf numFmtId="9" fontId="22" fillId="25" borderId="85" xfId="0" applyNumberFormat="1" applyFont="1" applyFill="1" applyBorder="1" applyAlignment="1" applyProtection="1">
      <alignment horizontal="center" vertical="center"/>
      <protection locked="0"/>
    </xf>
    <xf numFmtId="9" fontId="8" fillId="15" borderId="30" xfId="0" applyNumberFormat="1" applyFont="1" applyFill="1" applyBorder="1" applyAlignment="1" applyProtection="1">
      <alignment horizontal="center" vertical="center"/>
      <protection locked="0"/>
    </xf>
    <xf numFmtId="9" fontId="8" fillId="15" borderId="29" xfId="0" applyNumberFormat="1" applyFont="1" applyFill="1" applyBorder="1" applyAlignment="1" applyProtection="1">
      <alignment horizontal="center" vertical="center"/>
      <protection locked="0"/>
    </xf>
    <xf numFmtId="9" fontId="8" fillId="4" borderId="30" xfId="0" applyNumberFormat="1" applyFont="1" applyFill="1" applyBorder="1" applyAlignment="1" applyProtection="1">
      <alignment horizontal="center" vertical="center"/>
      <protection locked="0"/>
    </xf>
    <xf numFmtId="9" fontId="8" fillId="0" borderId="41" xfId="0" applyNumberFormat="1" applyFont="1" applyBorder="1" applyAlignment="1" applyProtection="1">
      <alignment horizontal="center" vertical="center"/>
      <protection locked="0"/>
    </xf>
    <xf numFmtId="9" fontId="23" fillId="15" borderId="29" xfId="0" applyNumberFormat="1" applyFont="1" applyFill="1" applyBorder="1" applyAlignment="1" applyProtection="1">
      <alignment horizontal="center" vertical="center" wrapText="1"/>
      <protection locked="0"/>
    </xf>
    <xf numFmtId="9" fontId="22" fillId="15" borderId="29" xfId="0" applyNumberFormat="1" applyFont="1" applyFill="1" applyBorder="1" applyAlignment="1" applyProtection="1">
      <alignment horizontal="center" vertical="center" wrapText="1"/>
      <protection locked="0"/>
    </xf>
    <xf numFmtId="9" fontId="8" fillId="4" borderId="44" xfId="0" applyNumberFormat="1" applyFont="1" applyFill="1" applyBorder="1" applyAlignment="1" applyProtection="1">
      <alignment horizontal="center" vertical="center"/>
      <protection locked="0"/>
    </xf>
    <xf numFmtId="9" fontId="8" fillId="4" borderId="37" xfId="0" applyNumberFormat="1" applyFont="1" applyFill="1" applyBorder="1" applyAlignment="1" applyProtection="1">
      <alignment horizontal="center" vertical="center"/>
      <protection locked="0"/>
    </xf>
    <xf numFmtId="0" fontId="22" fillId="25" borderId="66" xfId="0" applyFont="1" applyFill="1" applyBorder="1" applyAlignment="1" applyProtection="1">
      <alignment horizontal="center" vertical="center"/>
      <protection locked="0"/>
    </xf>
    <xf numFmtId="0" fontId="22" fillId="25" borderId="86" xfId="0" applyFont="1" applyFill="1" applyBorder="1" applyAlignment="1" applyProtection="1">
      <alignment horizontal="center" vertical="center"/>
      <protection locked="0"/>
    </xf>
    <xf numFmtId="9" fontId="8" fillId="4" borderId="33" xfId="0" applyNumberFormat="1" applyFont="1" applyFill="1" applyBorder="1" applyAlignment="1" applyProtection="1">
      <alignment horizontal="center" vertical="center"/>
      <protection locked="0"/>
    </xf>
    <xf numFmtId="9" fontId="8" fillId="4" borderId="41" xfId="0" applyNumberFormat="1" applyFont="1" applyFill="1" applyBorder="1" applyAlignment="1" applyProtection="1">
      <alignment horizontal="center" vertical="center"/>
      <protection locked="0"/>
    </xf>
    <xf numFmtId="9" fontId="8" fillId="15" borderId="35" xfId="0" applyNumberFormat="1" applyFont="1" applyFill="1" applyBorder="1" applyAlignment="1" applyProtection="1">
      <alignment horizontal="center" vertical="center"/>
      <protection locked="0"/>
    </xf>
    <xf numFmtId="9" fontId="8" fillId="15" borderId="33" xfId="0" applyNumberFormat="1" applyFont="1" applyFill="1" applyBorder="1" applyAlignment="1" applyProtection="1">
      <alignment horizontal="center" vertical="center"/>
      <protection locked="0"/>
    </xf>
    <xf numFmtId="9" fontId="8" fillId="0" borderId="40" xfId="0" applyNumberFormat="1" applyFont="1" applyBorder="1" applyAlignment="1" applyProtection="1">
      <alignment horizontal="center" vertical="center"/>
      <protection locked="0"/>
    </xf>
    <xf numFmtId="9" fontId="8" fillId="0" borderId="42" xfId="0" applyNumberFormat="1" applyFont="1" applyBorder="1" applyAlignment="1" applyProtection="1">
      <alignment horizontal="center" vertical="center"/>
      <protection locked="0"/>
    </xf>
    <xf numFmtId="10" fontId="8" fillId="4" borderId="35" xfId="0" applyNumberFormat="1" applyFont="1" applyFill="1" applyBorder="1" applyAlignment="1" applyProtection="1">
      <alignment horizontal="center" vertical="center"/>
      <protection locked="0"/>
    </xf>
    <xf numFmtId="9" fontId="8" fillId="15" borderId="41" xfId="0" applyNumberFormat="1" applyFont="1" applyFill="1" applyBorder="1" applyAlignment="1" applyProtection="1">
      <alignment horizontal="center" vertical="center"/>
      <protection locked="0"/>
    </xf>
    <xf numFmtId="9" fontId="8" fillId="15" borderId="43" xfId="0" applyNumberFormat="1" applyFont="1" applyFill="1" applyBorder="1" applyAlignment="1" applyProtection="1">
      <alignment horizontal="center" vertical="center"/>
      <protection locked="0"/>
    </xf>
    <xf numFmtId="9" fontId="8" fillId="4" borderId="42" xfId="0" applyNumberFormat="1" applyFont="1" applyFill="1" applyBorder="1" applyAlignment="1" applyProtection="1">
      <alignment horizontal="center" vertical="center"/>
      <protection locked="0"/>
    </xf>
    <xf numFmtId="0" fontId="40" fillId="15" borderId="29" xfId="0" applyFont="1" applyFill="1" applyBorder="1" applyAlignment="1" applyProtection="1">
      <alignment horizontal="center" vertical="center"/>
      <protection locked="0"/>
    </xf>
    <xf numFmtId="9" fontId="8" fillId="15" borderId="44" xfId="0" applyNumberFormat="1" applyFont="1" applyFill="1" applyBorder="1" applyAlignment="1" applyProtection="1">
      <alignment horizontal="center" vertical="center"/>
      <protection locked="0"/>
    </xf>
    <xf numFmtId="9" fontId="8" fillId="15" borderId="42" xfId="0" applyNumberFormat="1" applyFont="1" applyFill="1" applyBorder="1" applyAlignment="1" applyProtection="1">
      <alignment horizontal="center" vertical="center"/>
      <protection locked="0"/>
    </xf>
    <xf numFmtId="9" fontId="22" fillId="25" borderId="66" xfId="0" applyNumberFormat="1" applyFont="1" applyFill="1" applyBorder="1" applyAlignment="1">
      <alignment horizontal="center" vertical="center"/>
    </xf>
    <xf numFmtId="9" fontId="22" fillId="25" borderId="56" xfId="0" applyNumberFormat="1" applyFont="1" applyFill="1" applyBorder="1" applyAlignment="1">
      <alignment horizontal="center" vertical="center"/>
    </xf>
    <xf numFmtId="9" fontId="22" fillId="25" borderId="68" xfId="0" applyNumberFormat="1" applyFont="1" applyFill="1" applyBorder="1" applyAlignment="1">
      <alignment horizontal="center" vertical="center"/>
    </xf>
    <xf numFmtId="0" fontId="41" fillId="11" borderId="16" xfId="0" applyFont="1" applyFill="1" applyBorder="1" applyAlignment="1" applyProtection="1">
      <alignment horizontal="left" vertical="top" wrapText="1"/>
      <protection locked="0"/>
    </xf>
    <xf numFmtId="0" fontId="0" fillId="0" borderId="10" xfId="0"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9" fontId="0" fillId="0" borderId="87" xfId="0" applyNumberFormat="1" applyBorder="1" applyAlignment="1" applyProtection="1">
      <alignment horizontal="center" vertical="center"/>
      <protection locked="0"/>
    </xf>
    <xf numFmtId="0" fontId="0" fillId="0" borderId="0" xfId="0" applyAlignment="1" applyProtection="1">
      <alignment vertical="top"/>
      <protection locked="0"/>
    </xf>
    <xf numFmtId="0" fontId="8" fillId="0" borderId="25"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10" xfId="0" applyFont="1" applyBorder="1" applyAlignment="1" applyProtection="1">
      <alignment vertical="top" wrapText="1"/>
      <protection locked="0"/>
    </xf>
    <xf numFmtId="0" fontId="8" fillId="0" borderId="10" xfId="0" applyFont="1" applyBorder="1" applyAlignment="1" applyProtection="1">
      <alignment vertical="top"/>
      <protection locked="0"/>
    </xf>
    <xf numFmtId="0" fontId="22" fillId="0" borderId="10" xfId="0" applyFont="1" applyBorder="1" applyAlignment="1" applyProtection="1">
      <alignment vertical="top"/>
      <protection locked="0"/>
    </xf>
    <xf numFmtId="0" fontId="22" fillId="0" borderId="25" xfId="0" applyFont="1" applyBorder="1" applyAlignment="1" applyProtection="1">
      <alignment vertical="top" wrapText="1"/>
      <protection locked="0"/>
    </xf>
    <xf numFmtId="0" fontId="23" fillId="0" borderId="26" xfId="0" applyFont="1" applyBorder="1" applyAlignment="1" applyProtection="1">
      <alignment vertical="top" wrapText="1"/>
      <protection locked="0"/>
    </xf>
    <xf numFmtId="0" fontId="42" fillId="11" borderId="10" xfId="0" applyFont="1" applyFill="1" applyBorder="1" applyAlignment="1" applyProtection="1">
      <alignment horizontal="left" vertical="top" wrapText="1"/>
      <protection locked="0"/>
    </xf>
    <xf numFmtId="0" fontId="23" fillId="11" borderId="10" xfId="0" applyFont="1" applyFill="1" applyBorder="1" applyAlignment="1" applyProtection="1">
      <alignment vertical="top" wrapText="1"/>
      <protection locked="0"/>
    </xf>
    <xf numFmtId="0" fontId="38" fillId="11" borderId="10" xfId="0" applyFont="1" applyFill="1" applyBorder="1" applyAlignment="1" applyProtection="1">
      <alignment vertical="top" wrapText="1"/>
      <protection locked="0"/>
    </xf>
    <xf numFmtId="0" fontId="39" fillId="0" borderId="10" xfId="0" applyFont="1" applyBorder="1" applyAlignment="1" applyProtection="1">
      <alignment vertical="top" wrapText="1"/>
      <protection locked="0"/>
    </xf>
    <xf numFmtId="0" fontId="39" fillId="0" borderId="16" xfId="0" applyFont="1" applyBorder="1" applyAlignment="1" applyProtection="1">
      <alignment vertical="top" wrapText="1"/>
      <protection locked="0"/>
    </xf>
    <xf numFmtId="0" fontId="38" fillId="9" borderId="16" xfId="0" applyFont="1" applyFill="1" applyBorder="1" applyAlignment="1" applyProtection="1">
      <alignment vertical="top" wrapText="1"/>
      <protection locked="0"/>
    </xf>
    <xf numFmtId="0" fontId="38" fillId="0" borderId="16" xfId="0" applyFont="1" applyBorder="1" applyAlignment="1" applyProtection="1">
      <alignment vertical="top" wrapText="1"/>
      <protection locked="0"/>
    </xf>
    <xf numFmtId="0" fontId="22" fillId="0" borderId="10" xfId="0" applyFont="1" applyBorder="1" applyAlignment="1">
      <alignment vertical="top" wrapText="1"/>
    </xf>
    <xf numFmtId="0" fontId="22" fillId="0" borderId="16" xfId="0" applyFont="1" applyBorder="1" applyAlignment="1">
      <alignment vertical="top" wrapText="1"/>
    </xf>
    <xf numFmtId="0" fontId="36" fillId="0" borderId="10" xfId="0" applyFont="1" applyBorder="1" applyAlignment="1" applyProtection="1">
      <alignment vertical="top" wrapText="1"/>
      <protection locked="0"/>
    </xf>
    <xf numFmtId="0" fontId="37" fillId="0" borderId="16" xfId="0" applyFont="1" applyBorder="1" applyAlignment="1" applyProtection="1">
      <alignment vertical="top" wrapText="1"/>
      <protection locked="0"/>
    </xf>
    <xf numFmtId="0" fontId="37" fillId="0" borderId="25"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0" fontId="8" fillId="0" borderId="13" xfId="0" applyFont="1" applyBorder="1" applyAlignment="1" applyProtection="1">
      <alignment vertical="top" wrapText="1"/>
      <protection locked="0"/>
    </xf>
    <xf numFmtId="0" fontId="8" fillId="4" borderId="18" xfId="0" applyFont="1" applyFill="1" applyBorder="1" applyAlignment="1" applyProtection="1">
      <alignment wrapText="1"/>
      <protection locked="0"/>
    </xf>
    <xf numFmtId="0" fontId="8" fillId="12" borderId="18" xfId="0" applyFont="1" applyFill="1" applyBorder="1" applyAlignment="1" applyProtection="1">
      <alignment wrapText="1"/>
      <protection locked="0"/>
    </xf>
    <xf numFmtId="0" fontId="8" fillId="12" borderId="18" xfId="0" applyFont="1" applyFill="1" applyBorder="1" applyProtection="1">
      <protection locked="0"/>
    </xf>
    <xf numFmtId="0" fontId="0" fillId="0" borderId="10" xfId="0" applyBorder="1" applyAlignment="1">
      <alignment horizontal="justify" vertical="top"/>
    </xf>
    <xf numFmtId="0" fontId="23" fillId="9" borderId="10" xfId="0" applyFont="1" applyFill="1" applyBorder="1" applyAlignment="1" applyProtection="1">
      <alignment horizontal="left" vertical="top" wrapText="1"/>
      <protection locked="0"/>
    </xf>
    <xf numFmtId="9" fontId="23" fillId="12" borderId="10" xfId="0" applyNumberFormat="1"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22" fillId="0" borderId="10" xfId="0" applyFont="1" applyBorder="1" applyAlignment="1" applyProtection="1">
      <alignment vertical="top" wrapText="1"/>
      <protection locked="0"/>
    </xf>
    <xf numFmtId="0" fontId="23" fillId="0" borderId="10" xfId="0" applyFont="1" applyBorder="1" applyAlignment="1" applyProtection="1">
      <alignment vertical="top" wrapText="1"/>
      <protection locked="0"/>
    </xf>
    <xf numFmtId="9" fontId="41" fillId="11" borderId="10" xfId="0" applyNumberFormat="1" applyFont="1" applyFill="1" applyBorder="1" applyAlignment="1" applyProtection="1">
      <alignment horizontal="left" vertical="top" wrapText="1"/>
      <protection locked="0"/>
    </xf>
    <xf numFmtId="0" fontId="23" fillId="12" borderId="10" xfId="0" applyFont="1" applyFill="1" applyBorder="1" applyAlignment="1" applyProtection="1">
      <alignment horizontal="center" vertical="center" wrapText="1"/>
      <protection locked="0"/>
    </xf>
    <xf numFmtId="0" fontId="24" fillId="12" borderId="10" xfId="0" applyFont="1" applyFill="1" applyBorder="1" applyAlignment="1" applyProtection="1">
      <alignment horizontal="center" vertical="center" wrapText="1"/>
      <protection locked="0"/>
    </xf>
    <xf numFmtId="0" fontId="39" fillId="7" borderId="10" xfId="0" applyFont="1" applyFill="1" applyBorder="1" applyAlignment="1" applyProtection="1">
      <alignment vertical="top" wrapText="1"/>
      <protection locked="0"/>
    </xf>
    <xf numFmtId="9" fontId="23" fillId="4" borderId="10" xfId="0" applyNumberFormat="1" applyFont="1" applyFill="1" applyBorder="1" applyAlignment="1" applyProtection="1">
      <alignment horizontal="center" vertical="center" wrapText="1"/>
      <protection locked="0"/>
    </xf>
    <xf numFmtId="9" fontId="8" fillId="12" borderId="10" xfId="0" applyNumberFormat="1" applyFont="1" applyFill="1" applyBorder="1" applyAlignment="1" applyProtection="1">
      <alignment horizontal="center" vertical="center" wrapText="1"/>
      <protection locked="0"/>
    </xf>
    <xf numFmtId="0" fontId="23" fillId="26" borderId="10" xfId="0" applyFont="1" applyFill="1" applyBorder="1" applyAlignment="1">
      <alignment horizontal="center" vertical="center" wrapText="1"/>
    </xf>
    <xf numFmtId="0" fontId="36" fillId="0" borderId="10" xfId="0" applyFont="1" applyBorder="1" applyAlignment="1" applyProtection="1">
      <alignment vertical="top"/>
      <protection locked="0"/>
    </xf>
    <xf numFmtId="0" fontId="37" fillId="0" borderId="10" xfId="0" applyFont="1" applyBorder="1" applyAlignment="1" applyProtection="1">
      <alignment vertical="top" wrapText="1"/>
      <protection locked="0"/>
    </xf>
    <xf numFmtId="0" fontId="37" fillId="0" borderId="10" xfId="0" applyFont="1" applyBorder="1" applyAlignment="1" applyProtection="1">
      <alignment vertical="top"/>
      <protection locked="0"/>
    </xf>
    <xf numFmtId="0" fontId="43" fillId="0" borderId="0" xfId="0" applyFont="1"/>
    <xf numFmtId="0" fontId="44" fillId="0" borderId="87" xfId="0" applyFont="1" applyBorder="1" applyAlignment="1">
      <alignment horizontal="left" vertical="center" wrapText="1"/>
    </xf>
    <xf numFmtId="0" fontId="43" fillId="0" borderId="10" xfId="0" applyFont="1" applyBorder="1" applyAlignment="1">
      <alignment horizontal="left" vertical="center" wrapText="1"/>
    </xf>
    <xf numFmtId="0" fontId="43" fillId="0" borderId="17" xfId="0" applyFont="1" applyBorder="1" applyAlignment="1">
      <alignment horizontal="left" vertical="center" wrapText="1"/>
    </xf>
    <xf numFmtId="0" fontId="43" fillId="6" borderId="17" xfId="0" applyFont="1" applyFill="1" applyBorder="1" applyAlignment="1">
      <alignment horizontal="left" vertical="center" wrapText="1"/>
    </xf>
    <xf numFmtId="0" fontId="43" fillId="0" borderId="87" xfId="0" applyFont="1" applyBorder="1" applyAlignment="1">
      <alignment horizontal="left" vertical="center" wrapText="1"/>
    </xf>
    <xf numFmtId="0" fontId="45" fillId="0" borderId="10" xfId="0" applyFont="1" applyBorder="1" applyAlignment="1">
      <alignment horizontal="left" vertical="center" wrapText="1"/>
    </xf>
    <xf numFmtId="0" fontId="43" fillId="0" borderId="88" xfId="0" applyFont="1" applyBorder="1" applyAlignment="1">
      <alignment horizontal="left" vertical="center" wrapText="1"/>
    </xf>
    <xf numFmtId="0" fontId="43" fillId="0" borderId="13" xfId="0" applyFont="1" applyBorder="1" applyAlignment="1">
      <alignment horizontal="left" vertical="center" wrapText="1"/>
    </xf>
    <xf numFmtId="0" fontId="43" fillId="6" borderId="14" xfId="0" applyFont="1" applyFill="1" applyBorder="1" applyAlignment="1">
      <alignment horizontal="left" vertical="center" wrapText="1"/>
    </xf>
    <xf numFmtId="0" fontId="16" fillId="27" borderId="0" xfId="0" applyFont="1" applyFill="1" applyAlignment="1">
      <alignment vertical="center"/>
    </xf>
    <xf numFmtId="0" fontId="8" fillId="0" borderId="0" xfId="0" applyFont="1"/>
    <xf numFmtId="0" fontId="8" fillId="0" borderId="2" xfId="0" applyFont="1" applyBorder="1"/>
    <xf numFmtId="0" fontId="8" fillId="0" borderId="3" xfId="0" applyFont="1" applyBorder="1"/>
    <xf numFmtId="0" fontId="8" fillId="0" borderId="9" xfId="0" applyFont="1" applyBorder="1"/>
    <xf numFmtId="0" fontId="8" fillId="0" borderId="8" xfId="0" applyFont="1" applyBorder="1"/>
    <xf numFmtId="0" fontId="8" fillId="0" borderId="15" xfId="0" applyFont="1" applyBorder="1"/>
    <xf numFmtId="0" fontId="19" fillId="28" borderId="15" xfId="0" applyFont="1" applyFill="1" applyBorder="1" applyAlignment="1" applyProtection="1">
      <alignment horizontal="center" vertical="center" wrapText="1"/>
      <protection locked="0"/>
    </xf>
    <xf numFmtId="0" fontId="20" fillId="30" borderId="95" xfId="0" applyFont="1" applyFill="1" applyBorder="1" applyAlignment="1" applyProtection="1">
      <alignment horizontal="center" vertical="center" wrapText="1"/>
      <protection locked="0"/>
    </xf>
    <xf numFmtId="0" fontId="20" fillId="30" borderId="54" xfId="0" applyFont="1" applyFill="1" applyBorder="1" applyAlignment="1" applyProtection="1">
      <alignment horizontal="center" vertical="center" wrapText="1"/>
      <protection locked="0"/>
    </xf>
    <xf numFmtId="0" fontId="20" fillId="30" borderId="33" xfId="0" applyFont="1" applyFill="1" applyBorder="1" applyAlignment="1" applyProtection="1">
      <alignment horizontal="center" vertical="center" wrapText="1"/>
      <protection locked="0"/>
    </xf>
    <xf numFmtId="0" fontId="20" fillId="31" borderId="33" xfId="0" applyFont="1" applyFill="1" applyBorder="1" applyAlignment="1" applyProtection="1">
      <alignment horizontal="center" vertical="center" wrapText="1"/>
      <protection locked="0"/>
    </xf>
    <xf numFmtId="1" fontId="20" fillId="30" borderId="33" xfId="0" applyNumberFormat="1" applyFont="1" applyFill="1" applyBorder="1" applyAlignment="1" applyProtection="1">
      <alignment horizontal="center" vertical="center" wrapText="1"/>
      <protection locked="0"/>
    </xf>
    <xf numFmtId="0" fontId="20" fillId="30" borderId="55" xfId="0" applyFont="1" applyFill="1" applyBorder="1" applyAlignment="1" applyProtection="1">
      <alignment horizontal="center" vertical="center" wrapText="1"/>
      <protection locked="0"/>
    </xf>
    <xf numFmtId="1" fontId="20" fillId="28" borderId="54" xfId="0" applyNumberFormat="1" applyFont="1" applyFill="1" applyBorder="1" applyAlignment="1" applyProtection="1">
      <alignment horizontal="center" vertical="center" wrapText="1"/>
      <protection locked="0"/>
    </xf>
    <xf numFmtId="1" fontId="20" fillId="28" borderId="33" xfId="0" applyNumberFormat="1" applyFont="1" applyFill="1" applyBorder="1" applyAlignment="1" applyProtection="1">
      <alignment horizontal="center" vertical="center" wrapText="1"/>
      <protection locked="0"/>
    </xf>
    <xf numFmtId="0" fontId="20" fillId="29" borderId="54" xfId="0" applyFont="1" applyFill="1" applyBorder="1" applyAlignment="1" applyProtection="1">
      <alignment horizontal="center" vertical="center" wrapText="1"/>
      <protection locked="0"/>
    </xf>
    <xf numFmtId="0" fontId="20" fillId="29" borderId="33" xfId="0" applyFont="1" applyFill="1" applyBorder="1" applyAlignment="1" applyProtection="1">
      <alignment horizontal="center" vertical="center" wrapText="1"/>
      <protection locked="0"/>
    </xf>
    <xf numFmtId="0" fontId="20" fillId="29" borderId="55" xfId="0" applyFont="1" applyFill="1" applyBorder="1" applyAlignment="1" applyProtection="1">
      <alignment horizontal="center" vertical="center" wrapText="1"/>
      <protection locked="0"/>
    </xf>
    <xf numFmtId="0" fontId="17" fillId="12" borderId="54" xfId="0" applyFont="1" applyFill="1" applyBorder="1" applyAlignment="1" applyProtection="1">
      <alignment horizontal="center" vertical="center" wrapText="1"/>
      <protection locked="0"/>
    </xf>
    <xf numFmtId="0" fontId="17" fillId="12" borderId="55" xfId="0" applyFont="1" applyFill="1" applyBorder="1" applyAlignment="1" applyProtection="1">
      <alignment horizontal="center" vertical="center" wrapText="1"/>
      <protection locked="0"/>
    </xf>
    <xf numFmtId="0" fontId="20" fillId="27" borderId="10" xfId="0" applyFont="1" applyFill="1" applyBorder="1" applyAlignment="1">
      <alignment horizontal="center" vertical="center"/>
    </xf>
    <xf numFmtId="0" fontId="19" fillId="28" borderId="1" xfId="0" applyFont="1" applyFill="1" applyBorder="1" applyAlignment="1" applyProtection="1">
      <alignment vertical="center" wrapText="1"/>
      <protection locked="0"/>
    </xf>
    <xf numFmtId="1" fontId="20" fillId="28" borderId="0" xfId="0" applyNumberFormat="1" applyFont="1" applyFill="1" applyAlignment="1" applyProtection="1">
      <alignment vertical="center" wrapText="1"/>
      <protection locked="0"/>
    </xf>
    <xf numFmtId="1" fontId="20" fillId="28" borderId="18" xfId="0" applyNumberFormat="1" applyFont="1" applyFill="1" applyBorder="1" applyAlignment="1" applyProtection="1">
      <alignment vertical="center" wrapText="1"/>
      <protection locked="0"/>
    </xf>
    <xf numFmtId="0" fontId="8" fillId="16" borderId="29" xfId="0" applyFont="1" applyFill="1" applyBorder="1" applyAlignment="1">
      <alignment horizontal="left" vertical="center" wrapText="1"/>
    </xf>
    <xf numFmtId="0" fontId="8" fillId="4" borderId="57"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69" xfId="0" applyFont="1" applyFill="1" applyBorder="1" applyAlignment="1">
      <alignment horizontal="left" vertical="center" wrapText="1"/>
    </xf>
    <xf numFmtId="0" fontId="8" fillId="4" borderId="33" xfId="0" applyFont="1" applyFill="1" applyBorder="1" applyAlignment="1">
      <alignment horizontal="justify" vertical="center" wrapText="1"/>
    </xf>
    <xf numFmtId="0" fontId="8" fillId="17" borderId="30" xfId="0" applyFont="1" applyFill="1" applyBorder="1" applyAlignment="1">
      <alignment horizontal="justify" vertical="center" wrapText="1"/>
    </xf>
    <xf numFmtId="0" fontId="8" fillId="17" borderId="33" xfId="0" applyFont="1" applyFill="1" applyBorder="1" applyAlignment="1">
      <alignment horizontal="justify" vertical="center" wrapText="1"/>
    </xf>
    <xf numFmtId="0" fontId="8" fillId="15" borderId="35" xfId="0" applyFont="1" applyFill="1" applyBorder="1" applyAlignment="1">
      <alignment horizontal="justify" vertical="center" wrapText="1"/>
    </xf>
    <xf numFmtId="0" fontId="8" fillId="4" borderId="35" xfId="0" applyFont="1" applyFill="1" applyBorder="1" applyAlignment="1">
      <alignment horizontal="justify" vertical="center" wrapText="1"/>
    </xf>
    <xf numFmtId="0" fontId="0" fillId="4" borderId="30" xfId="0" applyFill="1" applyBorder="1" applyAlignment="1">
      <alignment vertical="center" wrapText="1"/>
    </xf>
    <xf numFmtId="0" fontId="0" fillId="4" borderId="29" xfId="0" applyFill="1" applyBorder="1" applyAlignment="1">
      <alignment vertical="center" wrapText="1"/>
    </xf>
    <xf numFmtId="0" fontId="0" fillId="4" borderId="35" xfId="0" applyFill="1" applyBorder="1" applyAlignment="1">
      <alignment vertical="center" wrapText="1"/>
    </xf>
    <xf numFmtId="0" fontId="0" fillId="15" borderId="30" xfId="0" applyFill="1" applyBorder="1" applyAlignment="1">
      <alignment vertical="center" wrapText="1"/>
    </xf>
    <xf numFmtId="0" fontId="0" fillId="15" borderId="29" xfId="0" applyFill="1" applyBorder="1" applyAlignment="1">
      <alignment vertical="center" wrapText="1"/>
    </xf>
    <xf numFmtId="0" fontId="0" fillId="15" borderId="35" xfId="0" applyFill="1" applyBorder="1" applyAlignment="1">
      <alignment vertical="center" wrapText="1"/>
    </xf>
    <xf numFmtId="0" fontId="23" fillId="26" borderId="10" xfId="0" applyFont="1" applyFill="1" applyBorder="1" applyAlignment="1" applyProtection="1">
      <alignment horizontal="center" vertical="center" wrapText="1"/>
      <protection locked="0"/>
    </xf>
    <xf numFmtId="0" fontId="48" fillId="32" borderId="10" xfId="0" applyFont="1" applyFill="1" applyBorder="1" applyAlignment="1">
      <alignment horizontal="center" vertical="center" wrapText="1"/>
    </xf>
    <xf numFmtId="0" fontId="22" fillId="7" borderId="10" xfId="0" applyFont="1" applyFill="1" applyBorder="1" applyAlignment="1">
      <alignment horizontal="center" vertical="center" wrapText="1"/>
    </xf>
    <xf numFmtId="14" fontId="22" fillId="7" borderId="10" xfId="0" applyNumberFormat="1" applyFont="1" applyFill="1" applyBorder="1" applyAlignment="1">
      <alignment horizontal="center" vertical="center" wrapText="1"/>
    </xf>
    <xf numFmtId="0" fontId="8" fillId="0" borderId="10" xfId="0" applyFont="1" applyBorder="1" applyAlignment="1">
      <alignment horizontal="center" vertical="center"/>
    </xf>
    <xf numFmtId="14" fontId="8" fillId="0" borderId="10" xfId="0" applyNumberFormat="1" applyFont="1" applyBorder="1" applyAlignment="1">
      <alignment horizontal="justify" vertical="center"/>
    </xf>
    <xf numFmtId="14" fontId="8" fillId="0" borderId="10" xfId="0" applyNumberFormat="1" applyFont="1" applyBorder="1" applyAlignment="1">
      <alignment horizontal="center" vertical="center"/>
    </xf>
    <xf numFmtId="10" fontId="8" fillId="0" borderId="50" xfId="1" applyNumberFormat="1" applyFont="1" applyBorder="1" applyAlignment="1">
      <alignment horizontal="center" vertical="center"/>
    </xf>
    <xf numFmtId="10" fontId="22" fillId="0" borderId="50" xfId="1" applyNumberFormat="1" applyFont="1" applyBorder="1" applyAlignment="1">
      <alignment horizontal="center" vertical="center"/>
    </xf>
    <xf numFmtId="10" fontId="8" fillId="4" borderId="50" xfId="1" applyNumberFormat="1" applyFont="1" applyFill="1" applyBorder="1" applyAlignment="1">
      <alignment horizontal="center" vertical="center"/>
    </xf>
    <xf numFmtId="10" fontId="8" fillId="0" borderId="50" xfId="1" applyNumberFormat="1" applyFont="1" applyBorder="1" applyAlignment="1">
      <alignment horizontal="center"/>
    </xf>
    <xf numFmtId="0" fontId="16" fillId="27" borderId="10" xfId="0" applyFont="1" applyFill="1" applyBorder="1" applyAlignment="1">
      <alignment horizontal="center" vertical="center"/>
    </xf>
    <xf numFmtId="0" fontId="3" fillId="33" borderId="10" xfId="0" applyFont="1" applyFill="1" applyBorder="1" applyAlignment="1">
      <alignment horizontal="center" vertical="center"/>
    </xf>
    <xf numFmtId="10" fontId="17" fillId="33" borderId="49" xfId="1" applyNumberFormat="1" applyFont="1" applyFill="1" applyBorder="1" applyAlignment="1">
      <alignment horizontal="center" vertical="center"/>
    </xf>
    <xf numFmtId="10" fontId="17" fillId="33" borderId="50" xfId="1" applyNumberFormat="1" applyFont="1" applyFill="1" applyBorder="1" applyAlignment="1">
      <alignment horizontal="center" vertical="center"/>
    </xf>
    <xf numFmtId="0" fontId="17" fillId="33" borderId="48" xfId="0" applyFont="1" applyFill="1" applyBorder="1" applyAlignment="1">
      <alignment horizontal="center" vertical="center"/>
    </xf>
    <xf numFmtId="0" fontId="17" fillId="33" borderId="29" xfId="0" applyFont="1" applyFill="1" applyBorder="1"/>
    <xf numFmtId="0" fontId="17" fillId="33" borderId="47" xfId="0" applyFont="1" applyFill="1" applyBorder="1" applyAlignment="1">
      <alignment horizontal="center" vertical="center"/>
    </xf>
    <xf numFmtId="10" fontId="17" fillId="33" borderId="50" xfId="0" applyNumberFormat="1" applyFont="1" applyFill="1" applyBorder="1" applyAlignment="1">
      <alignment horizontal="center"/>
    </xf>
    <xf numFmtId="10" fontId="16" fillId="27" borderId="50" xfId="0" applyNumberFormat="1" applyFont="1" applyFill="1" applyBorder="1" applyAlignment="1">
      <alignment horizontal="center"/>
    </xf>
    <xf numFmtId="0" fontId="19" fillId="27" borderId="45" xfId="0" applyFont="1" applyFill="1" applyBorder="1" applyAlignment="1">
      <alignment horizontal="center" vertical="center"/>
    </xf>
    <xf numFmtId="0" fontId="19" fillId="27" borderId="46" xfId="0" applyFont="1" applyFill="1" applyBorder="1" applyAlignment="1">
      <alignment horizontal="center" vertical="center"/>
    </xf>
    <xf numFmtId="0" fontId="19" fillId="27" borderId="45" xfId="0" applyFont="1" applyFill="1" applyBorder="1" applyAlignment="1">
      <alignment horizontal="center" vertical="center" wrapText="1"/>
    </xf>
    <xf numFmtId="0" fontId="17" fillId="12" borderId="53" xfId="0" applyFont="1" applyFill="1" applyBorder="1" applyAlignment="1" applyProtection="1">
      <alignment horizontal="center" vertical="center"/>
      <protection locked="0"/>
    </xf>
    <xf numFmtId="0" fontId="20" fillId="34" borderId="30" xfId="0" applyFont="1" applyFill="1" applyBorder="1" applyAlignment="1" applyProtection="1">
      <alignment horizontal="center" vertical="center" wrapText="1"/>
      <protection locked="0"/>
    </xf>
    <xf numFmtId="0" fontId="20" fillId="34" borderId="29" xfId="0" applyFont="1" applyFill="1" applyBorder="1" applyAlignment="1" applyProtection="1">
      <alignment horizontal="center" vertical="center" wrapText="1"/>
      <protection locked="0"/>
    </xf>
    <xf numFmtId="0" fontId="20" fillId="35" borderId="29" xfId="0" applyFont="1" applyFill="1" applyBorder="1" applyAlignment="1" applyProtection="1">
      <alignment horizontal="center" vertical="center" wrapText="1"/>
      <protection locked="0"/>
    </xf>
    <xf numFmtId="1" fontId="20" fillId="34" borderId="29" xfId="0" applyNumberFormat="1" applyFont="1" applyFill="1" applyBorder="1" applyAlignment="1" applyProtection="1">
      <alignment horizontal="center" vertical="center" wrapText="1"/>
      <protection locked="0"/>
    </xf>
    <xf numFmtId="0" fontId="20" fillId="34" borderId="35" xfId="0" applyFont="1" applyFill="1" applyBorder="1" applyAlignment="1" applyProtection="1">
      <alignment horizontal="center" vertical="center" wrapText="1"/>
      <protection locked="0"/>
    </xf>
    <xf numFmtId="1" fontId="20" fillId="37" borderId="31" xfId="0" applyNumberFormat="1" applyFont="1" applyFill="1" applyBorder="1" applyAlignment="1" applyProtection="1">
      <alignment horizontal="center" vertical="center" wrapText="1"/>
      <protection locked="0"/>
    </xf>
    <xf numFmtId="1" fontId="20" fillId="37" borderId="32" xfId="0" applyNumberFormat="1" applyFont="1" applyFill="1" applyBorder="1" applyAlignment="1" applyProtection="1">
      <alignment horizontal="center" vertical="center" wrapText="1"/>
      <protection locked="0"/>
    </xf>
    <xf numFmtId="0" fontId="20" fillId="39" borderId="32" xfId="0" applyFont="1" applyFill="1" applyBorder="1" applyAlignment="1" applyProtection="1">
      <alignment horizontal="center" vertical="center" wrapText="1"/>
      <protection locked="0"/>
    </xf>
    <xf numFmtId="0" fontId="17" fillId="12" borderId="32" xfId="0" applyFont="1" applyFill="1" applyBorder="1" applyAlignment="1" applyProtection="1">
      <alignment horizontal="center" vertical="center" wrapText="1"/>
      <protection locked="0"/>
    </xf>
    <xf numFmtId="0" fontId="0" fillId="0" borderId="0" xfId="0" applyNumberFormat="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1" fontId="20" fillId="40" borderId="15" xfId="0" applyNumberFormat="1" applyFont="1" applyFill="1" applyBorder="1" applyAlignment="1" applyProtection="1">
      <alignment horizontal="center" vertical="center" wrapText="1"/>
      <protection locked="0"/>
    </xf>
    <xf numFmtId="0" fontId="31" fillId="0" borderId="10" xfId="0" applyFont="1" applyBorder="1" applyAlignment="1">
      <alignment horizontal="left" vertical="top" wrapText="1"/>
    </xf>
    <xf numFmtId="0" fontId="48" fillId="32" borderId="18" xfId="0" applyFont="1" applyFill="1" applyBorder="1" applyAlignment="1">
      <alignment horizontal="center" vertical="center" wrapText="1"/>
    </xf>
    <xf numFmtId="0" fontId="48" fillId="32" borderId="90" xfId="0" applyFont="1" applyFill="1" applyBorder="1" applyAlignment="1">
      <alignment horizontal="center" vertical="center" wrapText="1"/>
    </xf>
    <xf numFmtId="0" fontId="48" fillId="32" borderId="39" xfId="0" applyFont="1" applyFill="1" applyBorder="1" applyAlignment="1">
      <alignment horizontal="center" vertical="center" wrapText="1"/>
    </xf>
    <xf numFmtId="0" fontId="47" fillId="27" borderId="96" xfId="0" applyFont="1" applyFill="1" applyBorder="1" applyAlignment="1">
      <alignment horizontal="center" vertical="center" wrapText="1"/>
    </xf>
    <xf numFmtId="0" fontId="47" fillId="27" borderId="97" xfId="0" applyFont="1" applyFill="1" applyBorder="1" applyAlignment="1">
      <alignment horizontal="center" vertical="center" wrapText="1"/>
    </xf>
    <xf numFmtId="0" fontId="47" fillId="27" borderId="98" xfId="0" applyFont="1" applyFill="1" applyBorder="1" applyAlignment="1">
      <alignment horizontal="center" vertical="center" wrapText="1"/>
    </xf>
    <xf numFmtId="0" fontId="48" fillId="32" borderId="89" xfId="0" applyFont="1" applyFill="1" applyBorder="1" applyAlignment="1">
      <alignment horizontal="center" vertical="center" wrapText="1"/>
    </xf>
    <xf numFmtId="0" fontId="48" fillId="32" borderId="16" xfId="0" applyFont="1" applyFill="1" applyBorder="1" applyAlignment="1">
      <alignment horizontal="center" vertical="center" wrapText="1"/>
    </xf>
    <xf numFmtId="0" fontId="29" fillId="0" borderId="4" xfId="0" applyFont="1" applyBorder="1" applyAlignment="1">
      <alignment horizontal="center"/>
    </xf>
    <xf numFmtId="0" fontId="29" fillId="0" borderId="5" xfId="0" applyFont="1" applyBorder="1" applyAlignment="1">
      <alignment horizontal="center"/>
    </xf>
    <xf numFmtId="0" fontId="28" fillId="0" borderId="5" xfId="0" applyFont="1" applyBorder="1" applyAlignment="1">
      <alignment horizontal="center" vertical="center"/>
    </xf>
    <xf numFmtId="0" fontId="29" fillId="0" borderId="5" xfId="0" applyFont="1" applyBorder="1" applyAlignment="1">
      <alignment horizontal="right" wrapText="1"/>
    </xf>
    <xf numFmtId="0" fontId="29" fillId="0" borderId="5" xfId="0" applyFont="1" applyBorder="1" applyAlignment="1">
      <alignment horizontal="right"/>
    </xf>
    <xf numFmtId="0" fontId="29" fillId="0" borderId="6" xfId="0" applyFont="1" applyBorder="1" applyAlignment="1">
      <alignment horizontal="right"/>
    </xf>
    <xf numFmtId="0" fontId="20" fillId="27" borderId="51" xfId="0" applyFont="1" applyFill="1" applyBorder="1" applyAlignment="1">
      <alignment horizontal="center" vertical="center"/>
    </xf>
    <xf numFmtId="0" fontId="20" fillId="27" borderId="41" xfId="0" applyFont="1" applyFill="1" applyBorder="1" applyAlignment="1">
      <alignment horizontal="center" vertical="center"/>
    </xf>
    <xf numFmtId="0" fontId="46" fillId="27" borderId="4" xfId="0" applyFont="1" applyFill="1" applyBorder="1" applyAlignment="1">
      <alignment horizontal="center" vertical="center" wrapText="1"/>
    </xf>
    <xf numFmtId="0" fontId="46" fillId="27" borderId="5" xfId="0" applyFont="1" applyFill="1" applyBorder="1" applyAlignment="1">
      <alignment horizontal="center" vertical="center" wrapText="1"/>
    </xf>
    <xf numFmtId="0" fontId="46" fillId="27" borderId="6" xfId="0" applyFont="1" applyFill="1" applyBorder="1" applyAlignment="1">
      <alignment horizontal="center"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16" fillId="27" borderId="0" xfId="0" applyFont="1" applyFill="1" applyAlignment="1">
      <alignment horizontal="center" vertical="center"/>
    </xf>
    <xf numFmtId="0" fontId="29" fillId="0" borderId="5" xfId="0" applyFont="1" applyBorder="1" applyAlignment="1">
      <alignment horizontal="center" wrapText="1"/>
    </xf>
    <xf numFmtId="0" fontId="29" fillId="0" borderId="6" xfId="0" applyFont="1" applyBorder="1" applyAlignment="1">
      <alignment horizontal="center" wrapText="1"/>
    </xf>
    <xf numFmtId="0" fontId="20" fillId="27" borderId="87" xfId="0" applyFont="1" applyFill="1" applyBorder="1" applyAlignment="1">
      <alignment horizontal="center" vertical="center"/>
    </xf>
    <xf numFmtId="0" fontId="20" fillId="27" borderId="10" xfId="0" applyFont="1" applyFill="1" applyBorder="1" applyAlignment="1">
      <alignment horizontal="center" vertical="center"/>
    </xf>
    <xf numFmtId="0" fontId="20" fillId="27" borderId="17" xfId="0" applyFont="1" applyFill="1" applyBorder="1" applyAlignment="1">
      <alignment horizontal="center" vertical="center"/>
    </xf>
    <xf numFmtId="0" fontId="22" fillId="0" borderId="88"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9" fillId="0" borderId="76" xfId="0" applyFont="1" applyBorder="1" applyAlignment="1">
      <alignment horizontal="center"/>
    </xf>
    <xf numFmtId="0" fontId="29" fillId="0" borderId="77" xfId="0" applyFont="1" applyBorder="1" applyAlignment="1">
      <alignment horizontal="center"/>
    </xf>
    <xf numFmtId="0" fontId="28" fillId="0" borderId="61" xfId="0" applyFont="1" applyBorder="1" applyAlignment="1">
      <alignment horizontal="center" vertical="center"/>
    </xf>
    <xf numFmtId="0" fontId="29" fillId="0" borderId="77" xfId="0" applyFont="1" applyBorder="1" applyAlignment="1">
      <alignment horizontal="right" wrapText="1"/>
    </xf>
    <xf numFmtId="0" fontId="29" fillId="0" borderId="77" xfId="0" applyFont="1" applyBorder="1" applyAlignment="1">
      <alignment horizontal="right"/>
    </xf>
    <xf numFmtId="0" fontId="29" fillId="0" borderId="78" xfId="0" applyFont="1" applyBorder="1" applyAlignment="1">
      <alignment horizontal="right"/>
    </xf>
    <xf numFmtId="0" fontId="16" fillId="27" borderId="0" xfId="0" applyFont="1" applyFill="1" applyAlignment="1">
      <alignment horizontal="center"/>
    </xf>
    <xf numFmtId="0" fontId="20" fillId="27" borderId="89" xfId="0" applyFont="1" applyFill="1" applyBorder="1" applyAlignment="1">
      <alignment horizontal="center" vertical="center"/>
    </xf>
    <xf numFmtId="0" fontId="20" fillId="27" borderId="90" xfId="0" applyFont="1" applyFill="1" applyBorder="1" applyAlignment="1">
      <alignment horizontal="center" vertical="center"/>
    </xf>
    <xf numFmtId="0" fontId="20" fillId="27" borderId="39" xfId="0" applyFont="1" applyFill="1" applyBorder="1" applyAlignment="1">
      <alignment horizontal="center" vertical="center"/>
    </xf>
    <xf numFmtId="0" fontId="22" fillId="0" borderId="87" xfId="0" applyFont="1" applyBorder="1" applyAlignment="1">
      <alignment horizontal="left" vertical="center" wrapText="1"/>
    </xf>
    <xf numFmtId="0" fontId="22" fillId="0" borderId="10" xfId="0" applyFont="1" applyBorder="1" applyAlignment="1">
      <alignment horizontal="left" vertical="center" wrapText="1"/>
    </xf>
    <xf numFmtId="0" fontId="22" fillId="0" borderId="17" xfId="0" applyFont="1" applyBorder="1" applyAlignment="1">
      <alignment horizontal="left" vertical="center" wrapText="1"/>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21" fillId="0" borderId="5" xfId="0" applyFont="1" applyBorder="1" applyAlignment="1" applyProtection="1">
      <alignment horizontal="center" vertical="center" wrapText="1"/>
      <protection locked="0"/>
    </xf>
    <xf numFmtId="0" fontId="17" fillId="20" borderId="91" xfId="0" applyFont="1" applyFill="1" applyBorder="1" applyAlignment="1" applyProtection="1">
      <alignment horizontal="center" vertical="center" wrapText="1"/>
      <protection locked="0"/>
    </xf>
    <xf numFmtId="0" fontId="17" fillId="20" borderId="92" xfId="0" applyFont="1" applyFill="1" applyBorder="1" applyAlignment="1" applyProtection="1">
      <alignment horizontal="center" vertical="center" wrapText="1"/>
      <protection locked="0"/>
    </xf>
    <xf numFmtId="0" fontId="17" fillId="20" borderId="94" xfId="0" applyFont="1" applyFill="1" applyBorder="1" applyAlignment="1" applyProtection="1">
      <alignment horizontal="center" vertical="center" wrapText="1"/>
      <protection locked="0"/>
    </xf>
    <xf numFmtId="0" fontId="17" fillId="20" borderId="29" xfId="0" applyFont="1" applyFill="1" applyBorder="1" applyAlignment="1" applyProtection="1">
      <alignment horizontal="center" vertical="center" wrapText="1"/>
      <protection locked="0"/>
    </xf>
    <xf numFmtId="0" fontId="17" fillId="20" borderId="51" xfId="0" applyFont="1" applyFill="1" applyBorder="1" applyAlignment="1" applyProtection="1">
      <alignment horizontal="center" vertical="center" wrapText="1"/>
      <protection locked="0"/>
    </xf>
    <xf numFmtId="0" fontId="19" fillId="28" borderId="52" xfId="0" applyFont="1" applyFill="1" applyBorder="1" applyAlignment="1" applyProtection="1">
      <alignment horizontal="center" vertical="center" wrapText="1"/>
      <protection locked="0"/>
    </xf>
    <xf numFmtId="0" fontId="19" fillId="28" borderId="30" xfId="0" applyFont="1" applyFill="1" applyBorder="1" applyAlignment="1" applyProtection="1">
      <alignment horizontal="center" vertical="center" wrapText="1"/>
      <protection locked="0"/>
    </xf>
    <xf numFmtId="0" fontId="19" fillId="28" borderId="31" xfId="0" applyFont="1" applyFill="1" applyBorder="1" applyAlignment="1" applyProtection="1">
      <alignment horizontal="center" vertical="center" wrapText="1"/>
      <protection locked="0"/>
    </xf>
    <xf numFmtId="0" fontId="20" fillId="29" borderId="52" xfId="0" applyFont="1" applyFill="1" applyBorder="1" applyAlignment="1" applyProtection="1">
      <alignment horizontal="center" vertical="center"/>
      <protection locked="0"/>
    </xf>
    <xf numFmtId="0" fontId="20" fillId="29" borderId="30" xfId="0" applyFont="1" applyFill="1" applyBorder="1" applyAlignment="1" applyProtection="1">
      <alignment horizontal="center" vertical="center"/>
      <protection locked="0"/>
    </xf>
    <xf numFmtId="0" fontId="20" fillId="29" borderId="53" xfId="0" applyFont="1" applyFill="1" applyBorder="1" applyAlignment="1" applyProtection="1">
      <alignment horizontal="center" vertical="center"/>
      <protection locked="0"/>
    </xf>
    <xf numFmtId="0" fontId="17" fillId="12" borderId="52" xfId="0" applyFont="1" applyFill="1" applyBorder="1" applyAlignment="1" applyProtection="1">
      <alignment horizontal="center" vertical="center"/>
      <protection locked="0"/>
    </xf>
    <xf numFmtId="0" fontId="17" fillId="12" borderId="53" xfId="0" applyFont="1" applyFill="1" applyBorder="1" applyAlignment="1" applyProtection="1">
      <alignment horizontal="center" vertical="center"/>
      <protection locked="0"/>
    </xf>
    <xf numFmtId="0" fontId="18" fillId="2" borderId="93"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20" fillId="38" borderId="29" xfId="0" applyFont="1" applyFill="1" applyBorder="1" applyAlignment="1" applyProtection="1">
      <alignment horizontal="center" vertical="center" textRotation="90" wrapText="1"/>
      <protection locked="0"/>
    </xf>
    <xf numFmtId="0" fontId="17" fillId="12" borderId="29" xfId="0" applyFont="1" applyFill="1" applyBorder="1" applyAlignment="1" applyProtection="1">
      <alignment horizontal="center" vertical="center" textRotation="89" wrapText="1"/>
      <protection locked="0"/>
    </xf>
    <xf numFmtId="0" fontId="20" fillId="38" borderId="29" xfId="0" applyFont="1" applyFill="1" applyBorder="1" applyAlignment="1" applyProtection="1">
      <alignment horizontal="center" vertical="center" textRotation="89" wrapText="1"/>
      <protection locked="0"/>
    </xf>
    <xf numFmtId="0" fontId="0" fillId="0" borderId="20" xfId="0" applyBorder="1" applyAlignment="1">
      <alignment horizontal="left" vertical="center" wrapText="1"/>
    </xf>
    <xf numFmtId="0" fontId="17" fillId="20" borderId="52" xfId="0" applyFont="1" applyFill="1" applyBorder="1" applyAlignment="1" applyProtection="1">
      <alignment horizontal="center" vertical="center" textRotation="90" wrapText="1"/>
      <protection locked="0"/>
    </xf>
    <xf numFmtId="0" fontId="17" fillId="20" borderId="63" xfId="0" applyFont="1" applyFill="1" applyBorder="1" applyAlignment="1" applyProtection="1">
      <alignment horizontal="center" vertical="center" textRotation="90" wrapText="1"/>
      <protection locked="0"/>
    </xf>
    <xf numFmtId="0" fontId="17" fillId="20" borderId="70" xfId="0" applyFont="1" applyFill="1" applyBorder="1" applyAlignment="1" applyProtection="1">
      <alignment horizontal="center" vertical="center" textRotation="90" wrapText="1"/>
      <protection locked="0"/>
    </xf>
    <xf numFmtId="1" fontId="20" fillId="29" borderId="30" xfId="0" applyNumberFormat="1" applyFont="1" applyFill="1" applyBorder="1" applyAlignment="1" applyProtection="1">
      <alignment horizontal="center" wrapText="1"/>
      <protection locked="0"/>
    </xf>
    <xf numFmtId="1" fontId="20" fillId="29" borderId="29" xfId="0" applyNumberFormat="1" applyFont="1" applyFill="1" applyBorder="1" applyAlignment="1" applyProtection="1">
      <alignment horizontal="center" wrapText="1"/>
      <protection locked="0"/>
    </xf>
    <xf numFmtId="1" fontId="20" fillId="29" borderId="29" xfId="0" applyNumberFormat="1" applyFont="1" applyFill="1" applyBorder="1" applyAlignment="1" applyProtection="1">
      <alignment horizontal="center" vertical="center" wrapText="1"/>
      <protection locked="0"/>
    </xf>
    <xf numFmtId="1" fontId="20" fillId="29" borderId="35" xfId="0" applyNumberFormat="1" applyFont="1" applyFill="1" applyBorder="1" applyAlignment="1" applyProtection="1">
      <alignment horizontal="center" vertical="center" wrapText="1"/>
      <protection locked="0"/>
    </xf>
    <xf numFmtId="0" fontId="19" fillId="36" borderId="30" xfId="0" applyFont="1" applyFill="1" applyBorder="1" applyAlignment="1" applyProtection="1">
      <alignment horizontal="center" vertical="center" wrapText="1"/>
      <protection locked="0"/>
    </xf>
    <xf numFmtId="0" fontId="19" fillId="36" borderId="29" xfId="0" applyFont="1" applyFill="1" applyBorder="1" applyAlignment="1" applyProtection="1">
      <alignment horizontal="center" vertical="center" wrapText="1"/>
      <protection locked="0"/>
    </xf>
    <xf numFmtId="0" fontId="18" fillId="2" borderId="52" xfId="0" applyFont="1" applyFill="1" applyBorder="1" applyAlignment="1" applyProtection="1">
      <alignment horizontal="center" vertical="center" textRotation="90" wrapText="1"/>
      <protection locked="0"/>
    </xf>
    <xf numFmtId="0" fontId="18" fillId="2" borderId="63" xfId="0" applyFont="1" applyFill="1" applyBorder="1" applyAlignment="1" applyProtection="1">
      <alignment horizontal="center" vertical="center" textRotation="90" wrapText="1"/>
      <protection locked="0"/>
    </xf>
    <xf numFmtId="0" fontId="18" fillId="2" borderId="54"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20" fillId="38" borderId="33" xfId="0" applyFont="1" applyFill="1" applyBorder="1" applyAlignment="1" applyProtection="1">
      <alignment horizontal="center" vertical="center" textRotation="90" wrapText="1"/>
      <protection locked="0"/>
    </xf>
    <xf numFmtId="0" fontId="17" fillId="12" borderId="33" xfId="0" applyFont="1" applyFill="1" applyBorder="1" applyAlignment="1" applyProtection="1">
      <alignment horizontal="center" vertical="center" textRotation="89" wrapText="1"/>
      <protection locked="0"/>
    </xf>
    <xf numFmtId="1" fontId="8" fillId="12" borderId="29" xfId="0" applyNumberFormat="1" applyFont="1" applyFill="1" applyBorder="1" applyAlignment="1" applyProtection="1">
      <alignment horizontal="center" vertical="center" wrapText="1"/>
      <protection locked="0"/>
    </xf>
    <xf numFmtId="1" fontId="8" fillId="12" borderId="32" xfId="0" applyNumberFormat="1" applyFont="1" applyFill="1" applyBorder="1" applyAlignment="1" applyProtection="1">
      <alignment horizontal="center" vertical="center" wrapText="1"/>
      <protection locked="0"/>
    </xf>
    <xf numFmtId="1" fontId="17" fillId="12" borderId="29" xfId="0" applyNumberFormat="1" applyFont="1" applyFill="1" applyBorder="1" applyAlignment="1" applyProtection="1">
      <alignment horizontal="center" vertical="center" wrapText="1"/>
      <protection locked="0"/>
    </xf>
    <xf numFmtId="1" fontId="17" fillId="12" borderId="32" xfId="0" applyNumberFormat="1" applyFont="1" applyFill="1" applyBorder="1" applyAlignment="1" applyProtection="1">
      <alignment horizontal="center" vertical="center" wrapText="1"/>
      <protection locked="0"/>
    </xf>
  </cellXfs>
  <cellStyles count="7">
    <cellStyle name="Millares 2" xfId="5"/>
    <cellStyle name="Millares 2 2" xfId="6"/>
    <cellStyle name="Normal" xfId="0" builtinId="0"/>
    <cellStyle name="Normal 3" xfId="2"/>
    <cellStyle name="Porcentaje" xfId="1" builtinId="5"/>
    <cellStyle name="Porcentaje 2" xfId="3"/>
    <cellStyle name="Porcentaje 3" xfId="4"/>
  </cellStyles>
  <dxfs count="141">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s>
  <tableStyles count="0" defaultTableStyle="TableStyleMedium2" defaultPivotStyle="PivotStyleLight16"/>
  <colors>
    <mruColors>
      <color rgb="FFFF99CC"/>
      <color rgb="FF99082E"/>
      <color rgb="FFCC0066"/>
      <color rgb="FFFF6699"/>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0</xdr:row>
      <xdr:rowOff>57149</xdr:rowOff>
    </xdr:from>
    <xdr:to>
      <xdr:col>2</xdr:col>
      <xdr:colOff>609633</xdr:colOff>
      <xdr:row>0</xdr:row>
      <xdr:rowOff>1160010</xdr:rowOff>
    </xdr:to>
    <xdr:pic>
      <xdr:nvPicPr>
        <xdr:cNvPr id="4" name="Imagen 3">
          <a:extLst>
            <a:ext uri="{FF2B5EF4-FFF2-40B4-BE49-F238E27FC236}">
              <a16:creationId xmlns:a16="http://schemas.microsoft.com/office/drawing/2014/main" id="{67DF6DA4-6B76-3242-8BA4-8EB8EEC91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571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254001</xdr:colOff>
      <xdr:row>5</xdr:row>
      <xdr:rowOff>139700</xdr:rowOff>
    </xdr:from>
    <xdr:ext cx="7332250" cy="5748161"/>
    <xdr:pic>
      <xdr:nvPicPr>
        <xdr:cNvPr id="2" name="Imagen 1">
          <a:extLst>
            <a:ext uri="{FF2B5EF4-FFF2-40B4-BE49-F238E27FC236}">
              <a16:creationId xmlns:a16="http://schemas.microsoft.com/office/drawing/2014/main" id="{F1524771-27AE-7145-A1E5-03879DD9CFEB}"/>
            </a:ext>
          </a:extLst>
        </xdr:cNvPr>
        <xdr:cNvPicPr>
          <a:picLocks noChangeAspect="1"/>
        </xdr:cNvPicPr>
      </xdr:nvPicPr>
      <xdr:blipFill>
        <a:blip xmlns:r="http://schemas.openxmlformats.org/officeDocument/2006/relationships" r:embed="rId1"/>
        <a:stretch>
          <a:fillRect/>
        </a:stretch>
      </xdr:blipFill>
      <xdr:spPr>
        <a:xfrm>
          <a:off x="254001" y="1092200"/>
          <a:ext cx="7332250" cy="5748161"/>
        </a:xfrm>
        <a:prstGeom prst="rect">
          <a:avLst/>
        </a:prstGeom>
      </xdr:spPr>
    </xdr:pic>
    <xdr:clientData/>
  </xdr:oneCellAnchor>
  <xdr:oneCellAnchor>
    <xdr:from>
      <xdr:col>0</xdr:col>
      <xdr:colOff>266702</xdr:colOff>
      <xdr:row>0</xdr:row>
      <xdr:rowOff>84667</xdr:rowOff>
    </xdr:from>
    <xdr:ext cx="763409" cy="856116"/>
    <xdr:pic>
      <xdr:nvPicPr>
        <xdr:cNvPr id="3" name="Imagen 2">
          <a:extLst>
            <a:ext uri="{FF2B5EF4-FFF2-40B4-BE49-F238E27FC236}">
              <a16:creationId xmlns:a16="http://schemas.microsoft.com/office/drawing/2014/main" id="{90342D83-B66E-384D-BDFB-E02ADE6A0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2" y="84667"/>
          <a:ext cx="763409" cy="8561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365479</xdr:colOff>
      <xdr:row>0</xdr:row>
      <xdr:rowOff>71261</xdr:rowOff>
    </xdr:from>
    <xdr:to>
      <xdr:col>1</xdr:col>
      <xdr:colOff>254000</xdr:colOff>
      <xdr:row>0</xdr:row>
      <xdr:rowOff>973950</xdr:rowOff>
    </xdr:to>
    <xdr:pic>
      <xdr:nvPicPr>
        <xdr:cNvPr id="2" name="Imagen 1">
          <a:extLst>
            <a:ext uri="{FF2B5EF4-FFF2-40B4-BE49-F238E27FC236}">
              <a16:creationId xmlns:a16="http://schemas.microsoft.com/office/drawing/2014/main" id="{C7946683-AE0B-E84D-B0A2-5E82A917DC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479" y="71261"/>
          <a:ext cx="764821" cy="9026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1625603</xdr:colOff>
      <xdr:row>0</xdr:row>
      <xdr:rowOff>38101</xdr:rowOff>
    </xdr:from>
    <xdr:to>
      <xdr:col>2</xdr:col>
      <xdr:colOff>215901</xdr:colOff>
      <xdr:row>0</xdr:row>
      <xdr:rowOff>889001</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3" y="38101"/>
          <a:ext cx="812798" cy="850900"/>
        </a:xfrm>
        <a:prstGeom prst="rect">
          <a:avLst/>
        </a:prstGeom>
        <a:no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Enrique Arias Vera" refreshedDate="45245.629980439815" createdVersion="6" refreshedVersion="6" minRefreshableVersion="3" recordCount="121">
  <cacheSource type="worksheet">
    <worksheetSource ref="B5:W126" sheet="Plan de Acción - POA"/>
  </cacheSource>
  <cacheFields count="22">
    <cacheField name="OFICINA/OFICINA ASESORA/SUBSECRETARÍA" numFmtId="0">
      <sharedItems count="6">
        <s v="Oficina asesora"/>
        <s v="Oficina"/>
        <s v="Subsecretaria de Acceso a la Justicia"/>
        <s v="Subsecretaria de Seguridad y Convivencia"/>
        <s v="Subsecretaria de Inversión y Fortalecimiento de Capacidades Operativas"/>
        <s v="Subsecretaria de Gestión Institucional"/>
      </sharedItems>
    </cacheField>
    <cacheField name="DEPENDENCIA" numFmtId="0">
      <sharedItems count="24">
        <s v="Oficina Asesora de Comunicación y Prensa"/>
        <s v="Oficina Asesora de Planeación"/>
        <s v="Oficina de Control Interno"/>
        <s v="Oficina de Control Disciplinario Interno"/>
        <s v="Oficina de Centro de Comando, Control, Comunicaciones y Cómputo C4"/>
        <s v="Oficina de Análisis de Información y Estudios Estratégicos "/>
        <s v="Subsecretaria de Acceso a la Justicia"/>
        <s v="Dirección de Responsabilidad Penal Adolescente"/>
        <s v="Dirección de Acceso a la Justicia"/>
        <s v="Dirección del Centro Especial de Reclusion (CER)"/>
        <s v="Dirección Cárcel Distrital de Varones y Anexo de Mujeres"/>
        <s v="Subsecretaria de Seguridad y Convivencia"/>
        <s v="Dirección de Prevención y Cultura Ciudadana"/>
        <s v="Dirección de Seguridad"/>
        <s v="Subsecretaria de Inversiones y Fortalecimiento de Capacidades Operativas"/>
        <s v="Dirección de Bienes para la Seguridad, Convivencia y Acceso a la Justicia"/>
        <s v="Dirección de Operaciones para el Fortalecimiento"/>
        <s v="Dirección Técnica"/>
        <s v="Subsecretaria de Gestión Institucional"/>
        <s v="Dirección de Gestión Humana"/>
        <s v="Dirección Jurídica y Contractual"/>
        <s v="Dirección de Recursos Físicos y Gestión Documental"/>
        <s v="Dirección Financiera"/>
        <s v="Dirección de Tecnologías y Sistemas de la Información"/>
      </sharedItems>
    </cacheField>
    <cacheField name="PROCESO" numFmtId="0">
      <sharedItems count="19">
        <s v="Gestión le Comunicaciones Estratégicas"/>
        <s v="Direccionamiento Estrategico"/>
        <s v="Fortalecimiento Institucional"/>
        <s v="Evaluación al Sistema de Control Interno"/>
        <s v="Control Disciplinario"/>
        <s v="Gestión de Emergencias"/>
        <s v="Gestión y Análisis de la Información"/>
        <s v="Acceso y Fortalecimiento a la Justicia"/>
        <s v="Gestión Integral a las Personas Privadas de la Libertad -PPL-"/>
        <s v="Gestión de Seguridad y Convivencia"/>
        <s v="Administración de Bienes Muebles e Inmuebles para el Fortalecimiento de la Capacidades Operativas"/>
        <s v="Gestión Contractual "/>
        <s v="Atención y Relación con el Ciudadano"/>
        <s v="Gestión Estratégica del Talento Humano"/>
        <s v="Gestión Jurídica"/>
        <s v="Gestión de Recursos Físicos al Servicio de la Entidad"/>
        <s v="Gestión Documental"/>
        <s v="Gestión Financiera"/>
        <s v="Gestión de Tecnologías de la Información "/>
      </sharedItems>
    </cacheField>
    <cacheField name="OBJETIVO ESTRATÉGICO" numFmtId="0">
      <sharedItems count="8" longText="1">
        <s v="10. Fortalecer la capacidad Institucional y la gestión administrativa que permita el cumplimiento de la misión institucional."/>
        <s v="2.Implementar estrategias de seguridad, convivencia y justicia que permitan cumplir las metas de seguridad establecidas en el Plan Distrital de Desarrollo y enfrentar a la criminalidad y al crimen organizado en las condiciones que lo exija el escenario de"/>
        <s v="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s v="6.Fortalecer las estrategias de acceso a la justicia para la ciudadanía que requiere de respuestas frente a servicios de acceso a la justicia, en especial, la articulación de los diferentes operadores del nivel nacional y territorial. Así ́como la integra"/>
        <s v="3.Prevenir, atender, proteger y sancionar las violencias contra las mujeres por razón de género y generar las condiciones necesarias para que mujeres y niñas vivan de manera autónoma, libre y segura."/>
        <s v="5.Implementar estrategias y acciones interinstitucionales orientadas a mejorar la confianza entre la ciudadanía y la institucionalidad a través del fortalecimiento de conductas de auto regulación, regulación mutua, diálogo y participación social y cultura"/>
        <s v="5. Implementar estrategias y acciones interinstitucionales orientadas a mejorar la confianza entre la ciudadanía y la institucionalidad a través del fortalecimiento de conductas de auto regulación, regulación mutua, diálogo y participación social y cultur"/>
        <s v="8. Consolidar un sistema de seguridad de alcance distrital y regional que permita la reducción de los índices de criminalidad en la ciudad basado en el trabajo articulado con organismos de seguridad en temas operativos y de inteligencia, la integración te"/>
      </sharedItems>
    </cacheField>
    <cacheField name="POLÍTICA MIPG" numFmtId="0">
      <sharedItems count="19">
        <s v="Política 16– Transparencia, acceso a la información pública y lucha contra la corrupción"/>
        <s v="Política 3 – Planeación Institucional "/>
        <s v="Política 14 – Seguimiento y evaluación del desempeño institucional"/>
        <s v="Política 4 – Gestión Presupuestal y Eficiencia del Gasto Público"/>
        <s v="Política 6 – Fortalecimiento organizacional y simplificación de procesos"/>
        <s v="Política 13 – Participación ciudadana en la gestión pública"/>
        <s v="Política 19 – Control interno"/>
        <s v="Política 17 – Gestión de la información estadística"/>
        <s v="Política 18 – Gestión del conocimiento y la innovación"/>
        <s v="N/A"/>
        <s v="Política 11 – Servicio al ciudadano "/>
        <s v="Política 5 – Compras y Contratación Pública"/>
        <s v="Política 15 – Gestión documental"/>
        <s v="Política 8 – Seguridad digital"/>
        <s v="Política 1 – Gestión Estratégica del Talento Humano"/>
        <s v="Política 2- Integridad"/>
        <s v="Política 9 – Defensa jurídica"/>
        <s v="Política 10 – Mejora normativa"/>
        <s v="Política 7 – Gobierno digital"/>
      </sharedItems>
    </cacheField>
    <cacheField name="ACTIVIDAD" numFmtId="0">
      <sharedItems count="121" longText="1">
        <s v="1. Implementar campañas de comunicación externa de acuerdo con las necesidades de cada Dependencia. "/>
        <s v="2. Publicar el 100% de la información requerida por la Entidad para la difusión de la Estrategia permanente de Rendición de cuentas."/>
        <s v="3. Atender el 100% de las solicitudes de servicios de comunicaciones externa presentadas por las diferentes dependencias para la difusión de información de acuerdo con sus necesidades."/>
        <s v="4. Aumentar 93000 seguidores  anuales en las redes sociales de la Entidad"/>
        <s v="5. Realizar un informe general mensual sobre las noticias de la Entidad, registradas en los medios masivos de comunicación."/>
        <s v="6. Implementar campañas de comunicación interna de acuerdo con las necesidades de cada Dependencia."/>
        <s v="7. Realizar 15 publicaciones mensuales en la Intranet, con lenguaje claro, incluyente y no sexista."/>
        <s v="8. Atender el 100% de las solicitudes de servicios de comunicaciones internas presentadas por las diferentes dependencias para la difusión de información de acuerdo a sus necesidades."/>
        <s v="1. Acompañar las acciones para implementación de la reglamentación derivada del Plan de Ordenamiento Territorial Vigente en los equipamentos del sector de seguridad, defensa, convivencia y justicia._x000a_derivada del Plan de Ordenamiento Territorial Vigente en los equipamientos del sector de Seguridad, defensa, convivencia y justicia._x000a_"/>
        <s v="2. Realizar el seguimiento y registro formal consolidado al 100%  a nombre de la  SDSCJ, del avance en los indicadores hacia el cumplimiento de los compromisos institucionales de los planes de acción de Políticas Públicas Distritales y otros Planes interinstitucionales"/>
        <s v="3. Desarrollar un esquema de seguimiento a la ejecución presupuestal de la inversión articulado con el Plan Anual de Adquisiciones. (Decreto 612 de 2018)"/>
        <s v="4. Realizar las actividades definidas en el plan de trabajo para obtener la Certificación de Calidad bajo la norma ISO 9001:2015."/>
        <s v="5. Diseñar e Implementar estrategia de apropiación del modelo integrado de planeación y gestión.  "/>
        <s v="6. Realizar las acciones previas de preparación para el desarrollo de la audiencia pública de rendición de cuentas (Decreto 612 de 2018)"/>
        <s v="7. Consolidación y validación de los reportes  del  Plan Anticorrupción y de Atención al Ciudadano-PAAC y el Plan de Acción de MIPG. (Decreto 612 de 2018)"/>
        <s v="8. Acompañar metodológicamente la formulación y realizar el  seguimiento a Planes Institucionales: Plan Estratégico institucional PEI, Plan de Acción- POA. (Decreto 612 de 2018)"/>
        <s v="9. Desarrollar actividades que permitan fortalecer los cinco programas ambientales del Plan Institucional de Gestión Ambiental PIGA, en el marco del cumplimiento normativo ambiental vigente."/>
        <s v="10. Apoyar la articulación, el acompañamiento  y asistencia a las Subsecretarías misionales y a la MEBOG, en la actualización de los criterios de elegibilidad y viabilidad del Sector, así como de sus anexos técnicos, para los Fondos de Desarrollo Local"/>
        <s v="1. Fortalecimiento del Sistema de Control Interno de la entidad, a través de la ejecución y seguimiento del Plan Anual de Auditoria aprobado para la vigencia."/>
        <s v="2. Evaluar el diseño, aplicación y efectividad de los controles establecidos para los riesgos identificados por la entidad."/>
        <s v="3. Realizar seguimiento a las acciones formuladas en el Plan de Mejoramiento Interno y Externos."/>
        <s v="4. Asesorar a la alta dirección  a través del Comité Interinstitucional de Control Interno CICCI."/>
        <s v="5. Realizar alertamiento a las áreas en lo referente al  cumplimiento de los tiempos de respuesta a solicitudes de entes de control."/>
        <s v="1. Realizar 3 capacitaciones en temas que permitan  prevenir las conductas con incidencia disciplinaria. "/>
        <s v="2. Instruir el 100% de los procesos disciplinarios activos en la OCDI en los términos de ley"/>
        <s v="3. Realizar dos actividades de sensibilización y/o prevención de conductas con incidencia disciplinaria "/>
        <s v="1. Adelantar diagnóstico para la implementación de analítica de datos en el C4 ó Analizar la arquitectura de datos de C4 "/>
        <s v="2. Certificar con estandares NENA 911, de la Operación de Recepción de C4"/>
        <s v="3. Instalar sitios de repeticion del sistema de comunicaciones del radio troncalizadado en las localidades Cazuca y Sumapaz"/>
        <s v="1. Realizar 4 estudios para construir las herramientas, insumos y/o recomendaciones que faciliten la toma de decisiones de la Secretaría de Seguridad, Convivencia y Acceso a la Justicia."/>
        <s v="2. Elaborar 2 documentos de política pública para evaluar con evidencia empírica la implementación de las metas del plan de desarrollo distrital para el sector de Seguridad, Convivencia y Acceso a la Justicia"/>
        <s v="3.Revisión de la documentación actualizada."/>
        <s v="4. Realizar la actualización de 72 datos abiertos en el portal distrital sobre indicadores y equipamientos de seguridad, convivencia y acceso a la justicia, para el periodo comprendido entre 01 de enero y 31 de diciembre de 2023 (4 mensuales y 16 semestrales). (Decreto 612 de 2018)"/>
        <s v="5. Ejecutar el presupuesto de acuerdo a la  programación realizada. (Decreto 612 de 2018)"/>
        <s v="1. Realizar el seguimiento presupuestal de las estrategias de los componentes de acceso a la justicia, Cárcel Distrital y Responsabilidad Penal."/>
        <s v="2. Realizar caracterización de la poblacion poblacion privada de la libertad a cargo de la Subsecretaria de Acceos a la Justicia "/>
        <s v="1. Elaborar un documento que dé cuenta de la visibilización de los programas y estrategias que adelanta la dirección de responsabilidad penal adolescente en las políticas públicas, subcomités y demás instancias de las que somos parte."/>
        <s v="2. Ejecutar el 100% de las fases definidas en la vigencia, para mejorar la operación del tablero de control a partir de los datos registrados en el Sistema de Información SIRPA. "/>
        <s v="3. Realizar jornadas de socialización y/o sensibilización de los programas y estrategias adelantadas desde la Dirección."/>
        <s v="4. Coordinar la convocatoria y realización de seis (6) sesiones del Comité de Coordinación Distrital de Responsabilidad Penal para Adolescentes."/>
        <s v="1. Implementar el 100% de actividades necesarias para poder inaugurar una (1) nueva Ruta de Atención Integral para Mujeres en el Distrito_x000a__x000a__x000a_"/>
        <s v="2. Implementar el 100%  de actividades necesarias para poder inaugurar dos (2) nuevos Centros de Radicación de Demandas a Formato en el Distrito _x000a__x000a_"/>
        <s v="3. 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_x000a__x000a_"/>
        <s v="4. Orientar de forma cualificada al total de ciudadanos(as) que lo soliciten de acuerdo a sus necesidades específicas por medio del Centro de Recepción e Información (CRI) de Casas de Justicia, en el marco del funcionamiento del Programa Nacional de Casas de Justicia"/>
        <s v="1. Brindar alimentación al 100% de las Personas Privadas de la LIbertad recluídas en el Centro Especial de Reclusión - CER."/>
        <s v="2. Gestionar la atención en salud a las Personas Privadas de la LIbertad del Centro Especial de Reclusión - CER que lo requieran."/>
        <s v="3. Generar el diagnóstico de los procesos, procedimientos y protocolos necesarios para el correcto funcionamiento del  Centro Especial de Reclusión - CER."/>
        <s v="4. Efectuar el trámite del 100% de las boletas de libertad proferidas por la autoridad judicial competente previo a la verificación de antecedentes dados por la Dirección de Investigación Criminal Interpol y confrontada con los procesos reportados en el portal de la Rama Judicial."/>
        <s v="5. Prevenir y evitar el 100% de las fugas de las Personas Privadas de la Libertad recluídas en el Centro Especial de Recluasión CER"/>
        <s v="1. Reportar en el informe mensual del Cuerpo de Custodia el 100% de los elementos y sustancias prohibidas que se detecten en el ingreso de los visitantes a las PPL que se presentan los fines de semana"/>
        <s v="2. Garantizar que de la Cárcel Distrital no se presenten fugas de los PPL en la permanencia ni en las remisiones requeridas Juzgados, Citas Médicas, Hospitalizaciones, Urgencias). "/>
        <s v="3. Revisar, actualizar documentos relacionados al  Sistema de Gestión de la Calidad, relacionados con  el proceso de Custodia y Vigilancia "/>
        <s v="4. Brindar programas, actividades y/o  talleres  de  capacitación y ocupación válida para la redención de pena  aprobados en el plan ocupacional al 90% de las PPL."/>
        <s v="5. Sensibilizar en el año al 100% de las PPL en temas de prevención: conducta suicida, consumo de sustancias psicoactivas y delitos sexuales."/>
        <s v="6. Brindar las raciones alimentarias al 100%  de la población carcelaria."/>
        <s v="7. Brindar atención en salud al 100% de las PPL que solicite acceso a dichos servicios."/>
        <s v="8. Tramitar el 100% de las ordenes de libertad de las PPL  dentro de las 24 horas siguientes al recibo de los antecedentes judiciales de la Interpol y verificados dichos antecedentes con la hojas de vida."/>
        <s v="9. Tramitar el 100% de las solicitudes de redención de pena incoadas por los despachos judiciales o las PPL ante el área jurídica."/>
        <s v="1. Realizar seguimiento a  la implementación del inventario de estructuras criminales"/>
        <s v="2. Realizar seguimiento al estado actual de implementación de la estrategia institucional para la prevención y el control del delito, con énfasis en la gestión del riesgo de las amenazas y los hechos terroristas a la infraestructura vital y las entradas y salidas de la ciudad"/>
        <s v="1. Realizar seguimiento a la implementación de la estrategia de intervención de entornos vulnerables"/>
        <s v="2. Realizar seguimiento a la implementación de la estrategia de sensibilización y mitigación del riesgo para la ciudad, con énfasis en las poblaciones en alto riesgo_x000a_ "/>
        <s v="3. Realizar seguimiento a la formación de  jóvenes en habilidades de mediación, tolerancia, empatía, autocontrol y manejo de emociones para prevenir la vinculación de jóvenes al delito, violencia y consumo de sustancias"/>
        <s v="4. Realizar seguimiento al fortalecimiento de 800 grupos ciudadanos"/>
        <s v="5.  Realizar seguimiento a la implementación de la estrategia de fortalecimiento de la cultura ciudadana y la participación para la seguridad, convivencia y la prevención de violencia basada en género y el machismo, a través de la gestión en el territorio"/>
        <s v="1. 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
        <s v="2. Desarrollar las acciones contenidas en los planes territoriales de seguridad y convivencia en el enfoque de control del delito"/>
        <s v="1. Elaborar 4 reportes de conciliación de información del seguimiento frente al cumplimiento de metas entre las Subsecretarías de Acceso a la Justicia e Inversiones."/>
        <s v="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
        <s v="3. Requerir 4 informes anuales a los responsables de meta y a las Direcciones, para el seguimiento a la planeación y ejecución de las mismas, de los proyectos que gerencia la Subsecretaría de Inversiones."/>
        <s v="4. Efectuar 12 reuniones de control y seguimiento a la planeación y ejecución de las metas de los proyectos de inversión que gerencia la Subsecretaría de Inversiones con su respectiva acta."/>
        <s v="1. Mantener el nivel de cumplimiento de las actividades descritas dentro de la Metodología de Supervisión en el 80% de los contratos en ejecución asignados a la Dirección de Bienes."/>
        <s v="2. Realizar al 100% el seguimiento semanal a los contratos de construcción de obras nuevas por medio de la ficha de seguimiento de obras"/>
        <s v="3. Formular Un (1) Plan de mantenimiento integral de para los Bienes Muebles e Inmuebles, en propiedad y/o a cargo de la SDSCJ"/>
        <s v="4. Lograr mantener el consumo del combustible con una variación no mayor al 10% del volumen de combustible consumido en el trimestre anterior."/>
        <s v="5. Verificar mediante visitas aleatorias el uso y estado de los bienes y el estado de las placas de inventario de 2,000 bienes que hacen parte de los contratos de comodatos vigentes"/>
        <s v="6. Elaborar, gestionar y efectuar el seguimiento al 100% de las herramientas de planeación presupuestal y de gestión a cargo de la Dirección de Bienes de la Subsecretaría de Inversión y fortalecimiento de capacidades operativas. "/>
        <s v="1. Realizar mesas de trabajo trimestrales con la Dirección Jurídica y contractual y con las áreas que se requiera, para hacer la revisión de la documentación asociada al proceso contractual."/>
        <s v="2. Realizar un reporte trimestral a los Supervisores de los contratos que requieren liquidación."/>
        <s v="3. Efectuar la ordenación archivística de 80 metros lineales de expedientes contractuales."/>
        <s v="4. Realizar reporte a las dependencias informando el avance en la radicación de los procesos de contratación, para el cumplimiento del PAA. (Decreto 612 de 2018)"/>
        <s v="5. Gestionar copias de seguridad de los expedientes digitales de la vigencias 2022 en adelante."/>
        <s v="1. Realizar 197  estudios de procesos precontractuales para el fortalecimento de las capacidades operativas de los organismos de seguridad y justicia del distrito"/>
        <s v="2. Realizar 8 mesas de trabajo de seguimiento y control que garanticen la elaboración de los estudios precontractuales para el fortalecimento de las capacidades operativas de los organismos de seguridad y justicia del Distrito"/>
        <s v="3. 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
        <s v="4. Elaborar, gestionar y efectuar seguimientos a las herramientas de planeación presupuestal y de gestión a cargo de la Dirección Técnica y de la Subsecretaría de Inversión y fortalecimiento de capacidades operativas. (Decreto 612 de 2018)"/>
        <s v="5. Realizar revisiones y/o actualización a que haya lugar de la documentación y de procedimientos que permitan consolidar la gestión misional de la Dirección Técnica de la Subsecretaría de Inversión y fortalecimiento de capacidades operativas."/>
        <s v="6. Ejecutar actividades a cargo de la Dirección Técnica, definidas en el Plan Anticorrupción y Atención al Ciudadano (Decreto 612 de 2018)"/>
        <s v="1. Realizar seguimiento mensual al plan anual de adquisiciones de la Secretaría Distrital de Seguridad, Convivencia y Justicia, con el objetivo de generar puntos de control y alarmas en la contratación de inversión y funcionamiento de la entidad.   (Decreto 612 de 2018)"/>
        <s v="2. Realizar seguimiento trimestral a los proyectos de inversión de la Subsecretaría de Gestión Institucional, con el objetivo de generar puntos de control y alarmas en la consecución de las metas y ejecución de los mismos. (Decreto 612 de 2018)"/>
        <s v="3. Establecer y ejecutar el plan de trabajo de la estrategia de acercamiento a lengua de señas de la Entidad para potenciar la atención de personas con discapacidad auditiva. (Decreto 612 de 2018)"/>
        <s v="4. Socializar y/o difundir, al interior de la entidad los “Lineamientos relacionados con la Política Pública Distrital de Servicio a la Ciudadanía” (Decreto 612 de 2018)"/>
        <s v="5. Realizar la medición de la calidad de las respuestas a las PQRSDF ciudadanas emitidas por la SDSCJ, con el objetivo de generar alertas al interior de las áreas para que las mismas implementen acciones de mejora (Decreto 612 de 2018)"/>
        <s v="1. Ejecutar el 100% de las actividades del Plan estrategico de talento humano y los 5 planes de acción, en el marco del Programa &quot;Talento Humano en una organización saludable&quot;, en los módulos de Hábitos Saludables, Seguridad y Salud en el trabajo,  Bienestar - Incentivos - Estímulos - Reconocimientos, Secretaría en Familia, Secretaría Sostenible formación y Capacitación, Sistema de Información para la Planeación y Gestión,   (Decreto 612 de 2018)"/>
        <s v="2. Ejecutar el 100% de las actividades a cargo de la Dirección de Gestión Humana, definidas en el Plan Anticorrupción y de Atención al Usuario.  (Decreto 612 de 2018)"/>
        <s v="1. Ejercer la representación judicial y extrajudicial de la Secretaría Distrital de Seguridad, Convivencia y Justicia"/>
        <s v="2. Realizar la transferencia primaria de los expedientes físicos sujetos a esta de las vigencias 2016 a 2018, de acuerdo a la tabla de retención documental"/>
        <s v="3. Tramitar las segundas instancias conforme con las atribuciones conferidas por la Ley 1801 de 2016 y el Acuerdo Distrital 735 de 2019"/>
        <s v="4. Impulsar los procesos disciplinarios en etapa de juzgamiento dentro de los términos de ley "/>
        <s v="5. Revisar y elaborar los procesos de contratación que sean de competencia de la Dirección Jurídica y Contractual de la vigencia 2023"/>
        <s v="1. Atender los requerimientos para la entrada de los bienes de la SSCJ."/>
        <s v="2. Atender las necesidades de mantenimiento y mejoramiento de la sede administrativa. "/>
        <s v="3. Atender las transferencias documentales primarias de la SCJ de acuerdo a la TRD.   (Decreto 612 de 2018)"/>
        <s v="4. Implementación de los Programas del Sistema Integrado de Conservación.   (Decreto 612 de 2018)"/>
        <s v="5. Realizar la actualización e implementación de los instrumentos archivísticos de la SCJ.   (Decreto 612 de 2018)"/>
        <s v="1. Realizar 3 mesas de trabajo durante la vigencia 2023  con las diferentes áreas de la SDSCJ, para orientar en los errores más frecuentes que se presentan al momento de la radicación de los pagos  y poder disminuir el número de devoluciones de cuentas"/>
        <s v="2, Realizar 4 seguimientos durante la vigencia a las cifras reportadas en los Estados de Situación Financiera (Matriz de Seguimiento) , para la sostenibilidad de la información contable de de la SDSCJ"/>
        <s v="3. Realizar  23  seguimientos a la ejecución presupuestal de la vigencia, reserva y pasivos exigibles de las diferentes subsecretarias de la SDSCJ"/>
        <s v="4. Realizar 2 capacitaciones y/o asesorías con las diferentes áreas de la SDSCJ, para orientar en los traslados presupuestales y trámite de pasivos exigibles"/>
        <s v="5. Realizar tres (3) mesas de trabajo con las áreas a fin de depurar las partidas que deban ser objeto de sostenibilidad contable en los Estados Financieros de la SDSCJ"/>
        <s v="6. Realizar 2 mesas de trabajo para socializar los diferentes cambios a nivel normativo de la Contaduría General de la Nación y la DDC aplicables a la SDSCJ"/>
        <s v="7. Realizar la actualización de los procedimientos, formatos e instructivos de la Direccion Financiera, teniendo en cuenta los cambios normativos y operacionales que se generen durante el transcurso de la vigencia. "/>
        <s v="8.  Realizar el trámite de pago de las cuentas radicadas en la Direccion Financiera que cumplan con las normas y procedimientos vigentes."/>
        <s v="9. Atender las solicitudes de expedicion  de CDP, CRP y tramite de traslados presupuestales conforme a la normatividad vigente."/>
        <s v="1. Adquirir  14  bienes y/o servicios requeridos para contar con la disponibilidad de los componentes de infraestructura y servicios tecnológicos"/>
        <s v="2. Actualizar al 100% los planes que se tienen establecidos en el marco de Plan Estratégico de Tecnologías - PETI 2020-2024, contemplando los requerimientos y necesidades de los demás procesos:_x000a_1. Actualizar los servicios tecnológicos existes e implementación de nuevos_x000a_2. Actualizar y/o elaborar documentos asociados con el dominio de Gobierno de TI _x000a_3. Actualizar los servicios ciudadanos digitales existes e implementación de nuevos_x000a_4. Actualizar los sistemas de información existes e implementación de nuevos, con el fin de mejorar su funcionalidad, accesibilidad y usabilidad _x000a_5. Actualizar las acciones de sensibilización y/o capacitación para fortalecer el uso y apropiación de los soluciones y servicios tecnológicos al interior de la Entidad_x000a_6. Implementación del Sistema de Gestión de Seguridad de la Información (Plan de seguridad y privacidad en la información y el plan de tratamiento de riesgos de seguridad de la información)_x000a_(Decreto 612 de 2018)"/>
        <s v="3. Ejecutar las acciones planificadas para actualizar al 100%  los servicios  tecnológicos existentes que optimicen la productividad de la Entidad en el marco de la gestión por procesos."/>
        <s v="4. Ejecutar al 100 % las  acciones planificadas para  elaborar y/o  actualizar   los documentos asociados con el dominio de Gobierno de TI, así como lo relacionado con la divulgación  y  socialización de  los mismos."/>
        <s v="5. Ejecutar al 100 % las acciones  planificadas para divulgar, socializar  e incentivar el  uso de los servicios ciudadanos digitales existentes. para lo cual se requiere del desarrollo de una (1) actividad de manera trimestral."/>
        <s v="6. Ejecutar al 100% las acciones planificadas en el Plan Estratégico de Tecnologías de Información - PETI, en lo referente a la gestión de proyectos tecnológicos.  (Decreto 612 de 2018)"/>
        <s v="7. Planear y ejecutar al 100 % la estrategia para fortalecer el uso y apropiación de las soluciones e infraestructura tecnológica al interior de la Entidad."/>
      </sharedItems>
    </cacheField>
    <cacheField name="UNIDAD DE MEDIDA" numFmtId="0">
      <sharedItems/>
    </cacheField>
    <cacheField name="PONDERACIONES" numFmtId="9">
      <sharedItems containsSemiMixedTypes="0" containsString="0" containsNumber="1" minValue="0.01" maxValue="0.84"/>
    </cacheField>
    <cacheField name="TRIMESTRE 1" numFmtId="0">
      <sharedItems containsBlank="1" containsMixedTypes="1" containsNumber="1" minValue="0" maxValue="8000"/>
    </cacheField>
    <cacheField name="TRIMESTRE 2" numFmtId="0">
      <sharedItems containsSemiMixedTypes="0" containsString="0" containsNumber="1" minValue="0" maxValue="1000"/>
    </cacheField>
    <cacheField name="TRIMESTRE 3" numFmtId="0">
      <sharedItems containsString="0" containsBlank="1" containsNumber="1" minValue="0" maxValue="40000"/>
    </cacheField>
    <cacheField name="TRIMESTRE 4" numFmtId="0">
      <sharedItems containsString="0" containsBlank="1" containsNumber="1" minValue="0" maxValue="45000"/>
    </cacheField>
    <cacheField name="META ANUAL" numFmtId="0">
      <sharedItems containsSemiMixedTypes="0" containsString="0" containsNumber="1" minValue="0.1" maxValue="94000"/>
    </cacheField>
    <cacheField name="TIPO DE META" numFmtId="0">
      <sharedItems/>
    </cacheField>
    <cacheField name="TRIMESTRE 12" numFmtId="0">
      <sharedItems containsString="0" containsBlank="1" containsNumber="1" minValue="0" maxValue="8884"/>
    </cacheField>
    <cacheField name="TRIMESTRE 22" numFmtId="0">
      <sharedItems containsSemiMixedTypes="0" containsString="0" containsNumber="1" minValue="0" maxValue="22132"/>
    </cacheField>
    <cacheField name="TRIMESTRE 32" numFmtId="0">
      <sharedItems containsString="0" containsBlank="1" containsNumber="1" minValue="0" maxValue="48523"/>
    </cacheField>
    <cacheField name="TRIMESTRE 42" numFmtId="0">
      <sharedItems containsString="0" containsBlank="1" containsNumber="1" containsInteger="1" minValue="1" maxValue="1"/>
    </cacheField>
    <cacheField name="OCULTAR" numFmtId="0">
      <sharedItems/>
    </cacheField>
    <cacheField name="AVANCE TOTAL" numFmtId="0">
      <sharedItems containsSemiMixedTypes="0" containsString="0" containsNumber="1" minValue="0" maxValue="79539"/>
    </cacheField>
    <cacheField name="PORCENTAJE DE EJECUCIÓN " numFmtId="164">
      <sharedItems containsSemiMixedTypes="0" containsString="0" containsNumber="1" minValue="0" maxValue="1.0558749999999999"/>
    </cacheField>
    <cacheField name="CUMPLIMIENTO POR ACTIVIDAD" numFmtId="164">
      <sharedItems containsSemiMixedTypes="0" containsString="0" containsNumber="1" minValue="0" maxValue="0.6131999999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1">
  <r>
    <x v="0"/>
    <x v="0"/>
    <x v="0"/>
    <x v="0"/>
    <x v="0"/>
    <x v="0"/>
    <s v="Porcentaje"/>
    <n v="0.2"/>
    <n v="1"/>
    <n v="1"/>
    <n v="1"/>
    <n v="1"/>
    <n v="1"/>
    <s v="Demanda"/>
    <n v="1"/>
    <n v="1"/>
    <n v="1"/>
    <m/>
    <s v="4"/>
    <n v="0.75"/>
    <n v="0.75"/>
    <n v="0.15000000000000002"/>
  </r>
  <r>
    <x v="0"/>
    <x v="0"/>
    <x v="0"/>
    <x v="0"/>
    <x v="0"/>
    <x v="1"/>
    <s v="Porcentaje"/>
    <n v="0.1"/>
    <n v="1"/>
    <n v="1"/>
    <n v="1"/>
    <n v="1"/>
    <n v="1"/>
    <s v="Demanda"/>
    <n v="1"/>
    <n v="1"/>
    <n v="1"/>
    <m/>
    <s v="4"/>
    <n v="0.75"/>
    <n v="0.75"/>
    <n v="7.5000000000000011E-2"/>
  </r>
  <r>
    <x v="0"/>
    <x v="0"/>
    <x v="0"/>
    <x v="0"/>
    <x v="0"/>
    <x v="2"/>
    <s v="Porcentaje"/>
    <n v="0.2"/>
    <n v="1"/>
    <n v="1"/>
    <n v="1"/>
    <n v="1"/>
    <n v="1"/>
    <s v="Demanda"/>
    <n v="1"/>
    <n v="1"/>
    <n v="1"/>
    <m/>
    <s v="4"/>
    <n v="0.75"/>
    <n v="0.75"/>
    <n v="0.15000000000000002"/>
  </r>
  <r>
    <x v="0"/>
    <x v="0"/>
    <x v="0"/>
    <x v="0"/>
    <x v="0"/>
    <x v="3"/>
    <s v="Número"/>
    <n v="0.1"/>
    <n v="8000"/>
    <n v="1000"/>
    <n v="40000"/>
    <n v="45000"/>
    <n v="94000"/>
    <s v="Sumatoria"/>
    <n v="8884"/>
    <n v="22132"/>
    <n v="48523"/>
    <m/>
    <s v="0"/>
    <n v="79539"/>
    <n v="0.8461595744680851"/>
    <n v="8.4615957446808512E-2"/>
  </r>
  <r>
    <x v="0"/>
    <x v="0"/>
    <x v="0"/>
    <x v="0"/>
    <x v="0"/>
    <x v="4"/>
    <s v="Número"/>
    <n v="0.1"/>
    <n v="3"/>
    <n v="3"/>
    <n v="3"/>
    <n v="3"/>
    <n v="12"/>
    <s v="Sumatoria"/>
    <n v="3"/>
    <n v="3"/>
    <n v="3"/>
    <m/>
    <s v="0"/>
    <n v="9"/>
    <n v="0.75"/>
    <n v="7.5000000000000011E-2"/>
  </r>
  <r>
    <x v="0"/>
    <x v="0"/>
    <x v="0"/>
    <x v="0"/>
    <x v="0"/>
    <x v="5"/>
    <s v="Número"/>
    <n v="0.1"/>
    <n v="2"/>
    <n v="2"/>
    <n v="2"/>
    <n v="2"/>
    <n v="8"/>
    <s v="Sumatoria"/>
    <n v="3"/>
    <n v="2"/>
    <n v="2"/>
    <m/>
    <s v="0"/>
    <n v="7"/>
    <n v="0.875"/>
    <n v="8.7500000000000008E-2"/>
  </r>
  <r>
    <x v="0"/>
    <x v="0"/>
    <x v="0"/>
    <x v="0"/>
    <x v="0"/>
    <x v="6"/>
    <s v="Número"/>
    <n v="0.1"/>
    <n v="0"/>
    <n v="45"/>
    <n v="45"/>
    <n v="45"/>
    <n v="135"/>
    <s v="Sumatoria"/>
    <n v="0"/>
    <n v="45"/>
    <n v="45"/>
    <m/>
    <s v="0"/>
    <n v="90"/>
    <n v="0.66666666666666663"/>
    <n v="6.6666666666666666E-2"/>
  </r>
  <r>
    <x v="0"/>
    <x v="0"/>
    <x v="0"/>
    <x v="0"/>
    <x v="0"/>
    <x v="7"/>
    <s v="Porcentaje"/>
    <n v="0.1"/>
    <n v="1"/>
    <n v="1"/>
    <n v="1"/>
    <n v="1"/>
    <n v="1"/>
    <s v="Demanda"/>
    <n v="1"/>
    <n v="1"/>
    <n v="1"/>
    <m/>
    <s v="4"/>
    <n v="0.75"/>
    <n v="0.75"/>
    <n v="7.5000000000000011E-2"/>
  </r>
  <r>
    <x v="0"/>
    <x v="1"/>
    <x v="1"/>
    <x v="0"/>
    <x v="1"/>
    <x v="8"/>
    <s v="Porcentaje"/>
    <n v="0.1"/>
    <n v="0.25"/>
    <n v="0.3"/>
    <n v="0.3"/>
    <n v="0.15"/>
    <n v="1"/>
    <s v="Sumatoria"/>
    <n v="0.25"/>
    <n v="0.3"/>
    <n v="0.25"/>
    <m/>
    <s v="0"/>
    <n v="0.8"/>
    <n v="0.8"/>
    <n v="8.0000000000000016E-2"/>
  </r>
  <r>
    <x v="0"/>
    <x v="1"/>
    <x v="1"/>
    <x v="0"/>
    <x v="2"/>
    <x v="9"/>
    <s v="Porcentaje"/>
    <n v="0.1"/>
    <n v="1"/>
    <n v="1"/>
    <n v="1"/>
    <n v="1"/>
    <n v="1"/>
    <s v="Demanda"/>
    <n v="1"/>
    <n v="1"/>
    <n v="1"/>
    <m/>
    <s v="4"/>
    <n v="0.75"/>
    <n v="0.75"/>
    <n v="7.5000000000000011E-2"/>
  </r>
  <r>
    <x v="0"/>
    <x v="1"/>
    <x v="1"/>
    <x v="0"/>
    <x v="3"/>
    <x v="10"/>
    <s v="Número"/>
    <n v="0.1"/>
    <n v="3"/>
    <n v="3"/>
    <n v="3"/>
    <n v="3"/>
    <n v="12"/>
    <s v="Sumatoria"/>
    <n v="3"/>
    <n v="3"/>
    <n v="3"/>
    <m/>
    <s v="0"/>
    <n v="9"/>
    <n v="0.75"/>
    <n v="7.5000000000000011E-2"/>
  </r>
  <r>
    <x v="0"/>
    <x v="1"/>
    <x v="2"/>
    <x v="0"/>
    <x v="4"/>
    <x v="11"/>
    <s v="Porcentaje"/>
    <n v="0.1"/>
    <n v="1"/>
    <n v="1"/>
    <n v="1"/>
    <n v="1"/>
    <n v="1"/>
    <s v="Constante"/>
    <n v="1"/>
    <n v="1"/>
    <n v="1"/>
    <m/>
    <s v="4"/>
    <n v="0.75"/>
    <n v="0.75"/>
    <n v="7.5000000000000011E-2"/>
  </r>
  <r>
    <x v="0"/>
    <x v="1"/>
    <x v="2"/>
    <x v="0"/>
    <x v="4"/>
    <x v="12"/>
    <s v="Porcentaje"/>
    <n v="0.1"/>
    <n v="1"/>
    <n v="1"/>
    <n v="1"/>
    <n v="1"/>
    <n v="1"/>
    <s v="Constante"/>
    <n v="1"/>
    <n v="1"/>
    <n v="1"/>
    <m/>
    <s v="4"/>
    <n v="0.75"/>
    <n v="0.75"/>
    <n v="7.5000000000000011E-2"/>
  </r>
  <r>
    <x v="0"/>
    <x v="1"/>
    <x v="2"/>
    <x v="0"/>
    <x v="5"/>
    <x v="13"/>
    <s v="Porcentaje"/>
    <n v="0.1"/>
    <n v="1"/>
    <n v="1"/>
    <n v="1"/>
    <n v="1"/>
    <n v="1"/>
    <s v="Constante"/>
    <n v="1"/>
    <n v="1"/>
    <n v="1"/>
    <m/>
    <s v="4"/>
    <n v="0.75"/>
    <n v="0.75"/>
    <n v="7.5000000000000011E-2"/>
  </r>
  <r>
    <x v="0"/>
    <x v="1"/>
    <x v="1"/>
    <x v="0"/>
    <x v="0"/>
    <x v="14"/>
    <s v="Porcentaje"/>
    <n v="0.1"/>
    <n v="1"/>
    <n v="1"/>
    <n v="1"/>
    <n v="1"/>
    <n v="1"/>
    <s v="Constante"/>
    <n v="1"/>
    <n v="1"/>
    <m/>
    <n v="1"/>
    <s v="4"/>
    <n v="0.75"/>
    <n v="0.75"/>
    <n v="7.5000000000000011E-2"/>
  </r>
  <r>
    <x v="0"/>
    <x v="1"/>
    <x v="1"/>
    <x v="0"/>
    <x v="1"/>
    <x v="15"/>
    <s v="Porcentaje"/>
    <n v="0.1"/>
    <n v="1"/>
    <n v="1"/>
    <n v="1"/>
    <n v="1"/>
    <n v="1"/>
    <s v="Constante"/>
    <n v="1"/>
    <n v="1"/>
    <n v="1"/>
    <m/>
    <s v="4"/>
    <n v="0.75"/>
    <n v="0.75"/>
    <n v="7.5000000000000011E-2"/>
  </r>
  <r>
    <x v="0"/>
    <x v="1"/>
    <x v="1"/>
    <x v="0"/>
    <x v="2"/>
    <x v="16"/>
    <s v="Porcentaje"/>
    <n v="0.1"/>
    <n v="1"/>
    <n v="1"/>
    <n v="1"/>
    <n v="1"/>
    <n v="1"/>
    <s v="Constante"/>
    <n v="1"/>
    <n v="1"/>
    <n v="1"/>
    <m/>
    <s v="4"/>
    <n v="0.75"/>
    <n v="0.75"/>
    <n v="7.5000000000000011E-2"/>
  </r>
  <r>
    <x v="0"/>
    <x v="1"/>
    <x v="1"/>
    <x v="0"/>
    <x v="1"/>
    <x v="17"/>
    <s v="Porcentaje"/>
    <n v="0.1"/>
    <n v="1"/>
    <n v="1"/>
    <n v="1"/>
    <n v="1"/>
    <n v="1"/>
    <s v="Demanda"/>
    <n v="1"/>
    <n v="1"/>
    <n v="1"/>
    <m/>
    <s v="4"/>
    <n v="0.75"/>
    <n v="0.75"/>
    <n v="7.5000000000000011E-2"/>
  </r>
  <r>
    <x v="1"/>
    <x v="2"/>
    <x v="3"/>
    <x v="0"/>
    <x v="6"/>
    <x v="18"/>
    <s v="Porcentaje"/>
    <n v="0.25"/>
    <n v="0.25"/>
    <n v="0.25"/>
    <n v="0.25"/>
    <n v="0.25"/>
    <n v="1"/>
    <s v="Sumatoria"/>
    <n v="0.25"/>
    <n v="0.25"/>
    <n v="0.25"/>
    <m/>
    <s v="0"/>
    <n v="0.75"/>
    <n v="0.75"/>
    <n v="0.1875"/>
  </r>
  <r>
    <x v="1"/>
    <x v="2"/>
    <x v="3"/>
    <x v="0"/>
    <x v="6"/>
    <x v="19"/>
    <s v="Número"/>
    <n v="0.2"/>
    <n v="2"/>
    <n v="2"/>
    <n v="2"/>
    <n v="1"/>
    <n v="7"/>
    <s v="Sumatoria"/>
    <n v="2"/>
    <n v="2"/>
    <n v="2"/>
    <m/>
    <s v="0"/>
    <n v="6"/>
    <n v="0.8571428571428571"/>
    <n v="0.17142857142857143"/>
  </r>
  <r>
    <x v="1"/>
    <x v="2"/>
    <x v="3"/>
    <x v="0"/>
    <x v="6"/>
    <x v="20"/>
    <s v="Número"/>
    <n v="0.2"/>
    <n v="2"/>
    <n v="2"/>
    <n v="2"/>
    <n v="2"/>
    <n v="8"/>
    <s v="Sumatoria"/>
    <n v="2"/>
    <n v="2"/>
    <n v="2"/>
    <m/>
    <s v="0"/>
    <n v="6"/>
    <n v="0.75"/>
    <n v="0.15000000000000002"/>
  </r>
  <r>
    <x v="1"/>
    <x v="2"/>
    <x v="3"/>
    <x v="0"/>
    <x v="6"/>
    <x v="21"/>
    <s v="Número"/>
    <n v="0.2"/>
    <n v="1"/>
    <n v="1"/>
    <n v="1"/>
    <n v="1"/>
    <n v="4"/>
    <s v="Sumatoria"/>
    <n v="1"/>
    <n v="1"/>
    <n v="1"/>
    <m/>
    <s v="0"/>
    <n v="3"/>
    <n v="0.75"/>
    <n v="0.15000000000000002"/>
  </r>
  <r>
    <x v="1"/>
    <x v="2"/>
    <x v="3"/>
    <x v="0"/>
    <x v="6"/>
    <x v="22"/>
    <s v="Porcentaje"/>
    <n v="0.15"/>
    <n v="0.25"/>
    <n v="0.25"/>
    <n v="0.25"/>
    <n v="0.25"/>
    <n v="1"/>
    <s v="Sumatoria"/>
    <n v="0.25"/>
    <n v="0.245"/>
    <n v="0.25"/>
    <m/>
    <s v="0"/>
    <n v="0.745"/>
    <n v="0.745"/>
    <n v="0.11175"/>
  </r>
  <r>
    <x v="1"/>
    <x v="3"/>
    <x v="4"/>
    <x v="0"/>
    <x v="0"/>
    <x v="23"/>
    <s v="Número"/>
    <n v="0.3"/>
    <n v="0"/>
    <n v="1"/>
    <n v="1"/>
    <n v="1"/>
    <n v="3"/>
    <s v="Sumatoria"/>
    <n v="0"/>
    <n v="1"/>
    <n v="1"/>
    <m/>
    <s v="0"/>
    <n v="2"/>
    <n v="0.66666666666666663"/>
    <n v="0.19999999999999998"/>
  </r>
  <r>
    <x v="1"/>
    <x v="3"/>
    <x v="4"/>
    <x v="0"/>
    <x v="2"/>
    <x v="24"/>
    <s v="Porcentaje"/>
    <n v="0.5"/>
    <n v="1"/>
    <n v="1"/>
    <n v="1"/>
    <n v="1"/>
    <n v="1"/>
    <s v="Constante"/>
    <n v="1"/>
    <n v="1"/>
    <n v="1"/>
    <m/>
    <s v="4"/>
    <n v="0.75"/>
    <n v="0.75"/>
    <n v="0.375"/>
  </r>
  <r>
    <x v="1"/>
    <x v="3"/>
    <x v="4"/>
    <x v="0"/>
    <x v="0"/>
    <x v="25"/>
    <s v="Porcentaje"/>
    <n v="0.2"/>
    <n v="0"/>
    <n v="0.5"/>
    <n v="0"/>
    <n v="0.5"/>
    <n v="1"/>
    <s v="Sumatoria"/>
    <n v="0"/>
    <n v="0.5"/>
    <n v="0"/>
    <m/>
    <s v="0"/>
    <n v="0.5"/>
    <n v="0.5"/>
    <n v="0.1"/>
  </r>
  <r>
    <x v="1"/>
    <x v="4"/>
    <x v="5"/>
    <x v="0"/>
    <x v="4"/>
    <x v="26"/>
    <s v="Porcentaje"/>
    <n v="0.3"/>
    <n v="0.2"/>
    <n v="0.3"/>
    <n v="0.2"/>
    <n v="0.3"/>
    <n v="1"/>
    <s v="Sumatoria"/>
    <n v="0.25"/>
    <n v="0.16"/>
    <n v="0.54"/>
    <m/>
    <s v="0"/>
    <n v="0.95000000000000007"/>
    <n v="0.95000000000000007"/>
    <n v="0.28500000000000003"/>
  </r>
  <r>
    <x v="1"/>
    <x v="4"/>
    <x v="5"/>
    <x v="0"/>
    <x v="4"/>
    <x v="27"/>
    <s v="Porcentaje"/>
    <n v="0.35"/>
    <n v="0.2"/>
    <n v="0.3"/>
    <n v="0.2"/>
    <n v="0.3"/>
    <n v="1"/>
    <s v="Sumatoria"/>
    <n v="0.3"/>
    <n v="0.3"/>
    <n v="0.38"/>
    <m/>
    <s v="0"/>
    <n v="0.98"/>
    <n v="0.98"/>
    <n v="0.34299999999999997"/>
  </r>
  <r>
    <x v="1"/>
    <x v="4"/>
    <x v="5"/>
    <x v="0"/>
    <x v="4"/>
    <x v="28"/>
    <s v="Porcentaje"/>
    <n v="0.35"/>
    <n v="0.2"/>
    <n v="0.3"/>
    <n v="0.2"/>
    <n v="0.3"/>
    <n v="1"/>
    <s v="Sumatoria"/>
    <n v="0.3"/>
    <n v="0.3"/>
    <n v="0.4"/>
    <m/>
    <s v="0"/>
    <n v="1"/>
    <n v="1"/>
    <n v="0.35"/>
  </r>
  <r>
    <x v="1"/>
    <x v="5"/>
    <x v="6"/>
    <x v="1"/>
    <x v="7"/>
    <x v="29"/>
    <s v="Porcentaje"/>
    <n v="0.25"/>
    <n v="0.5"/>
    <n v="0.2"/>
    <n v="0.2"/>
    <n v="0.1"/>
    <n v="0.99999999999999989"/>
    <s v="Sumatoria"/>
    <n v="0.5"/>
    <n v="0.2"/>
    <n v="0.1"/>
    <m/>
    <s v="0"/>
    <n v="0.79999999999999993"/>
    <n v="0.8"/>
    <n v="0.2"/>
  </r>
  <r>
    <x v="1"/>
    <x v="5"/>
    <x v="6"/>
    <x v="1"/>
    <x v="7"/>
    <x v="30"/>
    <s v="Porcentaje"/>
    <n v="0.25"/>
    <n v="0.3"/>
    <n v="0.2"/>
    <n v="0.25"/>
    <n v="0.25"/>
    <n v="1"/>
    <s v="Sumatoria"/>
    <n v="0.3"/>
    <n v="0.2"/>
    <n v="0.25"/>
    <m/>
    <s v="0"/>
    <n v="0.75"/>
    <n v="0.75"/>
    <n v="0.1875"/>
  </r>
  <r>
    <x v="1"/>
    <x v="5"/>
    <x v="6"/>
    <x v="1"/>
    <x v="8"/>
    <x v="31"/>
    <s v="Porcentaje"/>
    <n v="0.1"/>
    <n v="0.1"/>
    <n v="0.4"/>
    <n v="0.25"/>
    <n v="0.25"/>
    <n v="1"/>
    <s v="Sumatoria"/>
    <n v="0.1"/>
    <n v="0.4"/>
    <n v="0.25"/>
    <m/>
    <s v="0"/>
    <n v="0.75"/>
    <n v="0.75"/>
    <n v="7.5000000000000011E-2"/>
  </r>
  <r>
    <x v="1"/>
    <x v="5"/>
    <x v="6"/>
    <x v="1"/>
    <x v="0"/>
    <x v="32"/>
    <s v="Porcentaje"/>
    <n v="0.15"/>
    <n v="0.25"/>
    <n v="0.25"/>
    <n v="0.25"/>
    <n v="0.25"/>
    <n v="1"/>
    <s v="Sumatoria"/>
    <n v="0.25"/>
    <n v="0.23"/>
    <n v="0.25"/>
    <m/>
    <s v="0"/>
    <n v="0.73"/>
    <n v="0.73"/>
    <n v="0.1095"/>
  </r>
  <r>
    <x v="1"/>
    <x v="5"/>
    <x v="6"/>
    <x v="1"/>
    <x v="3"/>
    <x v="33"/>
    <s v="Porcentaje"/>
    <n v="0.25"/>
    <n v="0.94"/>
    <n v="0.06"/>
    <n v="0"/>
    <n v="0"/>
    <n v="1"/>
    <s v="Sumatoria"/>
    <n v="0.94630000000000003"/>
    <n v="4.3700000000000003E-2"/>
    <n v="6.0000000000000001E-3"/>
    <m/>
    <s v="0"/>
    <n v="0.996"/>
    <n v="0.996"/>
    <n v="0.249"/>
  </r>
  <r>
    <x v="2"/>
    <x v="6"/>
    <x v="7"/>
    <x v="1"/>
    <x v="3"/>
    <x v="34"/>
    <s v="Número"/>
    <n v="0.5"/>
    <n v="3"/>
    <n v="3"/>
    <n v="3"/>
    <n v="3"/>
    <n v="12"/>
    <s v="Sumatoria"/>
    <n v="3"/>
    <n v="3"/>
    <n v="3"/>
    <m/>
    <s v="0"/>
    <n v="9"/>
    <n v="0.75"/>
    <n v="0.375"/>
  </r>
  <r>
    <x v="2"/>
    <x v="6"/>
    <x v="7"/>
    <x v="2"/>
    <x v="9"/>
    <x v="35"/>
    <s v="Porcentaje"/>
    <n v="0.5"/>
    <m/>
    <n v="0.5"/>
    <m/>
    <n v="0.5"/>
    <n v="1"/>
    <s v="Sumatoria"/>
    <m/>
    <n v="0.5"/>
    <m/>
    <m/>
    <s v="0"/>
    <n v="0.5"/>
    <n v="0.5"/>
    <n v="0.25"/>
  </r>
  <r>
    <x v="2"/>
    <x v="7"/>
    <x v="7"/>
    <x v="2"/>
    <x v="9"/>
    <x v="36"/>
    <s v="Porcentaje"/>
    <n v="0.2"/>
    <n v="0.2"/>
    <n v="0.2"/>
    <n v="0.5"/>
    <n v="0.1"/>
    <n v="1"/>
    <s v="Sumatoria"/>
    <n v="0.2"/>
    <n v="0.2"/>
    <n v="0.5"/>
    <m/>
    <s v="0"/>
    <n v="0.9"/>
    <n v="0.9"/>
    <n v="0.18000000000000002"/>
  </r>
  <r>
    <x v="2"/>
    <x v="7"/>
    <x v="7"/>
    <x v="2"/>
    <x v="9"/>
    <x v="37"/>
    <s v="Porcentaje"/>
    <n v="0.2"/>
    <n v="0.25"/>
    <n v="0.25"/>
    <n v="0.15"/>
    <n v="0.35"/>
    <n v="1"/>
    <s v="Sumatoria"/>
    <n v="0.25"/>
    <n v="0.25"/>
    <n v="0.15"/>
    <m/>
    <s v="0"/>
    <n v="0.65"/>
    <n v="0.65"/>
    <n v="0.13"/>
  </r>
  <r>
    <x v="2"/>
    <x v="7"/>
    <x v="7"/>
    <x v="2"/>
    <x v="9"/>
    <x v="38"/>
    <s v="Porcentaje"/>
    <n v="0.3"/>
    <n v="0.25"/>
    <n v="0.25"/>
    <n v="0.25"/>
    <n v="0.25"/>
    <n v="1"/>
    <s v="Sumatoria"/>
    <n v="0.25"/>
    <n v="0.25"/>
    <m/>
    <m/>
    <s v="0"/>
    <n v="0.5"/>
    <n v="0.5"/>
    <n v="0.15"/>
  </r>
  <r>
    <x v="2"/>
    <x v="7"/>
    <x v="7"/>
    <x v="2"/>
    <x v="9"/>
    <x v="39"/>
    <s v="Número"/>
    <n v="0.3"/>
    <n v="2"/>
    <n v="1"/>
    <n v="1"/>
    <n v="2"/>
    <n v="6"/>
    <s v="Sumatoria"/>
    <n v="2"/>
    <n v="1"/>
    <n v="1"/>
    <m/>
    <s v="0"/>
    <n v="4"/>
    <n v="0.66666666666666663"/>
    <n v="0.19999999999999998"/>
  </r>
  <r>
    <x v="2"/>
    <x v="8"/>
    <x v="7"/>
    <x v="3"/>
    <x v="10"/>
    <x v="40"/>
    <s v="Porcentaje"/>
    <n v="0.25"/>
    <n v="0.5"/>
    <n v="0.5"/>
    <n v="0"/>
    <n v="0"/>
    <n v="1"/>
    <s v="Sumatoria"/>
    <n v="0.5"/>
    <n v="0.5"/>
    <n v="0"/>
    <m/>
    <s v="0"/>
    <n v="1"/>
    <n v="1"/>
    <n v="0.25"/>
  </r>
  <r>
    <x v="2"/>
    <x v="8"/>
    <x v="7"/>
    <x v="3"/>
    <x v="10"/>
    <x v="41"/>
    <s v="Porcentaje"/>
    <n v="0.25"/>
    <n v="0.5"/>
    <n v="0.5"/>
    <n v="0"/>
    <n v="0"/>
    <n v="1"/>
    <s v="Sumatoria"/>
    <n v="0.5"/>
    <n v="0.5"/>
    <n v="0"/>
    <m/>
    <s v="0"/>
    <n v="1"/>
    <n v="1"/>
    <n v="0.25"/>
  </r>
  <r>
    <x v="2"/>
    <x v="8"/>
    <x v="7"/>
    <x v="3"/>
    <x v="4"/>
    <x v="42"/>
    <s v="Porcentaje"/>
    <n v="0.2"/>
    <n v="0"/>
    <n v="0.5"/>
    <n v="0.25"/>
    <n v="0.25"/>
    <n v="1"/>
    <s v="Sumatoria"/>
    <n v="0"/>
    <n v="0.5"/>
    <n v="0.12"/>
    <m/>
    <s v="0"/>
    <n v="0.62"/>
    <n v="0.62"/>
    <n v="0.124"/>
  </r>
  <r>
    <x v="2"/>
    <x v="8"/>
    <x v="7"/>
    <x v="3"/>
    <x v="10"/>
    <x v="43"/>
    <s v="Porcentaje"/>
    <n v="0.3"/>
    <n v="1"/>
    <n v="1"/>
    <n v="1"/>
    <n v="1"/>
    <n v="1"/>
    <s v="Constante"/>
    <n v="1"/>
    <n v="0.98"/>
    <n v="0.98"/>
    <m/>
    <s v="4"/>
    <n v="0.74"/>
    <n v="0.74"/>
    <n v="0.222"/>
  </r>
  <r>
    <x v="2"/>
    <x v="9"/>
    <x v="8"/>
    <x v="3"/>
    <x v="9"/>
    <x v="44"/>
    <s v="Porcentaje"/>
    <n v="0.2"/>
    <m/>
    <n v="1"/>
    <n v="1"/>
    <n v="1"/>
    <n v="1"/>
    <s v="Constante"/>
    <n v="0"/>
    <n v="1"/>
    <n v="1"/>
    <m/>
    <s v="3"/>
    <n v="0.66666666666666663"/>
    <n v="0.66666666666666663"/>
    <n v="0.13333333333333333"/>
  </r>
  <r>
    <x v="2"/>
    <x v="9"/>
    <x v="8"/>
    <x v="3"/>
    <x v="9"/>
    <x v="45"/>
    <s v="Porcentaje"/>
    <n v="0.2"/>
    <m/>
    <n v="1"/>
    <n v="1"/>
    <n v="1"/>
    <n v="1"/>
    <s v="Constante"/>
    <n v="0"/>
    <n v="1"/>
    <n v="1"/>
    <m/>
    <s v="3"/>
    <n v="0.66666666666666663"/>
    <n v="0.66666666666666663"/>
    <n v="0.13333333333333333"/>
  </r>
  <r>
    <x v="2"/>
    <x v="9"/>
    <x v="8"/>
    <x v="3"/>
    <x v="4"/>
    <x v="46"/>
    <s v="Porcentaje"/>
    <n v="0.2"/>
    <s v="N.A"/>
    <n v="0.25"/>
    <n v="0.4"/>
    <n v="0.35"/>
    <n v="1"/>
    <s v="Sumatoria"/>
    <n v="0"/>
    <n v="0.25"/>
    <n v="0.4"/>
    <m/>
    <s v="0"/>
    <n v="0.65"/>
    <n v="0.65"/>
    <n v="0.13"/>
  </r>
  <r>
    <x v="2"/>
    <x v="9"/>
    <x v="8"/>
    <x v="3"/>
    <x v="9"/>
    <x v="47"/>
    <s v="Porcentaje"/>
    <n v="0.2"/>
    <s v="N.A"/>
    <n v="1"/>
    <n v="1"/>
    <n v="1"/>
    <n v="1"/>
    <s v="Demanda"/>
    <n v="0"/>
    <n v="1"/>
    <n v="1"/>
    <m/>
    <s v="3"/>
    <n v="0.66666666666666663"/>
    <n v="0.66666666666666663"/>
    <n v="0.13333333333333333"/>
  </r>
  <r>
    <x v="2"/>
    <x v="9"/>
    <x v="8"/>
    <x v="3"/>
    <x v="9"/>
    <x v="48"/>
    <s v="Porcentaje"/>
    <n v="0.2"/>
    <m/>
    <n v="1"/>
    <n v="1"/>
    <n v="1"/>
    <n v="1"/>
    <s v="Constante"/>
    <n v="0"/>
    <n v="1"/>
    <n v="1"/>
    <m/>
    <s v="3"/>
    <n v="0.66666666666666663"/>
    <n v="0.66666666666666663"/>
    <n v="0.13333333333333333"/>
  </r>
  <r>
    <x v="2"/>
    <x v="10"/>
    <x v="8"/>
    <x v="3"/>
    <x v="4"/>
    <x v="49"/>
    <s v="Porcentaje"/>
    <n v="0.15"/>
    <n v="1"/>
    <n v="1"/>
    <n v="1"/>
    <n v="1"/>
    <n v="1"/>
    <s v="Constante"/>
    <n v="1"/>
    <n v="1"/>
    <n v="1"/>
    <m/>
    <s v="4"/>
    <n v="0.75"/>
    <n v="0.75"/>
    <n v="0.11249999999999999"/>
  </r>
  <r>
    <x v="2"/>
    <x v="10"/>
    <x v="8"/>
    <x v="3"/>
    <x v="4"/>
    <x v="50"/>
    <s v="Porcentaje"/>
    <n v="0.15"/>
    <n v="1"/>
    <n v="1"/>
    <n v="1"/>
    <n v="1"/>
    <n v="1"/>
    <s v="Constante"/>
    <n v="1"/>
    <n v="1"/>
    <n v="1"/>
    <m/>
    <s v="4"/>
    <n v="0.75"/>
    <n v="0.75"/>
    <n v="0.11249999999999999"/>
  </r>
  <r>
    <x v="2"/>
    <x v="10"/>
    <x v="8"/>
    <x v="3"/>
    <x v="4"/>
    <x v="51"/>
    <s v="Número"/>
    <n v="0.05"/>
    <n v="1"/>
    <n v="3"/>
    <n v="45"/>
    <n v="16"/>
    <n v="65"/>
    <s v="Sumatoria"/>
    <n v="1"/>
    <n v="3"/>
    <n v="16"/>
    <m/>
    <s v="0"/>
    <n v="20"/>
    <n v="0.30769230769230771"/>
    <n v="1.5384615384615385E-2"/>
  </r>
  <r>
    <x v="2"/>
    <x v="10"/>
    <x v="8"/>
    <x v="3"/>
    <x v="4"/>
    <x v="52"/>
    <s v="Porcentaje"/>
    <n v="0.15"/>
    <n v="0.25"/>
    <n v="0.25"/>
    <n v="0.25"/>
    <n v="0.25"/>
    <n v="1"/>
    <s v="Sumatoria"/>
    <n v="0.25"/>
    <n v="0.25"/>
    <n v="0.25"/>
    <m/>
    <s v="0"/>
    <n v="0.75"/>
    <n v="0.75"/>
    <n v="0.11249999999999999"/>
  </r>
  <r>
    <x v="2"/>
    <x v="10"/>
    <x v="8"/>
    <x v="3"/>
    <x v="4"/>
    <x v="53"/>
    <s v="Porcentaje"/>
    <n v="0.1"/>
    <n v="1"/>
    <n v="1"/>
    <n v="1"/>
    <n v="1"/>
    <n v="1"/>
    <s v="Constante"/>
    <n v="1"/>
    <n v="1"/>
    <n v="1"/>
    <m/>
    <s v="4"/>
    <n v="0.75"/>
    <n v="0.75"/>
    <n v="7.5000000000000011E-2"/>
  </r>
  <r>
    <x v="2"/>
    <x v="10"/>
    <x v="8"/>
    <x v="3"/>
    <x v="4"/>
    <x v="54"/>
    <s v="Porcentaje"/>
    <n v="0.1"/>
    <n v="1"/>
    <n v="1"/>
    <n v="1"/>
    <n v="1"/>
    <n v="1"/>
    <s v="Constante"/>
    <n v="1"/>
    <n v="1"/>
    <n v="1"/>
    <m/>
    <s v="4"/>
    <n v="0.75"/>
    <n v="0.75"/>
    <n v="7.5000000000000011E-2"/>
  </r>
  <r>
    <x v="2"/>
    <x v="10"/>
    <x v="8"/>
    <x v="3"/>
    <x v="4"/>
    <x v="55"/>
    <s v="Porcentaje"/>
    <n v="0.1"/>
    <n v="1"/>
    <n v="1"/>
    <n v="1"/>
    <n v="1"/>
    <n v="1"/>
    <s v="Constante"/>
    <n v="1"/>
    <n v="1"/>
    <n v="1"/>
    <m/>
    <s v="4"/>
    <n v="0.75"/>
    <n v="0.75"/>
    <n v="7.5000000000000011E-2"/>
  </r>
  <r>
    <x v="2"/>
    <x v="10"/>
    <x v="8"/>
    <x v="3"/>
    <x v="4"/>
    <x v="56"/>
    <s v="Porcentaje"/>
    <n v="0.1"/>
    <n v="1"/>
    <n v="1"/>
    <n v="1"/>
    <n v="1"/>
    <n v="1"/>
    <s v="Constante"/>
    <n v="1"/>
    <n v="1"/>
    <n v="1"/>
    <m/>
    <s v="4"/>
    <n v="0.75"/>
    <n v="0.75"/>
    <n v="7.5000000000000011E-2"/>
  </r>
  <r>
    <x v="2"/>
    <x v="10"/>
    <x v="8"/>
    <x v="3"/>
    <x v="4"/>
    <x v="57"/>
    <s v="Porcentaje"/>
    <n v="0.1"/>
    <n v="1"/>
    <n v="1"/>
    <n v="1"/>
    <n v="1"/>
    <n v="1"/>
    <s v="Constante"/>
    <n v="1"/>
    <n v="1"/>
    <n v="1"/>
    <m/>
    <s v="4"/>
    <n v="0.75"/>
    <n v="0.75"/>
    <n v="7.5000000000000011E-2"/>
  </r>
  <r>
    <x v="3"/>
    <x v="11"/>
    <x v="9"/>
    <x v="4"/>
    <x v="9"/>
    <x v="58"/>
    <s v="Porcentaje"/>
    <n v="0.5"/>
    <n v="0.2"/>
    <n v="0.2"/>
    <n v="0.3"/>
    <n v="0.3"/>
    <n v="1"/>
    <s v="Sumatoria"/>
    <n v="0.2"/>
    <n v="0.2"/>
    <n v="0.35"/>
    <m/>
    <s v="0"/>
    <n v="0.75"/>
    <n v="0.75"/>
    <n v="0.375"/>
  </r>
  <r>
    <x v="3"/>
    <x v="11"/>
    <x v="9"/>
    <x v="4"/>
    <x v="9"/>
    <x v="59"/>
    <s v="Porcentaje"/>
    <n v="0.5"/>
    <n v="0.2"/>
    <n v="0.2"/>
    <n v="0.3"/>
    <n v="0.3"/>
    <n v="1"/>
    <s v="Sumatoria"/>
    <n v="0.2"/>
    <n v="0.2"/>
    <n v="0.35"/>
    <m/>
    <s v="0"/>
    <n v="0.75"/>
    <n v="0.75"/>
    <n v="0.375"/>
  </r>
  <r>
    <x v="3"/>
    <x v="12"/>
    <x v="9"/>
    <x v="5"/>
    <x v="9"/>
    <x v="60"/>
    <s v="Porcentaje"/>
    <n v="0.2"/>
    <n v="0.2"/>
    <n v="0.2"/>
    <n v="0.3"/>
    <n v="0.3"/>
    <n v="1"/>
    <s v="Sumatoria"/>
    <n v="0.19"/>
    <n v="0.2"/>
    <n v="0.3"/>
    <m/>
    <s v="0"/>
    <n v="0.69"/>
    <n v="0.69"/>
    <n v="0.13799999999999998"/>
  </r>
  <r>
    <x v="3"/>
    <x v="12"/>
    <x v="9"/>
    <x v="5"/>
    <x v="9"/>
    <x v="61"/>
    <s v="Porcentaje"/>
    <n v="0.2"/>
    <n v="0.2"/>
    <n v="0.2"/>
    <n v="0.3"/>
    <n v="0.3"/>
    <n v="1"/>
    <s v="Sumatoria"/>
    <n v="0.19"/>
    <n v="0.19"/>
    <n v="0.3"/>
    <m/>
    <s v="0"/>
    <n v="0.67999999999999994"/>
    <n v="0.67999999999999994"/>
    <n v="0.13599999999999998"/>
  </r>
  <r>
    <x v="3"/>
    <x v="12"/>
    <x v="9"/>
    <x v="5"/>
    <x v="9"/>
    <x v="62"/>
    <s v="Porcentaje"/>
    <n v="0.2"/>
    <n v="0.2"/>
    <n v="0.2"/>
    <n v="0.3"/>
    <n v="0.3"/>
    <n v="1"/>
    <s v="Sumatoria"/>
    <n v="0.15"/>
    <n v="0.2"/>
    <n v="0.3"/>
    <m/>
    <s v="0"/>
    <n v="0.64999999999999991"/>
    <n v="0.64999999999999991"/>
    <n v="0.12999999999999998"/>
  </r>
  <r>
    <x v="3"/>
    <x v="12"/>
    <x v="9"/>
    <x v="5"/>
    <x v="9"/>
    <x v="63"/>
    <s v="Porcentaje"/>
    <n v="0.2"/>
    <n v="0.2"/>
    <n v="0.2"/>
    <n v="0.3"/>
    <n v="0.3"/>
    <n v="1"/>
    <s v="Sumatoria"/>
    <n v="0.16"/>
    <n v="0.19"/>
    <n v="0.3"/>
    <m/>
    <s v="0"/>
    <n v="0.64999999999999991"/>
    <n v="0.64999999999999991"/>
    <n v="0.12999999999999998"/>
  </r>
  <r>
    <x v="3"/>
    <x v="12"/>
    <x v="9"/>
    <x v="5"/>
    <x v="9"/>
    <x v="64"/>
    <s v="Porcentaje"/>
    <n v="0.2"/>
    <n v="0.2"/>
    <n v="0.2"/>
    <n v="0.3"/>
    <n v="0.3"/>
    <n v="1"/>
    <s v="Sumatoria"/>
    <n v="0.2"/>
    <n v="0.19"/>
    <n v="0.3"/>
    <m/>
    <s v="0"/>
    <n v="0.69"/>
    <n v="0.69"/>
    <n v="0.13799999999999998"/>
  </r>
  <r>
    <x v="3"/>
    <x v="13"/>
    <x v="9"/>
    <x v="6"/>
    <x v="5"/>
    <x v="65"/>
    <s v="Porcentaje"/>
    <n v="0.5"/>
    <n v="1"/>
    <n v="1"/>
    <n v="1"/>
    <n v="1"/>
    <n v="1"/>
    <s v="Constante"/>
    <n v="1"/>
    <n v="1"/>
    <n v="1"/>
    <m/>
    <s v="4"/>
    <n v="0.75"/>
    <n v="0.75"/>
    <n v="0.375"/>
  </r>
  <r>
    <x v="3"/>
    <x v="13"/>
    <x v="9"/>
    <x v="7"/>
    <x v="5"/>
    <x v="66"/>
    <s v="Porcentaje"/>
    <n v="0.5"/>
    <n v="0.1"/>
    <n v="0.3"/>
    <n v="0.3"/>
    <n v="0.3"/>
    <n v="1"/>
    <s v="Sumatoria"/>
    <n v="0.1"/>
    <n v="0.3"/>
    <n v="0.3"/>
    <m/>
    <s v="0"/>
    <n v="0.7"/>
    <n v="0.7"/>
    <n v="0.35"/>
  </r>
  <r>
    <x v="4"/>
    <x v="14"/>
    <x v="10"/>
    <x v="3"/>
    <x v="2"/>
    <x v="67"/>
    <s v="Número"/>
    <n v="0.25"/>
    <n v="1"/>
    <n v="1"/>
    <n v="1"/>
    <n v="1"/>
    <n v="4"/>
    <s v="Sumatoria"/>
    <n v="1"/>
    <n v="1"/>
    <n v="1"/>
    <m/>
    <s v="0"/>
    <n v="3"/>
    <n v="0.75"/>
    <n v="0.1875"/>
  </r>
  <r>
    <x v="4"/>
    <x v="14"/>
    <x v="10"/>
    <x v="1"/>
    <x v="2"/>
    <x v="68"/>
    <s v="Número"/>
    <n v="0.25"/>
    <n v="1"/>
    <n v="1"/>
    <n v="1"/>
    <n v="1"/>
    <n v="4"/>
    <s v="Sumatoria"/>
    <n v="1"/>
    <n v="1"/>
    <n v="1"/>
    <m/>
    <s v="0"/>
    <n v="3"/>
    <n v="0.75"/>
    <n v="0.1875"/>
  </r>
  <r>
    <x v="4"/>
    <x v="14"/>
    <x v="10"/>
    <x v="0"/>
    <x v="2"/>
    <x v="69"/>
    <s v="Número"/>
    <n v="0.25"/>
    <n v="1"/>
    <n v="1"/>
    <n v="1"/>
    <n v="1"/>
    <n v="4"/>
    <s v="Sumatoria"/>
    <n v="1"/>
    <n v="1"/>
    <n v="1"/>
    <m/>
    <s v="0"/>
    <n v="3"/>
    <n v="0.75"/>
    <n v="0.1875"/>
  </r>
  <r>
    <x v="4"/>
    <x v="14"/>
    <x v="10"/>
    <x v="0"/>
    <x v="2"/>
    <x v="70"/>
    <s v="Número"/>
    <n v="0.25"/>
    <n v="3"/>
    <n v="3"/>
    <n v="3"/>
    <n v="3"/>
    <n v="12"/>
    <s v="Sumatoria"/>
    <n v="3"/>
    <n v="3"/>
    <n v="3"/>
    <m/>
    <s v="0"/>
    <n v="9"/>
    <n v="0.75"/>
    <n v="0.1875"/>
  </r>
  <r>
    <x v="4"/>
    <x v="15"/>
    <x v="10"/>
    <x v="0"/>
    <x v="2"/>
    <x v="71"/>
    <s v="Porcentaje"/>
    <n v="0.4"/>
    <n v="0.25"/>
    <n v="0.25"/>
    <n v="0.25"/>
    <n v="0.25"/>
    <n v="1"/>
    <s v="Sumatoria"/>
    <n v="0.25"/>
    <n v="0.25"/>
    <n v="0.25"/>
    <m/>
    <s v="0"/>
    <n v="0.75"/>
    <n v="0.75"/>
    <n v="0.30000000000000004"/>
  </r>
  <r>
    <x v="4"/>
    <x v="15"/>
    <x v="10"/>
    <x v="3"/>
    <x v="2"/>
    <x v="72"/>
    <s v="Porcentaje"/>
    <n v="0.15"/>
    <n v="0.25"/>
    <n v="0.25"/>
    <n v="0.25"/>
    <n v="0.25"/>
    <n v="1"/>
    <s v="Sumatoria"/>
    <n v="0.25"/>
    <n v="0.25"/>
    <n v="0.25"/>
    <m/>
    <s v="0"/>
    <n v="0.75"/>
    <n v="0.75"/>
    <n v="0.11249999999999999"/>
  </r>
  <r>
    <x v="4"/>
    <x v="15"/>
    <x v="10"/>
    <x v="0"/>
    <x v="2"/>
    <x v="73"/>
    <s v="Porcentaje"/>
    <n v="0.1"/>
    <n v="0"/>
    <n v="0"/>
    <n v="0"/>
    <n v="1"/>
    <n v="1"/>
    <s v="Sumatoria"/>
    <n v="0"/>
    <n v="0"/>
    <n v="0"/>
    <m/>
    <s v="0"/>
    <n v="0"/>
    <n v="0"/>
    <n v="0"/>
  </r>
  <r>
    <x v="4"/>
    <x v="15"/>
    <x v="10"/>
    <x v="0"/>
    <x v="2"/>
    <x v="74"/>
    <s v="Porcentaje"/>
    <n v="0.15"/>
    <n v="0.1"/>
    <n v="0.1"/>
    <n v="0.1"/>
    <n v="0.1"/>
    <n v="0.1"/>
    <s v="Constante"/>
    <n v="0.1"/>
    <n v="0.1"/>
    <n v="0.1"/>
    <m/>
    <s v="4"/>
    <n v="7.5000000000000011E-2"/>
    <n v="0.75000000000000011"/>
    <n v="0.11250000000000002"/>
  </r>
  <r>
    <x v="4"/>
    <x v="15"/>
    <x v="10"/>
    <x v="0"/>
    <x v="2"/>
    <x v="75"/>
    <s v="Porcentaje"/>
    <n v="0.15"/>
    <n v="0.15"/>
    <n v="0.35"/>
    <n v="0.35"/>
    <n v="0.15"/>
    <n v="1"/>
    <s v="Sumatoria"/>
    <n v="0.3"/>
    <n v="0.65300000000000002"/>
    <n v="0.05"/>
    <m/>
    <s v="0"/>
    <n v="1.0030000000000001"/>
    <n v="1.0030000000000001"/>
    <n v="0.15045"/>
  </r>
  <r>
    <x v="4"/>
    <x v="15"/>
    <x v="10"/>
    <x v="0"/>
    <x v="2"/>
    <x v="76"/>
    <s v="Porcentaje"/>
    <n v="0.05"/>
    <n v="0.25"/>
    <n v="0.25"/>
    <n v="0.25"/>
    <n v="0.25"/>
    <n v="1"/>
    <s v="Sumatoria"/>
    <n v="0.25"/>
    <n v="0.25"/>
    <n v="0.25"/>
    <m/>
    <s v="0"/>
    <n v="0.75"/>
    <n v="0.75"/>
    <n v="3.7500000000000006E-2"/>
  </r>
  <r>
    <x v="4"/>
    <x v="16"/>
    <x v="11"/>
    <x v="0"/>
    <x v="11"/>
    <x v="77"/>
    <s v="Número"/>
    <n v="0.2"/>
    <n v="1"/>
    <n v="1"/>
    <n v="1"/>
    <n v="1"/>
    <n v="4"/>
    <s v="Sumatoria"/>
    <n v="1"/>
    <n v="1"/>
    <n v="1"/>
    <m/>
    <s v="0"/>
    <n v="3"/>
    <n v="0.75"/>
    <n v="0.15000000000000002"/>
  </r>
  <r>
    <x v="4"/>
    <x v="16"/>
    <x v="11"/>
    <x v="0"/>
    <x v="11"/>
    <x v="78"/>
    <s v="Número"/>
    <n v="0.2"/>
    <n v="1"/>
    <n v="1"/>
    <n v="1"/>
    <n v="1"/>
    <n v="4"/>
    <s v="Sumatoria"/>
    <n v="1"/>
    <n v="1"/>
    <n v="1"/>
    <m/>
    <s v="0"/>
    <n v="3"/>
    <n v="0.75"/>
    <n v="0.15000000000000002"/>
  </r>
  <r>
    <x v="4"/>
    <x v="16"/>
    <x v="11"/>
    <x v="0"/>
    <x v="12"/>
    <x v="79"/>
    <s v="Número"/>
    <n v="0.2"/>
    <n v="20"/>
    <n v="20"/>
    <n v="20"/>
    <n v="20"/>
    <n v="80"/>
    <s v="Sumatoria"/>
    <n v="20"/>
    <n v="20"/>
    <n v="44.47"/>
    <m/>
    <s v="0"/>
    <n v="84.47"/>
    <n v="1.0558749999999999"/>
    <n v="0.211175"/>
  </r>
  <r>
    <x v="4"/>
    <x v="16"/>
    <x v="11"/>
    <x v="0"/>
    <x v="11"/>
    <x v="80"/>
    <s v="Número"/>
    <n v="0.2"/>
    <n v="2"/>
    <n v="3"/>
    <n v="3"/>
    <n v="3"/>
    <n v="11"/>
    <s v="Sumatoria"/>
    <n v="2"/>
    <n v="3"/>
    <n v="3"/>
    <m/>
    <s v="0"/>
    <n v="8"/>
    <n v="0.72727272727272729"/>
    <n v="0.14545454545454548"/>
  </r>
  <r>
    <x v="4"/>
    <x v="16"/>
    <x v="11"/>
    <x v="0"/>
    <x v="13"/>
    <x v="81"/>
    <s v="Número"/>
    <n v="0.2"/>
    <n v="1"/>
    <n v="1"/>
    <n v="1"/>
    <n v="1"/>
    <n v="4"/>
    <s v="Sumatoria"/>
    <n v="1"/>
    <n v="1"/>
    <n v="1"/>
    <m/>
    <s v="0"/>
    <n v="3"/>
    <n v="0.75"/>
    <n v="0.15000000000000002"/>
  </r>
  <r>
    <x v="4"/>
    <x v="17"/>
    <x v="11"/>
    <x v="1"/>
    <x v="11"/>
    <x v="82"/>
    <s v="Número"/>
    <n v="0.18"/>
    <n v="135"/>
    <n v="56"/>
    <n v="4"/>
    <n v="2"/>
    <n v="197"/>
    <s v="Sumatoria"/>
    <n v="135"/>
    <n v="56"/>
    <n v="8"/>
    <m/>
    <s v="0"/>
    <n v="199"/>
    <n v="1.0101522842639594"/>
    <n v="0.18182741116751269"/>
  </r>
  <r>
    <x v="4"/>
    <x v="17"/>
    <x v="11"/>
    <x v="1"/>
    <x v="11"/>
    <x v="83"/>
    <s v="Número"/>
    <n v="0.18"/>
    <n v="2"/>
    <n v="2"/>
    <n v="2"/>
    <n v="2"/>
    <n v="8"/>
    <s v="Sumatoria"/>
    <n v="2"/>
    <n v="2"/>
    <n v="2"/>
    <m/>
    <s v="0"/>
    <n v="6"/>
    <n v="0.75"/>
    <n v="0.13500000000000001"/>
  </r>
  <r>
    <x v="4"/>
    <x v="17"/>
    <x v="11"/>
    <x v="1"/>
    <x v="11"/>
    <x v="84"/>
    <s v="Número"/>
    <n v="0.18"/>
    <n v="6"/>
    <n v="11"/>
    <n v="1"/>
    <n v="0"/>
    <n v="18"/>
    <s v="Sumatoria"/>
    <n v="6"/>
    <n v="11"/>
    <n v="1"/>
    <m/>
    <s v="0"/>
    <n v="18"/>
    <n v="1"/>
    <n v="0.18"/>
  </r>
  <r>
    <x v="4"/>
    <x v="17"/>
    <x v="11"/>
    <x v="1"/>
    <x v="11"/>
    <x v="85"/>
    <s v="Porcentaje"/>
    <n v="0.17"/>
    <n v="1"/>
    <n v="1"/>
    <n v="1"/>
    <n v="1"/>
    <n v="1"/>
    <s v="Constante"/>
    <n v="1"/>
    <n v="1"/>
    <n v="1"/>
    <m/>
    <s v="4"/>
    <n v="0.75"/>
    <n v="0.75"/>
    <n v="0.1275"/>
  </r>
  <r>
    <x v="4"/>
    <x v="17"/>
    <x v="11"/>
    <x v="1"/>
    <x v="11"/>
    <x v="86"/>
    <s v="Porcentaje"/>
    <n v="0.18"/>
    <n v="1"/>
    <n v="1"/>
    <n v="1"/>
    <n v="1"/>
    <n v="1"/>
    <s v="Demanda"/>
    <n v="1"/>
    <n v="1"/>
    <n v="1"/>
    <m/>
    <s v="4"/>
    <n v="0.75"/>
    <n v="0.75"/>
    <n v="0.13500000000000001"/>
  </r>
  <r>
    <x v="4"/>
    <x v="17"/>
    <x v="11"/>
    <x v="1"/>
    <x v="11"/>
    <x v="87"/>
    <s v="Porcentaje"/>
    <n v="0.11"/>
    <n v="1"/>
    <n v="1"/>
    <n v="1"/>
    <n v="1"/>
    <n v="1"/>
    <s v="Constante"/>
    <n v="1"/>
    <n v="1"/>
    <n v="1"/>
    <m/>
    <s v="4"/>
    <n v="0.75"/>
    <n v="0.75"/>
    <n v="8.2500000000000004E-2"/>
  </r>
  <r>
    <x v="5"/>
    <x v="18"/>
    <x v="12"/>
    <x v="0"/>
    <x v="3"/>
    <x v="88"/>
    <s v="Número"/>
    <n v="0.2"/>
    <n v="3"/>
    <n v="3"/>
    <n v="3"/>
    <n v="3"/>
    <n v="12"/>
    <s v="Sumatoria"/>
    <n v="3"/>
    <n v="3"/>
    <n v="3"/>
    <m/>
    <s v="0"/>
    <n v="9"/>
    <n v="0.75"/>
    <n v="0.15000000000000002"/>
  </r>
  <r>
    <x v="5"/>
    <x v="18"/>
    <x v="12"/>
    <x v="0"/>
    <x v="3"/>
    <x v="89"/>
    <s v="Número"/>
    <n v="0.2"/>
    <n v="1"/>
    <n v="1"/>
    <n v="1"/>
    <n v="1"/>
    <n v="4"/>
    <s v="Sumatoria"/>
    <n v="1"/>
    <n v="1"/>
    <n v="1"/>
    <m/>
    <s v="0"/>
    <n v="3"/>
    <n v="0.75"/>
    <n v="0.15000000000000002"/>
  </r>
  <r>
    <x v="5"/>
    <x v="18"/>
    <x v="12"/>
    <x v="0"/>
    <x v="10"/>
    <x v="90"/>
    <s v="Porcentaje"/>
    <n v="0.2"/>
    <n v="0.25"/>
    <n v="0.25"/>
    <n v="0.25"/>
    <n v="0.25"/>
    <n v="1"/>
    <s v="Sumatoria"/>
    <n v="0.25"/>
    <n v="0.25"/>
    <n v="0.25"/>
    <m/>
    <s v="0"/>
    <n v="0.75"/>
    <n v="0.75"/>
    <n v="0.15000000000000002"/>
  </r>
  <r>
    <x v="5"/>
    <x v="18"/>
    <x v="12"/>
    <x v="0"/>
    <x v="10"/>
    <x v="91"/>
    <s v="Número"/>
    <n v="0.2"/>
    <n v="0"/>
    <n v="1"/>
    <n v="2"/>
    <n v="1"/>
    <n v="4"/>
    <s v="Sumatoria"/>
    <n v="0"/>
    <n v="1"/>
    <n v="2"/>
    <m/>
    <s v="0"/>
    <n v="3"/>
    <n v="0.75"/>
    <n v="0.15000000000000002"/>
  </r>
  <r>
    <x v="5"/>
    <x v="18"/>
    <x v="12"/>
    <x v="0"/>
    <x v="10"/>
    <x v="92"/>
    <s v="Número"/>
    <n v="0.2"/>
    <n v="0"/>
    <n v="1"/>
    <n v="1"/>
    <n v="1"/>
    <n v="3"/>
    <s v="Sumatoria"/>
    <n v="0"/>
    <n v="1"/>
    <n v="1"/>
    <m/>
    <s v="0"/>
    <n v="2"/>
    <n v="0.66666666666666663"/>
    <n v="0.13333333333333333"/>
  </r>
  <r>
    <x v="5"/>
    <x v="19"/>
    <x v="13"/>
    <x v="0"/>
    <x v="14"/>
    <x v="93"/>
    <s v="Porcentaje"/>
    <n v="0.84"/>
    <n v="0.19"/>
    <n v="0.27"/>
    <n v="0.27"/>
    <n v="0.27"/>
    <n v="1"/>
    <s v="Sumatoria"/>
    <n v="0.19"/>
    <n v="0.27"/>
    <n v="0.27"/>
    <m/>
    <s v="0"/>
    <n v="0.73"/>
    <n v="0.73"/>
    <n v="0.61319999999999997"/>
  </r>
  <r>
    <x v="5"/>
    <x v="19"/>
    <x v="13"/>
    <x v="0"/>
    <x v="15"/>
    <x v="94"/>
    <s v="Porcentaje"/>
    <n v="0.16"/>
    <n v="0.19"/>
    <n v="0.27"/>
    <n v="0.27"/>
    <n v="0.27"/>
    <n v="1"/>
    <s v="Sumatoria"/>
    <n v="0.19"/>
    <n v="0.27"/>
    <n v="0.27"/>
    <m/>
    <s v="0"/>
    <n v="0.73"/>
    <n v="0.73"/>
    <n v="0.1168"/>
  </r>
  <r>
    <x v="5"/>
    <x v="20"/>
    <x v="14"/>
    <x v="0"/>
    <x v="16"/>
    <x v="95"/>
    <s v="Porcentaje"/>
    <n v="0.3"/>
    <n v="1"/>
    <n v="1"/>
    <n v="1"/>
    <n v="1"/>
    <n v="1"/>
    <s v="Demanda"/>
    <n v="1"/>
    <n v="1"/>
    <n v="1"/>
    <m/>
    <s v="4"/>
    <n v="0.75"/>
    <n v="0.75"/>
    <n v="0.22499999999999998"/>
  </r>
  <r>
    <x v="5"/>
    <x v="20"/>
    <x v="14"/>
    <x v="0"/>
    <x v="12"/>
    <x v="96"/>
    <s v="Porcentaje"/>
    <n v="0.1"/>
    <n v="0.1"/>
    <n v="0.1"/>
    <n v="0.1"/>
    <n v="0.7"/>
    <n v="1"/>
    <s v="Sumatoria"/>
    <n v="0.1"/>
    <n v="0.1"/>
    <n v="0.8"/>
    <m/>
    <s v="0"/>
    <n v="1"/>
    <n v="1"/>
    <n v="0.1"/>
  </r>
  <r>
    <x v="5"/>
    <x v="20"/>
    <x v="14"/>
    <x v="0"/>
    <x v="16"/>
    <x v="97"/>
    <s v="Porcentaje"/>
    <n v="0.15"/>
    <n v="1"/>
    <n v="1"/>
    <n v="1"/>
    <n v="1"/>
    <n v="1"/>
    <s v="Demanda"/>
    <n v="1"/>
    <n v="1"/>
    <n v="1"/>
    <m/>
    <s v="4"/>
    <n v="0.75"/>
    <n v="0.75"/>
    <n v="0.11249999999999999"/>
  </r>
  <r>
    <x v="5"/>
    <x v="20"/>
    <x v="14"/>
    <x v="0"/>
    <x v="17"/>
    <x v="98"/>
    <s v="Porcentaje"/>
    <n v="0.15"/>
    <n v="1"/>
    <n v="1"/>
    <n v="1"/>
    <n v="1"/>
    <n v="1"/>
    <s v="Demanda"/>
    <n v="1"/>
    <n v="1"/>
    <n v="1"/>
    <m/>
    <s v="4"/>
    <n v="0.75"/>
    <n v="0.75"/>
    <n v="0.11249999999999999"/>
  </r>
  <r>
    <x v="5"/>
    <x v="20"/>
    <x v="11"/>
    <x v="0"/>
    <x v="11"/>
    <x v="99"/>
    <s v="Porcentaje"/>
    <n v="0.3"/>
    <n v="1"/>
    <n v="1"/>
    <n v="1"/>
    <n v="1"/>
    <n v="1"/>
    <s v="Demanda"/>
    <n v="1"/>
    <n v="1"/>
    <n v="1"/>
    <m/>
    <s v="4"/>
    <n v="0.75"/>
    <n v="0.75"/>
    <n v="0.22499999999999998"/>
  </r>
  <r>
    <x v="5"/>
    <x v="21"/>
    <x v="15"/>
    <x v="0"/>
    <x v="0"/>
    <x v="100"/>
    <s v="Porcentaje"/>
    <n v="0.2"/>
    <n v="1"/>
    <n v="1"/>
    <n v="1"/>
    <n v="1"/>
    <n v="1"/>
    <s v="Demanda"/>
    <n v="1"/>
    <n v="1"/>
    <n v="1"/>
    <m/>
    <s v="4"/>
    <n v="0.75"/>
    <n v="0.75"/>
    <n v="0.15000000000000002"/>
  </r>
  <r>
    <x v="5"/>
    <x v="21"/>
    <x v="15"/>
    <x v="0"/>
    <x v="0"/>
    <x v="101"/>
    <s v="Porcentaje"/>
    <n v="0.2"/>
    <n v="1"/>
    <n v="1"/>
    <n v="1"/>
    <n v="1"/>
    <n v="1"/>
    <s v="Demanda"/>
    <n v="1"/>
    <n v="1"/>
    <n v="1"/>
    <m/>
    <s v="4"/>
    <n v="0.75"/>
    <n v="0.75"/>
    <n v="0.15000000000000002"/>
  </r>
  <r>
    <x v="5"/>
    <x v="21"/>
    <x v="16"/>
    <x v="0"/>
    <x v="12"/>
    <x v="102"/>
    <s v="Porcentaje"/>
    <n v="0.2"/>
    <n v="0.1"/>
    <n v="0.3"/>
    <n v="0.3"/>
    <n v="0.3"/>
    <n v="1"/>
    <s v="Sumatoria"/>
    <n v="0.1"/>
    <n v="0.3"/>
    <n v="0.3"/>
    <m/>
    <s v="0"/>
    <n v="0.7"/>
    <n v="0.7"/>
    <n v="0.13999999999999999"/>
  </r>
  <r>
    <x v="5"/>
    <x v="21"/>
    <x v="16"/>
    <x v="0"/>
    <x v="12"/>
    <x v="103"/>
    <s v="Porcentaje"/>
    <n v="0.2"/>
    <n v="0.1"/>
    <n v="0.3"/>
    <n v="0.3"/>
    <n v="0.3"/>
    <n v="1"/>
    <s v="Sumatoria"/>
    <n v="0.1"/>
    <n v="0.3"/>
    <n v="0.3"/>
    <m/>
    <s v="0"/>
    <n v="0.7"/>
    <n v="0.7"/>
    <n v="0.13999999999999999"/>
  </r>
  <r>
    <x v="5"/>
    <x v="21"/>
    <x v="16"/>
    <x v="0"/>
    <x v="12"/>
    <x v="104"/>
    <s v="Porcentaje"/>
    <n v="0.2"/>
    <n v="0.1"/>
    <n v="0.3"/>
    <n v="0.3"/>
    <n v="0.3"/>
    <n v="1"/>
    <s v="Sumatoria"/>
    <n v="0.1"/>
    <n v="0.3"/>
    <n v="0.3"/>
    <m/>
    <s v="0"/>
    <n v="0.7"/>
    <n v="0.7"/>
    <n v="0.13999999999999999"/>
  </r>
  <r>
    <x v="5"/>
    <x v="22"/>
    <x v="17"/>
    <x v="0"/>
    <x v="3"/>
    <x v="105"/>
    <s v="Número"/>
    <n v="0.2"/>
    <n v="1"/>
    <n v="1"/>
    <n v="1"/>
    <m/>
    <n v="3"/>
    <s v="Sumatoria"/>
    <n v="1"/>
    <n v="1"/>
    <n v="1"/>
    <m/>
    <s v="0"/>
    <n v="3"/>
    <n v="1"/>
    <n v="0.2"/>
  </r>
  <r>
    <x v="5"/>
    <x v="22"/>
    <x v="17"/>
    <x v="0"/>
    <x v="3"/>
    <x v="106"/>
    <s v="Número"/>
    <n v="0.2"/>
    <n v="1"/>
    <n v="1"/>
    <n v="1"/>
    <n v="1"/>
    <n v="4"/>
    <s v="Sumatoria"/>
    <n v="1"/>
    <n v="1"/>
    <n v="1"/>
    <m/>
    <s v="0"/>
    <n v="3"/>
    <n v="0.75"/>
    <n v="0.15000000000000002"/>
  </r>
  <r>
    <x v="5"/>
    <x v="22"/>
    <x v="17"/>
    <x v="0"/>
    <x v="3"/>
    <x v="107"/>
    <s v="Número"/>
    <n v="0.2"/>
    <n v="3"/>
    <n v="8"/>
    <n v="6"/>
    <n v="6"/>
    <n v="23"/>
    <s v="Sumatoria"/>
    <n v="3"/>
    <n v="8"/>
    <n v="6"/>
    <m/>
    <s v="0"/>
    <n v="17"/>
    <n v="0.73913043478260865"/>
    <n v="0.14782608695652175"/>
  </r>
  <r>
    <x v="5"/>
    <x v="22"/>
    <x v="17"/>
    <x v="0"/>
    <x v="3"/>
    <x v="108"/>
    <s v="Número"/>
    <n v="0.1"/>
    <m/>
    <n v="1"/>
    <m/>
    <n v="1"/>
    <n v="2"/>
    <s v="Sumatoria"/>
    <n v="0"/>
    <n v="0"/>
    <n v="1"/>
    <m/>
    <s v="0"/>
    <n v="1"/>
    <n v="0.5"/>
    <n v="0.05"/>
  </r>
  <r>
    <x v="5"/>
    <x v="22"/>
    <x v="17"/>
    <x v="0"/>
    <x v="3"/>
    <x v="109"/>
    <s v="Número"/>
    <n v="0.1"/>
    <n v="1"/>
    <n v="1"/>
    <n v="1"/>
    <m/>
    <n v="3"/>
    <s v="Sumatoria"/>
    <n v="1"/>
    <n v="1"/>
    <n v="1"/>
    <m/>
    <s v="0"/>
    <n v="3"/>
    <n v="1"/>
    <n v="0.1"/>
  </r>
  <r>
    <x v="5"/>
    <x v="22"/>
    <x v="17"/>
    <x v="0"/>
    <x v="3"/>
    <x v="110"/>
    <s v="Número"/>
    <n v="0.05"/>
    <n v="1"/>
    <n v="1"/>
    <m/>
    <m/>
    <n v="2"/>
    <s v="Sumatoria"/>
    <n v="1"/>
    <n v="1"/>
    <m/>
    <m/>
    <s v="0"/>
    <n v="2"/>
    <n v="1"/>
    <n v="0.05"/>
  </r>
  <r>
    <x v="5"/>
    <x v="22"/>
    <x v="17"/>
    <x v="0"/>
    <x v="3"/>
    <x v="111"/>
    <s v="Porcentaje"/>
    <n v="0.05"/>
    <n v="1"/>
    <n v="1"/>
    <n v="1"/>
    <n v="1"/>
    <n v="1"/>
    <s v="Demanda"/>
    <n v="1"/>
    <n v="1"/>
    <n v="1"/>
    <m/>
    <s v="4"/>
    <n v="0.75"/>
    <n v="0.75"/>
    <n v="3.7500000000000006E-2"/>
  </r>
  <r>
    <x v="5"/>
    <x v="22"/>
    <x v="17"/>
    <x v="0"/>
    <x v="3"/>
    <x v="112"/>
    <s v="Porcentaje"/>
    <n v="0.05"/>
    <n v="1"/>
    <n v="1"/>
    <n v="1"/>
    <n v="1"/>
    <n v="1"/>
    <s v="Demanda"/>
    <n v="1"/>
    <n v="1"/>
    <n v="1"/>
    <m/>
    <s v="4"/>
    <n v="0.75"/>
    <n v="0.75"/>
    <n v="3.7500000000000006E-2"/>
  </r>
  <r>
    <x v="5"/>
    <x v="22"/>
    <x v="17"/>
    <x v="0"/>
    <x v="3"/>
    <x v="113"/>
    <s v="Porcentaje"/>
    <n v="0.05"/>
    <n v="1"/>
    <n v="1"/>
    <n v="1"/>
    <n v="1"/>
    <n v="1"/>
    <s v="Demanda"/>
    <n v="1"/>
    <n v="1"/>
    <n v="1"/>
    <m/>
    <s v="4"/>
    <n v="0.75"/>
    <n v="0.75"/>
    <n v="3.7500000000000006E-2"/>
  </r>
  <r>
    <x v="5"/>
    <x v="23"/>
    <x v="18"/>
    <x v="0"/>
    <x v="18"/>
    <x v="114"/>
    <s v="Número"/>
    <n v="0.7"/>
    <n v="2"/>
    <n v="4"/>
    <n v="4"/>
    <n v="4"/>
    <n v="14"/>
    <s v="Sumatoria"/>
    <n v="1"/>
    <n v="4"/>
    <n v="3"/>
    <m/>
    <s v="0"/>
    <n v="8"/>
    <n v="0.5714285714285714"/>
    <n v="0.39999999999999997"/>
  </r>
  <r>
    <x v="5"/>
    <x v="23"/>
    <x v="18"/>
    <x v="0"/>
    <x v="13"/>
    <x v="115"/>
    <s v="Porcentaje"/>
    <n v="0.05"/>
    <n v="0.25"/>
    <n v="0.25"/>
    <n v="0.25"/>
    <n v="0.25"/>
    <n v="1"/>
    <s v="Sumatoria"/>
    <n v="0.25"/>
    <n v="0.25"/>
    <n v="0.25"/>
    <m/>
    <s v="0"/>
    <n v="0.75"/>
    <n v="0.75"/>
    <n v="3.7500000000000006E-2"/>
  </r>
  <r>
    <x v="5"/>
    <x v="23"/>
    <x v="18"/>
    <x v="0"/>
    <x v="18"/>
    <x v="116"/>
    <s v="Porcentaje"/>
    <n v="0.05"/>
    <n v="0.28000000000000003"/>
    <n v="0.32"/>
    <n v="0.08"/>
    <n v="0.32"/>
    <n v="1"/>
    <s v="Sumatoria"/>
    <n v="0.25"/>
    <n v="0.25"/>
    <n v="0.24"/>
    <m/>
    <s v="0"/>
    <n v="0.74"/>
    <n v="0.74"/>
    <n v="3.6999999999999998E-2"/>
  </r>
  <r>
    <x v="5"/>
    <x v="23"/>
    <x v="18"/>
    <x v="0"/>
    <x v="18"/>
    <x v="117"/>
    <s v="Porcentaje"/>
    <n v="0.1"/>
    <n v="0.25"/>
    <n v="0.25"/>
    <n v="0.25"/>
    <n v="0.25"/>
    <n v="1"/>
    <s v="Sumatoria"/>
    <n v="0.24"/>
    <n v="0.24"/>
    <n v="0.12"/>
    <m/>
    <s v="0"/>
    <n v="0.6"/>
    <n v="0.6"/>
    <n v="0.06"/>
  </r>
  <r>
    <x v="5"/>
    <x v="23"/>
    <x v="18"/>
    <x v="0"/>
    <x v="18"/>
    <x v="118"/>
    <s v="Porcentaje"/>
    <n v="0.03"/>
    <n v="0.25"/>
    <n v="0.25"/>
    <n v="0.25"/>
    <n v="0.25"/>
    <n v="1"/>
    <s v="Sumatoria"/>
    <n v="0.25"/>
    <n v="0.25"/>
    <n v="0.25"/>
    <m/>
    <s v="0"/>
    <n v="0.75"/>
    <n v="0.75"/>
    <n v="2.2499999999999999E-2"/>
  </r>
  <r>
    <x v="5"/>
    <x v="23"/>
    <x v="18"/>
    <x v="0"/>
    <x v="18"/>
    <x v="119"/>
    <s v="Porcentaje"/>
    <n v="0.06"/>
    <n v="0.25"/>
    <n v="0.25"/>
    <n v="0.25"/>
    <n v="0.25"/>
    <n v="1"/>
    <s v="Sumatoria"/>
    <n v="0.25"/>
    <n v="0.25"/>
    <n v="0.25"/>
    <m/>
    <s v="0"/>
    <n v="0.75"/>
    <n v="0.75"/>
    <n v="4.4999999999999998E-2"/>
  </r>
  <r>
    <x v="5"/>
    <x v="23"/>
    <x v="18"/>
    <x v="0"/>
    <x v="18"/>
    <x v="120"/>
    <s v="Porcentaje"/>
    <n v="0.01"/>
    <n v="0.25"/>
    <n v="0.25"/>
    <n v="0.25"/>
    <n v="0.25"/>
    <n v="1"/>
    <s v="Sumatoria"/>
    <n v="0.25"/>
    <n v="0.25"/>
    <n v="0.25"/>
    <m/>
    <s v="0"/>
    <n v="0.75"/>
    <n v="0.75"/>
    <n v="7.4999999999999997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63" firstHeaderRow="1" firstDataRow="1" firstDataCol="1"/>
  <pivotFields count="22">
    <pivotField axis="axisRow" dataField="1" showAll="0">
      <items count="7">
        <item x="1"/>
        <item x="0"/>
        <item x="2"/>
        <item x="5"/>
        <item x="4"/>
        <item x="3"/>
        <item t="default"/>
      </items>
    </pivotField>
    <pivotField axis="axisRow" showAll="0">
      <items count="25">
        <item x="10"/>
        <item x="8"/>
        <item x="15"/>
        <item x="19"/>
        <item x="16"/>
        <item x="12"/>
        <item x="21"/>
        <item x="7"/>
        <item x="13"/>
        <item x="23"/>
        <item x="9"/>
        <item x="22"/>
        <item x="20"/>
        <item x="17"/>
        <item x="0"/>
        <item x="1"/>
        <item x="5"/>
        <item x="4"/>
        <item x="3"/>
        <item x="2"/>
        <item x="6"/>
        <item x="18"/>
        <item x="14"/>
        <item x="11"/>
        <item t="default"/>
      </items>
    </pivotField>
    <pivotField axis="axisRow" showAll="0">
      <items count="20">
        <item x="7"/>
        <item x="10"/>
        <item x="12"/>
        <item x="4"/>
        <item x="1"/>
        <item x="3"/>
        <item x="2"/>
        <item x="11"/>
        <item x="5"/>
        <item x="15"/>
        <item x="9"/>
        <item x="18"/>
        <item x="16"/>
        <item x="13"/>
        <item x="17"/>
        <item x="8"/>
        <item x="14"/>
        <item x="0"/>
        <item x="6"/>
        <item t="default"/>
      </items>
    </pivotField>
    <pivotField axis="axisRow" showAll="0">
      <items count="9">
        <item x="0"/>
        <item x="1"/>
        <item x="4"/>
        <item x="6"/>
        <item x="5"/>
        <item x="3"/>
        <item x="2"/>
        <item x="7"/>
        <item t="default"/>
      </items>
    </pivotField>
    <pivotField axis="axisRow" showAll="0">
      <items count="20">
        <item x="9"/>
        <item x="14"/>
        <item x="17"/>
        <item x="10"/>
        <item x="5"/>
        <item x="2"/>
        <item x="12"/>
        <item x="0"/>
        <item x="7"/>
        <item x="8"/>
        <item x="6"/>
        <item x="15"/>
        <item x="1"/>
        <item x="3"/>
        <item x="11"/>
        <item x="4"/>
        <item x="18"/>
        <item x="13"/>
        <item x="16"/>
        <item t="default"/>
      </items>
    </pivotField>
    <pivotField axis="axisRow" showAll="0">
      <items count="122">
        <item x="8"/>
        <item x="26"/>
        <item x="114"/>
        <item x="100"/>
        <item x="44"/>
        <item x="93"/>
        <item x="95"/>
        <item x="67"/>
        <item x="36"/>
        <item x="18"/>
        <item x="0"/>
        <item x="40"/>
        <item x="71"/>
        <item x="82"/>
        <item x="23"/>
        <item x="105"/>
        <item x="29"/>
        <item x="34"/>
        <item x="77"/>
        <item x="58"/>
        <item x="60"/>
        <item x="65"/>
        <item x="88"/>
        <item x="49"/>
        <item x="17"/>
        <item x="106"/>
        <item x="115"/>
        <item x="101"/>
        <item x="27"/>
        <item x="66"/>
        <item x="94"/>
        <item x="37"/>
        <item x="30"/>
        <item x="19"/>
        <item x="50"/>
        <item x="45"/>
        <item x="41"/>
        <item x="24"/>
        <item x="1"/>
        <item x="68"/>
        <item x="83"/>
        <item x="72"/>
        <item x="35"/>
        <item x="9"/>
        <item x="96"/>
        <item x="61"/>
        <item x="59"/>
        <item x="89"/>
        <item x="78"/>
        <item x="2"/>
        <item x="102"/>
        <item x="42"/>
        <item x="10"/>
        <item x="79"/>
        <item x="116"/>
        <item x="90"/>
        <item x="73"/>
        <item x="46"/>
        <item x="28"/>
        <item x="107"/>
        <item x="84"/>
        <item x="25"/>
        <item x="38"/>
        <item x="62"/>
        <item x="20"/>
        <item x="69"/>
        <item x="51"/>
        <item x="97"/>
        <item x="31"/>
        <item x="21"/>
        <item x="3"/>
        <item x="52"/>
        <item x="39"/>
        <item x="70"/>
        <item x="47"/>
        <item x="117"/>
        <item x="85"/>
        <item x="103"/>
        <item x="98"/>
        <item x="74"/>
        <item x="43"/>
        <item x="108"/>
        <item x="32"/>
        <item x="11"/>
        <item x="80"/>
        <item x="63"/>
        <item x="91"/>
        <item x="64"/>
        <item x="12"/>
        <item x="118"/>
        <item x="33"/>
        <item x="81"/>
        <item x="48"/>
        <item x="22"/>
        <item x="104"/>
        <item x="92"/>
        <item x="86"/>
        <item x="109"/>
        <item x="4"/>
        <item x="99"/>
        <item x="53"/>
        <item x="75"/>
        <item x="54"/>
        <item x="87"/>
        <item x="119"/>
        <item x="76"/>
        <item x="5"/>
        <item x="110"/>
        <item x="13"/>
        <item x="55"/>
        <item x="14"/>
        <item x="120"/>
        <item x="6"/>
        <item x="111"/>
        <item x="112"/>
        <item x="15"/>
        <item x="7"/>
        <item x="56"/>
        <item x="113"/>
        <item x="16"/>
        <item x="57"/>
        <item t="default"/>
      </items>
    </pivotField>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s>
  <rowFields count="6">
    <field x="0"/>
    <field x="1"/>
    <field x="2"/>
    <field x="3"/>
    <field x="4"/>
    <field x="5"/>
  </rowFields>
  <rowItems count="260">
    <i>
      <x/>
    </i>
    <i r="1">
      <x v="16"/>
    </i>
    <i r="2">
      <x v="18"/>
    </i>
    <i r="3">
      <x v="1"/>
    </i>
    <i r="4">
      <x v="7"/>
    </i>
    <i r="5">
      <x v="82"/>
    </i>
    <i r="4">
      <x v="8"/>
    </i>
    <i r="5">
      <x v="16"/>
    </i>
    <i r="5">
      <x v="32"/>
    </i>
    <i r="4">
      <x v="9"/>
    </i>
    <i r="5">
      <x v="68"/>
    </i>
    <i r="4">
      <x v="13"/>
    </i>
    <i r="5">
      <x v="90"/>
    </i>
    <i r="1">
      <x v="17"/>
    </i>
    <i r="2">
      <x v="8"/>
    </i>
    <i r="3">
      <x/>
    </i>
    <i r="4">
      <x v="15"/>
    </i>
    <i r="5">
      <x v="1"/>
    </i>
    <i r="5">
      <x v="28"/>
    </i>
    <i r="5">
      <x v="58"/>
    </i>
    <i r="1">
      <x v="18"/>
    </i>
    <i r="2">
      <x v="3"/>
    </i>
    <i r="3">
      <x/>
    </i>
    <i r="4">
      <x v="5"/>
    </i>
    <i r="5">
      <x v="37"/>
    </i>
    <i r="4">
      <x v="7"/>
    </i>
    <i r="5">
      <x v="14"/>
    </i>
    <i r="5">
      <x v="61"/>
    </i>
    <i r="1">
      <x v="19"/>
    </i>
    <i r="2">
      <x v="5"/>
    </i>
    <i r="3">
      <x/>
    </i>
    <i r="4">
      <x v="10"/>
    </i>
    <i r="5">
      <x v="9"/>
    </i>
    <i r="5">
      <x v="33"/>
    </i>
    <i r="5">
      <x v="64"/>
    </i>
    <i r="5">
      <x v="69"/>
    </i>
    <i r="5">
      <x v="93"/>
    </i>
    <i>
      <x v="1"/>
    </i>
    <i r="1">
      <x v="14"/>
    </i>
    <i r="2">
      <x v="17"/>
    </i>
    <i r="3">
      <x/>
    </i>
    <i r="4">
      <x v="7"/>
    </i>
    <i r="5">
      <x v="10"/>
    </i>
    <i r="5">
      <x v="38"/>
    </i>
    <i r="5">
      <x v="49"/>
    </i>
    <i r="5">
      <x v="70"/>
    </i>
    <i r="5">
      <x v="98"/>
    </i>
    <i r="5">
      <x v="106"/>
    </i>
    <i r="5">
      <x v="112"/>
    </i>
    <i r="5">
      <x v="116"/>
    </i>
    <i r="1">
      <x v="15"/>
    </i>
    <i r="2">
      <x v="4"/>
    </i>
    <i r="3">
      <x/>
    </i>
    <i r="4">
      <x v="5"/>
    </i>
    <i r="5">
      <x v="43"/>
    </i>
    <i r="5">
      <x v="119"/>
    </i>
    <i r="4">
      <x v="7"/>
    </i>
    <i r="5">
      <x v="110"/>
    </i>
    <i r="4">
      <x v="12"/>
    </i>
    <i r="5">
      <x/>
    </i>
    <i r="5">
      <x v="24"/>
    </i>
    <i r="5">
      <x v="115"/>
    </i>
    <i r="4">
      <x v="13"/>
    </i>
    <i r="5">
      <x v="52"/>
    </i>
    <i r="2">
      <x v="6"/>
    </i>
    <i r="3">
      <x/>
    </i>
    <i r="4">
      <x v="4"/>
    </i>
    <i r="5">
      <x v="108"/>
    </i>
    <i r="4">
      <x v="15"/>
    </i>
    <i r="5">
      <x v="83"/>
    </i>
    <i r="5">
      <x v="88"/>
    </i>
    <i>
      <x v="2"/>
    </i>
    <i r="1">
      <x/>
    </i>
    <i r="2">
      <x v="15"/>
    </i>
    <i r="3">
      <x v="5"/>
    </i>
    <i r="4">
      <x v="15"/>
    </i>
    <i r="5">
      <x v="23"/>
    </i>
    <i r="5">
      <x v="34"/>
    </i>
    <i r="5">
      <x v="66"/>
    </i>
    <i r="5">
      <x v="71"/>
    </i>
    <i r="5">
      <x v="100"/>
    </i>
    <i r="5">
      <x v="102"/>
    </i>
    <i r="5">
      <x v="109"/>
    </i>
    <i r="5">
      <x v="117"/>
    </i>
    <i r="5">
      <x v="120"/>
    </i>
    <i r="1">
      <x v="1"/>
    </i>
    <i r="2">
      <x/>
    </i>
    <i r="3">
      <x v="5"/>
    </i>
    <i r="4">
      <x v="3"/>
    </i>
    <i r="5">
      <x v="11"/>
    </i>
    <i r="5">
      <x v="36"/>
    </i>
    <i r="5">
      <x v="80"/>
    </i>
    <i r="4">
      <x v="15"/>
    </i>
    <i r="5">
      <x v="51"/>
    </i>
    <i r="1">
      <x v="7"/>
    </i>
    <i r="2">
      <x/>
    </i>
    <i r="3">
      <x v="6"/>
    </i>
    <i r="4">
      <x/>
    </i>
    <i r="5">
      <x v="8"/>
    </i>
    <i r="5">
      <x v="31"/>
    </i>
    <i r="5">
      <x v="62"/>
    </i>
    <i r="5">
      <x v="72"/>
    </i>
    <i r="1">
      <x v="10"/>
    </i>
    <i r="2">
      <x v="15"/>
    </i>
    <i r="3">
      <x v="5"/>
    </i>
    <i r="4">
      <x/>
    </i>
    <i r="5">
      <x v="4"/>
    </i>
    <i r="5">
      <x v="35"/>
    </i>
    <i r="5">
      <x v="74"/>
    </i>
    <i r="5">
      <x v="92"/>
    </i>
    <i r="4">
      <x v="15"/>
    </i>
    <i r="5">
      <x v="57"/>
    </i>
    <i r="1">
      <x v="20"/>
    </i>
    <i r="2">
      <x/>
    </i>
    <i r="3">
      <x v="1"/>
    </i>
    <i r="4">
      <x v="13"/>
    </i>
    <i r="5">
      <x v="17"/>
    </i>
    <i r="3">
      <x v="6"/>
    </i>
    <i r="4">
      <x/>
    </i>
    <i r="5">
      <x v="42"/>
    </i>
    <i>
      <x v="3"/>
    </i>
    <i r="1">
      <x v="3"/>
    </i>
    <i r="2">
      <x v="13"/>
    </i>
    <i r="3">
      <x/>
    </i>
    <i r="4">
      <x v="1"/>
    </i>
    <i r="5">
      <x v="5"/>
    </i>
    <i r="4">
      <x v="11"/>
    </i>
    <i r="5">
      <x v="30"/>
    </i>
    <i r="1">
      <x v="6"/>
    </i>
    <i r="2">
      <x v="9"/>
    </i>
    <i r="3">
      <x/>
    </i>
    <i r="4">
      <x v="7"/>
    </i>
    <i r="5">
      <x v="3"/>
    </i>
    <i r="5">
      <x v="27"/>
    </i>
    <i r="2">
      <x v="12"/>
    </i>
    <i r="3">
      <x/>
    </i>
    <i r="4">
      <x v="6"/>
    </i>
    <i r="5">
      <x v="50"/>
    </i>
    <i r="5">
      <x v="77"/>
    </i>
    <i r="5">
      <x v="94"/>
    </i>
    <i r="1">
      <x v="9"/>
    </i>
    <i r="2">
      <x v="11"/>
    </i>
    <i r="3">
      <x/>
    </i>
    <i r="4">
      <x v="16"/>
    </i>
    <i r="5">
      <x v="2"/>
    </i>
    <i r="5">
      <x v="54"/>
    </i>
    <i r="5">
      <x v="75"/>
    </i>
    <i r="5">
      <x v="89"/>
    </i>
    <i r="5">
      <x v="104"/>
    </i>
    <i r="5">
      <x v="111"/>
    </i>
    <i r="4">
      <x v="17"/>
    </i>
    <i r="5">
      <x v="26"/>
    </i>
    <i r="1">
      <x v="11"/>
    </i>
    <i r="2">
      <x v="14"/>
    </i>
    <i r="3">
      <x/>
    </i>
    <i r="4">
      <x v="13"/>
    </i>
    <i r="5">
      <x v="15"/>
    </i>
    <i r="5">
      <x v="25"/>
    </i>
    <i r="5">
      <x v="59"/>
    </i>
    <i r="5">
      <x v="81"/>
    </i>
    <i r="5">
      <x v="97"/>
    </i>
    <i r="5">
      <x v="107"/>
    </i>
    <i r="5">
      <x v="113"/>
    </i>
    <i r="5">
      <x v="114"/>
    </i>
    <i r="5">
      <x v="118"/>
    </i>
    <i r="1">
      <x v="12"/>
    </i>
    <i r="2">
      <x v="7"/>
    </i>
    <i r="3">
      <x/>
    </i>
    <i r="4">
      <x v="14"/>
    </i>
    <i r="5">
      <x v="99"/>
    </i>
    <i r="2">
      <x v="16"/>
    </i>
    <i r="3">
      <x/>
    </i>
    <i r="4">
      <x v="2"/>
    </i>
    <i r="5">
      <x v="78"/>
    </i>
    <i r="4">
      <x v="6"/>
    </i>
    <i r="5">
      <x v="44"/>
    </i>
    <i r="4">
      <x v="18"/>
    </i>
    <i r="5">
      <x v="6"/>
    </i>
    <i r="5">
      <x v="67"/>
    </i>
    <i r="1">
      <x v="21"/>
    </i>
    <i r="2">
      <x v="2"/>
    </i>
    <i r="3">
      <x/>
    </i>
    <i r="4">
      <x v="3"/>
    </i>
    <i r="5">
      <x v="55"/>
    </i>
    <i r="5">
      <x v="86"/>
    </i>
    <i r="5">
      <x v="95"/>
    </i>
    <i r="4">
      <x v="13"/>
    </i>
    <i r="5">
      <x v="22"/>
    </i>
    <i r="5">
      <x v="47"/>
    </i>
    <i>
      <x v="4"/>
    </i>
    <i r="1">
      <x v="2"/>
    </i>
    <i r="2">
      <x v="1"/>
    </i>
    <i r="3">
      <x/>
    </i>
    <i r="4">
      <x v="5"/>
    </i>
    <i r="5">
      <x v="12"/>
    </i>
    <i r="5">
      <x v="56"/>
    </i>
    <i r="5">
      <x v="79"/>
    </i>
    <i r="5">
      <x v="101"/>
    </i>
    <i r="5">
      <x v="105"/>
    </i>
    <i r="3">
      <x v="5"/>
    </i>
    <i r="4">
      <x v="5"/>
    </i>
    <i r="5">
      <x v="41"/>
    </i>
    <i r="1">
      <x v="4"/>
    </i>
    <i r="2">
      <x v="7"/>
    </i>
    <i r="3">
      <x/>
    </i>
    <i r="4">
      <x v="6"/>
    </i>
    <i r="5">
      <x v="53"/>
    </i>
    <i r="4">
      <x v="14"/>
    </i>
    <i r="5">
      <x v="18"/>
    </i>
    <i r="5">
      <x v="48"/>
    </i>
    <i r="5">
      <x v="84"/>
    </i>
    <i r="4">
      <x v="17"/>
    </i>
    <i r="5">
      <x v="91"/>
    </i>
    <i r="1">
      <x v="13"/>
    </i>
    <i r="2">
      <x v="7"/>
    </i>
    <i r="3">
      <x v="1"/>
    </i>
    <i r="4">
      <x v="14"/>
    </i>
    <i r="5">
      <x v="13"/>
    </i>
    <i r="5">
      <x v="40"/>
    </i>
    <i r="5">
      <x v="60"/>
    </i>
    <i r="5">
      <x v="76"/>
    </i>
    <i r="5">
      <x v="96"/>
    </i>
    <i r="5">
      <x v="103"/>
    </i>
    <i r="1">
      <x v="22"/>
    </i>
    <i r="2">
      <x v="1"/>
    </i>
    <i r="3">
      <x/>
    </i>
    <i r="4">
      <x v="5"/>
    </i>
    <i r="5">
      <x v="65"/>
    </i>
    <i r="5">
      <x v="73"/>
    </i>
    <i r="3">
      <x v="1"/>
    </i>
    <i r="4">
      <x v="5"/>
    </i>
    <i r="5">
      <x v="39"/>
    </i>
    <i r="3">
      <x v="5"/>
    </i>
    <i r="4">
      <x v="5"/>
    </i>
    <i r="5">
      <x v="7"/>
    </i>
    <i>
      <x v="5"/>
    </i>
    <i r="1">
      <x v="5"/>
    </i>
    <i r="2">
      <x v="10"/>
    </i>
    <i r="3">
      <x v="4"/>
    </i>
    <i r="4">
      <x/>
    </i>
    <i r="5">
      <x v="20"/>
    </i>
    <i r="5">
      <x v="45"/>
    </i>
    <i r="5">
      <x v="63"/>
    </i>
    <i r="5">
      <x v="85"/>
    </i>
    <i r="5">
      <x v="87"/>
    </i>
    <i r="1">
      <x v="8"/>
    </i>
    <i r="2">
      <x v="10"/>
    </i>
    <i r="3">
      <x v="3"/>
    </i>
    <i r="4">
      <x v="4"/>
    </i>
    <i r="5">
      <x v="21"/>
    </i>
    <i r="3">
      <x v="7"/>
    </i>
    <i r="4">
      <x v="4"/>
    </i>
    <i r="5">
      <x v="29"/>
    </i>
    <i r="1">
      <x v="23"/>
    </i>
    <i r="2">
      <x v="10"/>
    </i>
    <i r="3">
      <x v="2"/>
    </i>
    <i r="4">
      <x/>
    </i>
    <i r="5">
      <x v="19"/>
    </i>
    <i r="5">
      <x v="46"/>
    </i>
    <i t="grand">
      <x/>
    </i>
  </rowItems>
  <colItems count="1">
    <i/>
  </colItems>
  <dataFields count="1">
    <dataField name="Cuenta de OFICINA/OFICINA ASESORA/SUBSECRETARÍA" fld="0" subtotal="count" baseField="0" baseItem="0"/>
  </dataFields>
  <formats count="141">
    <format dxfId="140">
      <pivotArea field="0" type="button" dataOnly="0" labelOnly="1" outline="0" axis="axisRow" fieldPosition="0"/>
    </format>
    <format dxfId="139">
      <pivotArea dataOnly="0" labelOnly="1" fieldPosition="0">
        <references count="1">
          <reference field="0" count="0"/>
        </references>
      </pivotArea>
    </format>
    <format dxfId="138">
      <pivotArea dataOnly="0" labelOnly="1" grandRow="1" outline="0" fieldPosition="0"/>
    </format>
    <format dxfId="137">
      <pivotArea dataOnly="0" labelOnly="1" fieldPosition="0">
        <references count="2">
          <reference field="0" count="1" selected="0">
            <x v="0"/>
          </reference>
          <reference field="1" count="4">
            <x v="16"/>
            <x v="17"/>
            <x v="18"/>
            <x v="19"/>
          </reference>
        </references>
      </pivotArea>
    </format>
    <format dxfId="136">
      <pivotArea dataOnly="0" labelOnly="1" fieldPosition="0">
        <references count="2">
          <reference field="0" count="1" selected="0">
            <x v="1"/>
          </reference>
          <reference field="1" count="2">
            <x v="14"/>
            <x v="15"/>
          </reference>
        </references>
      </pivotArea>
    </format>
    <format dxfId="135">
      <pivotArea dataOnly="0" labelOnly="1" fieldPosition="0">
        <references count="2">
          <reference field="0" count="1" selected="0">
            <x v="2"/>
          </reference>
          <reference field="1" count="5">
            <x v="0"/>
            <x v="1"/>
            <x v="7"/>
            <x v="10"/>
            <x v="20"/>
          </reference>
        </references>
      </pivotArea>
    </format>
    <format dxfId="134">
      <pivotArea dataOnly="0" labelOnly="1" fieldPosition="0">
        <references count="2">
          <reference field="0" count="1" selected="0">
            <x v="3"/>
          </reference>
          <reference field="1" count="6">
            <x v="3"/>
            <x v="6"/>
            <x v="9"/>
            <x v="11"/>
            <x v="12"/>
            <x v="21"/>
          </reference>
        </references>
      </pivotArea>
    </format>
    <format dxfId="133">
      <pivotArea dataOnly="0" labelOnly="1" fieldPosition="0">
        <references count="2">
          <reference field="0" count="1" selected="0">
            <x v="4"/>
          </reference>
          <reference field="1" count="4">
            <x v="2"/>
            <x v="4"/>
            <x v="13"/>
            <x v="22"/>
          </reference>
        </references>
      </pivotArea>
    </format>
    <format dxfId="132">
      <pivotArea dataOnly="0" labelOnly="1" fieldPosition="0">
        <references count="2">
          <reference field="0" count="1" selected="0">
            <x v="5"/>
          </reference>
          <reference field="1" count="3">
            <x v="5"/>
            <x v="8"/>
            <x v="23"/>
          </reference>
        </references>
      </pivotArea>
    </format>
    <format dxfId="131">
      <pivotArea dataOnly="0" labelOnly="1" fieldPosition="0">
        <references count="3">
          <reference field="0" count="1" selected="0">
            <x v="0"/>
          </reference>
          <reference field="1" count="1" selected="0">
            <x v="16"/>
          </reference>
          <reference field="2" count="1">
            <x v="18"/>
          </reference>
        </references>
      </pivotArea>
    </format>
    <format dxfId="130">
      <pivotArea dataOnly="0" labelOnly="1" fieldPosition="0">
        <references count="3">
          <reference field="0" count="1" selected="0">
            <x v="0"/>
          </reference>
          <reference field="1" count="1" selected="0">
            <x v="17"/>
          </reference>
          <reference field="2" count="1">
            <x v="8"/>
          </reference>
        </references>
      </pivotArea>
    </format>
    <format dxfId="129">
      <pivotArea dataOnly="0" labelOnly="1" fieldPosition="0">
        <references count="3">
          <reference field="0" count="1" selected="0">
            <x v="0"/>
          </reference>
          <reference field="1" count="1" selected="0">
            <x v="18"/>
          </reference>
          <reference field="2" count="1">
            <x v="3"/>
          </reference>
        </references>
      </pivotArea>
    </format>
    <format dxfId="128">
      <pivotArea dataOnly="0" labelOnly="1" fieldPosition="0">
        <references count="3">
          <reference field="0" count="1" selected="0">
            <x v="0"/>
          </reference>
          <reference field="1" count="1" selected="0">
            <x v="19"/>
          </reference>
          <reference field="2" count="1">
            <x v="5"/>
          </reference>
        </references>
      </pivotArea>
    </format>
    <format dxfId="127">
      <pivotArea dataOnly="0" labelOnly="1" fieldPosition="0">
        <references count="3">
          <reference field="0" count="1" selected="0">
            <x v="1"/>
          </reference>
          <reference field="1" count="1" selected="0">
            <x v="14"/>
          </reference>
          <reference field="2" count="1">
            <x v="17"/>
          </reference>
        </references>
      </pivotArea>
    </format>
    <format dxfId="126">
      <pivotArea dataOnly="0" labelOnly="1" fieldPosition="0">
        <references count="3">
          <reference field="0" count="1" selected="0">
            <x v="1"/>
          </reference>
          <reference field="1" count="1" selected="0">
            <x v="15"/>
          </reference>
          <reference field="2" count="2">
            <x v="4"/>
            <x v="6"/>
          </reference>
        </references>
      </pivotArea>
    </format>
    <format dxfId="125">
      <pivotArea dataOnly="0" labelOnly="1" fieldPosition="0">
        <references count="3">
          <reference field="0" count="1" selected="0">
            <x v="2"/>
          </reference>
          <reference field="1" count="1" selected="0">
            <x v="0"/>
          </reference>
          <reference field="2" count="1">
            <x v="15"/>
          </reference>
        </references>
      </pivotArea>
    </format>
    <format dxfId="124">
      <pivotArea dataOnly="0" labelOnly="1" fieldPosition="0">
        <references count="3">
          <reference field="0" count="1" selected="0">
            <x v="2"/>
          </reference>
          <reference field="1" count="1" selected="0">
            <x v="1"/>
          </reference>
          <reference field="2" count="1">
            <x v="0"/>
          </reference>
        </references>
      </pivotArea>
    </format>
    <format dxfId="123">
      <pivotArea dataOnly="0" labelOnly="1" fieldPosition="0">
        <references count="3">
          <reference field="0" count="1" selected="0">
            <x v="2"/>
          </reference>
          <reference field="1" count="1" selected="0">
            <x v="7"/>
          </reference>
          <reference field="2" count="1">
            <x v="0"/>
          </reference>
        </references>
      </pivotArea>
    </format>
    <format dxfId="122">
      <pivotArea dataOnly="0" labelOnly="1" fieldPosition="0">
        <references count="3">
          <reference field="0" count="1" selected="0">
            <x v="2"/>
          </reference>
          <reference field="1" count="1" selected="0">
            <x v="10"/>
          </reference>
          <reference field="2" count="1">
            <x v="15"/>
          </reference>
        </references>
      </pivotArea>
    </format>
    <format dxfId="121">
      <pivotArea dataOnly="0" labelOnly="1" fieldPosition="0">
        <references count="3">
          <reference field="0" count="1" selected="0">
            <x v="2"/>
          </reference>
          <reference field="1" count="1" selected="0">
            <x v="20"/>
          </reference>
          <reference field="2" count="1">
            <x v="0"/>
          </reference>
        </references>
      </pivotArea>
    </format>
    <format dxfId="120">
      <pivotArea dataOnly="0" labelOnly="1" fieldPosition="0">
        <references count="3">
          <reference field="0" count="1" selected="0">
            <x v="3"/>
          </reference>
          <reference field="1" count="1" selected="0">
            <x v="3"/>
          </reference>
          <reference field="2" count="1">
            <x v="13"/>
          </reference>
        </references>
      </pivotArea>
    </format>
    <format dxfId="119">
      <pivotArea dataOnly="0" labelOnly="1" fieldPosition="0">
        <references count="3">
          <reference field="0" count="1" selected="0">
            <x v="3"/>
          </reference>
          <reference field="1" count="1" selected="0">
            <x v="6"/>
          </reference>
          <reference field="2" count="2">
            <x v="9"/>
            <x v="12"/>
          </reference>
        </references>
      </pivotArea>
    </format>
    <format dxfId="118">
      <pivotArea dataOnly="0" labelOnly="1" fieldPosition="0">
        <references count="3">
          <reference field="0" count="1" selected="0">
            <x v="3"/>
          </reference>
          <reference field="1" count="1" selected="0">
            <x v="9"/>
          </reference>
          <reference field="2" count="1">
            <x v="11"/>
          </reference>
        </references>
      </pivotArea>
    </format>
    <format dxfId="117">
      <pivotArea dataOnly="0" labelOnly="1" fieldPosition="0">
        <references count="3">
          <reference field="0" count="1" selected="0">
            <x v="3"/>
          </reference>
          <reference field="1" count="1" selected="0">
            <x v="11"/>
          </reference>
          <reference field="2" count="1">
            <x v="14"/>
          </reference>
        </references>
      </pivotArea>
    </format>
    <format dxfId="116">
      <pivotArea dataOnly="0" labelOnly="1" fieldPosition="0">
        <references count="3">
          <reference field="0" count="1" selected="0">
            <x v="3"/>
          </reference>
          <reference field="1" count="1" selected="0">
            <x v="12"/>
          </reference>
          <reference field="2" count="2">
            <x v="7"/>
            <x v="16"/>
          </reference>
        </references>
      </pivotArea>
    </format>
    <format dxfId="115">
      <pivotArea dataOnly="0" labelOnly="1" fieldPosition="0">
        <references count="3">
          <reference field="0" count="1" selected="0">
            <x v="3"/>
          </reference>
          <reference field="1" count="1" selected="0">
            <x v="21"/>
          </reference>
          <reference field="2" count="1">
            <x v="2"/>
          </reference>
        </references>
      </pivotArea>
    </format>
    <format dxfId="114">
      <pivotArea dataOnly="0" labelOnly="1" fieldPosition="0">
        <references count="3">
          <reference field="0" count="1" selected="0">
            <x v="4"/>
          </reference>
          <reference field="1" count="1" selected="0">
            <x v="2"/>
          </reference>
          <reference field="2" count="1">
            <x v="1"/>
          </reference>
        </references>
      </pivotArea>
    </format>
    <format dxfId="113">
      <pivotArea dataOnly="0" labelOnly="1" fieldPosition="0">
        <references count="3">
          <reference field="0" count="1" selected="0">
            <x v="4"/>
          </reference>
          <reference field="1" count="1" selected="0">
            <x v="4"/>
          </reference>
          <reference field="2" count="1">
            <x v="7"/>
          </reference>
        </references>
      </pivotArea>
    </format>
    <format dxfId="112">
      <pivotArea dataOnly="0" labelOnly="1" fieldPosition="0">
        <references count="3">
          <reference field="0" count="1" selected="0">
            <x v="4"/>
          </reference>
          <reference field="1" count="1" selected="0">
            <x v="13"/>
          </reference>
          <reference field="2" count="1">
            <x v="7"/>
          </reference>
        </references>
      </pivotArea>
    </format>
    <format dxfId="111">
      <pivotArea dataOnly="0" labelOnly="1" fieldPosition="0">
        <references count="3">
          <reference field="0" count="1" selected="0">
            <x v="4"/>
          </reference>
          <reference field="1" count="1" selected="0">
            <x v="22"/>
          </reference>
          <reference field="2" count="1">
            <x v="1"/>
          </reference>
        </references>
      </pivotArea>
    </format>
    <format dxfId="110">
      <pivotArea dataOnly="0" labelOnly="1" fieldPosition="0">
        <references count="3">
          <reference field="0" count="1" selected="0">
            <x v="5"/>
          </reference>
          <reference field="1" count="1" selected="0">
            <x v="5"/>
          </reference>
          <reference field="2" count="1">
            <x v="10"/>
          </reference>
        </references>
      </pivotArea>
    </format>
    <format dxfId="109">
      <pivotArea dataOnly="0" labelOnly="1" fieldPosition="0">
        <references count="3">
          <reference field="0" count="1" selected="0">
            <x v="5"/>
          </reference>
          <reference field="1" count="1" selected="0">
            <x v="8"/>
          </reference>
          <reference field="2" count="1">
            <x v="10"/>
          </reference>
        </references>
      </pivotArea>
    </format>
    <format dxfId="108">
      <pivotArea dataOnly="0" labelOnly="1" fieldPosition="0">
        <references count="3">
          <reference field="0" count="1" selected="0">
            <x v="5"/>
          </reference>
          <reference field="1" count="1" selected="0">
            <x v="23"/>
          </reference>
          <reference field="2" count="1">
            <x v="10"/>
          </reference>
        </references>
      </pivotArea>
    </format>
    <format dxfId="107">
      <pivotArea dataOnly="0" labelOnly="1" fieldPosition="0">
        <references count="4">
          <reference field="0" count="1" selected="0">
            <x v="0"/>
          </reference>
          <reference field="1" count="1" selected="0">
            <x v="16"/>
          </reference>
          <reference field="2" count="1" selected="0">
            <x v="18"/>
          </reference>
          <reference field="3" count="1">
            <x v="1"/>
          </reference>
        </references>
      </pivotArea>
    </format>
    <format dxfId="106">
      <pivotArea dataOnly="0" labelOnly="1" fieldPosition="0">
        <references count="4">
          <reference field="0" count="1" selected="0">
            <x v="0"/>
          </reference>
          <reference field="1" count="1" selected="0">
            <x v="17"/>
          </reference>
          <reference field="2" count="1" selected="0">
            <x v="8"/>
          </reference>
          <reference field="3" count="1">
            <x v="0"/>
          </reference>
        </references>
      </pivotArea>
    </format>
    <format dxfId="105">
      <pivotArea dataOnly="0" labelOnly="1" fieldPosition="0">
        <references count="4">
          <reference field="0" count="1" selected="0">
            <x v="0"/>
          </reference>
          <reference field="1" count="1" selected="0">
            <x v="18"/>
          </reference>
          <reference field="2" count="1" selected="0">
            <x v="3"/>
          </reference>
          <reference field="3" count="1">
            <x v="0"/>
          </reference>
        </references>
      </pivotArea>
    </format>
    <format dxfId="104">
      <pivotArea dataOnly="0" labelOnly="1" fieldPosition="0">
        <references count="4">
          <reference field="0" count="1" selected="0">
            <x v="0"/>
          </reference>
          <reference field="1" count="1" selected="0">
            <x v="19"/>
          </reference>
          <reference field="2" count="1" selected="0">
            <x v="5"/>
          </reference>
          <reference field="3" count="1">
            <x v="0"/>
          </reference>
        </references>
      </pivotArea>
    </format>
    <format dxfId="103">
      <pivotArea dataOnly="0" labelOnly="1" fieldPosition="0">
        <references count="4">
          <reference field="0" count="1" selected="0">
            <x v="1"/>
          </reference>
          <reference field="1" count="1" selected="0">
            <x v="14"/>
          </reference>
          <reference field="2" count="1" selected="0">
            <x v="17"/>
          </reference>
          <reference field="3" count="1">
            <x v="0"/>
          </reference>
        </references>
      </pivotArea>
    </format>
    <format dxfId="102">
      <pivotArea dataOnly="0" labelOnly="1" fieldPosition="0">
        <references count="4">
          <reference field="0" count="1" selected="0">
            <x v="1"/>
          </reference>
          <reference field="1" count="1" selected="0">
            <x v="15"/>
          </reference>
          <reference field="2" count="1" selected="0">
            <x v="4"/>
          </reference>
          <reference field="3" count="1">
            <x v="0"/>
          </reference>
        </references>
      </pivotArea>
    </format>
    <format dxfId="101">
      <pivotArea dataOnly="0" labelOnly="1" fieldPosition="0">
        <references count="4">
          <reference field="0" count="1" selected="0">
            <x v="1"/>
          </reference>
          <reference field="1" count="1" selected="0">
            <x v="15"/>
          </reference>
          <reference field="2" count="1" selected="0">
            <x v="6"/>
          </reference>
          <reference field="3" count="1">
            <x v="0"/>
          </reference>
        </references>
      </pivotArea>
    </format>
    <format dxfId="100">
      <pivotArea dataOnly="0" labelOnly="1" fieldPosition="0">
        <references count="4">
          <reference field="0" count="1" selected="0">
            <x v="2"/>
          </reference>
          <reference field="1" count="1" selected="0">
            <x v="0"/>
          </reference>
          <reference field="2" count="1" selected="0">
            <x v="15"/>
          </reference>
          <reference field="3" count="1">
            <x v="5"/>
          </reference>
        </references>
      </pivotArea>
    </format>
    <format dxfId="99">
      <pivotArea dataOnly="0" labelOnly="1" fieldPosition="0">
        <references count="4">
          <reference field="0" count="1" selected="0">
            <x v="2"/>
          </reference>
          <reference field="1" count="1" selected="0">
            <x v="1"/>
          </reference>
          <reference field="2" count="1" selected="0">
            <x v="0"/>
          </reference>
          <reference field="3" count="1">
            <x v="5"/>
          </reference>
        </references>
      </pivotArea>
    </format>
    <format dxfId="98">
      <pivotArea dataOnly="0" labelOnly="1" fieldPosition="0">
        <references count="4">
          <reference field="0" count="1" selected="0">
            <x v="2"/>
          </reference>
          <reference field="1" count="1" selected="0">
            <x v="7"/>
          </reference>
          <reference field="2" count="1" selected="0">
            <x v="0"/>
          </reference>
          <reference field="3" count="1">
            <x v="6"/>
          </reference>
        </references>
      </pivotArea>
    </format>
    <format dxfId="97">
      <pivotArea dataOnly="0" labelOnly="1" fieldPosition="0">
        <references count="4">
          <reference field="0" count="1" selected="0">
            <x v="2"/>
          </reference>
          <reference field="1" count="1" selected="0">
            <x v="10"/>
          </reference>
          <reference field="2" count="1" selected="0">
            <x v="15"/>
          </reference>
          <reference field="3" count="1">
            <x v="5"/>
          </reference>
        </references>
      </pivotArea>
    </format>
    <format dxfId="96">
      <pivotArea dataOnly="0" labelOnly="1" fieldPosition="0">
        <references count="4">
          <reference field="0" count="1" selected="0">
            <x v="2"/>
          </reference>
          <reference field="1" count="1" selected="0">
            <x v="20"/>
          </reference>
          <reference field="2" count="1" selected="0">
            <x v="0"/>
          </reference>
          <reference field="3" count="2">
            <x v="1"/>
            <x v="6"/>
          </reference>
        </references>
      </pivotArea>
    </format>
    <format dxfId="95">
      <pivotArea dataOnly="0" labelOnly="1" fieldPosition="0">
        <references count="4">
          <reference field="0" count="1" selected="0">
            <x v="3"/>
          </reference>
          <reference field="1" count="1" selected="0">
            <x v="3"/>
          </reference>
          <reference field="2" count="1" selected="0">
            <x v="13"/>
          </reference>
          <reference field="3" count="1">
            <x v="0"/>
          </reference>
        </references>
      </pivotArea>
    </format>
    <format dxfId="94">
      <pivotArea dataOnly="0" labelOnly="1" fieldPosition="0">
        <references count="4">
          <reference field="0" count="1" selected="0">
            <x v="3"/>
          </reference>
          <reference field="1" count="1" selected="0">
            <x v="6"/>
          </reference>
          <reference field="2" count="1" selected="0">
            <x v="9"/>
          </reference>
          <reference field="3" count="1">
            <x v="0"/>
          </reference>
        </references>
      </pivotArea>
    </format>
    <format dxfId="93">
      <pivotArea dataOnly="0" labelOnly="1" fieldPosition="0">
        <references count="4">
          <reference field="0" count="1" selected="0">
            <x v="3"/>
          </reference>
          <reference field="1" count="1" selected="0">
            <x v="6"/>
          </reference>
          <reference field="2" count="1" selected="0">
            <x v="12"/>
          </reference>
          <reference field="3" count="1">
            <x v="0"/>
          </reference>
        </references>
      </pivotArea>
    </format>
    <format dxfId="92">
      <pivotArea dataOnly="0" labelOnly="1" fieldPosition="0">
        <references count="4">
          <reference field="0" count="1" selected="0">
            <x v="3"/>
          </reference>
          <reference field="1" count="1" selected="0">
            <x v="9"/>
          </reference>
          <reference field="2" count="1" selected="0">
            <x v="11"/>
          </reference>
          <reference field="3" count="1">
            <x v="0"/>
          </reference>
        </references>
      </pivotArea>
    </format>
    <format dxfId="91">
      <pivotArea dataOnly="0" labelOnly="1" fieldPosition="0">
        <references count="4">
          <reference field="0" count="1" selected="0">
            <x v="3"/>
          </reference>
          <reference field="1" count="1" selected="0">
            <x v="11"/>
          </reference>
          <reference field="2" count="1" selected="0">
            <x v="14"/>
          </reference>
          <reference field="3" count="1">
            <x v="0"/>
          </reference>
        </references>
      </pivotArea>
    </format>
    <format dxfId="90">
      <pivotArea dataOnly="0" labelOnly="1" fieldPosition="0">
        <references count="4">
          <reference field="0" count="1" selected="0">
            <x v="3"/>
          </reference>
          <reference field="1" count="1" selected="0">
            <x v="12"/>
          </reference>
          <reference field="2" count="1" selected="0">
            <x v="7"/>
          </reference>
          <reference field="3" count="1">
            <x v="0"/>
          </reference>
        </references>
      </pivotArea>
    </format>
    <format dxfId="89">
      <pivotArea dataOnly="0" labelOnly="1" fieldPosition="0">
        <references count="4">
          <reference field="0" count="1" selected="0">
            <x v="3"/>
          </reference>
          <reference field="1" count="1" selected="0">
            <x v="12"/>
          </reference>
          <reference field="2" count="1" selected="0">
            <x v="16"/>
          </reference>
          <reference field="3" count="1">
            <x v="0"/>
          </reference>
        </references>
      </pivotArea>
    </format>
    <format dxfId="88">
      <pivotArea dataOnly="0" labelOnly="1" fieldPosition="0">
        <references count="4">
          <reference field="0" count="1" selected="0">
            <x v="3"/>
          </reference>
          <reference field="1" count="1" selected="0">
            <x v="21"/>
          </reference>
          <reference field="2" count="1" selected="0">
            <x v="2"/>
          </reference>
          <reference field="3" count="1">
            <x v="0"/>
          </reference>
        </references>
      </pivotArea>
    </format>
    <format dxfId="87">
      <pivotArea dataOnly="0" labelOnly="1" fieldPosition="0">
        <references count="4">
          <reference field="0" count="1" selected="0">
            <x v="4"/>
          </reference>
          <reference field="1" count="1" selected="0">
            <x v="2"/>
          </reference>
          <reference field="2" count="1" selected="0">
            <x v="1"/>
          </reference>
          <reference field="3" count="2">
            <x v="0"/>
            <x v="5"/>
          </reference>
        </references>
      </pivotArea>
    </format>
    <format dxfId="86">
      <pivotArea dataOnly="0" labelOnly="1" fieldPosition="0">
        <references count="4">
          <reference field="0" count="1" selected="0">
            <x v="4"/>
          </reference>
          <reference field="1" count="1" selected="0">
            <x v="4"/>
          </reference>
          <reference field="2" count="1" selected="0">
            <x v="7"/>
          </reference>
          <reference field="3" count="1">
            <x v="0"/>
          </reference>
        </references>
      </pivotArea>
    </format>
    <format dxfId="85">
      <pivotArea dataOnly="0" labelOnly="1" fieldPosition="0">
        <references count="4">
          <reference field="0" count="1" selected="0">
            <x v="4"/>
          </reference>
          <reference field="1" count="1" selected="0">
            <x v="13"/>
          </reference>
          <reference field="2" count="1" selected="0">
            <x v="7"/>
          </reference>
          <reference field="3" count="1">
            <x v="1"/>
          </reference>
        </references>
      </pivotArea>
    </format>
    <format dxfId="84">
      <pivotArea dataOnly="0" labelOnly="1" fieldPosition="0">
        <references count="4">
          <reference field="0" count="1" selected="0">
            <x v="4"/>
          </reference>
          <reference field="1" count="1" selected="0">
            <x v="22"/>
          </reference>
          <reference field="2" count="1" selected="0">
            <x v="1"/>
          </reference>
          <reference field="3" count="3">
            <x v="0"/>
            <x v="1"/>
            <x v="5"/>
          </reference>
        </references>
      </pivotArea>
    </format>
    <format dxfId="83">
      <pivotArea dataOnly="0" labelOnly="1" fieldPosition="0">
        <references count="4">
          <reference field="0" count="1" selected="0">
            <x v="5"/>
          </reference>
          <reference field="1" count="1" selected="0">
            <x v="5"/>
          </reference>
          <reference field="2" count="1" selected="0">
            <x v="10"/>
          </reference>
          <reference field="3" count="1">
            <x v="4"/>
          </reference>
        </references>
      </pivotArea>
    </format>
    <format dxfId="82">
      <pivotArea dataOnly="0" labelOnly="1" fieldPosition="0">
        <references count="4">
          <reference field="0" count="1" selected="0">
            <x v="5"/>
          </reference>
          <reference field="1" count="1" selected="0">
            <x v="8"/>
          </reference>
          <reference field="2" count="1" selected="0">
            <x v="10"/>
          </reference>
          <reference field="3" count="2">
            <x v="3"/>
            <x v="7"/>
          </reference>
        </references>
      </pivotArea>
    </format>
    <format dxfId="81">
      <pivotArea dataOnly="0" labelOnly="1" fieldPosition="0">
        <references count="4">
          <reference field="0" count="1" selected="0">
            <x v="5"/>
          </reference>
          <reference field="1" count="1" selected="0">
            <x v="23"/>
          </reference>
          <reference field="2" count="1" selected="0">
            <x v="10"/>
          </reference>
          <reference field="3" count="1">
            <x v="2"/>
          </reference>
        </references>
      </pivotArea>
    </format>
    <format dxfId="80">
      <pivotArea dataOnly="0" labelOnly="1" fieldPosition="0">
        <references count="5">
          <reference field="0" count="1" selected="0">
            <x v="0"/>
          </reference>
          <reference field="1" count="1" selected="0">
            <x v="16"/>
          </reference>
          <reference field="2" count="1" selected="0">
            <x v="18"/>
          </reference>
          <reference field="3" count="1" selected="0">
            <x v="1"/>
          </reference>
          <reference field="4" count="4">
            <x v="7"/>
            <x v="8"/>
            <x v="9"/>
            <x v="13"/>
          </reference>
        </references>
      </pivotArea>
    </format>
    <format dxfId="79">
      <pivotArea dataOnly="0" labelOnly="1" fieldPosition="0">
        <references count="5">
          <reference field="0" count="1" selected="0">
            <x v="0"/>
          </reference>
          <reference field="1" count="1" selected="0">
            <x v="17"/>
          </reference>
          <reference field="2" count="1" selected="0">
            <x v="8"/>
          </reference>
          <reference field="3" count="1" selected="0">
            <x v="0"/>
          </reference>
          <reference field="4" count="1">
            <x v="15"/>
          </reference>
        </references>
      </pivotArea>
    </format>
    <format dxfId="78">
      <pivotArea dataOnly="0" labelOnly="1" fieldPosition="0">
        <references count="5">
          <reference field="0" count="1" selected="0">
            <x v="0"/>
          </reference>
          <reference field="1" count="1" selected="0">
            <x v="18"/>
          </reference>
          <reference field="2" count="1" selected="0">
            <x v="3"/>
          </reference>
          <reference field="3" count="1" selected="0">
            <x v="0"/>
          </reference>
          <reference field="4" count="2">
            <x v="5"/>
            <x v="7"/>
          </reference>
        </references>
      </pivotArea>
    </format>
    <format dxfId="77">
      <pivotArea dataOnly="0" labelOnly="1" fieldPosition="0">
        <references count="5">
          <reference field="0" count="1" selected="0">
            <x v="0"/>
          </reference>
          <reference field="1" count="1" selected="0">
            <x v="19"/>
          </reference>
          <reference field="2" count="1" selected="0">
            <x v="5"/>
          </reference>
          <reference field="3" count="1" selected="0">
            <x v="0"/>
          </reference>
          <reference field="4" count="1">
            <x v="10"/>
          </reference>
        </references>
      </pivotArea>
    </format>
    <format dxfId="76">
      <pivotArea dataOnly="0" labelOnly="1" fieldPosition="0">
        <references count="5">
          <reference field="0" count="1" selected="0">
            <x v="1"/>
          </reference>
          <reference field="1" count="1" selected="0">
            <x v="14"/>
          </reference>
          <reference field="2" count="1" selected="0">
            <x v="17"/>
          </reference>
          <reference field="3" count="1" selected="0">
            <x v="0"/>
          </reference>
          <reference field="4" count="1">
            <x v="7"/>
          </reference>
        </references>
      </pivotArea>
    </format>
    <format dxfId="75">
      <pivotArea dataOnly="0" labelOnly="1" fieldPosition="0">
        <references count="5">
          <reference field="0" count="1" selected="0">
            <x v="1"/>
          </reference>
          <reference field="1" count="1" selected="0">
            <x v="15"/>
          </reference>
          <reference field="2" count="1" selected="0">
            <x v="4"/>
          </reference>
          <reference field="3" count="1" selected="0">
            <x v="0"/>
          </reference>
          <reference field="4" count="4">
            <x v="5"/>
            <x v="7"/>
            <x v="12"/>
            <x v="13"/>
          </reference>
        </references>
      </pivotArea>
    </format>
    <format dxfId="74">
      <pivotArea dataOnly="0" labelOnly="1" fieldPosition="0">
        <references count="5">
          <reference field="0" count="1" selected="0">
            <x v="1"/>
          </reference>
          <reference field="1" count="1" selected="0">
            <x v="15"/>
          </reference>
          <reference field="2" count="1" selected="0">
            <x v="6"/>
          </reference>
          <reference field="3" count="1" selected="0">
            <x v="0"/>
          </reference>
          <reference field="4" count="2">
            <x v="4"/>
            <x v="15"/>
          </reference>
        </references>
      </pivotArea>
    </format>
    <format dxfId="73">
      <pivotArea dataOnly="0" labelOnly="1" fieldPosition="0">
        <references count="5">
          <reference field="0" count="1" selected="0">
            <x v="2"/>
          </reference>
          <reference field="1" count="1" selected="0">
            <x v="0"/>
          </reference>
          <reference field="2" count="1" selected="0">
            <x v="15"/>
          </reference>
          <reference field="3" count="1" selected="0">
            <x v="5"/>
          </reference>
          <reference field="4" count="1">
            <x v="15"/>
          </reference>
        </references>
      </pivotArea>
    </format>
    <format dxfId="72">
      <pivotArea dataOnly="0" labelOnly="1" fieldPosition="0">
        <references count="5">
          <reference field="0" count="1" selected="0">
            <x v="2"/>
          </reference>
          <reference field="1" count="1" selected="0">
            <x v="1"/>
          </reference>
          <reference field="2" count="1" selected="0">
            <x v="0"/>
          </reference>
          <reference field="3" count="1" selected="0">
            <x v="5"/>
          </reference>
          <reference field="4" count="2">
            <x v="3"/>
            <x v="15"/>
          </reference>
        </references>
      </pivotArea>
    </format>
    <format dxfId="71">
      <pivotArea dataOnly="0" labelOnly="1" fieldPosition="0">
        <references count="5">
          <reference field="0" count="1" selected="0">
            <x v="2"/>
          </reference>
          <reference field="1" count="1" selected="0">
            <x v="7"/>
          </reference>
          <reference field="2" count="1" selected="0">
            <x v="0"/>
          </reference>
          <reference field="3" count="1" selected="0">
            <x v="6"/>
          </reference>
          <reference field="4" count="1">
            <x v="0"/>
          </reference>
        </references>
      </pivotArea>
    </format>
    <format dxfId="70">
      <pivotArea dataOnly="0" labelOnly="1" fieldPosition="0">
        <references count="5">
          <reference field="0" count="1" selected="0">
            <x v="2"/>
          </reference>
          <reference field="1" count="1" selected="0">
            <x v="10"/>
          </reference>
          <reference field="2" count="1" selected="0">
            <x v="15"/>
          </reference>
          <reference field="3" count="1" selected="0">
            <x v="5"/>
          </reference>
          <reference field="4" count="2">
            <x v="0"/>
            <x v="15"/>
          </reference>
        </references>
      </pivotArea>
    </format>
    <format dxfId="69">
      <pivotArea dataOnly="0" labelOnly="1" fieldPosition="0">
        <references count="5">
          <reference field="0" count="1" selected="0">
            <x v="2"/>
          </reference>
          <reference field="1" count="1" selected="0">
            <x v="20"/>
          </reference>
          <reference field="2" count="1" selected="0">
            <x v="0"/>
          </reference>
          <reference field="3" count="1" selected="0">
            <x v="1"/>
          </reference>
          <reference field="4" count="1">
            <x v="13"/>
          </reference>
        </references>
      </pivotArea>
    </format>
    <format dxfId="68">
      <pivotArea dataOnly="0" labelOnly="1" fieldPosition="0">
        <references count="5">
          <reference field="0" count="1" selected="0">
            <x v="2"/>
          </reference>
          <reference field="1" count="1" selected="0">
            <x v="20"/>
          </reference>
          <reference field="2" count="1" selected="0">
            <x v="0"/>
          </reference>
          <reference field="3" count="1" selected="0">
            <x v="6"/>
          </reference>
          <reference field="4" count="1">
            <x v="0"/>
          </reference>
        </references>
      </pivotArea>
    </format>
    <format dxfId="67">
      <pivotArea dataOnly="0" labelOnly="1" fieldPosition="0">
        <references count="5">
          <reference field="0" count="1" selected="0">
            <x v="3"/>
          </reference>
          <reference field="1" count="1" selected="0">
            <x v="3"/>
          </reference>
          <reference field="2" count="1" selected="0">
            <x v="13"/>
          </reference>
          <reference field="3" count="1" selected="0">
            <x v="0"/>
          </reference>
          <reference field="4" count="2">
            <x v="1"/>
            <x v="11"/>
          </reference>
        </references>
      </pivotArea>
    </format>
    <format dxfId="66">
      <pivotArea dataOnly="0" labelOnly="1" fieldPosition="0">
        <references count="5">
          <reference field="0" count="1" selected="0">
            <x v="3"/>
          </reference>
          <reference field="1" count="1" selected="0">
            <x v="6"/>
          </reference>
          <reference field="2" count="1" selected="0">
            <x v="9"/>
          </reference>
          <reference field="3" count="1" selected="0">
            <x v="0"/>
          </reference>
          <reference field="4" count="1">
            <x v="7"/>
          </reference>
        </references>
      </pivotArea>
    </format>
    <format dxfId="65">
      <pivotArea dataOnly="0" labelOnly="1" fieldPosition="0">
        <references count="5">
          <reference field="0" count="1" selected="0">
            <x v="3"/>
          </reference>
          <reference field="1" count="1" selected="0">
            <x v="6"/>
          </reference>
          <reference field="2" count="1" selected="0">
            <x v="12"/>
          </reference>
          <reference field="3" count="1" selected="0">
            <x v="0"/>
          </reference>
          <reference field="4" count="1">
            <x v="6"/>
          </reference>
        </references>
      </pivotArea>
    </format>
    <format dxfId="64">
      <pivotArea dataOnly="0" labelOnly="1" fieldPosition="0">
        <references count="5">
          <reference field="0" count="1" selected="0">
            <x v="3"/>
          </reference>
          <reference field="1" count="1" selected="0">
            <x v="9"/>
          </reference>
          <reference field="2" count="1" selected="0">
            <x v="11"/>
          </reference>
          <reference field="3" count="1" selected="0">
            <x v="0"/>
          </reference>
          <reference field="4" count="2">
            <x v="16"/>
            <x v="17"/>
          </reference>
        </references>
      </pivotArea>
    </format>
    <format dxfId="63">
      <pivotArea dataOnly="0" labelOnly="1" fieldPosition="0">
        <references count="5">
          <reference field="0" count="1" selected="0">
            <x v="3"/>
          </reference>
          <reference field="1" count="1" selected="0">
            <x v="11"/>
          </reference>
          <reference field="2" count="1" selected="0">
            <x v="14"/>
          </reference>
          <reference field="3" count="1" selected="0">
            <x v="0"/>
          </reference>
          <reference field="4" count="1">
            <x v="13"/>
          </reference>
        </references>
      </pivotArea>
    </format>
    <format dxfId="62">
      <pivotArea dataOnly="0" labelOnly="1" fieldPosition="0">
        <references count="5">
          <reference field="0" count="1" selected="0">
            <x v="3"/>
          </reference>
          <reference field="1" count="1" selected="0">
            <x v="12"/>
          </reference>
          <reference field="2" count="1" selected="0">
            <x v="7"/>
          </reference>
          <reference field="3" count="1" selected="0">
            <x v="0"/>
          </reference>
          <reference field="4" count="1">
            <x v="14"/>
          </reference>
        </references>
      </pivotArea>
    </format>
    <format dxfId="61">
      <pivotArea dataOnly="0" labelOnly="1" fieldPosition="0">
        <references count="5">
          <reference field="0" count="1" selected="0">
            <x v="3"/>
          </reference>
          <reference field="1" count="1" selected="0">
            <x v="12"/>
          </reference>
          <reference field="2" count="1" selected="0">
            <x v="16"/>
          </reference>
          <reference field="3" count="1" selected="0">
            <x v="0"/>
          </reference>
          <reference field="4" count="3">
            <x v="2"/>
            <x v="6"/>
            <x v="18"/>
          </reference>
        </references>
      </pivotArea>
    </format>
    <format dxfId="60">
      <pivotArea dataOnly="0" labelOnly="1" fieldPosition="0">
        <references count="5">
          <reference field="0" count="1" selected="0">
            <x v="3"/>
          </reference>
          <reference field="1" count="1" selected="0">
            <x v="21"/>
          </reference>
          <reference field="2" count="1" selected="0">
            <x v="2"/>
          </reference>
          <reference field="3" count="1" selected="0">
            <x v="0"/>
          </reference>
          <reference field="4" count="2">
            <x v="3"/>
            <x v="13"/>
          </reference>
        </references>
      </pivotArea>
    </format>
    <format dxfId="59">
      <pivotArea dataOnly="0" labelOnly="1" fieldPosition="0">
        <references count="5">
          <reference field="0" count="1" selected="0">
            <x v="4"/>
          </reference>
          <reference field="1" count="1" selected="0">
            <x v="2"/>
          </reference>
          <reference field="2" count="1" selected="0">
            <x v="1"/>
          </reference>
          <reference field="3" count="1" selected="0">
            <x v="0"/>
          </reference>
          <reference field="4" count="1">
            <x v="5"/>
          </reference>
        </references>
      </pivotArea>
    </format>
    <format dxfId="58">
      <pivotArea dataOnly="0" labelOnly="1" fieldPosition="0">
        <references count="5">
          <reference field="0" count="1" selected="0">
            <x v="4"/>
          </reference>
          <reference field="1" count="1" selected="0">
            <x v="2"/>
          </reference>
          <reference field="2" count="1" selected="0">
            <x v="1"/>
          </reference>
          <reference field="3" count="1" selected="0">
            <x v="5"/>
          </reference>
          <reference field="4" count="1">
            <x v="5"/>
          </reference>
        </references>
      </pivotArea>
    </format>
    <format dxfId="57">
      <pivotArea dataOnly="0" labelOnly="1" fieldPosition="0">
        <references count="5">
          <reference field="0" count="1" selected="0">
            <x v="4"/>
          </reference>
          <reference field="1" count="1" selected="0">
            <x v="4"/>
          </reference>
          <reference field="2" count="1" selected="0">
            <x v="7"/>
          </reference>
          <reference field="3" count="1" selected="0">
            <x v="0"/>
          </reference>
          <reference field="4" count="3">
            <x v="6"/>
            <x v="14"/>
            <x v="17"/>
          </reference>
        </references>
      </pivotArea>
    </format>
    <format dxfId="56">
      <pivotArea dataOnly="0" labelOnly="1" fieldPosition="0">
        <references count="5">
          <reference field="0" count="1" selected="0">
            <x v="4"/>
          </reference>
          <reference field="1" count="1" selected="0">
            <x v="13"/>
          </reference>
          <reference field="2" count="1" selected="0">
            <x v="7"/>
          </reference>
          <reference field="3" count="1" selected="0">
            <x v="1"/>
          </reference>
          <reference field="4" count="1">
            <x v="14"/>
          </reference>
        </references>
      </pivotArea>
    </format>
    <format dxfId="55">
      <pivotArea dataOnly="0" labelOnly="1" fieldPosition="0">
        <references count="5">
          <reference field="0" count="1" selected="0">
            <x v="4"/>
          </reference>
          <reference field="1" count="1" selected="0">
            <x v="22"/>
          </reference>
          <reference field="2" count="1" selected="0">
            <x v="1"/>
          </reference>
          <reference field="3" count="1" selected="0">
            <x v="0"/>
          </reference>
          <reference field="4" count="1">
            <x v="5"/>
          </reference>
        </references>
      </pivotArea>
    </format>
    <format dxfId="54">
      <pivotArea dataOnly="0" labelOnly="1" fieldPosition="0">
        <references count="5">
          <reference field="0" count="1" selected="0">
            <x v="4"/>
          </reference>
          <reference field="1" count="1" selected="0">
            <x v="22"/>
          </reference>
          <reference field="2" count="1" selected="0">
            <x v="1"/>
          </reference>
          <reference field="3" count="1" selected="0">
            <x v="1"/>
          </reference>
          <reference field="4" count="1">
            <x v="5"/>
          </reference>
        </references>
      </pivotArea>
    </format>
    <format dxfId="53">
      <pivotArea dataOnly="0" labelOnly="1" fieldPosition="0">
        <references count="5">
          <reference field="0" count="1" selected="0">
            <x v="4"/>
          </reference>
          <reference field="1" count="1" selected="0">
            <x v="22"/>
          </reference>
          <reference field="2" count="1" selected="0">
            <x v="1"/>
          </reference>
          <reference field="3" count="1" selected="0">
            <x v="5"/>
          </reference>
          <reference field="4" count="1">
            <x v="5"/>
          </reference>
        </references>
      </pivotArea>
    </format>
    <format dxfId="52">
      <pivotArea dataOnly="0" labelOnly="1" fieldPosition="0">
        <references count="5">
          <reference field="0" count="1" selected="0">
            <x v="5"/>
          </reference>
          <reference field="1" count="1" selected="0">
            <x v="5"/>
          </reference>
          <reference field="2" count="1" selected="0">
            <x v="10"/>
          </reference>
          <reference field="3" count="1" selected="0">
            <x v="4"/>
          </reference>
          <reference field="4" count="1">
            <x v="0"/>
          </reference>
        </references>
      </pivotArea>
    </format>
    <format dxfId="51">
      <pivotArea dataOnly="0" labelOnly="1" fieldPosition="0">
        <references count="5">
          <reference field="0" count="1" selected="0">
            <x v="5"/>
          </reference>
          <reference field="1" count="1" selected="0">
            <x v="8"/>
          </reference>
          <reference field="2" count="1" selected="0">
            <x v="10"/>
          </reference>
          <reference field="3" count="1" selected="0">
            <x v="3"/>
          </reference>
          <reference field="4" count="1">
            <x v="4"/>
          </reference>
        </references>
      </pivotArea>
    </format>
    <format dxfId="50">
      <pivotArea dataOnly="0" labelOnly="1" fieldPosition="0">
        <references count="5">
          <reference field="0" count="1" selected="0">
            <x v="5"/>
          </reference>
          <reference field="1" count="1" selected="0">
            <x v="8"/>
          </reference>
          <reference field="2" count="1" selected="0">
            <x v="10"/>
          </reference>
          <reference field="3" count="1" selected="0">
            <x v="7"/>
          </reference>
          <reference field="4" count="1">
            <x v="4"/>
          </reference>
        </references>
      </pivotArea>
    </format>
    <format dxfId="49">
      <pivotArea dataOnly="0" labelOnly="1" fieldPosition="0">
        <references count="5">
          <reference field="0" count="1" selected="0">
            <x v="5"/>
          </reference>
          <reference field="1" count="1" selected="0">
            <x v="23"/>
          </reference>
          <reference field="2" count="1" selected="0">
            <x v="10"/>
          </reference>
          <reference field="3" count="1" selected="0">
            <x v="2"/>
          </reference>
          <reference field="4" count="1">
            <x v="0"/>
          </reference>
        </references>
      </pivotArea>
    </format>
    <format dxfId="48">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7"/>
          </reference>
          <reference field="5" count="1">
            <x v="82"/>
          </reference>
        </references>
      </pivotArea>
    </format>
    <format dxfId="47">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8"/>
          </reference>
          <reference field="5" count="2">
            <x v="16"/>
            <x v="32"/>
          </reference>
        </references>
      </pivotArea>
    </format>
    <format dxfId="46">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9"/>
          </reference>
          <reference field="5" count="1">
            <x v="68"/>
          </reference>
        </references>
      </pivotArea>
    </format>
    <format dxfId="45">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13"/>
          </reference>
          <reference field="5" count="1">
            <x v="90"/>
          </reference>
        </references>
      </pivotArea>
    </format>
    <format dxfId="44">
      <pivotArea dataOnly="0" labelOnly="1" fieldPosition="0">
        <references count="6">
          <reference field="0" count="1" selected="0">
            <x v="0"/>
          </reference>
          <reference field="1" count="1" selected="0">
            <x v="17"/>
          </reference>
          <reference field="2" count="1" selected="0">
            <x v="8"/>
          </reference>
          <reference field="3" count="1" selected="0">
            <x v="0"/>
          </reference>
          <reference field="4" count="1" selected="0">
            <x v="15"/>
          </reference>
          <reference field="5" count="3">
            <x v="1"/>
            <x v="28"/>
            <x v="58"/>
          </reference>
        </references>
      </pivotArea>
    </format>
    <format dxfId="43">
      <pivotArea dataOnly="0" labelOnly="1" fieldPosition="0">
        <references count="6">
          <reference field="0" count="1" selected="0">
            <x v="0"/>
          </reference>
          <reference field="1" count="1" selected="0">
            <x v="18"/>
          </reference>
          <reference field="2" count="1" selected="0">
            <x v="3"/>
          </reference>
          <reference field="3" count="1" selected="0">
            <x v="0"/>
          </reference>
          <reference field="4" count="1" selected="0">
            <x v="5"/>
          </reference>
          <reference field="5" count="1">
            <x v="37"/>
          </reference>
        </references>
      </pivotArea>
    </format>
    <format dxfId="42">
      <pivotArea dataOnly="0" labelOnly="1" fieldPosition="0">
        <references count="6">
          <reference field="0" count="1" selected="0">
            <x v="0"/>
          </reference>
          <reference field="1" count="1" selected="0">
            <x v="18"/>
          </reference>
          <reference field="2" count="1" selected="0">
            <x v="3"/>
          </reference>
          <reference field="3" count="1" selected="0">
            <x v="0"/>
          </reference>
          <reference field="4" count="1" selected="0">
            <x v="7"/>
          </reference>
          <reference field="5" count="2">
            <x v="14"/>
            <x v="61"/>
          </reference>
        </references>
      </pivotArea>
    </format>
    <format dxfId="41">
      <pivotArea dataOnly="0" labelOnly="1" fieldPosition="0">
        <references count="6">
          <reference field="0" count="1" selected="0">
            <x v="0"/>
          </reference>
          <reference field="1" count="1" selected="0">
            <x v="19"/>
          </reference>
          <reference field="2" count="1" selected="0">
            <x v="5"/>
          </reference>
          <reference field="3" count="1" selected="0">
            <x v="0"/>
          </reference>
          <reference field="4" count="1" selected="0">
            <x v="10"/>
          </reference>
          <reference field="5" count="5">
            <x v="9"/>
            <x v="33"/>
            <x v="64"/>
            <x v="69"/>
            <x v="93"/>
          </reference>
        </references>
      </pivotArea>
    </format>
    <format dxfId="40">
      <pivotArea dataOnly="0" labelOnly="1" fieldPosition="0">
        <references count="6">
          <reference field="0" count="1" selected="0">
            <x v="1"/>
          </reference>
          <reference field="1" count="1" selected="0">
            <x v="14"/>
          </reference>
          <reference field="2" count="1" selected="0">
            <x v="17"/>
          </reference>
          <reference field="3" count="1" selected="0">
            <x v="0"/>
          </reference>
          <reference field="4" count="1" selected="0">
            <x v="7"/>
          </reference>
          <reference field="5" count="8">
            <x v="10"/>
            <x v="38"/>
            <x v="49"/>
            <x v="70"/>
            <x v="98"/>
            <x v="106"/>
            <x v="112"/>
            <x v="116"/>
          </reference>
        </references>
      </pivotArea>
    </format>
    <format dxfId="39">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5"/>
          </reference>
          <reference field="5" count="2">
            <x v="43"/>
            <x v="119"/>
          </reference>
        </references>
      </pivotArea>
    </format>
    <format dxfId="38">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7"/>
          </reference>
          <reference field="5" count="1">
            <x v="110"/>
          </reference>
        </references>
      </pivotArea>
    </format>
    <format dxfId="37">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12"/>
          </reference>
          <reference field="5" count="3">
            <x v="0"/>
            <x v="24"/>
            <x v="115"/>
          </reference>
        </references>
      </pivotArea>
    </format>
    <format dxfId="36">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13"/>
          </reference>
          <reference field="5" count="1">
            <x v="52"/>
          </reference>
        </references>
      </pivotArea>
    </format>
    <format dxfId="35">
      <pivotArea dataOnly="0" labelOnly="1" fieldPosition="0">
        <references count="6">
          <reference field="0" count="1" selected="0">
            <x v="1"/>
          </reference>
          <reference field="1" count="1" selected="0">
            <x v="15"/>
          </reference>
          <reference field="2" count="1" selected="0">
            <x v="6"/>
          </reference>
          <reference field="3" count="1" selected="0">
            <x v="0"/>
          </reference>
          <reference field="4" count="1" selected="0">
            <x v="4"/>
          </reference>
          <reference field="5" count="1">
            <x v="108"/>
          </reference>
        </references>
      </pivotArea>
    </format>
    <format dxfId="34">
      <pivotArea dataOnly="0" labelOnly="1" fieldPosition="0">
        <references count="6">
          <reference field="0" count="1" selected="0">
            <x v="1"/>
          </reference>
          <reference field="1" count="1" selected="0">
            <x v="15"/>
          </reference>
          <reference field="2" count="1" selected="0">
            <x v="6"/>
          </reference>
          <reference field="3" count="1" selected="0">
            <x v="0"/>
          </reference>
          <reference field="4" count="1" selected="0">
            <x v="15"/>
          </reference>
          <reference field="5" count="2">
            <x v="83"/>
            <x v="88"/>
          </reference>
        </references>
      </pivotArea>
    </format>
    <format dxfId="33">
      <pivotArea dataOnly="0" labelOnly="1" fieldPosition="0">
        <references count="6">
          <reference field="0" count="1" selected="0">
            <x v="2"/>
          </reference>
          <reference field="1" count="1" selected="0">
            <x v="0"/>
          </reference>
          <reference field="2" count="1" selected="0">
            <x v="15"/>
          </reference>
          <reference field="3" count="1" selected="0">
            <x v="5"/>
          </reference>
          <reference field="4" count="1" selected="0">
            <x v="15"/>
          </reference>
          <reference field="5" count="9">
            <x v="23"/>
            <x v="34"/>
            <x v="66"/>
            <x v="71"/>
            <x v="100"/>
            <x v="102"/>
            <x v="109"/>
            <x v="117"/>
            <x v="120"/>
          </reference>
        </references>
      </pivotArea>
    </format>
    <format dxfId="32">
      <pivotArea dataOnly="0" labelOnly="1" fieldPosition="0">
        <references count="6">
          <reference field="0" count="1" selected="0">
            <x v="2"/>
          </reference>
          <reference field="1" count="1" selected="0">
            <x v="1"/>
          </reference>
          <reference field="2" count="1" selected="0">
            <x v="0"/>
          </reference>
          <reference field="3" count="1" selected="0">
            <x v="5"/>
          </reference>
          <reference field="4" count="1" selected="0">
            <x v="3"/>
          </reference>
          <reference field="5" count="3">
            <x v="11"/>
            <x v="36"/>
            <x v="80"/>
          </reference>
        </references>
      </pivotArea>
    </format>
    <format dxfId="31">
      <pivotArea dataOnly="0" labelOnly="1" fieldPosition="0">
        <references count="6">
          <reference field="0" count="1" selected="0">
            <x v="2"/>
          </reference>
          <reference field="1" count="1" selected="0">
            <x v="1"/>
          </reference>
          <reference field="2" count="1" selected="0">
            <x v="0"/>
          </reference>
          <reference field="3" count="1" selected="0">
            <x v="5"/>
          </reference>
          <reference field="4" count="1" selected="0">
            <x v="15"/>
          </reference>
          <reference field="5" count="1">
            <x v="51"/>
          </reference>
        </references>
      </pivotArea>
    </format>
    <format dxfId="30">
      <pivotArea dataOnly="0" labelOnly="1" fieldPosition="0">
        <references count="6">
          <reference field="0" count="1" selected="0">
            <x v="2"/>
          </reference>
          <reference field="1" count="1" selected="0">
            <x v="7"/>
          </reference>
          <reference field="2" count="1" selected="0">
            <x v="0"/>
          </reference>
          <reference field="3" count="1" selected="0">
            <x v="6"/>
          </reference>
          <reference field="4" count="1" selected="0">
            <x v="0"/>
          </reference>
          <reference field="5" count="4">
            <x v="8"/>
            <x v="31"/>
            <x v="62"/>
            <x v="72"/>
          </reference>
        </references>
      </pivotArea>
    </format>
    <format dxfId="29">
      <pivotArea dataOnly="0" labelOnly="1" fieldPosition="0">
        <references count="6">
          <reference field="0" count="1" selected="0">
            <x v="2"/>
          </reference>
          <reference field="1" count="1" selected="0">
            <x v="10"/>
          </reference>
          <reference field="2" count="1" selected="0">
            <x v="15"/>
          </reference>
          <reference field="3" count="1" selected="0">
            <x v="5"/>
          </reference>
          <reference field="4" count="1" selected="0">
            <x v="0"/>
          </reference>
          <reference field="5" count="4">
            <x v="4"/>
            <x v="35"/>
            <x v="74"/>
            <x v="92"/>
          </reference>
        </references>
      </pivotArea>
    </format>
    <format dxfId="28">
      <pivotArea dataOnly="0" labelOnly="1" fieldPosition="0">
        <references count="6">
          <reference field="0" count="1" selected="0">
            <x v="2"/>
          </reference>
          <reference field="1" count="1" selected="0">
            <x v="10"/>
          </reference>
          <reference field="2" count="1" selected="0">
            <x v="15"/>
          </reference>
          <reference field="3" count="1" selected="0">
            <x v="5"/>
          </reference>
          <reference field="4" count="1" selected="0">
            <x v="15"/>
          </reference>
          <reference field="5" count="1">
            <x v="57"/>
          </reference>
        </references>
      </pivotArea>
    </format>
    <format dxfId="27">
      <pivotArea dataOnly="0" labelOnly="1" fieldPosition="0">
        <references count="6">
          <reference field="0" count="1" selected="0">
            <x v="2"/>
          </reference>
          <reference field="1" count="1" selected="0">
            <x v="20"/>
          </reference>
          <reference field="2" count="1" selected="0">
            <x v="0"/>
          </reference>
          <reference field="3" count="1" selected="0">
            <x v="1"/>
          </reference>
          <reference field="4" count="1" selected="0">
            <x v="13"/>
          </reference>
          <reference field="5" count="1">
            <x v="17"/>
          </reference>
        </references>
      </pivotArea>
    </format>
    <format dxfId="26">
      <pivotArea dataOnly="0" labelOnly="1" fieldPosition="0">
        <references count="6">
          <reference field="0" count="1" selected="0">
            <x v="2"/>
          </reference>
          <reference field="1" count="1" selected="0">
            <x v="20"/>
          </reference>
          <reference field="2" count="1" selected="0">
            <x v="0"/>
          </reference>
          <reference field="3" count="1" selected="0">
            <x v="6"/>
          </reference>
          <reference field="4" count="1" selected="0">
            <x v="0"/>
          </reference>
          <reference field="5" count="1">
            <x v="42"/>
          </reference>
        </references>
      </pivotArea>
    </format>
    <format dxfId="25">
      <pivotArea dataOnly="0" labelOnly="1" fieldPosition="0">
        <references count="6">
          <reference field="0" count="1" selected="0">
            <x v="3"/>
          </reference>
          <reference field="1" count="1" selected="0">
            <x v="3"/>
          </reference>
          <reference field="2" count="1" selected="0">
            <x v="13"/>
          </reference>
          <reference field="3" count="1" selected="0">
            <x v="0"/>
          </reference>
          <reference field="4" count="1" selected="0">
            <x v="1"/>
          </reference>
          <reference field="5" count="1">
            <x v="5"/>
          </reference>
        </references>
      </pivotArea>
    </format>
    <format dxfId="24">
      <pivotArea dataOnly="0" labelOnly="1" fieldPosition="0">
        <references count="6">
          <reference field="0" count="1" selected="0">
            <x v="3"/>
          </reference>
          <reference field="1" count="1" selected="0">
            <x v="3"/>
          </reference>
          <reference field="2" count="1" selected="0">
            <x v="13"/>
          </reference>
          <reference field="3" count="1" selected="0">
            <x v="0"/>
          </reference>
          <reference field="4" count="1" selected="0">
            <x v="11"/>
          </reference>
          <reference field="5" count="1">
            <x v="30"/>
          </reference>
        </references>
      </pivotArea>
    </format>
    <format dxfId="23">
      <pivotArea dataOnly="0" labelOnly="1" fieldPosition="0">
        <references count="6">
          <reference field="0" count="1" selected="0">
            <x v="3"/>
          </reference>
          <reference field="1" count="1" selected="0">
            <x v="6"/>
          </reference>
          <reference field="2" count="1" selected="0">
            <x v="9"/>
          </reference>
          <reference field="3" count="1" selected="0">
            <x v="0"/>
          </reference>
          <reference field="4" count="1" selected="0">
            <x v="7"/>
          </reference>
          <reference field="5" count="2">
            <x v="3"/>
            <x v="27"/>
          </reference>
        </references>
      </pivotArea>
    </format>
    <format dxfId="22">
      <pivotArea dataOnly="0" labelOnly="1" fieldPosition="0">
        <references count="6">
          <reference field="0" count="1" selected="0">
            <x v="3"/>
          </reference>
          <reference field="1" count="1" selected="0">
            <x v="6"/>
          </reference>
          <reference field="2" count="1" selected="0">
            <x v="12"/>
          </reference>
          <reference field="3" count="1" selected="0">
            <x v="0"/>
          </reference>
          <reference field="4" count="1" selected="0">
            <x v="6"/>
          </reference>
          <reference field="5" count="3">
            <x v="50"/>
            <x v="77"/>
            <x v="94"/>
          </reference>
        </references>
      </pivotArea>
    </format>
    <format dxfId="21">
      <pivotArea dataOnly="0" labelOnly="1" fieldPosition="0">
        <references count="6">
          <reference field="0" count="1" selected="0">
            <x v="3"/>
          </reference>
          <reference field="1" count="1" selected="0">
            <x v="9"/>
          </reference>
          <reference field="2" count="1" selected="0">
            <x v="11"/>
          </reference>
          <reference field="3" count="1" selected="0">
            <x v="0"/>
          </reference>
          <reference field="4" count="1" selected="0">
            <x v="16"/>
          </reference>
          <reference field="5" count="6">
            <x v="2"/>
            <x v="54"/>
            <x v="75"/>
            <x v="89"/>
            <x v="104"/>
            <x v="111"/>
          </reference>
        </references>
      </pivotArea>
    </format>
    <format dxfId="20">
      <pivotArea dataOnly="0" labelOnly="1" fieldPosition="0">
        <references count="6">
          <reference field="0" count="1" selected="0">
            <x v="3"/>
          </reference>
          <reference field="1" count="1" selected="0">
            <x v="9"/>
          </reference>
          <reference field="2" count="1" selected="0">
            <x v="11"/>
          </reference>
          <reference field="3" count="1" selected="0">
            <x v="0"/>
          </reference>
          <reference field="4" count="1" selected="0">
            <x v="17"/>
          </reference>
          <reference field="5" count="1">
            <x v="26"/>
          </reference>
        </references>
      </pivotArea>
    </format>
    <format dxfId="19">
      <pivotArea dataOnly="0" labelOnly="1" fieldPosition="0">
        <references count="6">
          <reference field="0" count="1" selected="0">
            <x v="3"/>
          </reference>
          <reference field="1" count="1" selected="0">
            <x v="11"/>
          </reference>
          <reference field="2" count="1" selected="0">
            <x v="14"/>
          </reference>
          <reference field="3" count="1" selected="0">
            <x v="0"/>
          </reference>
          <reference field="4" count="1" selected="0">
            <x v="13"/>
          </reference>
          <reference field="5" count="9">
            <x v="15"/>
            <x v="25"/>
            <x v="59"/>
            <x v="81"/>
            <x v="97"/>
            <x v="107"/>
            <x v="113"/>
            <x v="114"/>
            <x v="118"/>
          </reference>
        </references>
      </pivotArea>
    </format>
    <format dxfId="18">
      <pivotArea dataOnly="0" labelOnly="1" fieldPosition="0">
        <references count="6">
          <reference field="0" count="1" selected="0">
            <x v="3"/>
          </reference>
          <reference field="1" count="1" selected="0">
            <x v="12"/>
          </reference>
          <reference field="2" count="1" selected="0">
            <x v="7"/>
          </reference>
          <reference field="3" count="1" selected="0">
            <x v="0"/>
          </reference>
          <reference field="4" count="1" selected="0">
            <x v="14"/>
          </reference>
          <reference field="5" count="1">
            <x v="99"/>
          </reference>
        </references>
      </pivotArea>
    </format>
    <format dxfId="17">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2"/>
          </reference>
          <reference field="5" count="1">
            <x v="78"/>
          </reference>
        </references>
      </pivotArea>
    </format>
    <format dxfId="16">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6"/>
          </reference>
          <reference field="5" count="1">
            <x v="44"/>
          </reference>
        </references>
      </pivotArea>
    </format>
    <format dxfId="15">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18"/>
          </reference>
          <reference field="5" count="2">
            <x v="6"/>
            <x v="67"/>
          </reference>
        </references>
      </pivotArea>
    </format>
    <format dxfId="14">
      <pivotArea dataOnly="0" labelOnly="1" fieldPosition="0">
        <references count="6">
          <reference field="0" count="1" selected="0">
            <x v="3"/>
          </reference>
          <reference field="1" count="1" selected="0">
            <x v="21"/>
          </reference>
          <reference field="2" count="1" selected="0">
            <x v="2"/>
          </reference>
          <reference field="3" count="1" selected="0">
            <x v="0"/>
          </reference>
          <reference field="4" count="1" selected="0">
            <x v="3"/>
          </reference>
          <reference field="5" count="3">
            <x v="55"/>
            <x v="86"/>
            <x v="95"/>
          </reference>
        </references>
      </pivotArea>
    </format>
    <format dxfId="13">
      <pivotArea dataOnly="0" labelOnly="1" fieldPosition="0">
        <references count="6">
          <reference field="0" count="1" selected="0">
            <x v="3"/>
          </reference>
          <reference field="1" count="1" selected="0">
            <x v="21"/>
          </reference>
          <reference field="2" count="1" selected="0">
            <x v="2"/>
          </reference>
          <reference field="3" count="1" selected="0">
            <x v="0"/>
          </reference>
          <reference field="4" count="1" selected="0">
            <x v="13"/>
          </reference>
          <reference field="5" count="2">
            <x v="22"/>
            <x v="47"/>
          </reference>
        </references>
      </pivotArea>
    </format>
    <format dxfId="12">
      <pivotArea dataOnly="0" labelOnly="1" fieldPosition="0">
        <references count="6">
          <reference field="0" count="1" selected="0">
            <x v="4"/>
          </reference>
          <reference field="1" count="1" selected="0">
            <x v="2"/>
          </reference>
          <reference field="2" count="1" selected="0">
            <x v="1"/>
          </reference>
          <reference field="3" count="1" selected="0">
            <x v="0"/>
          </reference>
          <reference field="4" count="1" selected="0">
            <x v="5"/>
          </reference>
          <reference field="5" count="5">
            <x v="12"/>
            <x v="56"/>
            <x v="79"/>
            <x v="101"/>
            <x v="105"/>
          </reference>
        </references>
      </pivotArea>
    </format>
    <format dxfId="11">
      <pivotArea dataOnly="0" labelOnly="1" fieldPosition="0">
        <references count="6">
          <reference field="0" count="1" selected="0">
            <x v="4"/>
          </reference>
          <reference field="1" count="1" selected="0">
            <x v="2"/>
          </reference>
          <reference field="2" count="1" selected="0">
            <x v="1"/>
          </reference>
          <reference field="3" count="1" selected="0">
            <x v="5"/>
          </reference>
          <reference field="4" count="1" selected="0">
            <x v="5"/>
          </reference>
          <reference field="5" count="1">
            <x v="41"/>
          </reference>
        </references>
      </pivotArea>
    </format>
    <format dxfId="10">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6"/>
          </reference>
          <reference field="5" count="1">
            <x v="53"/>
          </reference>
        </references>
      </pivotArea>
    </format>
    <format dxfId="9">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14"/>
          </reference>
          <reference field="5" count="3">
            <x v="18"/>
            <x v="48"/>
            <x v="84"/>
          </reference>
        </references>
      </pivotArea>
    </format>
    <format dxfId="8">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17"/>
          </reference>
          <reference field="5" count="1">
            <x v="91"/>
          </reference>
        </references>
      </pivotArea>
    </format>
    <format dxfId="7">
      <pivotArea dataOnly="0" labelOnly="1" fieldPosition="0">
        <references count="6">
          <reference field="0" count="1" selected="0">
            <x v="4"/>
          </reference>
          <reference field="1" count="1" selected="0">
            <x v="13"/>
          </reference>
          <reference field="2" count="1" selected="0">
            <x v="7"/>
          </reference>
          <reference field="3" count="1" selected="0">
            <x v="1"/>
          </reference>
          <reference field="4" count="1" selected="0">
            <x v="14"/>
          </reference>
          <reference field="5" count="6">
            <x v="13"/>
            <x v="40"/>
            <x v="60"/>
            <x v="76"/>
            <x v="96"/>
            <x v="103"/>
          </reference>
        </references>
      </pivotArea>
    </format>
    <format dxfId="6">
      <pivotArea dataOnly="0" labelOnly="1" fieldPosition="0">
        <references count="6">
          <reference field="0" count="1" selected="0">
            <x v="4"/>
          </reference>
          <reference field="1" count="1" selected="0">
            <x v="22"/>
          </reference>
          <reference field="2" count="1" selected="0">
            <x v="1"/>
          </reference>
          <reference field="3" count="1" selected="0">
            <x v="0"/>
          </reference>
          <reference field="4" count="1" selected="0">
            <x v="5"/>
          </reference>
          <reference field="5" count="2">
            <x v="65"/>
            <x v="73"/>
          </reference>
        </references>
      </pivotArea>
    </format>
    <format dxfId="5">
      <pivotArea dataOnly="0" labelOnly="1" fieldPosition="0">
        <references count="6">
          <reference field="0" count="1" selected="0">
            <x v="4"/>
          </reference>
          <reference field="1" count="1" selected="0">
            <x v="22"/>
          </reference>
          <reference field="2" count="1" selected="0">
            <x v="1"/>
          </reference>
          <reference field="3" count="1" selected="0">
            <x v="1"/>
          </reference>
          <reference field="4" count="1" selected="0">
            <x v="5"/>
          </reference>
          <reference field="5" count="1">
            <x v="39"/>
          </reference>
        </references>
      </pivotArea>
    </format>
    <format dxfId="4">
      <pivotArea dataOnly="0" labelOnly="1" fieldPosition="0">
        <references count="6">
          <reference field="0" count="1" selected="0">
            <x v="4"/>
          </reference>
          <reference field="1" count="1" selected="0">
            <x v="22"/>
          </reference>
          <reference field="2" count="1" selected="0">
            <x v="1"/>
          </reference>
          <reference field="3" count="1" selected="0">
            <x v="5"/>
          </reference>
          <reference field="4" count="1" selected="0">
            <x v="5"/>
          </reference>
          <reference field="5" count="1">
            <x v="7"/>
          </reference>
        </references>
      </pivotArea>
    </format>
    <format dxfId="3">
      <pivotArea dataOnly="0" labelOnly="1" fieldPosition="0">
        <references count="6">
          <reference field="0" count="1" selected="0">
            <x v="5"/>
          </reference>
          <reference field="1" count="1" selected="0">
            <x v="5"/>
          </reference>
          <reference field="2" count="1" selected="0">
            <x v="10"/>
          </reference>
          <reference field="3" count="1" selected="0">
            <x v="4"/>
          </reference>
          <reference field="4" count="1" selected="0">
            <x v="0"/>
          </reference>
          <reference field="5" count="5">
            <x v="20"/>
            <x v="45"/>
            <x v="63"/>
            <x v="85"/>
            <x v="87"/>
          </reference>
        </references>
      </pivotArea>
    </format>
    <format dxfId="2">
      <pivotArea dataOnly="0" labelOnly="1" fieldPosition="0">
        <references count="6">
          <reference field="0" count="1" selected="0">
            <x v="5"/>
          </reference>
          <reference field="1" count="1" selected="0">
            <x v="8"/>
          </reference>
          <reference field="2" count="1" selected="0">
            <x v="10"/>
          </reference>
          <reference field="3" count="1" selected="0">
            <x v="3"/>
          </reference>
          <reference field="4" count="1" selected="0">
            <x v="4"/>
          </reference>
          <reference field="5" count="1">
            <x v="21"/>
          </reference>
        </references>
      </pivotArea>
    </format>
    <format dxfId="1">
      <pivotArea dataOnly="0" labelOnly="1" fieldPosition="0">
        <references count="6">
          <reference field="0" count="1" selected="0">
            <x v="5"/>
          </reference>
          <reference field="1" count="1" selected="0">
            <x v="8"/>
          </reference>
          <reference field="2" count="1" selected="0">
            <x v="10"/>
          </reference>
          <reference field="3" count="1" selected="0">
            <x v="7"/>
          </reference>
          <reference field="4" count="1" selected="0">
            <x v="4"/>
          </reference>
          <reference field="5" count="1">
            <x v="29"/>
          </reference>
        </references>
      </pivotArea>
    </format>
    <format dxfId="0">
      <pivotArea dataOnly="0" labelOnly="1" fieldPosition="0">
        <references count="6">
          <reference field="0" count="1" selected="0">
            <x v="5"/>
          </reference>
          <reference field="1" count="1" selected="0">
            <x v="23"/>
          </reference>
          <reference field="2" count="1" selected="0">
            <x v="10"/>
          </reference>
          <reference field="3" count="1" selected="0">
            <x v="2"/>
          </reference>
          <reference field="4" count="1" selected="0">
            <x v="0"/>
          </reference>
          <reference field="5" count="2">
            <x v="19"/>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showGridLines="0" topLeftCell="B1" zoomScale="85" zoomScaleNormal="85" workbookViewId="0">
      <selection activeCell="E32" sqref="E32"/>
    </sheetView>
  </sheetViews>
  <sheetFormatPr baseColWidth="10" defaultColWidth="11.42578125" defaultRowHeight="15" x14ac:dyDescent="0.25"/>
  <cols>
    <col min="1" max="1" width="4.42578125" customWidth="1"/>
    <col min="2" max="2" width="9" customWidth="1"/>
    <col min="3" max="3" width="12.28515625" style="34" customWidth="1"/>
    <col min="4" max="4" width="70.42578125" style="34" customWidth="1"/>
    <col min="5" max="5" width="21.85546875" style="34" customWidth="1"/>
    <col min="6" max="8" width="12.28515625" style="34" customWidth="1"/>
    <col min="9" max="9" width="42.42578125" style="34" customWidth="1"/>
    <col min="10" max="11" width="12.28515625" style="34" customWidth="1"/>
    <col min="22" max="22" width="36.42578125" customWidth="1"/>
  </cols>
  <sheetData>
    <row r="1" spans="2:11" ht="102" customHeight="1" thickBot="1" x14ac:dyDescent="0.3">
      <c r="B1" s="650"/>
      <c r="C1" s="651"/>
      <c r="D1" s="652" t="s">
        <v>0</v>
      </c>
      <c r="E1" s="652"/>
      <c r="F1" s="652"/>
      <c r="G1" s="652"/>
      <c r="H1" s="652"/>
      <c r="I1" s="653" t="s">
        <v>1</v>
      </c>
      <c r="J1" s="654"/>
      <c r="K1" s="655"/>
    </row>
    <row r="2" spans="2:11" ht="15.75" thickBot="1" x14ac:dyDescent="0.3"/>
    <row r="3" spans="2:11" ht="21" thickBot="1" x14ac:dyDescent="0.3">
      <c r="B3" s="658" t="s">
        <v>746</v>
      </c>
      <c r="C3" s="659"/>
      <c r="D3" s="659"/>
      <c r="E3" s="659"/>
      <c r="F3" s="659"/>
      <c r="G3" s="659"/>
      <c r="H3" s="659"/>
      <c r="I3" s="659"/>
      <c r="J3" s="659"/>
      <c r="K3" s="660"/>
    </row>
    <row r="4" spans="2:11" ht="207.95" customHeight="1" thickBot="1" x14ac:dyDescent="0.3">
      <c r="B4" s="661" t="s">
        <v>747</v>
      </c>
      <c r="C4" s="662"/>
      <c r="D4" s="662"/>
      <c r="E4" s="662"/>
      <c r="F4" s="662"/>
      <c r="G4" s="662"/>
      <c r="H4" s="662"/>
      <c r="I4" s="662"/>
      <c r="J4" s="662"/>
      <c r="K4" s="663"/>
    </row>
    <row r="7" spans="2:11" ht="27" customHeight="1" x14ac:dyDescent="0.25">
      <c r="C7" s="614" t="s">
        <v>8</v>
      </c>
      <c r="D7" s="584" t="s">
        <v>9</v>
      </c>
      <c r="E7" s="614" t="s">
        <v>10</v>
      </c>
    </row>
    <row r="8" spans="2:11" x14ac:dyDescent="0.25">
      <c r="C8" s="615">
        <v>1</v>
      </c>
      <c r="D8" s="615" t="s">
        <v>11</v>
      </c>
      <c r="E8" s="616">
        <f>AVERAGE(E9:E13)</f>
        <v>0.71944358974358968</v>
      </c>
    </row>
    <row r="9" spans="2:11" x14ac:dyDescent="0.25">
      <c r="C9" s="104" t="s">
        <v>12</v>
      </c>
      <c r="D9" s="105" t="s">
        <v>11</v>
      </c>
      <c r="E9" s="610">
        <f>SUM('Plan de Acción - POA'!W40:W41)</f>
        <v>0.625</v>
      </c>
    </row>
    <row r="10" spans="2:11" x14ac:dyDescent="0.25">
      <c r="C10" s="104" t="s">
        <v>13</v>
      </c>
      <c r="D10" s="105" t="s">
        <v>14</v>
      </c>
      <c r="E10" s="611">
        <f>SUM('Plan de Acción - POA'!W46:W49)</f>
        <v>0.84599999999999997</v>
      </c>
    </row>
    <row r="11" spans="2:11" x14ac:dyDescent="0.25">
      <c r="C11" s="104" t="s">
        <v>15</v>
      </c>
      <c r="D11" s="105" t="s">
        <v>16</v>
      </c>
      <c r="E11" s="611">
        <f>SUM('Plan de Acción - POA'!W42:W45)</f>
        <v>0.73499999999999999</v>
      </c>
    </row>
    <row r="12" spans="2:11" x14ac:dyDescent="0.25">
      <c r="C12" s="104" t="s">
        <v>17</v>
      </c>
      <c r="D12" s="106" t="s">
        <v>18</v>
      </c>
      <c r="E12" s="612">
        <f>SUM('Plan de Acción - POA'!W55:W63)</f>
        <v>0.72788461538461524</v>
      </c>
    </row>
    <row r="13" spans="2:11" x14ac:dyDescent="0.25">
      <c r="C13" s="104" t="s">
        <v>19</v>
      </c>
      <c r="D13" s="106" t="s">
        <v>20</v>
      </c>
      <c r="E13" s="612">
        <f>SUM('Plan de Acción - POA'!W50:W54)</f>
        <v>0.66333333333333333</v>
      </c>
    </row>
    <row r="14" spans="2:11" x14ac:dyDescent="0.25">
      <c r="C14" s="618">
        <v>2</v>
      </c>
      <c r="D14" s="619" t="s">
        <v>21</v>
      </c>
      <c r="E14" s="617">
        <f>AVERAGE(E15:E17)</f>
        <v>0.71566666666666656</v>
      </c>
    </row>
    <row r="15" spans="2:11" x14ac:dyDescent="0.25">
      <c r="C15" s="104" t="s">
        <v>22</v>
      </c>
      <c r="D15" s="105" t="s">
        <v>21</v>
      </c>
      <c r="E15" s="610">
        <f>SUM('Plan de Acción - POA'!W64:W65)</f>
        <v>0.75</v>
      </c>
    </row>
    <row r="16" spans="2:11" x14ac:dyDescent="0.25">
      <c r="C16" s="104" t="s">
        <v>23</v>
      </c>
      <c r="D16" s="105" t="s">
        <v>24</v>
      </c>
      <c r="E16" s="610">
        <f>SUM('Plan de Acción - POA'!W66:W70)</f>
        <v>0.67199999999999993</v>
      </c>
    </row>
    <row r="17" spans="3:5" x14ac:dyDescent="0.25">
      <c r="C17" s="104" t="s">
        <v>25</v>
      </c>
      <c r="D17" s="106" t="s">
        <v>26</v>
      </c>
      <c r="E17" s="612">
        <f>SUM('Plan de Acción - POA'!W71:W72)</f>
        <v>0.72499999999999998</v>
      </c>
    </row>
    <row r="18" spans="3:5" x14ac:dyDescent="0.25">
      <c r="C18" s="618">
        <v>3</v>
      </c>
      <c r="D18" s="619" t="s">
        <v>27</v>
      </c>
      <c r="E18" s="617">
        <f>AVERAGE(E19:E22)</f>
        <v>0.77785173915551464</v>
      </c>
    </row>
    <row r="19" spans="3:5" x14ac:dyDescent="0.25">
      <c r="C19" s="104" t="s">
        <v>28</v>
      </c>
      <c r="D19" s="105" t="s">
        <v>27</v>
      </c>
      <c r="E19" s="610">
        <f>SUM('Plan de Acción - POA'!W73:W76)</f>
        <v>0.75</v>
      </c>
    </row>
    <row r="20" spans="3:5" x14ac:dyDescent="0.25">
      <c r="C20" s="104" t="s">
        <v>29</v>
      </c>
      <c r="D20" s="105" t="s">
        <v>30</v>
      </c>
      <c r="E20" s="611">
        <f>SUM('Plan de Acción - POA'!W88:W93)</f>
        <v>0.8418274111675127</v>
      </c>
    </row>
    <row r="21" spans="3:5" x14ac:dyDescent="0.25">
      <c r="C21" s="104" t="s">
        <v>31</v>
      </c>
      <c r="D21" s="105" t="s">
        <v>32</v>
      </c>
      <c r="E21" s="611">
        <f>SUM('Plan de Acción - POA'!W83:W87)</f>
        <v>0.80662954545454557</v>
      </c>
    </row>
    <row r="22" spans="3:5" x14ac:dyDescent="0.25">
      <c r="C22" s="104" t="s">
        <v>33</v>
      </c>
      <c r="D22" s="105" t="s">
        <v>34</v>
      </c>
      <c r="E22" s="610">
        <f>SUM('Plan de Acción - POA'!W77:W82)</f>
        <v>0.71294999999999997</v>
      </c>
    </row>
    <row r="23" spans="3:5" x14ac:dyDescent="0.25">
      <c r="C23" s="618">
        <v>4</v>
      </c>
      <c r="D23" s="619" t="s">
        <v>35</v>
      </c>
      <c r="E23" s="617">
        <f>AVERAGE(E24:E29)</f>
        <v>0.72969323671497588</v>
      </c>
    </row>
    <row r="24" spans="3:5" x14ac:dyDescent="0.25">
      <c r="C24" s="104" t="s">
        <v>36</v>
      </c>
      <c r="D24" s="105" t="s">
        <v>35</v>
      </c>
      <c r="E24" s="610">
        <f>SUM('Plan de Acción - POA'!W94:W98)</f>
        <v>0.73333333333333339</v>
      </c>
    </row>
    <row r="25" spans="3:5" x14ac:dyDescent="0.25">
      <c r="C25" s="104" t="s">
        <v>37</v>
      </c>
      <c r="D25" s="105" t="s">
        <v>38</v>
      </c>
      <c r="E25" s="610">
        <f>SUM('Plan de Acción - POA'!W120:W126)</f>
        <v>0.60949999999999993</v>
      </c>
    </row>
    <row r="26" spans="3:5" x14ac:dyDescent="0.25">
      <c r="C26" s="104" t="s">
        <v>39</v>
      </c>
      <c r="D26" s="105" t="s">
        <v>40</v>
      </c>
      <c r="E26" s="610">
        <f>SUM('Plan de Acción - POA'!W99:W100)</f>
        <v>0.73</v>
      </c>
    </row>
    <row r="27" spans="3:5" x14ac:dyDescent="0.25">
      <c r="C27" s="104" t="s">
        <v>41</v>
      </c>
      <c r="D27" s="105" t="s">
        <v>42</v>
      </c>
      <c r="E27" s="610">
        <f>SUM('Plan de Acción - POA'!W101:W105)</f>
        <v>0.77499999999999991</v>
      </c>
    </row>
    <row r="28" spans="3:5" x14ac:dyDescent="0.25">
      <c r="C28" s="104" t="s">
        <v>43</v>
      </c>
      <c r="D28" s="105" t="s">
        <v>44</v>
      </c>
      <c r="E28" s="611">
        <f>SUM('Plan de Acción - POA'!W106:W110)</f>
        <v>0.72000000000000008</v>
      </c>
    </row>
    <row r="29" spans="3:5" ht="15.75" thickBot="1" x14ac:dyDescent="0.3">
      <c r="C29" s="104" t="s">
        <v>45</v>
      </c>
      <c r="D29" s="105" t="s">
        <v>46</v>
      </c>
      <c r="E29" s="610">
        <f>SUM('Plan de Acción - POA'!W111:W119)</f>
        <v>0.81032608695652175</v>
      </c>
    </row>
    <row r="30" spans="3:5" x14ac:dyDescent="0.25">
      <c r="C30" s="618">
        <v>5</v>
      </c>
      <c r="D30" s="620" t="s">
        <v>47</v>
      </c>
      <c r="E30" s="621">
        <f>AVERAGE(E31:E36)</f>
        <v>0.79391019925700779</v>
      </c>
    </row>
    <row r="31" spans="3:5" x14ac:dyDescent="0.25">
      <c r="C31" s="104" t="s">
        <v>48</v>
      </c>
      <c r="D31" s="105" t="s">
        <v>49</v>
      </c>
      <c r="E31" s="611">
        <f>SUM('Plan de Acción - POA'!W14:W23)</f>
        <v>0.75499999999999989</v>
      </c>
    </row>
    <row r="32" spans="3:5" x14ac:dyDescent="0.25">
      <c r="C32" s="104" t="s">
        <v>50</v>
      </c>
      <c r="D32" s="106" t="s">
        <v>51</v>
      </c>
      <c r="E32" s="612">
        <f>SUM('Plan de Acción - POA'!W6:W13)</f>
        <v>0.76378262411347531</v>
      </c>
    </row>
    <row r="33" spans="2:10" x14ac:dyDescent="0.25">
      <c r="C33" s="104" t="s">
        <v>52</v>
      </c>
      <c r="D33" s="106" t="s">
        <v>53</v>
      </c>
      <c r="E33" s="612">
        <f>SUM('Plan de Acción - POA'!W24:W28)</f>
        <v>0.77067857142857144</v>
      </c>
    </row>
    <row r="34" spans="2:10" x14ac:dyDescent="0.25">
      <c r="C34" s="104" t="s">
        <v>54</v>
      </c>
      <c r="D34" s="105" t="s">
        <v>55</v>
      </c>
      <c r="E34" s="613">
        <f>SUM('Plan de Acción - POA'!W29:W31)</f>
        <v>0.67499999999999993</v>
      </c>
    </row>
    <row r="35" spans="2:10" x14ac:dyDescent="0.25">
      <c r="C35" s="104" t="s">
        <v>56</v>
      </c>
      <c r="D35" s="105" t="s">
        <v>57</v>
      </c>
      <c r="E35" s="611">
        <f>SUM('Plan de Acción - POA'!W35:W39)</f>
        <v>0.82100000000000006</v>
      </c>
    </row>
    <row r="36" spans="2:10" x14ac:dyDescent="0.25">
      <c r="C36" s="104" t="s">
        <v>58</v>
      </c>
      <c r="D36" s="105" t="s">
        <v>59</v>
      </c>
      <c r="E36" s="610">
        <f>SUM('Plan de Acción - POA'!W32:W34)</f>
        <v>0.97799999999999998</v>
      </c>
    </row>
    <row r="37" spans="2:10" ht="18" x14ac:dyDescent="0.25">
      <c r="C37" s="656" t="s">
        <v>60</v>
      </c>
      <c r="D37" s="657"/>
      <c r="E37" s="622">
        <f>AVERAGE(E8,E14,E18,E23,E30)</f>
        <v>0.74731308630755089</v>
      </c>
    </row>
    <row r="40" spans="2:10" ht="15.75" thickBot="1" x14ac:dyDescent="0.3"/>
    <row r="41" spans="2:10" ht="15.75" x14ac:dyDescent="0.25">
      <c r="B41" s="645" t="s">
        <v>61</v>
      </c>
      <c r="C41" s="646"/>
      <c r="D41" s="646"/>
      <c r="E41" s="646"/>
      <c r="F41" s="646"/>
      <c r="G41" s="646"/>
      <c r="H41" s="646"/>
      <c r="I41" s="646"/>
      <c r="J41" s="647"/>
    </row>
    <row r="42" spans="2:10" ht="15.75" x14ac:dyDescent="0.25">
      <c r="B42" s="648" t="s">
        <v>62</v>
      </c>
      <c r="C42" s="649"/>
      <c r="D42" s="604" t="s">
        <v>63</v>
      </c>
      <c r="E42" s="642" t="s">
        <v>64</v>
      </c>
      <c r="F42" s="643"/>
      <c r="G42" s="643"/>
      <c r="H42" s="643"/>
      <c r="I42" s="643"/>
      <c r="J42" s="644"/>
    </row>
    <row r="43" spans="2:10" ht="114.95" customHeight="1" x14ac:dyDescent="0.25">
      <c r="B43" s="605" t="s">
        <v>65</v>
      </c>
      <c r="C43" s="605" t="s">
        <v>66</v>
      </c>
      <c r="D43" s="605" t="s">
        <v>66</v>
      </c>
      <c r="E43" s="641" t="s">
        <v>67</v>
      </c>
      <c r="F43" s="641"/>
      <c r="G43" s="641"/>
      <c r="H43" s="641"/>
      <c r="I43" s="641"/>
      <c r="J43" s="641"/>
    </row>
    <row r="44" spans="2:10" ht="174.95" customHeight="1" x14ac:dyDescent="0.25">
      <c r="B44" s="605" t="s">
        <v>68</v>
      </c>
      <c r="C44" s="605" t="s">
        <v>69</v>
      </c>
      <c r="D44" s="605" t="s">
        <v>69</v>
      </c>
      <c r="E44" s="641" t="s">
        <v>70</v>
      </c>
      <c r="F44" s="641"/>
      <c r="G44" s="641"/>
      <c r="H44" s="641"/>
      <c r="I44" s="641"/>
      <c r="J44" s="641"/>
    </row>
    <row r="45" spans="2:10" ht="221.1" customHeight="1" x14ac:dyDescent="0.25">
      <c r="B45" s="605">
        <v>3</v>
      </c>
      <c r="C45" s="606">
        <v>45107</v>
      </c>
      <c r="D45" s="606">
        <v>45107</v>
      </c>
      <c r="E45" s="641" t="s">
        <v>71</v>
      </c>
      <c r="F45" s="641"/>
      <c r="G45" s="641"/>
      <c r="H45" s="641"/>
      <c r="I45" s="641"/>
      <c r="J45" s="641"/>
    </row>
    <row r="46" spans="2:10" ht="273" customHeight="1" x14ac:dyDescent="0.25">
      <c r="B46" s="607">
        <v>4</v>
      </c>
      <c r="C46" s="608">
        <v>45198</v>
      </c>
      <c r="D46" s="609">
        <v>45198</v>
      </c>
      <c r="E46" s="641" t="s">
        <v>748</v>
      </c>
      <c r="F46" s="641"/>
      <c r="G46" s="641"/>
      <c r="H46" s="641"/>
      <c r="I46" s="641"/>
      <c r="J46" s="641"/>
    </row>
    <row r="47" spans="2:10" ht="149.1" customHeight="1" x14ac:dyDescent="0.25">
      <c r="B47" s="607">
        <v>5</v>
      </c>
      <c r="C47" s="608">
        <v>45229</v>
      </c>
      <c r="D47" s="609">
        <v>45229</v>
      </c>
      <c r="E47" s="641" t="s">
        <v>749</v>
      </c>
      <c r="F47" s="641"/>
      <c r="G47" s="641"/>
      <c r="H47" s="641"/>
      <c r="I47" s="641"/>
      <c r="J47" s="641"/>
    </row>
  </sheetData>
  <sheetProtection algorithmName="SHA-512" hashValue="92Foc1Re6BWlUqboJZ+/l4WYeO4WXXxD2CmR8kvRN2ged2KUggBYw3/xOn7PoaxAJmhPU4TM+QPBMIE2DEgs5g==" saltValue="RrP028WVaKixlBdow8RRbg==" spinCount="100000" sheet="1" objects="1" scenarios="1"/>
  <mergeCells count="14">
    <mergeCell ref="B41:J41"/>
    <mergeCell ref="B42:C42"/>
    <mergeCell ref="B1:C1"/>
    <mergeCell ref="D1:H1"/>
    <mergeCell ref="I1:K1"/>
    <mergeCell ref="C37:D37"/>
    <mergeCell ref="B3:K3"/>
    <mergeCell ref="B4:K4"/>
    <mergeCell ref="E47:J47"/>
    <mergeCell ref="E42:J42"/>
    <mergeCell ref="E43:J43"/>
    <mergeCell ref="E44:J44"/>
    <mergeCell ref="E45:J45"/>
    <mergeCell ref="E46:J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showGridLines="0" view="pageBreakPreview" zoomScale="90" zoomScaleNormal="100" zoomScaleSheetLayoutView="90" workbookViewId="0">
      <selection activeCell="H48" sqref="H48"/>
    </sheetView>
  </sheetViews>
  <sheetFormatPr baseColWidth="10" defaultColWidth="8.85546875" defaultRowHeight="15" x14ac:dyDescent="0.25"/>
  <cols>
    <col min="1" max="1" width="22.42578125" customWidth="1"/>
    <col min="10" max="10" width="21.7109375" customWidth="1"/>
  </cols>
  <sheetData>
    <row r="1" spans="1:17" ht="83.1" customHeight="1" thickBot="1" x14ac:dyDescent="0.3">
      <c r="A1" s="650"/>
      <c r="B1" s="651"/>
      <c r="C1" s="652" t="s">
        <v>0</v>
      </c>
      <c r="D1" s="652"/>
      <c r="E1" s="652"/>
      <c r="F1" s="652"/>
      <c r="G1" s="652"/>
      <c r="H1" s="665" t="s">
        <v>1</v>
      </c>
      <c r="I1" s="665"/>
      <c r="J1" s="665"/>
      <c r="K1" s="666"/>
    </row>
    <row r="3" spans="1:17" ht="18" x14ac:dyDescent="0.25">
      <c r="A3" s="664" t="s">
        <v>7</v>
      </c>
      <c r="B3" s="664"/>
      <c r="C3" s="664"/>
      <c r="D3" s="664"/>
      <c r="E3" s="664"/>
      <c r="F3" s="664"/>
      <c r="G3" s="664"/>
      <c r="H3" s="664"/>
      <c r="I3" s="664"/>
      <c r="J3" s="664"/>
      <c r="K3" s="664"/>
      <c r="L3" s="563"/>
      <c r="M3" s="563"/>
      <c r="N3" s="563"/>
      <c r="O3" s="563"/>
      <c r="P3" s="563"/>
      <c r="Q3" s="563"/>
    </row>
  </sheetData>
  <sheetProtection algorithmName="SHA-512" hashValue="caD0xsq/OxmLIPV1HKDmL6RC3fUeWY0dNmv19UxLehAMMcEgTgLUC8B5CdzcYs3/5BLRET1HOAnccQaUOnQMoQ==" saltValue="KBXM8e1KFGh+5wJQrdOdzQ==" spinCount="100000" sheet="1" objects="1" scenarios="1"/>
  <mergeCells count="4">
    <mergeCell ref="A1:B1"/>
    <mergeCell ref="C1:G1"/>
    <mergeCell ref="A3:K3"/>
    <mergeCell ref="H1:K1"/>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view="pageBreakPreview" zoomScaleNormal="100" zoomScaleSheetLayoutView="100" workbookViewId="0">
      <selection activeCell="E14" sqref="E14"/>
    </sheetView>
  </sheetViews>
  <sheetFormatPr baseColWidth="10" defaultColWidth="11.42578125" defaultRowHeight="15" x14ac:dyDescent="0.25"/>
  <cols>
    <col min="11" max="11" width="26.85546875" customWidth="1"/>
  </cols>
  <sheetData>
    <row r="1" spans="1:13" ht="95.1" customHeight="1" thickBot="1" x14ac:dyDescent="0.3">
      <c r="A1" s="673"/>
      <c r="B1" s="674"/>
      <c r="C1" s="675" t="s">
        <v>0</v>
      </c>
      <c r="D1" s="675"/>
      <c r="E1" s="675"/>
      <c r="F1" s="675"/>
      <c r="G1" s="675"/>
      <c r="H1" s="675"/>
      <c r="I1" s="675"/>
      <c r="J1" s="675"/>
      <c r="K1" s="676" t="s">
        <v>1</v>
      </c>
      <c r="L1" s="677"/>
      <c r="M1" s="678"/>
    </row>
    <row r="3" spans="1:13" ht="18" x14ac:dyDescent="0.25">
      <c r="A3" s="679" t="s">
        <v>2</v>
      </c>
      <c r="B3" s="679"/>
      <c r="C3" s="679"/>
      <c r="D3" s="679"/>
      <c r="E3" s="679"/>
      <c r="F3" s="679"/>
      <c r="G3" s="679"/>
      <c r="H3" s="679"/>
      <c r="I3" s="679"/>
      <c r="J3" s="679"/>
      <c r="K3" s="679"/>
      <c r="L3" s="679"/>
      <c r="M3" s="679"/>
    </row>
    <row r="4" spans="1:13" ht="15.75" thickBot="1" x14ac:dyDescent="0.3">
      <c r="A4" s="564"/>
      <c r="B4" s="564"/>
      <c r="C4" s="564"/>
      <c r="D4" s="564"/>
      <c r="E4" s="564"/>
      <c r="F4" s="564"/>
      <c r="G4" s="564"/>
      <c r="H4" s="564"/>
      <c r="I4" s="564"/>
      <c r="J4" s="564"/>
      <c r="K4" s="564"/>
      <c r="L4" s="564"/>
      <c r="M4" s="564"/>
    </row>
    <row r="5" spans="1:13" x14ac:dyDescent="0.25">
      <c r="A5" s="564"/>
      <c r="B5" s="564"/>
      <c r="C5" s="565"/>
      <c r="D5" s="566"/>
      <c r="E5" s="566"/>
      <c r="F5" s="566"/>
      <c r="G5" s="566"/>
      <c r="H5" s="566"/>
      <c r="I5" s="566"/>
      <c r="J5" s="566"/>
      <c r="K5" s="567"/>
      <c r="L5" s="564"/>
      <c r="M5" s="564"/>
    </row>
    <row r="6" spans="1:13" x14ac:dyDescent="0.25">
      <c r="A6" s="564"/>
      <c r="B6" s="564"/>
      <c r="C6" s="568"/>
      <c r="D6" s="564"/>
      <c r="E6" s="564"/>
      <c r="F6" s="564"/>
      <c r="G6" s="564"/>
      <c r="H6" s="564"/>
      <c r="I6" s="564"/>
      <c r="J6" s="564"/>
      <c r="K6" s="569"/>
      <c r="L6" s="564"/>
      <c r="M6" s="564"/>
    </row>
    <row r="7" spans="1:13" x14ac:dyDescent="0.25">
      <c r="A7" s="564"/>
      <c r="B7" s="564"/>
      <c r="C7" s="680" t="s">
        <v>3</v>
      </c>
      <c r="D7" s="681"/>
      <c r="E7" s="681"/>
      <c r="F7" s="681"/>
      <c r="G7" s="681"/>
      <c r="H7" s="681"/>
      <c r="I7" s="681"/>
      <c r="J7" s="681"/>
      <c r="K7" s="682"/>
      <c r="L7" s="564"/>
      <c r="M7" s="564"/>
    </row>
    <row r="8" spans="1:13" ht="69.95" customHeight="1" x14ac:dyDescent="0.25">
      <c r="C8" s="683" t="s">
        <v>4</v>
      </c>
      <c r="D8" s="684"/>
      <c r="E8" s="684"/>
      <c r="F8" s="684"/>
      <c r="G8" s="684"/>
      <c r="H8" s="684"/>
      <c r="I8" s="684"/>
      <c r="J8" s="684"/>
      <c r="K8" s="685"/>
    </row>
    <row r="9" spans="1:13" ht="36.950000000000003" customHeight="1" x14ac:dyDescent="0.25">
      <c r="C9" s="667" t="s">
        <v>5</v>
      </c>
      <c r="D9" s="668"/>
      <c r="E9" s="668"/>
      <c r="F9" s="668"/>
      <c r="G9" s="668"/>
      <c r="H9" s="668"/>
      <c r="I9" s="668"/>
      <c r="J9" s="668"/>
      <c r="K9" s="669"/>
    </row>
    <row r="10" spans="1:13" ht="87.95" customHeight="1" thickBot="1" x14ac:dyDescent="0.3">
      <c r="C10" s="670" t="s">
        <v>6</v>
      </c>
      <c r="D10" s="671"/>
      <c r="E10" s="671"/>
      <c r="F10" s="671"/>
      <c r="G10" s="671"/>
      <c r="H10" s="671"/>
      <c r="I10" s="671"/>
      <c r="J10" s="671"/>
      <c r="K10" s="672"/>
    </row>
    <row r="11" spans="1:13" ht="72.75" customHeight="1" x14ac:dyDescent="0.25"/>
  </sheetData>
  <sheetProtection algorithmName="SHA-512" hashValue="k41Npie5Paqt+EiFMecY0LzLp8wmWou4SDHVy4zDDabTdLoE4faewHnZ0sBEzaDOBcp4OhtxVXMGWBxu1Z+4+w==" saltValue="dyW8hVkLgBaFsUG9amrfCA==" spinCount="100000" sheet="1" objects="1" scenarios="1"/>
  <mergeCells count="8">
    <mergeCell ref="C9:K9"/>
    <mergeCell ref="C10:K10"/>
    <mergeCell ref="A1:B1"/>
    <mergeCell ref="C1:J1"/>
    <mergeCell ref="K1:M1"/>
    <mergeCell ref="A3:M3"/>
    <mergeCell ref="C7:K7"/>
    <mergeCell ref="C8:K8"/>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workbookViewId="0">
      <selection activeCell="E11" sqref="E11"/>
    </sheetView>
  </sheetViews>
  <sheetFormatPr baseColWidth="10" defaultColWidth="11.42578125" defaultRowHeight="12.75" x14ac:dyDescent="0.2"/>
  <cols>
    <col min="1" max="1" width="11.42578125" style="553"/>
    <col min="2" max="2" width="28.42578125" style="553" customWidth="1"/>
    <col min="3" max="3" width="53" style="553" customWidth="1"/>
    <col min="4" max="4" width="49.28515625" style="553" customWidth="1"/>
    <col min="5" max="16384" width="11.42578125" style="553"/>
  </cols>
  <sheetData>
    <row r="2" spans="2:10" ht="13.5" thickBot="1" x14ac:dyDescent="0.25"/>
    <row r="3" spans="2:10" x14ac:dyDescent="0.2">
      <c r="B3" s="623" t="s">
        <v>81</v>
      </c>
      <c r="C3" s="624" t="s">
        <v>693</v>
      </c>
      <c r="D3" s="625" t="s">
        <v>702</v>
      </c>
    </row>
    <row r="4" spans="2:10" ht="53.25" customHeight="1" x14ac:dyDescent="0.2">
      <c r="B4" s="554" t="s">
        <v>102</v>
      </c>
      <c r="C4" s="555" t="s">
        <v>104</v>
      </c>
      <c r="D4" s="556" t="s">
        <v>716</v>
      </c>
      <c r="J4" s="553">
        <f>+K1</f>
        <v>0</v>
      </c>
    </row>
    <row r="5" spans="2:10" ht="38.25" x14ac:dyDescent="0.2">
      <c r="B5" s="554" t="s">
        <v>49</v>
      </c>
      <c r="C5" s="555" t="s">
        <v>104</v>
      </c>
      <c r="D5" s="556" t="s">
        <v>716</v>
      </c>
    </row>
    <row r="6" spans="2:10" ht="38.25" x14ac:dyDescent="0.2">
      <c r="B6" s="554" t="s">
        <v>53</v>
      </c>
      <c r="C6" s="555" t="s">
        <v>104</v>
      </c>
      <c r="D6" s="556" t="s">
        <v>716</v>
      </c>
    </row>
    <row r="7" spans="2:10" ht="38.25" x14ac:dyDescent="0.2">
      <c r="B7" s="554" t="s">
        <v>55</v>
      </c>
      <c r="C7" s="555" t="s">
        <v>104</v>
      </c>
      <c r="D7" s="556" t="s">
        <v>716</v>
      </c>
    </row>
    <row r="8" spans="2:10" ht="51" x14ac:dyDescent="0.2">
      <c r="B8" s="554" t="s">
        <v>212</v>
      </c>
      <c r="C8" s="555" t="s">
        <v>104</v>
      </c>
      <c r="D8" s="556" t="s">
        <v>717</v>
      </c>
    </row>
    <row r="9" spans="2:10" ht="76.5" x14ac:dyDescent="0.2">
      <c r="B9" s="554" t="s">
        <v>224</v>
      </c>
      <c r="C9" s="555" t="s">
        <v>558</v>
      </c>
      <c r="D9" s="557" t="s">
        <v>718</v>
      </c>
    </row>
    <row r="10" spans="2:10" ht="51" x14ac:dyDescent="0.2">
      <c r="B10" s="554" t="s">
        <v>21</v>
      </c>
      <c r="C10" s="555" t="s">
        <v>316</v>
      </c>
      <c r="D10" s="557" t="s">
        <v>719</v>
      </c>
    </row>
    <row r="11" spans="2:10" ht="153" x14ac:dyDescent="0.2">
      <c r="B11" s="558" t="s">
        <v>24</v>
      </c>
      <c r="C11" s="555" t="s">
        <v>699</v>
      </c>
      <c r="D11" s="557" t="s">
        <v>720</v>
      </c>
    </row>
    <row r="12" spans="2:10" ht="280.5" x14ac:dyDescent="0.2">
      <c r="B12" s="558" t="s">
        <v>26</v>
      </c>
      <c r="C12" s="555" t="s">
        <v>700</v>
      </c>
      <c r="D12" s="557" t="s">
        <v>719</v>
      </c>
    </row>
    <row r="13" spans="2:10" ht="127.5" x14ac:dyDescent="0.2">
      <c r="B13" s="554" t="s">
        <v>245</v>
      </c>
      <c r="C13" s="555" t="s">
        <v>701</v>
      </c>
      <c r="D13" s="557" t="s">
        <v>721</v>
      </c>
    </row>
    <row r="14" spans="2:10" ht="76.5" x14ac:dyDescent="0.2">
      <c r="B14" s="558" t="s">
        <v>264</v>
      </c>
      <c r="C14" s="555" t="s">
        <v>249</v>
      </c>
      <c r="D14" s="556" t="s">
        <v>695</v>
      </c>
    </row>
    <row r="15" spans="2:10" ht="76.5" x14ac:dyDescent="0.2">
      <c r="B15" s="558" t="s">
        <v>251</v>
      </c>
      <c r="C15" s="555" t="s">
        <v>249</v>
      </c>
      <c r="D15" s="557" t="s">
        <v>722</v>
      </c>
    </row>
    <row r="16" spans="2:10" ht="84.75" customHeight="1" x14ac:dyDescent="0.2">
      <c r="B16" s="558" t="s">
        <v>291</v>
      </c>
      <c r="C16" s="555" t="s">
        <v>249</v>
      </c>
      <c r="D16" s="557" t="s">
        <v>723</v>
      </c>
    </row>
    <row r="17" spans="2:4" ht="86.25" customHeight="1" x14ac:dyDescent="0.2">
      <c r="B17" s="558" t="s">
        <v>275</v>
      </c>
      <c r="C17" s="555" t="s">
        <v>249</v>
      </c>
      <c r="D17" s="557" t="s">
        <v>723</v>
      </c>
    </row>
    <row r="18" spans="2:4" ht="171" customHeight="1" x14ac:dyDescent="0.2">
      <c r="B18" s="554" t="s">
        <v>342</v>
      </c>
      <c r="C18" s="559" t="s">
        <v>696</v>
      </c>
      <c r="D18" s="556" t="s">
        <v>724</v>
      </c>
    </row>
    <row r="19" spans="2:4" ht="69" customHeight="1" x14ac:dyDescent="0.2">
      <c r="B19" s="558" t="s">
        <v>30</v>
      </c>
      <c r="C19" s="555" t="s">
        <v>226</v>
      </c>
      <c r="D19" s="556" t="s">
        <v>697</v>
      </c>
    </row>
    <row r="20" spans="2:4" ht="63.75" x14ac:dyDescent="0.2">
      <c r="B20" s="558" t="s">
        <v>32</v>
      </c>
      <c r="C20" s="555" t="s">
        <v>104</v>
      </c>
      <c r="D20" s="556" t="s">
        <v>697</v>
      </c>
    </row>
    <row r="21" spans="2:4" ht="114.75" x14ac:dyDescent="0.2">
      <c r="B21" s="558" t="s">
        <v>357</v>
      </c>
      <c r="C21" s="555" t="s">
        <v>698</v>
      </c>
      <c r="D21" s="556" t="s">
        <v>725</v>
      </c>
    </row>
    <row r="22" spans="2:4" ht="38.25" x14ac:dyDescent="0.2">
      <c r="B22" s="554" t="s">
        <v>414</v>
      </c>
      <c r="C22" s="555" t="s">
        <v>104</v>
      </c>
      <c r="D22" s="557" t="s">
        <v>716</v>
      </c>
    </row>
    <row r="23" spans="2:4" ht="51" x14ac:dyDescent="0.2">
      <c r="B23" s="558" t="s">
        <v>38</v>
      </c>
      <c r="C23" s="555" t="s">
        <v>104</v>
      </c>
      <c r="D23" s="556" t="s">
        <v>726</v>
      </c>
    </row>
    <row r="24" spans="2:4" ht="38.25" x14ac:dyDescent="0.2">
      <c r="B24" s="558" t="s">
        <v>40</v>
      </c>
      <c r="C24" s="555" t="s">
        <v>104</v>
      </c>
      <c r="D24" s="557" t="s">
        <v>694</v>
      </c>
    </row>
    <row r="25" spans="2:4" ht="38.25" x14ac:dyDescent="0.2">
      <c r="B25" s="558" t="s">
        <v>46</v>
      </c>
      <c r="C25" s="555" t="s">
        <v>104</v>
      </c>
      <c r="D25" s="557" t="s">
        <v>716</v>
      </c>
    </row>
    <row r="26" spans="2:4" ht="38.25" x14ac:dyDescent="0.2">
      <c r="B26" s="558" t="s">
        <v>42</v>
      </c>
      <c r="C26" s="555" t="s">
        <v>104</v>
      </c>
      <c r="D26" s="557" t="s">
        <v>716</v>
      </c>
    </row>
    <row r="27" spans="2:4" ht="39" thickBot="1" x14ac:dyDescent="0.25">
      <c r="B27" s="560" t="s">
        <v>44</v>
      </c>
      <c r="C27" s="561" t="s">
        <v>104</v>
      </c>
      <c r="D27" s="562" t="s">
        <v>716</v>
      </c>
    </row>
  </sheetData>
  <sheetProtection algorithmName="SHA-512" hashValue="PefZRYG02PhjQ8GXLtWoPH5OLIZO3n78ikUZoxm/cBDWuAZR44HnK9rcfDLe7s1wMpOTYdXEiHDZJlsl/1+mlg==" saltValue="qSiWcDcRi+NiSwQe1hs+D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3"/>
  <sheetViews>
    <sheetView topLeftCell="A37" zoomScale="80" zoomScaleNormal="80" workbookViewId="0">
      <selection activeCell="D111" sqref="D111"/>
    </sheetView>
  </sheetViews>
  <sheetFormatPr baseColWidth="10" defaultRowHeight="15" x14ac:dyDescent="0.25"/>
  <cols>
    <col min="1" max="1" width="176.85546875" style="639" customWidth="1"/>
    <col min="2" max="2" width="50.7109375" bestFit="1" customWidth="1"/>
  </cols>
  <sheetData>
    <row r="3" spans="1:2" x14ac:dyDescent="0.25">
      <c r="A3" s="637" t="s">
        <v>752</v>
      </c>
      <c r="B3" t="s">
        <v>754</v>
      </c>
    </row>
    <row r="4" spans="1:2" x14ac:dyDescent="0.25">
      <c r="A4" s="638" t="s">
        <v>185</v>
      </c>
      <c r="B4" s="636">
        <v>16</v>
      </c>
    </row>
    <row r="5" spans="1:2" x14ac:dyDescent="0.25">
      <c r="A5" s="638" t="s">
        <v>224</v>
      </c>
      <c r="B5" s="636">
        <v>5</v>
      </c>
    </row>
    <row r="6" spans="1:2" x14ac:dyDescent="0.25">
      <c r="A6" s="638" t="s">
        <v>225</v>
      </c>
      <c r="B6" s="636">
        <v>5</v>
      </c>
    </row>
    <row r="7" spans="1:2" ht="30" x14ac:dyDescent="0.25">
      <c r="A7" s="638" t="s">
        <v>226</v>
      </c>
      <c r="B7" s="636">
        <v>5</v>
      </c>
    </row>
    <row r="8" spans="1:2" x14ac:dyDescent="0.25">
      <c r="A8" s="638" t="s">
        <v>105</v>
      </c>
      <c r="B8" s="636">
        <v>1</v>
      </c>
    </row>
    <row r="9" spans="1:2" ht="30" x14ac:dyDescent="0.25">
      <c r="A9" s="638" t="s">
        <v>732</v>
      </c>
      <c r="B9" s="636">
        <v>1</v>
      </c>
    </row>
    <row r="10" spans="1:2" x14ac:dyDescent="0.25">
      <c r="A10" s="638" t="s">
        <v>227</v>
      </c>
      <c r="B10" s="636">
        <v>2</v>
      </c>
    </row>
    <row r="11" spans="1:2" x14ac:dyDescent="0.25">
      <c r="A11" s="638" t="s">
        <v>228</v>
      </c>
      <c r="B11" s="636">
        <v>1</v>
      </c>
    </row>
    <row r="12" spans="1:2" ht="30" x14ac:dyDescent="0.25">
      <c r="A12" s="638" t="s">
        <v>232</v>
      </c>
      <c r="B12" s="636">
        <v>1</v>
      </c>
    </row>
    <row r="13" spans="1:2" x14ac:dyDescent="0.25">
      <c r="A13" s="638" t="s">
        <v>236</v>
      </c>
      <c r="B13" s="636">
        <v>1</v>
      </c>
    </row>
    <row r="14" spans="1:2" x14ac:dyDescent="0.25">
      <c r="A14" s="638" t="s">
        <v>237</v>
      </c>
      <c r="B14" s="636">
        <v>1</v>
      </c>
    </row>
    <row r="15" spans="1:2" x14ac:dyDescent="0.25">
      <c r="A15" s="638" t="s">
        <v>153</v>
      </c>
      <c r="B15" s="636">
        <v>1</v>
      </c>
    </row>
    <row r="16" spans="1:2" x14ac:dyDescent="0.25">
      <c r="A16" s="638" t="s">
        <v>733</v>
      </c>
      <c r="B16" s="636">
        <v>1</v>
      </c>
    </row>
    <row r="17" spans="1:2" x14ac:dyDescent="0.25">
      <c r="A17" s="638" t="s">
        <v>212</v>
      </c>
      <c r="B17" s="636">
        <v>3</v>
      </c>
    </row>
    <row r="18" spans="1:2" x14ac:dyDescent="0.25">
      <c r="A18" s="638" t="s">
        <v>213</v>
      </c>
      <c r="B18" s="636">
        <v>3</v>
      </c>
    </row>
    <row r="19" spans="1:2" x14ac:dyDescent="0.25">
      <c r="A19" s="638" t="s">
        <v>104</v>
      </c>
      <c r="B19" s="636">
        <v>3</v>
      </c>
    </row>
    <row r="20" spans="1:2" x14ac:dyDescent="0.25">
      <c r="A20" s="638" t="s">
        <v>158</v>
      </c>
      <c r="B20" s="636">
        <v>3</v>
      </c>
    </row>
    <row r="21" spans="1:2" x14ac:dyDescent="0.25">
      <c r="A21" s="638" t="s">
        <v>214</v>
      </c>
      <c r="B21" s="636">
        <v>1</v>
      </c>
    </row>
    <row r="22" spans="1:2" x14ac:dyDescent="0.25">
      <c r="A22" s="638" t="s">
        <v>219</v>
      </c>
      <c r="B22" s="636">
        <v>1</v>
      </c>
    </row>
    <row r="23" spans="1:2" x14ac:dyDescent="0.25">
      <c r="A23" s="638" t="s">
        <v>222</v>
      </c>
      <c r="B23" s="636">
        <v>1</v>
      </c>
    </row>
    <row r="24" spans="1:2" x14ac:dyDescent="0.25">
      <c r="A24" s="638" t="s">
        <v>55</v>
      </c>
      <c r="B24" s="636">
        <v>3</v>
      </c>
    </row>
    <row r="25" spans="1:2" x14ac:dyDescent="0.25">
      <c r="A25" s="638" t="s">
        <v>206</v>
      </c>
      <c r="B25" s="636">
        <v>3</v>
      </c>
    </row>
    <row r="26" spans="1:2" x14ac:dyDescent="0.25">
      <c r="A26" s="638" t="s">
        <v>104</v>
      </c>
      <c r="B26" s="636">
        <v>3</v>
      </c>
    </row>
    <row r="27" spans="1:2" x14ac:dyDescent="0.25">
      <c r="A27" s="638" t="s">
        <v>149</v>
      </c>
      <c r="B27" s="636">
        <v>1</v>
      </c>
    </row>
    <row r="28" spans="1:2" x14ac:dyDescent="0.25">
      <c r="A28" s="638" t="s">
        <v>210</v>
      </c>
      <c r="B28" s="636">
        <v>1</v>
      </c>
    </row>
    <row r="29" spans="1:2" x14ac:dyDescent="0.25">
      <c r="A29" s="638" t="s">
        <v>105</v>
      </c>
      <c r="B29" s="636">
        <v>2</v>
      </c>
    </row>
    <row r="30" spans="1:2" x14ac:dyDescent="0.25">
      <c r="A30" s="638" t="s">
        <v>606</v>
      </c>
      <c r="B30" s="636">
        <v>1</v>
      </c>
    </row>
    <row r="31" spans="1:2" x14ac:dyDescent="0.25">
      <c r="A31" s="638" t="s">
        <v>211</v>
      </c>
      <c r="B31" s="636">
        <v>1</v>
      </c>
    </row>
    <row r="32" spans="1:2" x14ac:dyDescent="0.25">
      <c r="A32" s="638" t="s">
        <v>53</v>
      </c>
      <c r="B32" s="636">
        <v>5</v>
      </c>
    </row>
    <row r="33" spans="1:2" x14ac:dyDescent="0.25">
      <c r="A33" s="638" t="s">
        <v>186</v>
      </c>
      <c r="B33" s="636">
        <v>5</v>
      </c>
    </row>
    <row r="34" spans="1:2" x14ac:dyDescent="0.25">
      <c r="A34" s="638" t="s">
        <v>104</v>
      </c>
      <c r="B34" s="636">
        <v>5</v>
      </c>
    </row>
    <row r="35" spans="1:2" x14ac:dyDescent="0.25">
      <c r="A35" s="638" t="s">
        <v>187</v>
      </c>
      <c r="B35" s="636">
        <v>5</v>
      </c>
    </row>
    <row r="36" spans="1:2" x14ac:dyDescent="0.25">
      <c r="A36" s="638" t="s">
        <v>188</v>
      </c>
      <c r="B36" s="636">
        <v>1</v>
      </c>
    </row>
    <row r="37" spans="1:2" x14ac:dyDescent="0.25">
      <c r="A37" s="638" t="s">
        <v>192</v>
      </c>
      <c r="B37" s="636">
        <v>1</v>
      </c>
    </row>
    <row r="38" spans="1:2" x14ac:dyDescent="0.25">
      <c r="A38" s="638" t="s">
        <v>196</v>
      </c>
      <c r="B38" s="636">
        <v>1</v>
      </c>
    </row>
    <row r="39" spans="1:2" x14ac:dyDescent="0.25">
      <c r="A39" s="638" t="s">
        <v>199</v>
      </c>
      <c r="B39" s="636">
        <v>1</v>
      </c>
    </row>
    <row r="40" spans="1:2" x14ac:dyDescent="0.25">
      <c r="A40" s="638" t="s">
        <v>203</v>
      </c>
      <c r="B40" s="636">
        <v>1</v>
      </c>
    </row>
    <row r="41" spans="1:2" x14ac:dyDescent="0.25">
      <c r="A41" s="638" t="s">
        <v>101</v>
      </c>
      <c r="B41" s="636">
        <v>18</v>
      </c>
    </row>
    <row r="42" spans="1:2" x14ac:dyDescent="0.25">
      <c r="A42" s="638" t="s">
        <v>102</v>
      </c>
      <c r="B42" s="636">
        <v>8</v>
      </c>
    </row>
    <row r="43" spans="1:2" x14ac:dyDescent="0.25">
      <c r="A43" s="638" t="s">
        <v>103</v>
      </c>
      <c r="B43" s="636">
        <v>8</v>
      </c>
    </row>
    <row r="44" spans="1:2" x14ac:dyDescent="0.25">
      <c r="A44" s="638" t="s">
        <v>104</v>
      </c>
      <c r="B44" s="636">
        <v>8</v>
      </c>
    </row>
    <row r="45" spans="1:2" x14ac:dyDescent="0.25">
      <c r="A45" s="638" t="s">
        <v>105</v>
      </c>
      <c r="B45" s="636">
        <v>8</v>
      </c>
    </row>
    <row r="46" spans="1:2" x14ac:dyDescent="0.25">
      <c r="A46" s="638" t="s">
        <v>106</v>
      </c>
      <c r="B46" s="636">
        <v>1</v>
      </c>
    </row>
    <row r="47" spans="1:2" x14ac:dyDescent="0.25">
      <c r="A47" s="638" t="s">
        <v>112</v>
      </c>
      <c r="B47" s="636">
        <v>1</v>
      </c>
    </row>
    <row r="48" spans="1:2" x14ac:dyDescent="0.25">
      <c r="A48" s="638" t="s">
        <v>116</v>
      </c>
      <c r="B48" s="636">
        <v>1</v>
      </c>
    </row>
    <row r="49" spans="1:2" x14ac:dyDescent="0.25">
      <c r="A49" s="638" t="s">
        <v>120</v>
      </c>
      <c r="B49" s="636">
        <v>1</v>
      </c>
    </row>
    <row r="50" spans="1:2" x14ac:dyDescent="0.25">
      <c r="A50" s="638" t="s">
        <v>127</v>
      </c>
      <c r="B50" s="636">
        <v>1</v>
      </c>
    </row>
    <row r="51" spans="1:2" x14ac:dyDescent="0.25">
      <c r="A51" s="638" t="s">
        <v>131</v>
      </c>
      <c r="B51" s="636">
        <v>1</v>
      </c>
    </row>
    <row r="52" spans="1:2" x14ac:dyDescent="0.25">
      <c r="A52" s="638" t="s">
        <v>134</v>
      </c>
      <c r="B52" s="636">
        <v>1</v>
      </c>
    </row>
    <row r="53" spans="1:2" x14ac:dyDescent="0.25">
      <c r="A53" s="638" t="s">
        <v>138</v>
      </c>
      <c r="B53" s="636">
        <v>1</v>
      </c>
    </row>
    <row r="54" spans="1:2" x14ac:dyDescent="0.25">
      <c r="A54" s="638" t="s">
        <v>49</v>
      </c>
      <c r="B54" s="636">
        <v>10</v>
      </c>
    </row>
    <row r="55" spans="1:2" x14ac:dyDescent="0.25">
      <c r="A55" s="638" t="s">
        <v>141</v>
      </c>
      <c r="B55" s="636">
        <v>7</v>
      </c>
    </row>
    <row r="56" spans="1:2" x14ac:dyDescent="0.25">
      <c r="A56" s="638" t="s">
        <v>104</v>
      </c>
      <c r="B56" s="636">
        <v>7</v>
      </c>
    </row>
    <row r="57" spans="1:2" x14ac:dyDescent="0.25">
      <c r="A57" s="638" t="s">
        <v>149</v>
      </c>
      <c r="B57" s="636">
        <v>2</v>
      </c>
    </row>
    <row r="58" spans="1:2" ht="30" x14ac:dyDescent="0.25">
      <c r="A58" s="638" t="s">
        <v>150</v>
      </c>
      <c r="B58" s="636">
        <v>1</v>
      </c>
    </row>
    <row r="59" spans="1:2" x14ac:dyDescent="0.25">
      <c r="A59" s="638" t="s">
        <v>179</v>
      </c>
      <c r="B59" s="636">
        <v>1</v>
      </c>
    </row>
    <row r="60" spans="1:2" x14ac:dyDescent="0.25">
      <c r="A60" s="638" t="s">
        <v>105</v>
      </c>
      <c r="B60" s="636">
        <v>1</v>
      </c>
    </row>
    <row r="61" spans="1:2" x14ac:dyDescent="0.25">
      <c r="A61" s="638" t="s">
        <v>174</v>
      </c>
      <c r="B61" s="636">
        <v>1</v>
      </c>
    </row>
    <row r="62" spans="1:2" x14ac:dyDescent="0.25">
      <c r="A62" s="638" t="s">
        <v>142</v>
      </c>
      <c r="B62" s="636">
        <v>3</v>
      </c>
    </row>
    <row r="63" spans="1:2" ht="60" x14ac:dyDescent="0.25">
      <c r="A63" s="638" t="s">
        <v>143</v>
      </c>
      <c r="B63" s="636">
        <v>1</v>
      </c>
    </row>
    <row r="64" spans="1:2" ht="30" x14ac:dyDescent="0.25">
      <c r="A64" s="638" t="s">
        <v>182</v>
      </c>
      <c r="B64" s="636">
        <v>1</v>
      </c>
    </row>
    <row r="65" spans="1:2" x14ac:dyDescent="0.25">
      <c r="A65" s="638" t="s">
        <v>731</v>
      </c>
      <c r="B65" s="636">
        <v>1</v>
      </c>
    </row>
    <row r="66" spans="1:2" x14ac:dyDescent="0.25">
      <c r="A66" s="638" t="s">
        <v>153</v>
      </c>
      <c r="B66" s="636">
        <v>1</v>
      </c>
    </row>
    <row r="67" spans="1:2" x14ac:dyDescent="0.25">
      <c r="A67" s="638" t="s">
        <v>729</v>
      </c>
      <c r="B67" s="636">
        <v>1</v>
      </c>
    </row>
    <row r="68" spans="1:2" x14ac:dyDescent="0.25">
      <c r="A68" s="638" t="s">
        <v>157</v>
      </c>
      <c r="B68" s="636">
        <v>3</v>
      </c>
    </row>
    <row r="69" spans="1:2" x14ac:dyDescent="0.25">
      <c r="A69" s="638" t="s">
        <v>104</v>
      </c>
      <c r="B69" s="636">
        <v>3</v>
      </c>
    </row>
    <row r="70" spans="1:2" x14ac:dyDescent="0.25">
      <c r="A70" s="638" t="s">
        <v>169</v>
      </c>
      <c r="B70" s="636">
        <v>1</v>
      </c>
    </row>
    <row r="71" spans="1:2" x14ac:dyDescent="0.25">
      <c r="A71" s="638" t="s">
        <v>730</v>
      </c>
      <c r="B71" s="636">
        <v>1</v>
      </c>
    </row>
    <row r="72" spans="1:2" x14ac:dyDescent="0.25">
      <c r="A72" s="638" t="s">
        <v>158</v>
      </c>
      <c r="B72" s="636">
        <v>2</v>
      </c>
    </row>
    <row r="73" spans="1:2" x14ac:dyDescent="0.25">
      <c r="A73" s="638" t="s">
        <v>159</v>
      </c>
      <c r="B73" s="636">
        <v>1</v>
      </c>
    </row>
    <row r="74" spans="1:2" x14ac:dyDescent="0.25">
      <c r="A74" s="638" t="s">
        <v>166</v>
      </c>
      <c r="B74" s="636">
        <v>1</v>
      </c>
    </row>
    <row r="75" spans="1:2" x14ac:dyDescent="0.25">
      <c r="A75" s="638" t="s">
        <v>245</v>
      </c>
      <c r="B75" s="636">
        <v>24</v>
      </c>
    </row>
    <row r="76" spans="1:2" x14ac:dyDescent="0.25">
      <c r="A76" s="638" t="s">
        <v>291</v>
      </c>
      <c r="B76" s="636">
        <v>9</v>
      </c>
    </row>
    <row r="77" spans="1:2" x14ac:dyDescent="0.25">
      <c r="A77" s="638" t="s">
        <v>276</v>
      </c>
      <c r="B77" s="636">
        <v>9</v>
      </c>
    </row>
    <row r="78" spans="1:2" ht="30" x14ac:dyDescent="0.25">
      <c r="A78" s="638" t="s">
        <v>265</v>
      </c>
      <c r="B78" s="636">
        <v>9</v>
      </c>
    </row>
    <row r="79" spans="1:2" x14ac:dyDescent="0.25">
      <c r="A79" s="638" t="s">
        <v>158</v>
      </c>
      <c r="B79" s="636">
        <v>9</v>
      </c>
    </row>
    <row r="80" spans="1:2" ht="30" x14ac:dyDescent="0.25">
      <c r="A80" s="638" t="s">
        <v>292</v>
      </c>
      <c r="B80" s="636">
        <v>1</v>
      </c>
    </row>
    <row r="81" spans="1:2" x14ac:dyDescent="0.25">
      <c r="A81" s="638" t="s">
        <v>294</v>
      </c>
      <c r="B81" s="636">
        <v>1</v>
      </c>
    </row>
    <row r="82" spans="1:2" x14ac:dyDescent="0.25">
      <c r="A82" s="638" t="s">
        <v>296</v>
      </c>
      <c r="B82" s="636">
        <v>1</v>
      </c>
    </row>
    <row r="83" spans="1:2" x14ac:dyDescent="0.25">
      <c r="A83" s="638" t="s">
        <v>299</v>
      </c>
      <c r="B83" s="636">
        <v>1</v>
      </c>
    </row>
    <row r="84" spans="1:2" x14ac:dyDescent="0.25">
      <c r="A84" s="638" t="s">
        <v>302</v>
      </c>
      <c r="B84" s="636">
        <v>1</v>
      </c>
    </row>
    <row r="85" spans="1:2" x14ac:dyDescent="0.25">
      <c r="A85" s="638" t="s">
        <v>305</v>
      </c>
      <c r="B85" s="636">
        <v>1</v>
      </c>
    </row>
    <row r="86" spans="1:2" x14ac:dyDescent="0.25">
      <c r="A86" s="638" t="s">
        <v>308</v>
      </c>
      <c r="B86" s="636">
        <v>1</v>
      </c>
    </row>
    <row r="87" spans="1:2" ht="30" x14ac:dyDescent="0.25">
      <c r="A87" s="638" t="s">
        <v>311</v>
      </c>
      <c r="B87" s="636">
        <v>1</v>
      </c>
    </row>
    <row r="88" spans="1:2" x14ac:dyDescent="0.25">
      <c r="A88" s="638" t="s">
        <v>313</v>
      </c>
      <c r="B88" s="636">
        <v>1</v>
      </c>
    </row>
    <row r="89" spans="1:2" x14ac:dyDescent="0.25">
      <c r="A89" s="638" t="s">
        <v>264</v>
      </c>
      <c r="B89" s="636">
        <v>4</v>
      </c>
    </row>
    <row r="90" spans="1:2" x14ac:dyDescent="0.25">
      <c r="A90" s="638" t="s">
        <v>246</v>
      </c>
      <c r="B90" s="636">
        <v>4</v>
      </c>
    </row>
    <row r="91" spans="1:2" ht="30" x14ac:dyDescent="0.25">
      <c r="A91" s="638" t="s">
        <v>265</v>
      </c>
      <c r="B91" s="636">
        <v>4</v>
      </c>
    </row>
    <row r="92" spans="1:2" x14ac:dyDescent="0.25">
      <c r="A92" s="638" t="s">
        <v>266</v>
      </c>
      <c r="B92" s="636">
        <v>3</v>
      </c>
    </row>
    <row r="93" spans="1:2" ht="60" x14ac:dyDescent="0.25">
      <c r="A93" s="638" t="s">
        <v>267</v>
      </c>
      <c r="B93" s="636">
        <v>1</v>
      </c>
    </row>
    <row r="94" spans="1:2" ht="45" x14ac:dyDescent="0.25">
      <c r="A94" s="638" t="s">
        <v>269</v>
      </c>
      <c r="B94" s="636">
        <v>1</v>
      </c>
    </row>
    <row r="95" spans="1:2" ht="30" x14ac:dyDescent="0.25">
      <c r="A95" s="638" t="s">
        <v>273</v>
      </c>
      <c r="B95" s="636">
        <v>1</v>
      </c>
    </row>
    <row r="96" spans="1:2" x14ac:dyDescent="0.25">
      <c r="A96" s="638" t="s">
        <v>158</v>
      </c>
      <c r="B96" s="636">
        <v>1</v>
      </c>
    </row>
    <row r="97" spans="1:2" ht="60" x14ac:dyDescent="0.25">
      <c r="A97" s="638" t="s">
        <v>270</v>
      </c>
      <c r="B97" s="636">
        <v>1</v>
      </c>
    </row>
    <row r="98" spans="1:2" x14ac:dyDescent="0.25">
      <c r="A98" s="638" t="s">
        <v>251</v>
      </c>
      <c r="B98" s="636">
        <v>4</v>
      </c>
    </row>
    <row r="99" spans="1:2" x14ac:dyDescent="0.25">
      <c r="A99" s="638" t="s">
        <v>246</v>
      </c>
      <c r="B99" s="636">
        <v>4</v>
      </c>
    </row>
    <row r="100" spans="1:2" ht="30" x14ac:dyDescent="0.25">
      <c r="A100" s="638" t="s">
        <v>249</v>
      </c>
      <c r="B100" s="636">
        <v>4</v>
      </c>
    </row>
    <row r="101" spans="1:2" x14ac:dyDescent="0.25">
      <c r="A101" s="638" t="s">
        <v>208</v>
      </c>
      <c r="B101" s="636">
        <v>4</v>
      </c>
    </row>
    <row r="102" spans="1:2" ht="30" x14ac:dyDescent="0.25">
      <c r="A102" s="638" t="s">
        <v>252</v>
      </c>
      <c r="B102" s="636">
        <v>1</v>
      </c>
    </row>
    <row r="103" spans="1:2" x14ac:dyDescent="0.25">
      <c r="A103" s="638" t="s">
        <v>255</v>
      </c>
      <c r="B103" s="636">
        <v>1</v>
      </c>
    </row>
    <row r="104" spans="1:2" x14ac:dyDescent="0.25">
      <c r="A104" s="638" t="s">
        <v>258</v>
      </c>
      <c r="B104" s="636">
        <v>1</v>
      </c>
    </row>
    <row r="105" spans="1:2" x14ac:dyDescent="0.25">
      <c r="A105" s="638" t="s">
        <v>261</v>
      </c>
      <c r="B105" s="636">
        <v>1</v>
      </c>
    </row>
    <row r="106" spans="1:2" x14ac:dyDescent="0.25">
      <c r="A106" s="638" t="s">
        <v>275</v>
      </c>
      <c r="B106" s="636">
        <v>5</v>
      </c>
    </row>
    <row r="107" spans="1:2" x14ac:dyDescent="0.25">
      <c r="A107" s="638" t="s">
        <v>276</v>
      </c>
      <c r="B107" s="636">
        <v>5</v>
      </c>
    </row>
    <row r="108" spans="1:2" ht="30" x14ac:dyDescent="0.25">
      <c r="A108" s="638" t="s">
        <v>265</v>
      </c>
      <c r="B108" s="636">
        <v>5</v>
      </c>
    </row>
    <row r="109" spans="1:2" x14ac:dyDescent="0.25">
      <c r="A109" s="638" t="s">
        <v>208</v>
      </c>
      <c r="B109" s="636">
        <v>4</v>
      </c>
    </row>
    <row r="110" spans="1:2" x14ac:dyDescent="0.25">
      <c r="A110" s="638" t="s">
        <v>277</v>
      </c>
      <c r="B110" s="636">
        <v>1</v>
      </c>
    </row>
    <row r="111" spans="1:2" x14ac:dyDescent="0.25">
      <c r="A111" s="638" t="s">
        <v>676</v>
      </c>
      <c r="B111" s="636">
        <v>1</v>
      </c>
    </row>
    <row r="112" spans="1:2" ht="30" x14ac:dyDescent="0.25">
      <c r="A112" s="638" t="s">
        <v>287</v>
      </c>
      <c r="B112" s="636">
        <v>1</v>
      </c>
    </row>
    <row r="113" spans="1:2" x14ac:dyDescent="0.25">
      <c r="A113" s="638" t="s">
        <v>288</v>
      </c>
      <c r="B113" s="636">
        <v>1</v>
      </c>
    </row>
    <row r="114" spans="1:2" x14ac:dyDescent="0.25">
      <c r="A114" s="638" t="s">
        <v>158</v>
      </c>
      <c r="B114" s="636">
        <v>1</v>
      </c>
    </row>
    <row r="115" spans="1:2" x14ac:dyDescent="0.25">
      <c r="A115" s="638" t="s">
        <v>281</v>
      </c>
      <c r="B115" s="636">
        <v>1</v>
      </c>
    </row>
    <row r="116" spans="1:2" x14ac:dyDescent="0.25">
      <c r="A116" s="638" t="s">
        <v>245</v>
      </c>
      <c r="B116" s="636">
        <v>2</v>
      </c>
    </row>
    <row r="117" spans="1:2" x14ac:dyDescent="0.25">
      <c r="A117" s="638" t="s">
        <v>246</v>
      </c>
      <c r="B117" s="636">
        <v>2</v>
      </c>
    </row>
    <row r="118" spans="1:2" ht="30" x14ac:dyDescent="0.25">
      <c r="A118" s="638" t="s">
        <v>226</v>
      </c>
      <c r="B118" s="636">
        <v>1</v>
      </c>
    </row>
    <row r="119" spans="1:2" x14ac:dyDescent="0.25">
      <c r="A119" s="638" t="s">
        <v>153</v>
      </c>
      <c r="B119" s="636">
        <v>1</v>
      </c>
    </row>
    <row r="120" spans="1:2" x14ac:dyDescent="0.25">
      <c r="A120" s="638" t="s">
        <v>247</v>
      </c>
      <c r="B120" s="636">
        <v>1</v>
      </c>
    </row>
    <row r="121" spans="1:2" ht="30" x14ac:dyDescent="0.25">
      <c r="A121" s="638" t="s">
        <v>249</v>
      </c>
      <c r="B121" s="636">
        <v>1</v>
      </c>
    </row>
    <row r="122" spans="1:2" x14ac:dyDescent="0.25">
      <c r="A122" s="638" t="s">
        <v>208</v>
      </c>
      <c r="B122" s="636">
        <v>1</v>
      </c>
    </row>
    <row r="123" spans="1:2" x14ac:dyDescent="0.25">
      <c r="A123" s="638" t="s">
        <v>250</v>
      </c>
      <c r="B123" s="636">
        <v>1</v>
      </c>
    </row>
    <row r="124" spans="1:2" x14ac:dyDescent="0.25">
      <c r="A124" s="638" t="s">
        <v>414</v>
      </c>
      <c r="B124" s="636">
        <v>33</v>
      </c>
    </row>
    <row r="125" spans="1:2" x14ac:dyDescent="0.25">
      <c r="A125" s="638" t="s">
        <v>40</v>
      </c>
      <c r="B125" s="636">
        <v>2</v>
      </c>
    </row>
    <row r="126" spans="1:2" x14ac:dyDescent="0.25">
      <c r="A126" s="638" t="s">
        <v>432</v>
      </c>
      <c r="B126" s="636">
        <v>2</v>
      </c>
    </row>
    <row r="127" spans="1:2" x14ac:dyDescent="0.25">
      <c r="A127" s="638" t="s">
        <v>104</v>
      </c>
      <c r="B127" s="636">
        <v>2</v>
      </c>
    </row>
    <row r="128" spans="1:2" x14ac:dyDescent="0.25">
      <c r="A128" s="638" t="s">
        <v>433</v>
      </c>
      <c r="B128" s="636">
        <v>1</v>
      </c>
    </row>
    <row r="129" spans="1:2" ht="45" x14ac:dyDescent="0.25">
      <c r="A129" s="638" t="s">
        <v>434</v>
      </c>
      <c r="B129" s="636">
        <v>1</v>
      </c>
    </row>
    <row r="130" spans="1:2" x14ac:dyDescent="0.25">
      <c r="A130" s="638" t="s">
        <v>437</v>
      </c>
      <c r="B130" s="636">
        <v>1</v>
      </c>
    </row>
    <row r="131" spans="1:2" x14ac:dyDescent="0.25">
      <c r="A131" s="638" t="s">
        <v>438</v>
      </c>
      <c r="B131" s="636">
        <v>1</v>
      </c>
    </row>
    <row r="132" spans="1:2" x14ac:dyDescent="0.25">
      <c r="A132" s="638" t="s">
        <v>44</v>
      </c>
      <c r="B132" s="636">
        <v>5</v>
      </c>
    </row>
    <row r="133" spans="1:2" x14ac:dyDescent="0.25">
      <c r="A133" s="638" t="s">
        <v>448</v>
      </c>
      <c r="B133" s="636">
        <v>2</v>
      </c>
    </row>
    <row r="134" spans="1:2" x14ac:dyDescent="0.25">
      <c r="A134" s="638" t="s">
        <v>104</v>
      </c>
      <c r="B134" s="636">
        <v>2</v>
      </c>
    </row>
    <row r="135" spans="1:2" x14ac:dyDescent="0.25">
      <c r="A135" s="638" t="s">
        <v>105</v>
      </c>
      <c r="B135" s="636">
        <v>2</v>
      </c>
    </row>
    <row r="136" spans="1:2" x14ac:dyDescent="0.25">
      <c r="A136" s="638" t="s">
        <v>449</v>
      </c>
      <c r="B136" s="636">
        <v>1</v>
      </c>
    </row>
    <row r="137" spans="1:2" x14ac:dyDescent="0.25">
      <c r="A137" s="638" t="s">
        <v>454</v>
      </c>
      <c r="B137" s="636">
        <v>1</v>
      </c>
    </row>
    <row r="138" spans="1:2" x14ac:dyDescent="0.25">
      <c r="A138" s="638" t="s">
        <v>459</v>
      </c>
      <c r="B138" s="636">
        <v>3</v>
      </c>
    </row>
    <row r="139" spans="1:2" x14ac:dyDescent="0.25">
      <c r="A139" s="638" t="s">
        <v>104</v>
      </c>
      <c r="B139" s="636">
        <v>3</v>
      </c>
    </row>
    <row r="140" spans="1:2" x14ac:dyDescent="0.25">
      <c r="A140" s="638" t="s">
        <v>385</v>
      </c>
      <c r="B140" s="636">
        <v>3</v>
      </c>
    </row>
    <row r="141" spans="1:2" x14ac:dyDescent="0.25">
      <c r="A141" s="638" t="s">
        <v>460</v>
      </c>
      <c r="B141" s="636">
        <v>1</v>
      </c>
    </row>
    <row r="142" spans="1:2" x14ac:dyDescent="0.25">
      <c r="A142" s="638" t="s">
        <v>465</v>
      </c>
      <c r="B142" s="636">
        <v>1</v>
      </c>
    </row>
    <row r="143" spans="1:2" x14ac:dyDescent="0.25">
      <c r="A143" s="638" t="s">
        <v>468</v>
      </c>
      <c r="B143" s="636">
        <v>1</v>
      </c>
    </row>
    <row r="144" spans="1:2" x14ac:dyDescent="0.25">
      <c r="A144" s="638" t="s">
        <v>38</v>
      </c>
      <c r="B144" s="636">
        <v>7</v>
      </c>
    </row>
    <row r="145" spans="1:2" x14ac:dyDescent="0.25">
      <c r="A145" s="638" t="s">
        <v>480</v>
      </c>
      <c r="B145" s="636">
        <v>7</v>
      </c>
    </row>
    <row r="146" spans="1:2" x14ac:dyDescent="0.25">
      <c r="A146" s="638" t="s">
        <v>104</v>
      </c>
      <c r="B146" s="636">
        <v>7</v>
      </c>
    </row>
    <row r="147" spans="1:2" x14ac:dyDescent="0.25">
      <c r="A147" s="638" t="s">
        <v>481</v>
      </c>
      <c r="B147" s="636">
        <v>6</v>
      </c>
    </row>
    <row r="148" spans="1:2" x14ac:dyDescent="0.25">
      <c r="A148" s="638" t="s">
        <v>482</v>
      </c>
      <c r="B148" s="636">
        <v>1</v>
      </c>
    </row>
    <row r="149" spans="1:2" x14ac:dyDescent="0.25">
      <c r="A149" s="638" t="s">
        <v>489</v>
      </c>
      <c r="B149" s="636">
        <v>1</v>
      </c>
    </row>
    <row r="150" spans="1:2" ht="30" x14ac:dyDescent="0.25">
      <c r="A150" s="638" t="s">
        <v>493</v>
      </c>
      <c r="B150" s="636">
        <v>1</v>
      </c>
    </row>
    <row r="151" spans="1:2" ht="30" x14ac:dyDescent="0.25">
      <c r="A151" s="638" t="s">
        <v>498</v>
      </c>
      <c r="B151" s="636">
        <v>1</v>
      </c>
    </row>
    <row r="152" spans="1:2" x14ac:dyDescent="0.25">
      <c r="A152" s="638" t="s">
        <v>502</v>
      </c>
      <c r="B152" s="636">
        <v>1</v>
      </c>
    </row>
    <row r="153" spans="1:2" x14ac:dyDescent="0.25">
      <c r="A153" s="638" t="s">
        <v>507</v>
      </c>
      <c r="B153" s="636">
        <v>1</v>
      </c>
    </row>
    <row r="154" spans="1:2" x14ac:dyDescent="0.25">
      <c r="A154" s="638" t="s">
        <v>393</v>
      </c>
      <c r="B154" s="636">
        <v>1</v>
      </c>
    </row>
    <row r="155" spans="1:2" ht="135" x14ac:dyDescent="0.25">
      <c r="A155" s="638" t="s">
        <v>735</v>
      </c>
      <c r="B155" s="636">
        <v>1</v>
      </c>
    </row>
    <row r="156" spans="1:2" x14ac:dyDescent="0.25">
      <c r="A156" s="638" t="s">
        <v>46</v>
      </c>
      <c r="B156" s="636">
        <v>9</v>
      </c>
    </row>
    <row r="157" spans="1:2" x14ac:dyDescent="0.25">
      <c r="A157" s="638" t="s">
        <v>471</v>
      </c>
      <c r="B157" s="636">
        <v>9</v>
      </c>
    </row>
    <row r="158" spans="1:2" x14ac:dyDescent="0.25">
      <c r="A158" s="638" t="s">
        <v>104</v>
      </c>
      <c r="B158" s="636">
        <v>9</v>
      </c>
    </row>
    <row r="159" spans="1:2" x14ac:dyDescent="0.25">
      <c r="A159" s="638" t="s">
        <v>153</v>
      </c>
      <c r="B159" s="636">
        <v>9</v>
      </c>
    </row>
    <row r="160" spans="1:2" ht="30" x14ac:dyDescent="0.25">
      <c r="A160" s="638" t="s">
        <v>472</v>
      </c>
      <c r="B160" s="636">
        <v>1</v>
      </c>
    </row>
    <row r="161" spans="1:2" ht="30" x14ac:dyDescent="0.25">
      <c r="A161" s="638" t="s">
        <v>615</v>
      </c>
      <c r="B161" s="636">
        <v>1</v>
      </c>
    </row>
    <row r="162" spans="1:2" x14ac:dyDescent="0.25">
      <c r="A162" s="638" t="s">
        <v>475</v>
      </c>
      <c r="B162" s="636">
        <v>1</v>
      </c>
    </row>
    <row r="163" spans="1:2" x14ac:dyDescent="0.25">
      <c r="A163" s="638" t="s">
        <v>476</v>
      </c>
      <c r="B163" s="636">
        <v>1</v>
      </c>
    </row>
    <row r="164" spans="1:2" x14ac:dyDescent="0.25">
      <c r="A164" s="638" t="s">
        <v>477</v>
      </c>
      <c r="B164" s="636">
        <v>1</v>
      </c>
    </row>
    <row r="165" spans="1:2" x14ac:dyDescent="0.25">
      <c r="A165" s="638" t="s">
        <v>479</v>
      </c>
      <c r="B165" s="636">
        <v>1</v>
      </c>
    </row>
    <row r="166" spans="1:2" ht="30" x14ac:dyDescent="0.25">
      <c r="A166" s="638" t="s">
        <v>616</v>
      </c>
      <c r="B166" s="636">
        <v>1</v>
      </c>
    </row>
    <row r="167" spans="1:2" x14ac:dyDescent="0.25">
      <c r="A167" s="638" t="s">
        <v>617</v>
      </c>
      <c r="B167" s="636">
        <v>1</v>
      </c>
    </row>
    <row r="168" spans="1:2" x14ac:dyDescent="0.25">
      <c r="A168" s="638" t="s">
        <v>618</v>
      </c>
      <c r="B168" s="636">
        <v>1</v>
      </c>
    </row>
    <row r="169" spans="1:2" x14ac:dyDescent="0.25">
      <c r="A169" s="638" t="s">
        <v>42</v>
      </c>
      <c r="B169" s="636">
        <v>5</v>
      </c>
    </row>
    <row r="170" spans="1:2" x14ac:dyDescent="0.25">
      <c r="A170" s="638" t="s">
        <v>397</v>
      </c>
      <c r="B170" s="636">
        <v>1</v>
      </c>
    </row>
    <row r="171" spans="1:2" x14ac:dyDescent="0.25">
      <c r="A171" s="638" t="s">
        <v>104</v>
      </c>
      <c r="B171" s="636">
        <v>1</v>
      </c>
    </row>
    <row r="172" spans="1:2" x14ac:dyDescent="0.25">
      <c r="A172" s="638" t="s">
        <v>379</v>
      </c>
      <c r="B172" s="636">
        <v>1</v>
      </c>
    </row>
    <row r="173" spans="1:2" x14ac:dyDescent="0.25">
      <c r="A173" s="638" t="s">
        <v>447</v>
      </c>
      <c r="B173" s="636">
        <v>1</v>
      </c>
    </row>
    <row r="174" spans="1:2" x14ac:dyDescent="0.25">
      <c r="A174" s="638" t="s">
        <v>440</v>
      </c>
      <c r="B174" s="636">
        <v>4</v>
      </c>
    </row>
    <row r="175" spans="1:2" x14ac:dyDescent="0.25">
      <c r="A175" s="638" t="s">
        <v>104</v>
      </c>
      <c r="B175" s="636">
        <v>4</v>
      </c>
    </row>
    <row r="176" spans="1:2" x14ac:dyDescent="0.25">
      <c r="A176" s="638" t="s">
        <v>445</v>
      </c>
      <c r="B176" s="636">
        <v>1</v>
      </c>
    </row>
    <row r="177" spans="1:2" x14ac:dyDescent="0.25">
      <c r="A177" s="638" t="s">
        <v>446</v>
      </c>
      <c r="B177" s="636">
        <v>1</v>
      </c>
    </row>
    <row r="178" spans="1:2" x14ac:dyDescent="0.25">
      <c r="A178" s="638" t="s">
        <v>385</v>
      </c>
      <c r="B178" s="636">
        <v>1</v>
      </c>
    </row>
    <row r="179" spans="1:2" x14ac:dyDescent="0.25">
      <c r="A179" s="638" t="s">
        <v>443</v>
      </c>
      <c r="B179" s="636">
        <v>1</v>
      </c>
    </row>
    <row r="180" spans="1:2" x14ac:dyDescent="0.25">
      <c r="A180" s="638" t="s">
        <v>441</v>
      </c>
      <c r="B180" s="636">
        <v>2</v>
      </c>
    </row>
    <row r="181" spans="1:2" x14ac:dyDescent="0.25">
      <c r="A181" s="638" t="s">
        <v>442</v>
      </c>
      <c r="B181" s="636">
        <v>1</v>
      </c>
    </row>
    <row r="182" spans="1:2" x14ac:dyDescent="0.25">
      <c r="A182" s="638" t="s">
        <v>444</v>
      </c>
      <c r="B182" s="636">
        <v>1</v>
      </c>
    </row>
    <row r="183" spans="1:2" x14ac:dyDescent="0.25">
      <c r="A183" s="638" t="s">
        <v>414</v>
      </c>
      <c r="B183" s="636">
        <v>5</v>
      </c>
    </row>
    <row r="184" spans="1:2" x14ac:dyDescent="0.25">
      <c r="A184" s="638" t="s">
        <v>415</v>
      </c>
      <c r="B184" s="636">
        <v>5</v>
      </c>
    </row>
    <row r="185" spans="1:2" x14ac:dyDescent="0.25">
      <c r="A185" s="638" t="s">
        <v>104</v>
      </c>
      <c r="B185" s="636">
        <v>5</v>
      </c>
    </row>
    <row r="186" spans="1:2" x14ac:dyDescent="0.25">
      <c r="A186" s="638" t="s">
        <v>266</v>
      </c>
      <c r="B186" s="636">
        <v>3</v>
      </c>
    </row>
    <row r="187" spans="1:2" x14ac:dyDescent="0.25">
      <c r="A187" s="638" t="s">
        <v>422</v>
      </c>
      <c r="B187" s="636">
        <v>1</v>
      </c>
    </row>
    <row r="188" spans="1:2" x14ac:dyDescent="0.25">
      <c r="A188" s="638" t="s">
        <v>426</v>
      </c>
      <c r="B188" s="636">
        <v>1</v>
      </c>
    </row>
    <row r="189" spans="1:2" ht="30" x14ac:dyDescent="0.25">
      <c r="A189" s="638" t="s">
        <v>430</v>
      </c>
      <c r="B189" s="636">
        <v>1</v>
      </c>
    </row>
    <row r="190" spans="1:2" x14ac:dyDescent="0.25">
      <c r="A190" s="638" t="s">
        <v>153</v>
      </c>
      <c r="B190" s="636">
        <v>2</v>
      </c>
    </row>
    <row r="191" spans="1:2" ht="30" x14ac:dyDescent="0.25">
      <c r="A191" s="638" t="s">
        <v>416</v>
      </c>
      <c r="B191" s="636">
        <v>1</v>
      </c>
    </row>
    <row r="192" spans="1:2" ht="30" x14ac:dyDescent="0.25">
      <c r="A192" s="638" t="s">
        <v>419</v>
      </c>
      <c r="B192" s="636">
        <v>1</v>
      </c>
    </row>
    <row r="193" spans="1:2" x14ac:dyDescent="0.25">
      <c r="A193" s="638" t="s">
        <v>341</v>
      </c>
      <c r="B193" s="636">
        <v>21</v>
      </c>
    </row>
    <row r="194" spans="1:2" x14ac:dyDescent="0.25">
      <c r="A194" s="638" t="s">
        <v>357</v>
      </c>
      <c r="B194" s="636">
        <v>6</v>
      </c>
    </row>
    <row r="195" spans="1:2" x14ac:dyDescent="0.25">
      <c r="A195" s="638" t="s">
        <v>343</v>
      </c>
      <c r="B195" s="636">
        <v>6</v>
      </c>
    </row>
    <row r="196" spans="1:2" x14ac:dyDescent="0.25">
      <c r="A196" s="638" t="s">
        <v>104</v>
      </c>
      <c r="B196" s="636">
        <v>5</v>
      </c>
    </row>
    <row r="197" spans="1:2" x14ac:dyDescent="0.25">
      <c r="A197" s="638" t="s">
        <v>149</v>
      </c>
      <c r="B197" s="636">
        <v>5</v>
      </c>
    </row>
    <row r="198" spans="1:2" x14ac:dyDescent="0.25">
      <c r="A198" s="638" t="s">
        <v>358</v>
      </c>
      <c r="B198" s="636">
        <v>1</v>
      </c>
    </row>
    <row r="199" spans="1:2" x14ac:dyDescent="0.25">
      <c r="A199" s="638" t="s">
        <v>367</v>
      </c>
      <c r="B199" s="636">
        <v>1</v>
      </c>
    </row>
    <row r="200" spans="1:2" x14ac:dyDescent="0.25">
      <c r="A200" s="638" t="s">
        <v>370</v>
      </c>
      <c r="B200" s="636">
        <v>1</v>
      </c>
    </row>
    <row r="201" spans="1:2" x14ac:dyDescent="0.25">
      <c r="A201" s="638" t="s">
        <v>373</v>
      </c>
      <c r="B201" s="636">
        <v>1</v>
      </c>
    </row>
    <row r="202" spans="1:2" ht="30" x14ac:dyDescent="0.25">
      <c r="A202" s="638" t="s">
        <v>614</v>
      </c>
      <c r="B202" s="636">
        <v>1</v>
      </c>
    </row>
    <row r="203" spans="1:2" ht="30" x14ac:dyDescent="0.25">
      <c r="A203" s="638" t="s">
        <v>265</v>
      </c>
      <c r="B203" s="636">
        <v>1</v>
      </c>
    </row>
    <row r="204" spans="1:2" x14ac:dyDescent="0.25">
      <c r="A204" s="638" t="s">
        <v>149</v>
      </c>
      <c r="B204" s="636">
        <v>1</v>
      </c>
    </row>
    <row r="205" spans="1:2" x14ac:dyDescent="0.25">
      <c r="A205" s="638" t="s">
        <v>363</v>
      </c>
      <c r="B205" s="636">
        <v>1</v>
      </c>
    </row>
    <row r="206" spans="1:2" x14ac:dyDescent="0.25">
      <c r="A206" s="638" t="s">
        <v>32</v>
      </c>
      <c r="B206" s="636">
        <v>5</v>
      </c>
    </row>
    <row r="207" spans="1:2" x14ac:dyDescent="0.25">
      <c r="A207" s="638" t="s">
        <v>397</v>
      </c>
      <c r="B207" s="636">
        <v>5</v>
      </c>
    </row>
    <row r="208" spans="1:2" x14ac:dyDescent="0.25">
      <c r="A208" s="638" t="s">
        <v>104</v>
      </c>
      <c r="B208" s="636">
        <v>5</v>
      </c>
    </row>
    <row r="209" spans="1:2" x14ac:dyDescent="0.25">
      <c r="A209" s="638" t="s">
        <v>385</v>
      </c>
      <c r="B209" s="636">
        <v>1</v>
      </c>
    </row>
    <row r="210" spans="1:2" x14ac:dyDescent="0.25">
      <c r="A210" s="638" t="s">
        <v>386</v>
      </c>
      <c r="B210" s="636">
        <v>1</v>
      </c>
    </row>
    <row r="211" spans="1:2" x14ac:dyDescent="0.25">
      <c r="A211" s="638" t="s">
        <v>379</v>
      </c>
      <c r="B211" s="636">
        <v>3</v>
      </c>
    </row>
    <row r="212" spans="1:2" x14ac:dyDescent="0.25">
      <c r="A212" s="638" t="s">
        <v>380</v>
      </c>
      <c r="B212" s="636">
        <v>1</v>
      </c>
    </row>
    <row r="213" spans="1:2" x14ac:dyDescent="0.25">
      <c r="A213" s="638" t="s">
        <v>382</v>
      </c>
      <c r="B213" s="636">
        <v>1</v>
      </c>
    </row>
    <row r="214" spans="1:2" x14ac:dyDescent="0.25">
      <c r="A214" s="638" t="s">
        <v>390</v>
      </c>
      <c r="B214" s="636">
        <v>1</v>
      </c>
    </row>
    <row r="215" spans="1:2" x14ac:dyDescent="0.25">
      <c r="A215" s="638" t="s">
        <v>393</v>
      </c>
      <c r="B215" s="636">
        <v>1</v>
      </c>
    </row>
    <row r="216" spans="1:2" x14ac:dyDescent="0.25">
      <c r="A216" s="638" t="s">
        <v>394</v>
      </c>
      <c r="B216" s="636">
        <v>1</v>
      </c>
    </row>
    <row r="217" spans="1:2" x14ac:dyDescent="0.25">
      <c r="A217" s="638" t="s">
        <v>30</v>
      </c>
      <c r="B217" s="636">
        <v>6</v>
      </c>
    </row>
    <row r="218" spans="1:2" x14ac:dyDescent="0.25">
      <c r="A218" s="638" t="s">
        <v>397</v>
      </c>
      <c r="B218" s="636">
        <v>6</v>
      </c>
    </row>
    <row r="219" spans="1:2" ht="30" x14ac:dyDescent="0.25">
      <c r="A219" s="638" t="s">
        <v>226</v>
      </c>
      <c r="B219" s="636">
        <v>6</v>
      </c>
    </row>
    <row r="220" spans="1:2" x14ac:dyDescent="0.25">
      <c r="A220" s="638" t="s">
        <v>379</v>
      </c>
      <c r="B220" s="636">
        <v>6</v>
      </c>
    </row>
    <row r="221" spans="1:2" x14ac:dyDescent="0.25">
      <c r="A221" s="638" t="s">
        <v>398</v>
      </c>
      <c r="B221" s="636">
        <v>1</v>
      </c>
    </row>
    <row r="222" spans="1:2" ht="30" x14ac:dyDescent="0.25">
      <c r="A222" s="638" t="s">
        <v>403</v>
      </c>
      <c r="B222" s="636">
        <v>1</v>
      </c>
    </row>
    <row r="223" spans="1:2" ht="30" x14ac:dyDescent="0.25">
      <c r="A223" s="638" t="s">
        <v>407</v>
      </c>
      <c r="B223" s="636">
        <v>1</v>
      </c>
    </row>
    <row r="224" spans="1:2" ht="30" x14ac:dyDescent="0.25">
      <c r="A224" s="638" t="s">
        <v>734</v>
      </c>
      <c r="B224" s="636">
        <v>1</v>
      </c>
    </row>
    <row r="225" spans="1:2" ht="30" x14ac:dyDescent="0.25">
      <c r="A225" s="638" t="s">
        <v>409</v>
      </c>
      <c r="B225" s="636">
        <v>1</v>
      </c>
    </row>
    <row r="226" spans="1:2" x14ac:dyDescent="0.25">
      <c r="A226" s="638" t="s">
        <v>413</v>
      </c>
      <c r="B226" s="636">
        <v>1</v>
      </c>
    </row>
    <row r="227" spans="1:2" x14ac:dyDescent="0.25">
      <c r="A227" s="638" t="s">
        <v>342</v>
      </c>
      <c r="B227" s="636">
        <v>4</v>
      </c>
    </row>
    <row r="228" spans="1:2" x14ac:dyDescent="0.25">
      <c r="A228" s="638" t="s">
        <v>343</v>
      </c>
      <c r="B228" s="636">
        <v>4</v>
      </c>
    </row>
    <row r="229" spans="1:2" x14ac:dyDescent="0.25">
      <c r="A229" s="638" t="s">
        <v>104</v>
      </c>
      <c r="B229" s="636">
        <v>2</v>
      </c>
    </row>
    <row r="230" spans="1:2" x14ac:dyDescent="0.25">
      <c r="A230" s="638" t="s">
        <v>149</v>
      </c>
      <c r="B230" s="636">
        <v>2</v>
      </c>
    </row>
    <row r="231" spans="1:2" ht="30" x14ac:dyDescent="0.25">
      <c r="A231" s="638" t="s">
        <v>351</v>
      </c>
      <c r="B231" s="636">
        <v>1</v>
      </c>
    </row>
    <row r="232" spans="1:2" x14ac:dyDescent="0.25">
      <c r="A232" s="638" t="s">
        <v>354</v>
      </c>
      <c r="B232" s="636">
        <v>1</v>
      </c>
    </row>
    <row r="233" spans="1:2" ht="30" x14ac:dyDescent="0.25">
      <c r="A233" s="638" t="s">
        <v>226</v>
      </c>
      <c r="B233" s="636">
        <v>1</v>
      </c>
    </row>
    <row r="234" spans="1:2" x14ac:dyDescent="0.25">
      <c r="A234" s="638" t="s">
        <v>149</v>
      </c>
      <c r="B234" s="636">
        <v>1</v>
      </c>
    </row>
    <row r="235" spans="1:2" ht="30" x14ac:dyDescent="0.25">
      <c r="A235" s="638" t="s">
        <v>348</v>
      </c>
      <c r="B235" s="636">
        <v>1</v>
      </c>
    </row>
    <row r="236" spans="1:2" ht="30" x14ac:dyDescent="0.25">
      <c r="A236" s="638" t="s">
        <v>265</v>
      </c>
      <c r="B236" s="636">
        <v>1</v>
      </c>
    </row>
    <row r="237" spans="1:2" x14ac:dyDescent="0.25">
      <c r="A237" s="638" t="s">
        <v>149</v>
      </c>
      <c r="B237" s="636">
        <v>1</v>
      </c>
    </row>
    <row r="238" spans="1:2" x14ac:dyDescent="0.25">
      <c r="A238" s="638" t="s">
        <v>344</v>
      </c>
      <c r="B238" s="636">
        <v>1</v>
      </c>
    </row>
    <row r="239" spans="1:2" x14ac:dyDescent="0.25">
      <c r="A239" s="638" t="s">
        <v>21</v>
      </c>
      <c r="B239" s="636">
        <v>9</v>
      </c>
    </row>
    <row r="240" spans="1:2" x14ac:dyDescent="0.25">
      <c r="A240" s="638" t="s">
        <v>24</v>
      </c>
      <c r="B240" s="636">
        <v>5</v>
      </c>
    </row>
    <row r="241" spans="1:2" x14ac:dyDescent="0.25">
      <c r="A241" s="638" t="s">
        <v>315</v>
      </c>
      <c r="B241" s="636">
        <v>5</v>
      </c>
    </row>
    <row r="242" spans="1:2" ht="30" x14ac:dyDescent="0.25">
      <c r="A242" s="638" t="s">
        <v>324</v>
      </c>
      <c r="B242" s="636">
        <v>5</v>
      </c>
    </row>
    <row r="243" spans="1:2" x14ac:dyDescent="0.25">
      <c r="A243" s="638" t="s">
        <v>208</v>
      </c>
      <c r="B243" s="636">
        <v>5</v>
      </c>
    </row>
    <row r="244" spans="1:2" x14ac:dyDescent="0.25">
      <c r="A244" s="638" t="s">
        <v>325</v>
      </c>
      <c r="B244" s="636">
        <v>1</v>
      </c>
    </row>
    <row r="245" spans="1:2" ht="30" x14ac:dyDescent="0.25">
      <c r="A245" s="638" t="s">
        <v>327</v>
      </c>
      <c r="B245" s="636">
        <v>1</v>
      </c>
    </row>
    <row r="246" spans="1:2" ht="30" x14ac:dyDescent="0.25">
      <c r="A246" s="638" t="s">
        <v>328</v>
      </c>
      <c r="B246" s="636">
        <v>1</v>
      </c>
    </row>
    <row r="247" spans="1:2" x14ac:dyDescent="0.25">
      <c r="A247" s="638" t="s">
        <v>329</v>
      </c>
      <c r="B247" s="636">
        <v>1</v>
      </c>
    </row>
    <row r="248" spans="1:2" ht="30" x14ac:dyDescent="0.25">
      <c r="A248" s="638" t="s">
        <v>331</v>
      </c>
      <c r="B248" s="636">
        <v>1</v>
      </c>
    </row>
    <row r="249" spans="1:2" x14ac:dyDescent="0.25">
      <c r="A249" s="638" t="s">
        <v>26</v>
      </c>
      <c r="B249" s="636">
        <v>2</v>
      </c>
    </row>
    <row r="250" spans="1:2" x14ac:dyDescent="0.25">
      <c r="A250" s="638" t="s">
        <v>315</v>
      </c>
      <c r="B250" s="636">
        <v>2</v>
      </c>
    </row>
    <row r="251" spans="1:2" ht="30" x14ac:dyDescent="0.25">
      <c r="A251" s="638" t="s">
        <v>332</v>
      </c>
      <c r="B251" s="636">
        <v>1</v>
      </c>
    </row>
    <row r="252" spans="1:2" x14ac:dyDescent="0.25">
      <c r="A252" s="638" t="s">
        <v>169</v>
      </c>
      <c r="B252" s="636">
        <v>1</v>
      </c>
    </row>
    <row r="253" spans="1:2" ht="30" x14ac:dyDescent="0.25">
      <c r="A253" s="638" t="s">
        <v>333</v>
      </c>
      <c r="B253" s="636">
        <v>1</v>
      </c>
    </row>
    <row r="254" spans="1:2" ht="30" x14ac:dyDescent="0.25">
      <c r="A254" s="638" t="s">
        <v>338</v>
      </c>
      <c r="B254" s="636">
        <v>1</v>
      </c>
    </row>
    <row r="255" spans="1:2" x14ac:dyDescent="0.25">
      <c r="A255" s="638" t="s">
        <v>169</v>
      </c>
      <c r="B255" s="636">
        <v>1</v>
      </c>
    </row>
    <row r="256" spans="1:2" x14ac:dyDescent="0.25">
      <c r="A256" s="638" t="s">
        <v>339</v>
      </c>
      <c r="B256" s="636">
        <v>1</v>
      </c>
    </row>
    <row r="257" spans="1:2" x14ac:dyDescent="0.25">
      <c r="A257" s="638" t="s">
        <v>21</v>
      </c>
      <c r="B257" s="636">
        <v>2</v>
      </c>
    </row>
    <row r="258" spans="1:2" x14ac:dyDescent="0.25">
      <c r="A258" s="638" t="s">
        <v>315</v>
      </c>
      <c r="B258" s="636">
        <v>2</v>
      </c>
    </row>
    <row r="259" spans="1:2" ht="30" x14ac:dyDescent="0.25">
      <c r="A259" s="638" t="s">
        <v>316</v>
      </c>
      <c r="B259" s="636">
        <v>2</v>
      </c>
    </row>
    <row r="260" spans="1:2" x14ac:dyDescent="0.25">
      <c r="A260" s="638" t="s">
        <v>208</v>
      </c>
      <c r="B260" s="636">
        <v>2</v>
      </c>
    </row>
    <row r="261" spans="1:2" x14ac:dyDescent="0.25">
      <c r="A261" s="638" t="s">
        <v>317</v>
      </c>
      <c r="B261" s="636">
        <v>1</v>
      </c>
    </row>
    <row r="262" spans="1:2" ht="30" x14ac:dyDescent="0.25">
      <c r="A262" s="638" t="s">
        <v>320</v>
      </c>
      <c r="B262" s="636">
        <v>1</v>
      </c>
    </row>
    <row r="263" spans="1:2" x14ac:dyDescent="0.25">
      <c r="A263" s="638" t="s">
        <v>753</v>
      </c>
      <c r="B263" s="636">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66"/>
  </sheetPr>
  <dimension ref="A1:AD292"/>
  <sheetViews>
    <sheetView showGridLines="0" tabSelected="1" topLeftCell="U1" zoomScale="60" zoomScaleNormal="60" workbookViewId="0">
      <selection activeCell="L5" sqref="L5"/>
    </sheetView>
  </sheetViews>
  <sheetFormatPr baseColWidth="10" defaultColWidth="10.7109375" defaultRowHeight="15" x14ac:dyDescent="0.25"/>
  <cols>
    <col min="1" max="1" width="10.7109375" style="15"/>
    <col min="2" max="2" width="29.140625" style="13" customWidth="1"/>
    <col min="3" max="4" width="34.7109375" style="13" customWidth="1"/>
    <col min="5" max="6" width="60.7109375" style="13" customWidth="1"/>
    <col min="7" max="7" width="53" style="14" customWidth="1"/>
    <col min="8" max="8" width="27.140625" style="14" customWidth="1"/>
    <col min="9" max="9" width="22.42578125" style="15" customWidth="1"/>
    <col min="10" max="13" width="14.42578125" style="15" customWidth="1"/>
    <col min="14" max="15" width="17.42578125" style="15" customWidth="1"/>
    <col min="16" max="16" width="16" style="15" customWidth="1"/>
    <col min="17" max="17" width="19.7109375" style="15" customWidth="1"/>
    <col min="18" max="18" width="18.42578125" style="15" customWidth="1"/>
    <col min="19" max="19" width="18.140625" style="15" customWidth="1"/>
    <col min="20" max="20" width="20.5703125" style="15" hidden="1" customWidth="1"/>
    <col min="21" max="21" width="18.7109375" style="15" customWidth="1"/>
    <col min="22" max="22" width="24" style="16" customWidth="1"/>
    <col min="23" max="23" width="19" style="16" customWidth="1"/>
    <col min="24" max="24" width="10.140625" style="15" hidden="1" customWidth="1"/>
    <col min="25" max="25" width="53.7109375" style="512" customWidth="1"/>
    <col min="26" max="26" width="21.28515625" style="512" customWidth="1"/>
    <col min="27" max="27" width="20.140625" style="512" customWidth="1"/>
    <col min="28" max="28" width="29.85546875" style="512" customWidth="1"/>
    <col min="29" max="29" width="41.42578125" style="18" customWidth="1"/>
    <col min="30" max="30" width="45.5703125" style="18" customWidth="1"/>
    <col min="31" max="16384" width="10.7109375" style="15"/>
  </cols>
  <sheetData>
    <row r="1" spans="1:30" ht="74.099999999999994" customHeight="1" thickBot="1" x14ac:dyDescent="0.3">
      <c r="A1" s="686"/>
      <c r="B1" s="687"/>
      <c r="C1" s="687"/>
      <c r="D1" s="688" t="s">
        <v>0</v>
      </c>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row>
    <row r="2" spans="1:30" ht="15.75" thickBot="1" x14ac:dyDescent="0.3"/>
    <row r="3" spans="1:30" s="12" customFormat="1" ht="27.75" customHeight="1" thickBot="1" x14ac:dyDescent="0.3">
      <c r="A3" s="689" t="s">
        <v>72</v>
      </c>
      <c r="B3" s="690"/>
      <c r="C3" s="690"/>
      <c r="D3" s="690"/>
      <c r="E3" s="690"/>
      <c r="F3" s="690"/>
      <c r="G3" s="690"/>
      <c r="H3" s="690"/>
      <c r="I3" s="690"/>
      <c r="J3" s="690"/>
      <c r="K3" s="690"/>
      <c r="L3" s="690"/>
      <c r="M3" s="690"/>
      <c r="N3" s="690"/>
      <c r="O3" s="690"/>
      <c r="P3" s="702" t="s">
        <v>73</v>
      </c>
      <c r="Q3" s="703"/>
      <c r="R3" s="703"/>
      <c r="S3" s="703"/>
      <c r="T3" s="703"/>
      <c r="U3" s="703"/>
      <c r="V3" s="703"/>
      <c r="W3" s="703"/>
      <c r="X3" s="703"/>
      <c r="Y3" s="703"/>
      <c r="Z3" s="703"/>
      <c r="AA3" s="703"/>
      <c r="AB3" s="703"/>
      <c r="AC3" s="703"/>
      <c r="AD3" s="703"/>
    </row>
    <row r="4" spans="1:30" s="17" customFormat="1" ht="38.1" customHeight="1" thickBot="1" x14ac:dyDescent="0.3">
      <c r="A4" s="691"/>
      <c r="B4" s="692"/>
      <c r="C4" s="692"/>
      <c r="D4" s="692"/>
      <c r="E4" s="692"/>
      <c r="F4" s="692"/>
      <c r="G4" s="692"/>
      <c r="H4" s="692"/>
      <c r="I4" s="692"/>
      <c r="J4" s="692"/>
      <c r="K4" s="692"/>
      <c r="L4" s="692"/>
      <c r="M4" s="692"/>
      <c r="N4" s="692"/>
      <c r="O4" s="693"/>
      <c r="P4" s="694" t="s">
        <v>74</v>
      </c>
      <c r="Q4" s="695"/>
      <c r="R4" s="695"/>
      <c r="S4" s="696"/>
      <c r="T4" s="570"/>
      <c r="U4" s="585" t="s">
        <v>75</v>
      </c>
      <c r="V4" s="586" t="s">
        <v>76</v>
      </c>
      <c r="W4" s="587" t="s">
        <v>77</v>
      </c>
      <c r="X4" s="626"/>
      <c r="Y4" s="697" t="s">
        <v>78</v>
      </c>
      <c r="Z4" s="698"/>
      <c r="AA4" s="698"/>
      <c r="AB4" s="699"/>
      <c r="AC4" s="700" t="s">
        <v>79</v>
      </c>
      <c r="AD4" s="701"/>
    </row>
    <row r="5" spans="1:30" s="17" customFormat="1" ht="52.5" customHeight="1" thickBot="1" x14ac:dyDescent="0.3">
      <c r="A5" s="571" t="s">
        <v>8</v>
      </c>
      <c r="B5" s="572" t="s">
        <v>80</v>
      </c>
      <c r="C5" s="573" t="s">
        <v>81</v>
      </c>
      <c r="D5" s="573" t="s">
        <v>82</v>
      </c>
      <c r="E5" s="573" t="s">
        <v>83</v>
      </c>
      <c r="F5" s="573" t="s">
        <v>84</v>
      </c>
      <c r="G5" s="574" t="s">
        <v>85</v>
      </c>
      <c r="H5" s="574" t="s">
        <v>86</v>
      </c>
      <c r="I5" s="574" t="s">
        <v>87</v>
      </c>
      <c r="J5" s="575" t="s">
        <v>88</v>
      </c>
      <c r="K5" s="575" t="s">
        <v>89</v>
      </c>
      <c r="L5" s="578" t="s">
        <v>90</v>
      </c>
      <c r="M5" s="575" t="s">
        <v>91</v>
      </c>
      <c r="N5" s="573" t="s">
        <v>92</v>
      </c>
      <c r="O5" s="576" t="s">
        <v>93</v>
      </c>
      <c r="P5" s="577" t="s">
        <v>88</v>
      </c>
      <c r="Q5" s="578" t="s">
        <v>89</v>
      </c>
      <c r="R5" s="578" t="s">
        <v>90</v>
      </c>
      <c r="S5" s="578" t="s">
        <v>91</v>
      </c>
      <c r="T5" s="640" t="s">
        <v>94</v>
      </c>
      <c r="U5" s="585" t="s">
        <v>75</v>
      </c>
      <c r="V5" s="586" t="s">
        <v>76</v>
      </c>
      <c r="W5" s="587" t="s">
        <v>77</v>
      </c>
      <c r="X5" s="583" t="s">
        <v>100</v>
      </c>
      <c r="Y5" s="579" t="s">
        <v>95</v>
      </c>
      <c r="Z5" s="580" t="s">
        <v>96</v>
      </c>
      <c r="AA5" s="580" t="s">
        <v>97</v>
      </c>
      <c r="AB5" s="581" t="s">
        <v>98</v>
      </c>
      <c r="AC5" s="582" t="s">
        <v>99</v>
      </c>
      <c r="AD5" s="583" t="s">
        <v>100</v>
      </c>
    </row>
    <row r="6" spans="1:30" s="18" customFormat="1" ht="342.95" customHeight="1" x14ac:dyDescent="0.25">
      <c r="A6" s="142">
        <v>1</v>
      </c>
      <c r="B6" s="143" t="s">
        <v>101</v>
      </c>
      <c r="C6" s="143" t="s">
        <v>102</v>
      </c>
      <c r="D6" s="143" t="s">
        <v>103</v>
      </c>
      <c r="E6" s="143" t="s">
        <v>104</v>
      </c>
      <c r="F6" s="143" t="s">
        <v>105</v>
      </c>
      <c r="G6" s="194" t="s">
        <v>106</v>
      </c>
      <c r="H6" s="144" t="s">
        <v>144</v>
      </c>
      <c r="I6" s="145">
        <v>0.2</v>
      </c>
      <c r="J6" s="146">
        <v>1</v>
      </c>
      <c r="K6" s="147">
        <v>1</v>
      </c>
      <c r="L6" s="147">
        <v>1</v>
      </c>
      <c r="M6" s="147">
        <v>1</v>
      </c>
      <c r="N6" s="147">
        <v>1</v>
      </c>
      <c r="O6" s="142" t="s">
        <v>108</v>
      </c>
      <c r="P6" s="148">
        <v>1</v>
      </c>
      <c r="Q6" s="145">
        <v>1</v>
      </c>
      <c r="R6" s="486">
        <v>1</v>
      </c>
      <c r="S6" s="49"/>
      <c r="T6" s="49" t="str">
        <f t="shared" ref="T6:T49" si="0">IF(O6="Constante","4",IF(O6="Demanda","4","0"))</f>
        <v>4</v>
      </c>
      <c r="U6" s="148">
        <f>IF(O6="sumatoria",(P6+Q6+R6+S6),(P6+Q6+R6+S6)/T6)</f>
        <v>0.75</v>
      </c>
      <c r="V6" s="108">
        <f t="shared" ref="V6:V37" si="1">(U6/N6)</f>
        <v>0.75</v>
      </c>
      <c r="W6" s="108">
        <f>V6*I6</f>
        <v>0.15000000000000002</v>
      </c>
      <c r="X6" s="43"/>
      <c r="Y6" s="513" t="s">
        <v>111</v>
      </c>
      <c r="Z6" s="50" t="s">
        <v>208</v>
      </c>
      <c r="AA6" s="50" t="s">
        <v>208</v>
      </c>
      <c r="AB6" s="514" t="s">
        <v>110</v>
      </c>
      <c r="AC6" s="539" t="s">
        <v>109</v>
      </c>
      <c r="AD6" s="544" t="s">
        <v>665</v>
      </c>
    </row>
    <row r="7" spans="1:30" s="18" customFormat="1" ht="135.94999999999999" customHeight="1" x14ac:dyDescent="0.25">
      <c r="A7" s="142">
        <f>A6+1</f>
        <v>2</v>
      </c>
      <c r="B7" s="143" t="s">
        <v>101</v>
      </c>
      <c r="C7" s="143" t="s">
        <v>102</v>
      </c>
      <c r="D7" s="143" t="s">
        <v>103</v>
      </c>
      <c r="E7" s="143" t="s">
        <v>104</v>
      </c>
      <c r="F7" s="143" t="s">
        <v>105</v>
      </c>
      <c r="G7" s="194" t="s">
        <v>112</v>
      </c>
      <c r="H7" s="144" t="s">
        <v>144</v>
      </c>
      <c r="I7" s="145">
        <v>0.1</v>
      </c>
      <c r="J7" s="145">
        <v>1</v>
      </c>
      <c r="K7" s="145">
        <v>1</v>
      </c>
      <c r="L7" s="145">
        <v>1</v>
      </c>
      <c r="M7" s="145">
        <v>1</v>
      </c>
      <c r="N7" s="147">
        <v>1</v>
      </c>
      <c r="O7" s="142" t="s">
        <v>108</v>
      </c>
      <c r="P7" s="148">
        <v>1</v>
      </c>
      <c r="Q7" s="145">
        <v>1</v>
      </c>
      <c r="R7" s="486">
        <v>1</v>
      </c>
      <c r="S7" s="48"/>
      <c r="T7" s="49" t="str">
        <f t="shared" si="0"/>
        <v>4</v>
      </c>
      <c r="U7" s="148">
        <f t="shared" ref="U7:U65" si="2">IF(O7="sumatoria",(P7+Q7+R7+S7),(P7+Q7+R7+S7)/T7)</f>
        <v>0.75</v>
      </c>
      <c r="V7" s="108">
        <f t="shared" si="1"/>
        <v>0.75</v>
      </c>
      <c r="W7" s="108">
        <f t="shared" ref="W7:W37" si="3">V7*I7</f>
        <v>7.5000000000000011E-2</v>
      </c>
      <c r="X7" s="51"/>
      <c r="Y7" s="514" t="s">
        <v>115</v>
      </c>
      <c r="Z7" s="50" t="s">
        <v>208</v>
      </c>
      <c r="AA7" s="50" t="s">
        <v>208</v>
      </c>
      <c r="AB7" s="514" t="s">
        <v>114</v>
      </c>
      <c r="AC7" s="539" t="s">
        <v>109</v>
      </c>
      <c r="AD7" s="544" t="s">
        <v>665</v>
      </c>
    </row>
    <row r="8" spans="1:30" s="18" customFormat="1" ht="135.94999999999999" customHeight="1" x14ac:dyDescent="0.25">
      <c r="A8" s="142">
        <f t="shared" ref="A8:A65" si="4">A7+1</f>
        <v>3</v>
      </c>
      <c r="B8" s="143" t="s">
        <v>101</v>
      </c>
      <c r="C8" s="143" t="s">
        <v>102</v>
      </c>
      <c r="D8" s="143" t="s">
        <v>103</v>
      </c>
      <c r="E8" s="143" t="s">
        <v>104</v>
      </c>
      <c r="F8" s="143" t="s">
        <v>105</v>
      </c>
      <c r="G8" s="194" t="s">
        <v>116</v>
      </c>
      <c r="H8" s="144" t="s">
        <v>144</v>
      </c>
      <c r="I8" s="145">
        <v>0.2</v>
      </c>
      <c r="J8" s="146">
        <v>1</v>
      </c>
      <c r="K8" s="147">
        <v>1</v>
      </c>
      <c r="L8" s="147">
        <v>1</v>
      </c>
      <c r="M8" s="147">
        <v>1</v>
      </c>
      <c r="N8" s="147">
        <v>1</v>
      </c>
      <c r="O8" s="142" t="s">
        <v>108</v>
      </c>
      <c r="P8" s="148">
        <v>1</v>
      </c>
      <c r="Q8" s="145">
        <v>1</v>
      </c>
      <c r="R8" s="486">
        <v>1</v>
      </c>
      <c r="S8" s="48"/>
      <c r="T8" s="49" t="str">
        <f t="shared" si="0"/>
        <v>4</v>
      </c>
      <c r="U8" s="148">
        <f t="shared" si="2"/>
        <v>0.75</v>
      </c>
      <c r="V8" s="108">
        <f t="shared" si="1"/>
        <v>0.75</v>
      </c>
      <c r="W8" s="108">
        <f t="shared" si="3"/>
        <v>0.15000000000000002</v>
      </c>
      <c r="X8" s="51"/>
      <c r="Y8" s="514" t="s">
        <v>119</v>
      </c>
      <c r="Z8" s="50" t="s">
        <v>208</v>
      </c>
      <c r="AA8" s="50" t="s">
        <v>208</v>
      </c>
      <c r="AB8" s="514" t="s">
        <v>118</v>
      </c>
      <c r="AC8" s="539" t="s">
        <v>109</v>
      </c>
      <c r="AD8" s="544" t="s">
        <v>665</v>
      </c>
    </row>
    <row r="9" spans="1:30" s="18" customFormat="1" ht="135.94999999999999" customHeight="1" x14ac:dyDescent="0.25">
      <c r="A9" s="142">
        <f t="shared" si="4"/>
        <v>4</v>
      </c>
      <c r="B9" s="143" t="s">
        <v>101</v>
      </c>
      <c r="C9" s="143" t="s">
        <v>102</v>
      </c>
      <c r="D9" s="143" t="s">
        <v>103</v>
      </c>
      <c r="E9" s="143" t="s">
        <v>104</v>
      </c>
      <c r="F9" s="143" t="s">
        <v>105</v>
      </c>
      <c r="G9" s="194" t="s">
        <v>120</v>
      </c>
      <c r="H9" s="144" t="s">
        <v>200</v>
      </c>
      <c r="I9" s="145">
        <v>0.1</v>
      </c>
      <c r="J9" s="149">
        <v>8000</v>
      </c>
      <c r="K9" s="150">
        <v>1000</v>
      </c>
      <c r="L9" s="150">
        <v>40000</v>
      </c>
      <c r="M9" s="150">
        <v>45000</v>
      </c>
      <c r="N9" s="150">
        <f>SUM(J9:M9)</f>
        <v>94000</v>
      </c>
      <c r="O9" s="142" t="s">
        <v>122</v>
      </c>
      <c r="P9" s="151">
        <v>8884</v>
      </c>
      <c r="Q9" s="152">
        <v>22132</v>
      </c>
      <c r="R9" s="47">
        <v>48523</v>
      </c>
      <c r="S9" s="48"/>
      <c r="T9" s="49" t="str">
        <f t="shared" si="0"/>
        <v>0</v>
      </c>
      <c r="U9" s="294">
        <f t="shared" si="2"/>
        <v>79539</v>
      </c>
      <c r="V9" s="108">
        <f t="shared" si="1"/>
        <v>0.8461595744680851</v>
      </c>
      <c r="W9" s="108">
        <f t="shared" si="3"/>
        <v>8.4615957446808512E-2</v>
      </c>
      <c r="X9" s="51"/>
      <c r="Y9" s="514" t="s">
        <v>124</v>
      </c>
      <c r="Z9" s="514" t="s">
        <v>125</v>
      </c>
      <c r="AA9" s="514" t="s">
        <v>126</v>
      </c>
      <c r="AB9" s="514" t="s">
        <v>123</v>
      </c>
      <c r="AC9" s="539" t="s">
        <v>109</v>
      </c>
      <c r="AD9" s="544" t="s">
        <v>665</v>
      </c>
    </row>
    <row r="10" spans="1:30" s="18" customFormat="1" ht="135.94999999999999" customHeight="1" x14ac:dyDescent="0.25">
      <c r="A10" s="142">
        <f t="shared" si="4"/>
        <v>5</v>
      </c>
      <c r="B10" s="143" t="s">
        <v>101</v>
      </c>
      <c r="C10" s="143" t="s">
        <v>102</v>
      </c>
      <c r="D10" s="143" t="s">
        <v>103</v>
      </c>
      <c r="E10" s="143" t="s">
        <v>104</v>
      </c>
      <c r="F10" s="143" t="s">
        <v>105</v>
      </c>
      <c r="G10" s="194" t="s">
        <v>127</v>
      </c>
      <c r="H10" s="144" t="s">
        <v>200</v>
      </c>
      <c r="I10" s="145">
        <v>0.1</v>
      </c>
      <c r="J10" s="153">
        <v>3</v>
      </c>
      <c r="K10" s="142">
        <v>3</v>
      </c>
      <c r="L10" s="142">
        <v>3</v>
      </c>
      <c r="M10" s="142">
        <v>3</v>
      </c>
      <c r="N10" s="142">
        <v>12</v>
      </c>
      <c r="O10" s="142" t="s">
        <v>122</v>
      </c>
      <c r="P10" s="151">
        <v>3</v>
      </c>
      <c r="Q10" s="152">
        <v>3</v>
      </c>
      <c r="R10" s="47">
        <v>3</v>
      </c>
      <c r="S10" s="48"/>
      <c r="T10" s="49" t="str">
        <f t="shared" si="0"/>
        <v>0</v>
      </c>
      <c r="U10" s="294">
        <f t="shared" si="2"/>
        <v>9</v>
      </c>
      <c r="V10" s="108">
        <f t="shared" si="1"/>
        <v>0.75</v>
      </c>
      <c r="W10" s="108">
        <f t="shared" si="3"/>
        <v>7.5000000000000011E-2</v>
      </c>
      <c r="X10" s="51"/>
      <c r="Y10" s="514" t="s">
        <v>129</v>
      </c>
      <c r="Z10" s="50" t="s">
        <v>208</v>
      </c>
      <c r="AA10" s="50" t="s">
        <v>208</v>
      </c>
      <c r="AB10" s="514" t="s">
        <v>130</v>
      </c>
      <c r="AC10" s="539" t="s">
        <v>109</v>
      </c>
      <c r="AD10" s="544" t="s">
        <v>665</v>
      </c>
    </row>
    <row r="11" spans="1:30" s="18" customFormat="1" ht="237.75" customHeight="1" x14ac:dyDescent="0.25">
      <c r="A11" s="142">
        <f t="shared" si="4"/>
        <v>6</v>
      </c>
      <c r="B11" s="143" t="s">
        <v>101</v>
      </c>
      <c r="C11" s="143" t="s">
        <v>102</v>
      </c>
      <c r="D11" s="143" t="s">
        <v>103</v>
      </c>
      <c r="E11" s="143" t="s">
        <v>104</v>
      </c>
      <c r="F11" s="143" t="s">
        <v>105</v>
      </c>
      <c r="G11" s="194" t="s">
        <v>131</v>
      </c>
      <c r="H11" s="144" t="s">
        <v>200</v>
      </c>
      <c r="I11" s="145">
        <v>0.1</v>
      </c>
      <c r="J11" s="153">
        <v>2</v>
      </c>
      <c r="K11" s="142">
        <v>2</v>
      </c>
      <c r="L11" s="142">
        <v>2</v>
      </c>
      <c r="M11" s="142">
        <v>2</v>
      </c>
      <c r="N11" s="142">
        <v>8</v>
      </c>
      <c r="O11" s="142" t="s">
        <v>122</v>
      </c>
      <c r="P11" s="151">
        <v>3</v>
      </c>
      <c r="Q11" s="152">
        <v>2</v>
      </c>
      <c r="R11" s="47">
        <v>2</v>
      </c>
      <c r="S11" s="48"/>
      <c r="T11" s="49" t="str">
        <f t="shared" si="0"/>
        <v>0</v>
      </c>
      <c r="U11" s="294">
        <f t="shared" si="2"/>
        <v>7</v>
      </c>
      <c r="V11" s="108">
        <f t="shared" si="1"/>
        <v>0.875</v>
      </c>
      <c r="W11" s="108">
        <f t="shared" si="3"/>
        <v>8.7500000000000008E-2</v>
      </c>
      <c r="X11" s="51"/>
      <c r="Y11" s="514" t="s">
        <v>133</v>
      </c>
      <c r="Z11" s="50" t="s">
        <v>208</v>
      </c>
      <c r="AA11" s="50" t="s">
        <v>208</v>
      </c>
      <c r="AB11" s="514" t="s">
        <v>132</v>
      </c>
      <c r="AC11" s="539" t="s">
        <v>109</v>
      </c>
      <c r="AD11" s="544" t="s">
        <v>665</v>
      </c>
    </row>
    <row r="12" spans="1:30" s="18" customFormat="1" ht="135.94999999999999" customHeight="1" x14ac:dyDescent="0.25">
      <c r="A12" s="142">
        <f t="shared" si="4"/>
        <v>7</v>
      </c>
      <c r="B12" s="143" t="s">
        <v>101</v>
      </c>
      <c r="C12" s="143" t="s">
        <v>102</v>
      </c>
      <c r="D12" s="143" t="s">
        <v>103</v>
      </c>
      <c r="E12" s="143" t="s">
        <v>104</v>
      </c>
      <c r="F12" s="143" t="s">
        <v>105</v>
      </c>
      <c r="G12" s="194" t="s">
        <v>134</v>
      </c>
      <c r="H12" s="144" t="s">
        <v>200</v>
      </c>
      <c r="I12" s="145">
        <v>0.1</v>
      </c>
      <c r="J12" s="153">
        <v>0</v>
      </c>
      <c r="K12" s="142">
        <v>45</v>
      </c>
      <c r="L12" s="142">
        <v>45</v>
      </c>
      <c r="M12" s="142">
        <v>45</v>
      </c>
      <c r="N12" s="142">
        <v>135</v>
      </c>
      <c r="O12" s="142" t="s">
        <v>122</v>
      </c>
      <c r="P12" s="151">
        <v>0</v>
      </c>
      <c r="Q12" s="152">
        <v>45</v>
      </c>
      <c r="R12" s="47">
        <v>45</v>
      </c>
      <c r="S12" s="48"/>
      <c r="T12" s="49" t="str">
        <f t="shared" si="0"/>
        <v>0</v>
      </c>
      <c r="U12" s="294">
        <f t="shared" si="2"/>
        <v>90</v>
      </c>
      <c r="V12" s="108">
        <f t="shared" si="1"/>
        <v>0.66666666666666663</v>
      </c>
      <c r="W12" s="108">
        <f t="shared" si="3"/>
        <v>6.6666666666666666E-2</v>
      </c>
      <c r="X12" s="51"/>
      <c r="Y12" s="514" t="s">
        <v>137</v>
      </c>
      <c r="Z12" s="50" t="s">
        <v>208</v>
      </c>
      <c r="AA12" s="50" t="s">
        <v>208</v>
      </c>
      <c r="AB12" s="514" t="s">
        <v>136</v>
      </c>
      <c r="AC12" s="539" t="s">
        <v>109</v>
      </c>
      <c r="AD12" s="544" t="s">
        <v>665</v>
      </c>
    </row>
    <row r="13" spans="1:30" s="18" customFormat="1" ht="135.94999999999999" customHeight="1" x14ac:dyDescent="0.25">
      <c r="A13" s="142">
        <f t="shared" si="4"/>
        <v>8</v>
      </c>
      <c r="B13" s="143" t="s">
        <v>101</v>
      </c>
      <c r="C13" s="143" t="s">
        <v>102</v>
      </c>
      <c r="D13" s="143" t="s">
        <v>103</v>
      </c>
      <c r="E13" s="143" t="s">
        <v>104</v>
      </c>
      <c r="F13" s="143" t="s">
        <v>105</v>
      </c>
      <c r="G13" s="588" t="s">
        <v>138</v>
      </c>
      <c r="H13" s="144" t="s">
        <v>144</v>
      </c>
      <c r="I13" s="154">
        <v>0.1</v>
      </c>
      <c r="J13" s="154">
        <v>1</v>
      </c>
      <c r="K13" s="155">
        <v>1</v>
      </c>
      <c r="L13" s="155">
        <v>1</v>
      </c>
      <c r="M13" s="155">
        <v>1</v>
      </c>
      <c r="N13" s="155">
        <v>1</v>
      </c>
      <c r="O13" s="156" t="s">
        <v>108</v>
      </c>
      <c r="P13" s="154">
        <v>1</v>
      </c>
      <c r="Q13" s="154">
        <v>1</v>
      </c>
      <c r="R13" s="487">
        <v>1</v>
      </c>
      <c r="S13" s="45"/>
      <c r="T13" s="49" t="str">
        <f t="shared" si="0"/>
        <v>4</v>
      </c>
      <c r="U13" s="148">
        <f>IF(O13="sumatoria",(P13+Q13+R13+S13),(P13+Q13+R13+S13)/T13)</f>
        <v>0.75</v>
      </c>
      <c r="V13" s="108">
        <f t="shared" si="1"/>
        <v>0.75</v>
      </c>
      <c r="W13" s="108">
        <f t="shared" si="3"/>
        <v>7.5000000000000011E-2</v>
      </c>
      <c r="X13" s="53"/>
      <c r="Y13" s="514" t="s">
        <v>140</v>
      </c>
      <c r="Z13" s="50" t="s">
        <v>208</v>
      </c>
      <c r="AA13" s="50" t="s">
        <v>208</v>
      </c>
      <c r="AB13" s="514" t="s">
        <v>139</v>
      </c>
      <c r="AC13" s="539" t="s">
        <v>109</v>
      </c>
      <c r="AD13" s="544" t="s">
        <v>665</v>
      </c>
    </row>
    <row r="14" spans="1:30" ht="138" customHeight="1" thickBot="1" x14ac:dyDescent="0.3">
      <c r="A14" s="157">
        <f t="shared" si="4"/>
        <v>9</v>
      </c>
      <c r="B14" s="158" t="s">
        <v>101</v>
      </c>
      <c r="C14" s="159" t="s">
        <v>49</v>
      </c>
      <c r="D14" s="159" t="s">
        <v>141</v>
      </c>
      <c r="E14" s="159" t="s">
        <v>104</v>
      </c>
      <c r="F14" s="159" t="s">
        <v>142</v>
      </c>
      <c r="G14" s="589" t="s">
        <v>143</v>
      </c>
      <c r="H14" s="144" t="s">
        <v>144</v>
      </c>
      <c r="I14" s="160">
        <v>0.1</v>
      </c>
      <c r="J14" s="160">
        <v>0.25</v>
      </c>
      <c r="K14" s="160">
        <v>0.3</v>
      </c>
      <c r="L14" s="160">
        <v>0.3</v>
      </c>
      <c r="M14" s="160">
        <v>0.15</v>
      </c>
      <c r="N14" s="161">
        <v>1</v>
      </c>
      <c r="O14" s="162" t="s">
        <v>122</v>
      </c>
      <c r="P14" s="163">
        <v>0.25</v>
      </c>
      <c r="Q14" s="163">
        <v>0.3</v>
      </c>
      <c r="R14" s="488">
        <v>0.25</v>
      </c>
      <c r="S14" s="132"/>
      <c r="T14" s="133" t="str">
        <f t="shared" si="0"/>
        <v>0</v>
      </c>
      <c r="U14" s="455">
        <f t="shared" si="2"/>
        <v>0.8</v>
      </c>
      <c r="V14" s="134">
        <f t="shared" si="1"/>
        <v>0.8</v>
      </c>
      <c r="W14" s="135">
        <f t="shared" si="3"/>
        <v>8.0000000000000016E-2</v>
      </c>
      <c r="X14" s="95"/>
      <c r="Y14" s="515" t="s">
        <v>145</v>
      </c>
      <c r="Z14" s="515" t="s">
        <v>146</v>
      </c>
      <c r="AA14" s="515" t="s">
        <v>147</v>
      </c>
      <c r="AB14" s="515" t="s">
        <v>148</v>
      </c>
      <c r="AC14" s="539" t="s">
        <v>109</v>
      </c>
      <c r="AD14" s="544" t="s">
        <v>665</v>
      </c>
    </row>
    <row r="15" spans="1:30" ht="129" thickBot="1" x14ac:dyDescent="0.3">
      <c r="A15" s="164">
        <f t="shared" si="4"/>
        <v>10</v>
      </c>
      <c r="B15" s="165" t="s">
        <v>101</v>
      </c>
      <c r="C15" s="166" t="s">
        <v>49</v>
      </c>
      <c r="D15" s="166" t="s">
        <v>141</v>
      </c>
      <c r="E15" s="166" t="s">
        <v>104</v>
      </c>
      <c r="F15" s="166" t="s">
        <v>149</v>
      </c>
      <c r="G15" s="590" t="s">
        <v>150</v>
      </c>
      <c r="H15" s="144" t="s">
        <v>144</v>
      </c>
      <c r="I15" s="168">
        <v>0.1</v>
      </c>
      <c r="J15" s="168">
        <v>1</v>
      </c>
      <c r="K15" s="168">
        <v>1</v>
      </c>
      <c r="L15" s="168">
        <v>1</v>
      </c>
      <c r="M15" s="168">
        <v>1</v>
      </c>
      <c r="N15" s="169">
        <v>1</v>
      </c>
      <c r="O15" s="170" t="s">
        <v>108</v>
      </c>
      <c r="P15" s="171">
        <v>1</v>
      </c>
      <c r="Q15" s="171">
        <v>1</v>
      </c>
      <c r="R15" s="493">
        <v>1</v>
      </c>
      <c r="S15" s="56"/>
      <c r="T15" s="57" t="str">
        <f t="shared" si="0"/>
        <v>4</v>
      </c>
      <c r="U15" s="456">
        <f t="shared" si="2"/>
        <v>0.75</v>
      </c>
      <c r="V15" s="110">
        <f t="shared" si="1"/>
        <v>0.75</v>
      </c>
      <c r="W15" s="112">
        <f t="shared" si="3"/>
        <v>7.5000000000000011E-2</v>
      </c>
      <c r="X15" s="95"/>
      <c r="Y15" s="515" t="s">
        <v>689</v>
      </c>
      <c r="Z15" s="50" t="s">
        <v>208</v>
      </c>
      <c r="AA15" s="50" t="s">
        <v>208</v>
      </c>
      <c r="AB15" s="515" t="s">
        <v>152</v>
      </c>
      <c r="AC15" s="539" t="s">
        <v>109</v>
      </c>
      <c r="AD15" s="544" t="s">
        <v>665</v>
      </c>
    </row>
    <row r="16" spans="1:30" ht="357" thickBot="1" x14ac:dyDescent="0.3">
      <c r="A16" s="164">
        <f t="shared" si="4"/>
        <v>11</v>
      </c>
      <c r="B16" s="165" t="s">
        <v>101</v>
      </c>
      <c r="C16" s="166" t="s">
        <v>49</v>
      </c>
      <c r="D16" s="166" t="s">
        <v>141</v>
      </c>
      <c r="E16" s="166" t="s">
        <v>104</v>
      </c>
      <c r="F16" s="166" t="s">
        <v>153</v>
      </c>
      <c r="G16" s="590" t="s">
        <v>729</v>
      </c>
      <c r="H16" s="144" t="s">
        <v>200</v>
      </c>
      <c r="I16" s="168">
        <v>0.1</v>
      </c>
      <c r="J16" s="172">
        <v>3</v>
      </c>
      <c r="K16" s="172">
        <v>3</v>
      </c>
      <c r="L16" s="172">
        <v>3</v>
      </c>
      <c r="M16" s="172">
        <v>3</v>
      </c>
      <c r="N16" s="173">
        <v>12</v>
      </c>
      <c r="O16" s="170" t="s">
        <v>122</v>
      </c>
      <c r="P16" s="172">
        <v>3</v>
      </c>
      <c r="Q16" s="172">
        <v>3</v>
      </c>
      <c r="R16" s="55">
        <v>3</v>
      </c>
      <c r="S16" s="56"/>
      <c r="T16" s="57" t="str">
        <f t="shared" si="0"/>
        <v>0</v>
      </c>
      <c r="U16" s="457">
        <f t="shared" si="2"/>
        <v>9</v>
      </c>
      <c r="V16" s="110">
        <f t="shared" si="1"/>
        <v>0.75</v>
      </c>
      <c r="W16" s="112">
        <f t="shared" si="3"/>
        <v>7.5000000000000011E-2</v>
      </c>
      <c r="X16" s="95"/>
      <c r="Y16" s="515" t="s">
        <v>155</v>
      </c>
      <c r="Z16" s="50" t="s">
        <v>208</v>
      </c>
      <c r="AA16" s="50" t="s">
        <v>208</v>
      </c>
      <c r="AB16" s="515" t="s">
        <v>156</v>
      </c>
      <c r="AC16" s="539" t="s">
        <v>109</v>
      </c>
      <c r="AD16" s="544" t="s">
        <v>665</v>
      </c>
    </row>
    <row r="17" spans="1:30" ht="147" customHeight="1" thickBot="1" x14ac:dyDescent="0.3">
      <c r="A17" s="164">
        <f t="shared" si="4"/>
        <v>12</v>
      </c>
      <c r="B17" s="165" t="s">
        <v>101</v>
      </c>
      <c r="C17" s="166" t="s">
        <v>49</v>
      </c>
      <c r="D17" s="166" t="s">
        <v>157</v>
      </c>
      <c r="E17" s="166" t="s">
        <v>104</v>
      </c>
      <c r="F17" s="166" t="s">
        <v>158</v>
      </c>
      <c r="G17" s="590" t="s">
        <v>159</v>
      </c>
      <c r="H17" s="144" t="s">
        <v>144</v>
      </c>
      <c r="I17" s="168">
        <v>0.1</v>
      </c>
      <c r="J17" s="168">
        <v>1</v>
      </c>
      <c r="K17" s="168">
        <v>1</v>
      </c>
      <c r="L17" s="168">
        <v>1</v>
      </c>
      <c r="M17" s="168">
        <v>1</v>
      </c>
      <c r="N17" s="169">
        <v>1</v>
      </c>
      <c r="O17" s="174" t="s">
        <v>161</v>
      </c>
      <c r="P17" s="175">
        <v>1</v>
      </c>
      <c r="Q17" s="175">
        <v>1</v>
      </c>
      <c r="R17" s="493">
        <v>1</v>
      </c>
      <c r="S17" s="56"/>
      <c r="T17" s="57" t="str">
        <f t="shared" si="0"/>
        <v>4</v>
      </c>
      <c r="U17" s="456">
        <f t="shared" si="2"/>
        <v>0.75</v>
      </c>
      <c r="V17" s="110">
        <f t="shared" si="1"/>
        <v>0.75</v>
      </c>
      <c r="W17" s="112">
        <f t="shared" si="3"/>
        <v>7.5000000000000011E-2</v>
      </c>
      <c r="X17" s="95"/>
      <c r="Y17" s="515" t="s">
        <v>162</v>
      </c>
      <c r="Z17" s="515" t="s">
        <v>163</v>
      </c>
      <c r="AA17" s="515" t="s">
        <v>164</v>
      </c>
      <c r="AB17" s="515" t="s">
        <v>165</v>
      </c>
      <c r="AC17" s="539" t="s">
        <v>109</v>
      </c>
      <c r="AD17" s="544" t="s">
        <v>665</v>
      </c>
    </row>
    <row r="18" spans="1:30" ht="72" thickBot="1" x14ac:dyDescent="0.3">
      <c r="A18" s="164">
        <f t="shared" si="4"/>
        <v>13</v>
      </c>
      <c r="B18" s="165" t="s">
        <v>101</v>
      </c>
      <c r="C18" s="166" t="s">
        <v>49</v>
      </c>
      <c r="D18" s="166" t="s">
        <v>157</v>
      </c>
      <c r="E18" s="166" t="s">
        <v>104</v>
      </c>
      <c r="F18" s="166" t="s">
        <v>158</v>
      </c>
      <c r="G18" s="590" t="s">
        <v>166</v>
      </c>
      <c r="H18" s="144" t="s">
        <v>144</v>
      </c>
      <c r="I18" s="168">
        <v>0.1</v>
      </c>
      <c r="J18" s="168">
        <v>1</v>
      </c>
      <c r="K18" s="168">
        <v>1</v>
      </c>
      <c r="L18" s="168">
        <v>1</v>
      </c>
      <c r="M18" s="168">
        <v>1</v>
      </c>
      <c r="N18" s="169">
        <v>1</v>
      </c>
      <c r="O18" s="174" t="s">
        <v>161</v>
      </c>
      <c r="P18" s="168">
        <v>1</v>
      </c>
      <c r="Q18" s="168">
        <v>1</v>
      </c>
      <c r="R18" s="493">
        <v>1</v>
      </c>
      <c r="S18" s="56"/>
      <c r="T18" s="57" t="str">
        <f t="shared" si="0"/>
        <v>4</v>
      </c>
      <c r="U18" s="456">
        <f t="shared" si="2"/>
        <v>0.75</v>
      </c>
      <c r="V18" s="110">
        <f t="shared" si="1"/>
        <v>0.75</v>
      </c>
      <c r="W18" s="112">
        <f t="shared" si="3"/>
        <v>7.5000000000000011E-2</v>
      </c>
      <c r="X18" s="95"/>
      <c r="Y18" s="515" t="s">
        <v>167</v>
      </c>
      <c r="Z18" s="50" t="s">
        <v>208</v>
      </c>
      <c r="AA18" s="50" t="s">
        <v>208</v>
      </c>
      <c r="AB18" s="516" t="s">
        <v>168</v>
      </c>
      <c r="AC18" s="539" t="s">
        <v>109</v>
      </c>
      <c r="AD18" s="544" t="s">
        <v>665</v>
      </c>
    </row>
    <row r="19" spans="1:30" ht="170.25" customHeight="1" thickBot="1" x14ac:dyDescent="0.3">
      <c r="A19" s="164">
        <f t="shared" si="4"/>
        <v>14</v>
      </c>
      <c r="B19" s="165" t="s">
        <v>101</v>
      </c>
      <c r="C19" s="166" t="s">
        <v>49</v>
      </c>
      <c r="D19" s="166" t="s">
        <v>157</v>
      </c>
      <c r="E19" s="166" t="s">
        <v>104</v>
      </c>
      <c r="F19" s="166" t="s">
        <v>169</v>
      </c>
      <c r="G19" s="590" t="s">
        <v>730</v>
      </c>
      <c r="H19" s="144" t="s">
        <v>144</v>
      </c>
      <c r="I19" s="176">
        <v>0.1</v>
      </c>
      <c r="J19" s="168">
        <v>1</v>
      </c>
      <c r="K19" s="168">
        <v>1</v>
      </c>
      <c r="L19" s="168">
        <v>1</v>
      </c>
      <c r="M19" s="168">
        <v>1</v>
      </c>
      <c r="N19" s="169">
        <v>1</v>
      </c>
      <c r="O19" s="174" t="s">
        <v>161</v>
      </c>
      <c r="P19" s="175">
        <v>1</v>
      </c>
      <c r="Q19" s="175">
        <v>1</v>
      </c>
      <c r="R19" s="493">
        <v>1</v>
      </c>
      <c r="S19" s="56"/>
      <c r="T19" s="57" t="str">
        <f t="shared" si="0"/>
        <v>4</v>
      </c>
      <c r="U19" s="456">
        <f t="shared" si="2"/>
        <v>0.75</v>
      </c>
      <c r="V19" s="110">
        <f t="shared" si="1"/>
        <v>0.75</v>
      </c>
      <c r="W19" s="112">
        <f t="shared" si="3"/>
        <v>7.5000000000000011E-2</v>
      </c>
      <c r="X19" s="95"/>
      <c r="Y19" s="515" t="s">
        <v>170</v>
      </c>
      <c r="Z19" s="515" t="s">
        <v>171</v>
      </c>
      <c r="AA19" s="515" t="s">
        <v>172</v>
      </c>
      <c r="AB19" s="515" t="s">
        <v>173</v>
      </c>
      <c r="AC19" s="539" t="s">
        <v>109</v>
      </c>
      <c r="AD19" s="544" t="s">
        <v>665</v>
      </c>
    </row>
    <row r="20" spans="1:30" ht="151.5" customHeight="1" thickBot="1" x14ac:dyDescent="0.3">
      <c r="A20" s="164">
        <f t="shared" si="4"/>
        <v>15</v>
      </c>
      <c r="B20" s="165" t="s">
        <v>101</v>
      </c>
      <c r="C20" s="166" t="s">
        <v>49</v>
      </c>
      <c r="D20" s="166" t="s">
        <v>141</v>
      </c>
      <c r="E20" s="166" t="s">
        <v>104</v>
      </c>
      <c r="F20" s="166" t="s">
        <v>105</v>
      </c>
      <c r="G20" s="590" t="s">
        <v>174</v>
      </c>
      <c r="H20" s="144" t="s">
        <v>144</v>
      </c>
      <c r="I20" s="168">
        <v>0.1</v>
      </c>
      <c r="J20" s="168">
        <v>1</v>
      </c>
      <c r="K20" s="168">
        <v>1</v>
      </c>
      <c r="L20" s="168">
        <v>1</v>
      </c>
      <c r="M20" s="168">
        <v>1</v>
      </c>
      <c r="N20" s="169">
        <v>1</v>
      </c>
      <c r="O20" s="170" t="s">
        <v>161</v>
      </c>
      <c r="P20" s="175">
        <v>1</v>
      </c>
      <c r="Q20" s="175">
        <v>1</v>
      </c>
      <c r="R20" s="175">
        <v>1</v>
      </c>
      <c r="S20" s="56"/>
      <c r="T20" s="57" t="str">
        <f t="shared" si="0"/>
        <v>4</v>
      </c>
      <c r="U20" s="456">
        <f t="shared" si="2"/>
        <v>0.75</v>
      </c>
      <c r="V20" s="110">
        <f t="shared" si="1"/>
        <v>0.75</v>
      </c>
      <c r="W20" s="112">
        <f t="shared" si="3"/>
        <v>7.5000000000000011E-2</v>
      </c>
      <c r="X20" s="95"/>
      <c r="Y20" s="515" t="s">
        <v>175</v>
      </c>
      <c r="Z20" s="515" t="s">
        <v>690</v>
      </c>
      <c r="AA20" s="515" t="s">
        <v>691</v>
      </c>
      <c r="AB20" s="515" t="s">
        <v>176</v>
      </c>
      <c r="AC20" s="539" t="s">
        <v>109</v>
      </c>
      <c r="AD20" s="544" t="s">
        <v>665</v>
      </c>
    </row>
    <row r="21" spans="1:30" ht="129" thickBot="1" x14ac:dyDescent="0.3">
      <c r="A21" s="164">
        <f t="shared" si="4"/>
        <v>16</v>
      </c>
      <c r="B21" s="165" t="s">
        <v>101</v>
      </c>
      <c r="C21" s="166" t="s">
        <v>49</v>
      </c>
      <c r="D21" s="166" t="s">
        <v>141</v>
      </c>
      <c r="E21" s="166" t="s">
        <v>104</v>
      </c>
      <c r="F21" s="166" t="s">
        <v>142</v>
      </c>
      <c r="G21" s="590" t="s">
        <v>731</v>
      </c>
      <c r="H21" s="144" t="s">
        <v>144</v>
      </c>
      <c r="I21" s="168">
        <v>0.1</v>
      </c>
      <c r="J21" s="168">
        <v>1</v>
      </c>
      <c r="K21" s="168">
        <v>1</v>
      </c>
      <c r="L21" s="168">
        <v>1</v>
      </c>
      <c r="M21" s="168">
        <v>1</v>
      </c>
      <c r="N21" s="169">
        <v>1</v>
      </c>
      <c r="O21" s="170" t="s">
        <v>161</v>
      </c>
      <c r="P21" s="175">
        <v>1</v>
      </c>
      <c r="Q21" s="175">
        <v>1</v>
      </c>
      <c r="R21" s="493">
        <v>1</v>
      </c>
      <c r="S21" s="56"/>
      <c r="T21" s="57" t="str">
        <f t="shared" si="0"/>
        <v>4</v>
      </c>
      <c r="U21" s="456">
        <f t="shared" si="2"/>
        <v>0.75</v>
      </c>
      <c r="V21" s="110">
        <f t="shared" si="1"/>
        <v>0.75</v>
      </c>
      <c r="W21" s="112">
        <f t="shared" si="3"/>
        <v>7.5000000000000011E-2</v>
      </c>
      <c r="X21" s="96"/>
      <c r="Y21" s="515" t="s">
        <v>177</v>
      </c>
      <c r="Z21" s="50" t="s">
        <v>208</v>
      </c>
      <c r="AA21" s="50" t="s">
        <v>208</v>
      </c>
      <c r="AB21" s="515" t="s">
        <v>178</v>
      </c>
      <c r="AC21" s="539" t="s">
        <v>109</v>
      </c>
      <c r="AD21" s="544" t="s">
        <v>665</v>
      </c>
    </row>
    <row r="22" spans="1:30" ht="409.6" thickBot="1" x14ac:dyDescent="0.3">
      <c r="A22" s="164">
        <f t="shared" si="4"/>
        <v>17</v>
      </c>
      <c r="B22" s="165" t="s">
        <v>101</v>
      </c>
      <c r="C22" s="166" t="s">
        <v>49</v>
      </c>
      <c r="D22" s="166" t="s">
        <v>141</v>
      </c>
      <c r="E22" s="166" t="s">
        <v>104</v>
      </c>
      <c r="F22" s="166" t="s">
        <v>149</v>
      </c>
      <c r="G22" s="590" t="s">
        <v>179</v>
      </c>
      <c r="H22" s="144" t="s">
        <v>144</v>
      </c>
      <c r="I22" s="168">
        <v>0.1</v>
      </c>
      <c r="J22" s="168">
        <v>1</v>
      </c>
      <c r="K22" s="168">
        <v>1</v>
      </c>
      <c r="L22" s="168">
        <v>1</v>
      </c>
      <c r="M22" s="168">
        <v>1</v>
      </c>
      <c r="N22" s="169">
        <v>1</v>
      </c>
      <c r="O22" s="170" t="s">
        <v>161</v>
      </c>
      <c r="P22" s="175">
        <v>1</v>
      </c>
      <c r="Q22" s="175">
        <v>1</v>
      </c>
      <c r="R22" s="493">
        <v>1</v>
      </c>
      <c r="S22" s="56"/>
      <c r="T22" s="57" t="str">
        <f t="shared" si="0"/>
        <v>4</v>
      </c>
      <c r="U22" s="456">
        <f t="shared" si="2"/>
        <v>0.75</v>
      </c>
      <c r="V22" s="110">
        <f t="shared" si="1"/>
        <v>0.75</v>
      </c>
      <c r="W22" s="112">
        <f t="shared" si="3"/>
        <v>7.5000000000000011E-2</v>
      </c>
      <c r="X22" s="95"/>
      <c r="Y22" s="515" t="s">
        <v>180</v>
      </c>
      <c r="Z22" s="50" t="s">
        <v>208</v>
      </c>
      <c r="AA22" s="50" t="s">
        <v>208</v>
      </c>
      <c r="AB22" s="515" t="s">
        <v>181</v>
      </c>
      <c r="AC22" s="539" t="s">
        <v>109</v>
      </c>
      <c r="AD22" s="544" t="s">
        <v>665</v>
      </c>
    </row>
    <row r="23" spans="1:30" ht="186" thickBot="1" x14ac:dyDescent="0.3">
      <c r="A23" s="177">
        <f t="shared" si="4"/>
        <v>18</v>
      </c>
      <c r="B23" s="178" t="s">
        <v>101</v>
      </c>
      <c r="C23" s="179" t="s">
        <v>49</v>
      </c>
      <c r="D23" s="179" t="s">
        <v>141</v>
      </c>
      <c r="E23" s="179" t="s">
        <v>104</v>
      </c>
      <c r="F23" s="179" t="s">
        <v>142</v>
      </c>
      <c r="G23" s="591" t="s">
        <v>182</v>
      </c>
      <c r="H23" s="144" t="s">
        <v>144</v>
      </c>
      <c r="I23" s="180">
        <v>0.1</v>
      </c>
      <c r="J23" s="180">
        <v>1</v>
      </c>
      <c r="K23" s="180">
        <v>1</v>
      </c>
      <c r="L23" s="180">
        <v>1</v>
      </c>
      <c r="M23" s="180">
        <v>1</v>
      </c>
      <c r="N23" s="181">
        <v>1</v>
      </c>
      <c r="O23" s="182" t="s">
        <v>108</v>
      </c>
      <c r="P23" s="183">
        <v>1</v>
      </c>
      <c r="Q23" s="183">
        <v>1</v>
      </c>
      <c r="R23" s="501">
        <v>1</v>
      </c>
      <c r="S23" s="72"/>
      <c r="T23" s="57" t="str">
        <f t="shared" si="0"/>
        <v>4</v>
      </c>
      <c r="U23" s="458">
        <f t="shared" si="2"/>
        <v>0.75</v>
      </c>
      <c r="V23" s="136">
        <f t="shared" si="1"/>
        <v>0.75</v>
      </c>
      <c r="W23" s="128">
        <f t="shared" si="3"/>
        <v>7.5000000000000011E-2</v>
      </c>
      <c r="X23" s="95"/>
      <c r="Y23" s="515" t="s">
        <v>183</v>
      </c>
      <c r="Z23" s="50" t="s">
        <v>208</v>
      </c>
      <c r="AA23" s="50" t="s">
        <v>208</v>
      </c>
      <c r="AB23" s="515" t="s">
        <v>184</v>
      </c>
      <c r="AC23" s="539" t="s">
        <v>109</v>
      </c>
      <c r="AD23" s="540" t="s">
        <v>667</v>
      </c>
    </row>
    <row r="24" spans="1:30" ht="59.1" customHeight="1" x14ac:dyDescent="0.25">
      <c r="A24" s="184">
        <f t="shared" si="4"/>
        <v>19</v>
      </c>
      <c r="B24" s="185" t="s">
        <v>185</v>
      </c>
      <c r="C24" s="185" t="s">
        <v>53</v>
      </c>
      <c r="D24" s="185" t="s">
        <v>186</v>
      </c>
      <c r="E24" s="185" t="s">
        <v>104</v>
      </c>
      <c r="F24" s="185" t="s">
        <v>187</v>
      </c>
      <c r="G24" s="186" t="s">
        <v>188</v>
      </c>
      <c r="H24" s="144" t="s">
        <v>144</v>
      </c>
      <c r="I24" s="188">
        <v>0.25</v>
      </c>
      <c r="J24" s="188">
        <v>0.25</v>
      </c>
      <c r="K24" s="189">
        <v>0.25</v>
      </c>
      <c r="L24" s="188">
        <v>0.25</v>
      </c>
      <c r="M24" s="188">
        <v>0.25</v>
      </c>
      <c r="N24" s="190">
        <v>1</v>
      </c>
      <c r="O24" s="191" t="s">
        <v>122</v>
      </c>
      <c r="P24" s="192">
        <v>0.25</v>
      </c>
      <c r="Q24" s="192">
        <v>0.25</v>
      </c>
      <c r="R24" s="479">
        <v>0.25</v>
      </c>
      <c r="S24" s="60"/>
      <c r="T24" s="42" t="str">
        <f t="shared" si="0"/>
        <v>0</v>
      </c>
      <c r="U24" s="459">
        <f t="shared" si="2"/>
        <v>0.75</v>
      </c>
      <c r="V24" s="107">
        <f t="shared" si="1"/>
        <v>0.75</v>
      </c>
      <c r="W24" s="90">
        <f t="shared" si="3"/>
        <v>0.1875</v>
      </c>
      <c r="X24" s="97"/>
      <c r="Y24" s="541" t="s">
        <v>189</v>
      </c>
      <c r="Z24" s="517" t="s">
        <v>190</v>
      </c>
      <c r="AA24" s="517" t="s">
        <v>190</v>
      </c>
      <c r="AB24" s="541" t="s">
        <v>191</v>
      </c>
      <c r="AC24" s="539" t="s">
        <v>109</v>
      </c>
      <c r="AD24" s="544" t="s">
        <v>665</v>
      </c>
    </row>
    <row r="25" spans="1:30" ht="156.75" x14ac:dyDescent="0.25">
      <c r="A25" s="193">
        <f t="shared" si="4"/>
        <v>20</v>
      </c>
      <c r="B25" s="143" t="s">
        <v>185</v>
      </c>
      <c r="C25" s="143" t="s">
        <v>53</v>
      </c>
      <c r="D25" s="143" t="s">
        <v>186</v>
      </c>
      <c r="E25" s="143" t="s">
        <v>104</v>
      </c>
      <c r="F25" s="143" t="s">
        <v>187</v>
      </c>
      <c r="G25" s="194" t="s">
        <v>192</v>
      </c>
      <c r="H25" s="144" t="s">
        <v>200</v>
      </c>
      <c r="I25" s="195">
        <v>0.2</v>
      </c>
      <c r="J25" s="196">
        <v>2</v>
      </c>
      <c r="K25" s="197">
        <v>2</v>
      </c>
      <c r="L25" s="196">
        <v>2</v>
      </c>
      <c r="M25" s="196">
        <v>1</v>
      </c>
      <c r="N25" s="198">
        <v>7</v>
      </c>
      <c r="O25" s="142" t="s">
        <v>122</v>
      </c>
      <c r="P25" s="142">
        <v>2</v>
      </c>
      <c r="Q25" s="142">
        <v>2</v>
      </c>
      <c r="R25" s="480">
        <v>2</v>
      </c>
      <c r="S25" s="46"/>
      <c r="T25" s="49" t="str">
        <f t="shared" si="0"/>
        <v>0</v>
      </c>
      <c r="U25" s="294">
        <f>IF(O25="sumatoria",(P25+Q25+R25+S25),(P25+Q25+R25+S25)/T25)</f>
        <v>6</v>
      </c>
      <c r="V25" s="108">
        <f t="shared" si="1"/>
        <v>0.8571428571428571</v>
      </c>
      <c r="W25" s="91">
        <f t="shared" si="3"/>
        <v>0.17142857142857143</v>
      </c>
      <c r="X25" s="97"/>
      <c r="Y25" s="518" t="s">
        <v>194</v>
      </c>
      <c r="Z25" s="517" t="s">
        <v>190</v>
      </c>
      <c r="AA25" s="517" t="s">
        <v>190</v>
      </c>
      <c r="AB25" s="541" t="s">
        <v>195</v>
      </c>
      <c r="AC25" s="539" t="s">
        <v>109</v>
      </c>
      <c r="AD25" s="544" t="s">
        <v>665</v>
      </c>
    </row>
    <row r="26" spans="1:30" ht="228" x14ac:dyDescent="0.25">
      <c r="A26" s="193">
        <f t="shared" si="4"/>
        <v>21</v>
      </c>
      <c r="B26" s="143" t="s">
        <v>185</v>
      </c>
      <c r="C26" s="143" t="s">
        <v>53</v>
      </c>
      <c r="D26" s="143" t="s">
        <v>186</v>
      </c>
      <c r="E26" s="143" t="s">
        <v>104</v>
      </c>
      <c r="F26" s="143" t="s">
        <v>187</v>
      </c>
      <c r="G26" s="194" t="s">
        <v>196</v>
      </c>
      <c r="H26" s="144" t="s">
        <v>200</v>
      </c>
      <c r="I26" s="195">
        <v>0.2</v>
      </c>
      <c r="J26" s="196">
        <v>2</v>
      </c>
      <c r="K26" s="197">
        <v>2</v>
      </c>
      <c r="L26" s="196">
        <v>2</v>
      </c>
      <c r="M26" s="196">
        <v>2</v>
      </c>
      <c r="N26" s="198">
        <v>8</v>
      </c>
      <c r="O26" s="142" t="s">
        <v>122</v>
      </c>
      <c r="P26" s="142">
        <v>2</v>
      </c>
      <c r="Q26" s="142">
        <v>2</v>
      </c>
      <c r="R26" s="480">
        <v>2</v>
      </c>
      <c r="S26" s="46"/>
      <c r="T26" s="49" t="str">
        <f t="shared" si="0"/>
        <v>0</v>
      </c>
      <c r="U26" s="294">
        <f t="shared" si="2"/>
        <v>6</v>
      </c>
      <c r="V26" s="108">
        <f t="shared" si="1"/>
        <v>0.75</v>
      </c>
      <c r="W26" s="91">
        <f t="shared" si="3"/>
        <v>0.15000000000000002</v>
      </c>
      <c r="X26" s="97"/>
      <c r="Y26" s="518" t="s">
        <v>197</v>
      </c>
      <c r="Z26" s="517" t="s">
        <v>190</v>
      </c>
      <c r="AA26" s="517" t="s">
        <v>190</v>
      </c>
      <c r="AB26" s="541" t="s">
        <v>198</v>
      </c>
      <c r="AC26" s="539" t="s">
        <v>109</v>
      </c>
      <c r="AD26" s="544" t="s">
        <v>665</v>
      </c>
    </row>
    <row r="27" spans="1:30" ht="270.75" x14ac:dyDescent="0.25">
      <c r="A27" s="193">
        <f t="shared" si="4"/>
        <v>22</v>
      </c>
      <c r="B27" s="143" t="s">
        <v>185</v>
      </c>
      <c r="C27" s="143" t="s">
        <v>53</v>
      </c>
      <c r="D27" s="143" t="s">
        <v>186</v>
      </c>
      <c r="E27" s="143" t="s">
        <v>104</v>
      </c>
      <c r="F27" s="143" t="s">
        <v>187</v>
      </c>
      <c r="G27" s="194" t="s">
        <v>199</v>
      </c>
      <c r="H27" s="144" t="s">
        <v>200</v>
      </c>
      <c r="I27" s="195">
        <v>0.2</v>
      </c>
      <c r="J27" s="196">
        <v>1</v>
      </c>
      <c r="K27" s="197">
        <v>1</v>
      </c>
      <c r="L27" s="196">
        <v>1</v>
      </c>
      <c r="M27" s="196">
        <v>1</v>
      </c>
      <c r="N27" s="198">
        <v>4</v>
      </c>
      <c r="O27" s="142" t="s">
        <v>122</v>
      </c>
      <c r="P27" s="142">
        <v>1</v>
      </c>
      <c r="Q27" s="142">
        <v>1</v>
      </c>
      <c r="R27" s="480">
        <v>1</v>
      </c>
      <c r="S27" s="46"/>
      <c r="T27" s="49" t="str">
        <f t="shared" si="0"/>
        <v>0</v>
      </c>
      <c r="U27" s="294">
        <f t="shared" si="2"/>
        <v>3</v>
      </c>
      <c r="V27" s="108">
        <f t="shared" si="1"/>
        <v>0.75</v>
      </c>
      <c r="W27" s="91">
        <f t="shared" si="3"/>
        <v>0.15000000000000002</v>
      </c>
      <c r="X27" s="97"/>
      <c r="Y27" s="518" t="s">
        <v>201</v>
      </c>
      <c r="Z27" s="517" t="s">
        <v>190</v>
      </c>
      <c r="AA27" s="517" t="s">
        <v>190</v>
      </c>
      <c r="AB27" s="541" t="s">
        <v>202</v>
      </c>
      <c r="AC27" s="539" t="s">
        <v>109</v>
      </c>
      <c r="AD27" s="544" t="s">
        <v>665</v>
      </c>
    </row>
    <row r="28" spans="1:30" ht="186" thickBot="1" x14ac:dyDescent="0.3">
      <c r="A28" s="199">
        <f t="shared" si="4"/>
        <v>23</v>
      </c>
      <c r="B28" s="200" t="s">
        <v>185</v>
      </c>
      <c r="C28" s="200" t="s">
        <v>53</v>
      </c>
      <c r="D28" s="200" t="s">
        <v>186</v>
      </c>
      <c r="E28" s="200" t="s">
        <v>104</v>
      </c>
      <c r="F28" s="200" t="s">
        <v>187</v>
      </c>
      <c r="G28" s="201" t="s">
        <v>203</v>
      </c>
      <c r="H28" s="144" t="s">
        <v>144</v>
      </c>
      <c r="I28" s="203">
        <v>0.15</v>
      </c>
      <c r="J28" s="203">
        <v>0.25</v>
      </c>
      <c r="K28" s="204">
        <v>0.25</v>
      </c>
      <c r="L28" s="203">
        <v>0.25</v>
      </c>
      <c r="M28" s="203">
        <v>0.25</v>
      </c>
      <c r="N28" s="205">
        <v>1</v>
      </c>
      <c r="O28" s="206" t="s">
        <v>122</v>
      </c>
      <c r="P28" s="207">
        <v>0.25</v>
      </c>
      <c r="Q28" s="207">
        <v>0.245</v>
      </c>
      <c r="R28" s="481">
        <v>0.25</v>
      </c>
      <c r="S28" s="61"/>
      <c r="T28" s="52" t="str">
        <f t="shared" si="0"/>
        <v>0</v>
      </c>
      <c r="U28" s="460">
        <f t="shared" si="2"/>
        <v>0.745</v>
      </c>
      <c r="V28" s="109">
        <f t="shared" si="1"/>
        <v>0.745</v>
      </c>
      <c r="W28" s="93">
        <f t="shared" si="3"/>
        <v>0.11175</v>
      </c>
      <c r="X28" s="97"/>
      <c r="Y28" s="519" t="s">
        <v>205</v>
      </c>
      <c r="Z28" s="517" t="s">
        <v>208</v>
      </c>
      <c r="AA28" s="517" t="s">
        <v>208</v>
      </c>
      <c r="AB28" s="542" t="s">
        <v>204</v>
      </c>
      <c r="AC28" s="539" t="s">
        <v>109</v>
      </c>
      <c r="AD28" s="544" t="s">
        <v>665</v>
      </c>
    </row>
    <row r="29" spans="1:30" ht="100.5" customHeight="1" x14ac:dyDescent="0.25">
      <c r="A29" s="208">
        <f t="shared" si="4"/>
        <v>24</v>
      </c>
      <c r="B29" s="209" t="s">
        <v>185</v>
      </c>
      <c r="C29" s="209" t="s">
        <v>55</v>
      </c>
      <c r="D29" s="209" t="s">
        <v>206</v>
      </c>
      <c r="E29" s="209" t="s">
        <v>104</v>
      </c>
      <c r="F29" s="209" t="s">
        <v>105</v>
      </c>
      <c r="G29" s="210" t="s">
        <v>606</v>
      </c>
      <c r="H29" s="144" t="s">
        <v>200</v>
      </c>
      <c r="I29" s="212">
        <v>0.3</v>
      </c>
      <c r="J29" s="213">
        <v>0</v>
      </c>
      <c r="K29" s="214">
        <v>1</v>
      </c>
      <c r="L29" s="214">
        <v>1</v>
      </c>
      <c r="M29" s="214">
        <v>1</v>
      </c>
      <c r="N29" s="214">
        <v>3</v>
      </c>
      <c r="O29" s="215" t="s">
        <v>122</v>
      </c>
      <c r="P29" s="215">
        <v>0</v>
      </c>
      <c r="Q29" s="215">
        <v>1</v>
      </c>
      <c r="R29" s="509">
        <v>1</v>
      </c>
      <c r="S29" s="132"/>
      <c r="T29" s="140" t="str">
        <f t="shared" si="0"/>
        <v>0</v>
      </c>
      <c r="U29" s="461">
        <f>IF(O29="sumatoria",(P29+Q29+R29+S29),(P29+Q29+R29+S29)/T29)</f>
        <v>2</v>
      </c>
      <c r="V29" s="134">
        <f t="shared" si="1"/>
        <v>0.66666666666666663</v>
      </c>
      <c r="W29" s="135">
        <f t="shared" si="3"/>
        <v>0.19999999999999998</v>
      </c>
      <c r="X29" s="97"/>
      <c r="Y29" s="508" t="s">
        <v>641</v>
      </c>
      <c r="Z29" s="543" t="s">
        <v>190</v>
      </c>
      <c r="AA29" s="543" t="s">
        <v>642</v>
      </c>
      <c r="AB29" s="520" t="s">
        <v>643</v>
      </c>
      <c r="AC29" s="539" t="s">
        <v>209</v>
      </c>
      <c r="AD29" s="544" t="s">
        <v>665</v>
      </c>
    </row>
    <row r="30" spans="1:30" ht="100.5" customHeight="1" x14ac:dyDescent="0.25">
      <c r="A30" s="216">
        <f t="shared" si="4"/>
        <v>25</v>
      </c>
      <c r="B30" s="217" t="s">
        <v>185</v>
      </c>
      <c r="C30" s="217" t="s">
        <v>55</v>
      </c>
      <c r="D30" s="217" t="s">
        <v>206</v>
      </c>
      <c r="E30" s="217" t="s">
        <v>104</v>
      </c>
      <c r="F30" s="217" t="s">
        <v>149</v>
      </c>
      <c r="G30" s="251" t="s">
        <v>210</v>
      </c>
      <c r="H30" s="144" t="s">
        <v>144</v>
      </c>
      <c r="I30" s="218">
        <v>0.5</v>
      </c>
      <c r="J30" s="219">
        <v>1</v>
      </c>
      <c r="K30" s="219">
        <v>1</v>
      </c>
      <c r="L30" s="219">
        <v>1</v>
      </c>
      <c r="M30" s="219">
        <v>1</v>
      </c>
      <c r="N30" s="219">
        <v>1</v>
      </c>
      <c r="O30" s="220" t="s">
        <v>161</v>
      </c>
      <c r="P30" s="221">
        <v>1</v>
      </c>
      <c r="Q30" s="221">
        <v>1</v>
      </c>
      <c r="R30" s="510">
        <v>1</v>
      </c>
      <c r="S30" s="56"/>
      <c r="T30" s="71" t="str">
        <f t="shared" si="0"/>
        <v>4</v>
      </c>
      <c r="U30" s="456">
        <f t="shared" si="2"/>
        <v>0.75</v>
      </c>
      <c r="V30" s="126">
        <f t="shared" si="1"/>
        <v>0.75</v>
      </c>
      <c r="W30" s="112">
        <f t="shared" si="3"/>
        <v>0.375</v>
      </c>
      <c r="X30" s="67"/>
      <c r="Y30" s="508" t="s">
        <v>644</v>
      </c>
      <c r="Z30" s="543" t="s">
        <v>190</v>
      </c>
      <c r="AA30" s="543" t="s">
        <v>190</v>
      </c>
      <c r="AB30" s="520" t="s">
        <v>645</v>
      </c>
      <c r="AC30" s="539" t="s">
        <v>209</v>
      </c>
      <c r="AD30" s="544" t="s">
        <v>678</v>
      </c>
    </row>
    <row r="31" spans="1:30" ht="100.5" customHeight="1" thickBot="1" x14ac:dyDescent="0.3">
      <c r="A31" s="222">
        <f t="shared" si="4"/>
        <v>26</v>
      </c>
      <c r="B31" s="223" t="s">
        <v>185</v>
      </c>
      <c r="C31" s="223" t="s">
        <v>55</v>
      </c>
      <c r="D31" s="223" t="s">
        <v>206</v>
      </c>
      <c r="E31" s="223" t="s">
        <v>104</v>
      </c>
      <c r="F31" s="223" t="s">
        <v>105</v>
      </c>
      <c r="G31" s="592" t="s">
        <v>211</v>
      </c>
      <c r="H31" s="144" t="s">
        <v>144</v>
      </c>
      <c r="I31" s="225">
        <v>0.2</v>
      </c>
      <c r="J31" s="226">
        <v>0</v>
      </c>
      <c r="K31" s="226">
        <v>0.5</v>
      </c>
      <c r="L31" s="226">
        <v>0</v>
      </c>
      <c r="M31" s="226">
        <v>0.5</v>
      </c>
      <c r="N31" s="226">
        <v>1</v>
      </c>
      <c r="O31" s="227" t="s">
        <v>122</v>
      </c>
      <c r="P31" s="228">
        <v>0</v>
      </c>
      <c r="Q31" s="228">
        <v>0.5</v>
      </c>
      <c r="R31" s="511">
        <v>0</v>
      </c>
      <c r="S31" s="58"/>
      <c r="T31" s="59" t="str">
        <f t="shared" si="0"/>
        <v>0</v>
      </c>
      <c r="U31" s="462">
        <f t="shared" si="2"/>
        <v>0.5</v>
      </c>
      <c r="V31" s="139">
        <f t="shared" si="1"/>
        <v>0.5</v>
      </c>
      <c r="W31" s="113">
        <f t="shared" si="3"/>
        <v>0.1</v>
      </c>
      <c r="X31" s="97"/>
      <c r="Y31" s="508" t="s">
        <v>646</v>
      </c>
      <c r="Z31" s="543" t="s">
        <v>190</v>
      </c>
      <c r="AA31" s="543" t="s">
        <v>190</v>
      </c>
      <c r="AB31" s="543" t="s">
        <v>190</v>
      </c>
      <c r="AC31" s="539" t="s">
        <v>209</v>
      </c>
      <c r="AD31" s="544" t="s">
        <v>666</v>
      </c>
    </row>
    <row r="32" spans="1:30" ht="244.5" customHeight="1" x14ac:dyDescent="0.25">
      <c r="A32" s="229">
        <f t="shared" si="4"/>
        <v>27</v>
      </c>
      <c r="B32" s="230" t="s">
        <v>185</v>
      </c>
      <c r="C32" s="185" t="s">
        <v>212</v>
      </c>
      <c r="D32" s="185" t="s">
        <v>213</v>
      </c>
      <c r="E32" s="185" t="s">
        <v>104</v>
      </c>
      <c r="F32" s="185" t="s">
        <v>158</v>
      </c>
      <c r="G32" s="186" t="s">
        <v>214</v>
      </c>
      <c r="H32" s="144" t="s">
        <v>144</v>
      </c>
      <c r="I32" s="190">
        <v>0.3</v>
      </c>
      <c r="J32" s="231">
        <v>0.2</v>
      </c>
      <c r="K32" s="190">
        <v>0.3</v>
      </c>
      <c r="L32" s="190">
        <v>0.2</v>
      </c>
      <c r="M32" s="190">
        <v>0.3</v>
      </c>
      <c r="N32" s="232">
        <v>1</v>
      </c>
      <c r="O32" s="191" t="s">
        <v>122</v>
      </c>
      <c r="P32" s="192">
        <v>0.25</v>
      </c>
      <c r="Q32" s="188">
        <v>0.16</v>
      </c>
      <c r="R32" s="482">
        <v>0.54</v>
      </c>
      <c r="S32" s="41"/>
      <c r="T32" s="42" t="str">
        <f t="shared" si="0"/>
        <v>0</v>
      </c>
      <c r="U32" s="459">
        <f t="shared" si="2"/>
        <v>0.95000000000000007</v>
      </c>
      <c r="V32" s="107">
        <f t="shared" si="1"/>
        <v>0.95000000000000007</v>
      </c>
      <c r="W32" s="90">
        <f t="shared" si="3"/>
        <v>0.28500000000000003</v>
      </c>
      <c r="X32" s="98"/>
      <c r="Y32" s="515" t="s">
        <v>215</v>
      </c>
      <c r="Z32" s="515" t="s">
        <v>216</v>
      </c>
      <c r="AA32" s="515" t="s">
        <v>217</v>
      </c>
      <c r="AB32" s="515" t="s">
        <v>218</v>
      </c>
      <c r="AC32" s="539" t="s">
        <v>109</v>
      </c>
      <c r="AD32" s="544" t="s">
        <v>665</v>
      </c>
    </row>
    <row r="33" spans="1:30" ht="244.5" customHeight="1" x14ac:dyDescent="0.25">
      <c r="A33" s="233">
        <f t="shared" si="4"/>
        <v>28</v>
      </c>
      <c r="B33" s="234" t="s">
        <v>185</v>
      </c>
      <c r="C33" s="143" t="s">
        <v>212</v>
      </c>
      <c r="D33" s="143" t="s">
        <v>213</v>
      </c>
      <c r="E33" s="143" t="s">
        <v>104</v>
      </c>
      <c r="F33" s="143" t="s">
        <v>158</v>
      </c>
      <c r="G33" s="235" t="s">
        <v>219</v>
      </c>
      <c r="H33" s="144" t="s">
        <v>144</v>
      </c>
      <c r="I33" s="236">
        <v>0.35</v>
      </c>
      <c r="J33" s="237">
        <v>0.2</v>
      </c>
      <c r="K33" s="236">
        <v>0.3</v>
      </c>
      <c r="L33" s="236">
        <v>0.2</v>
      </c>
      <c r="M33" s="236">
        <v>0.3</v>
      </c>
      <c r="N33" s="238">
        <v>1</v>
      </c>
      <c r="O33" s="142" t="s">
        <v>122</v>
      </c>
      <c r="P33" s="155">
        <v>0.3</v>
      </c>
      <c r="Q33" s="155">
        <v>0.3</v>
      </c>
      <c r="R33" s="483">
        <v>0.38</v>
      </c>
      <c r="S33" s="46"/>
      <c r="T33" s="49" t="str">
        <f t="shared" si="0"/>
        <v>0</v>
      </c>
      <c r="U33" s="148">
        <f t="shared" si="2"/>
        <v>0.98</v>
      </c>
      <c r="V33" s="108">
        <f t="shared" si="1"/>
        <v>0.98</v>
      </c>
      <c r="W33" s="91">
        <f t="shared" si="3"/>
        <v>0.34299999999999997</v>
      </c>
      <c r="X33" s="99"/>
      <c r="Y33" s="515" t="s">
        <v>220</v>
      </c>
      <c r="Z33" s="516" t="s">
        <v>221</v>
      </c>
      <c r="AA33" s="516" t="s">
        <v>221</v>
      </c>
      <c r="AB33" s="50" t="s">
        <v>208</v>
      </c>
      <c r="AC33" s="539" t="s">
        <v>109</v>
      </c>
      <c r="AD33" s="544" t="s">
        <v>665</v>
      </c>
    </row>
    <row r="34" spans="1:30" ht="244.5" customHeight="1" thickBot="1" x14ac:dyDescent="0.3">
      <c r="A34" s="239">
        <f t="shared" si="4"/>
        <v>29</v>
      </c>
      <c r="B34" s="240" t="s">
        <v>185</v>
      </c>
      <c r="C34" s="200" t="s">
        <v>212</v>
      </c>
      <c r="D34" s="200" t="s">
        <v>213</v>
      </c>
      <c r="E34" s="200" t="s">
        <v>104</v>
      </c>
      <c r="F34" s="200" t="s">
        <v>158</v>
      </c>
      <c r="G34" s="241" t="s">
        <v>222</v>
      </c>
      <c r="H34" s="144" t="s">
        <v>144</v>
      </c>
      <c r="I34" s="242">
        <v>0.35</v>
      </c>
      <c r="J34" s="243">
        <v>0.2</v>
      </c>
      <c r="K34" s="242">
        <v>0.3</v>
      </c>
      <c r="L34" s="242">
        <v>0.2</v>
      </c>
      <c r="M34" s="242">
        <v>0.3</v>
      </c>
      <c r="N34" s="205">
        <v>1</v>
      </c>
      <c r="O34" s="206" t="s">
        <v>122</v>
      </c>
      <c r="P34" s="244">
        <v>0.3</v>
      </c>
      <c r="Q34" s="244">
        <v>0.3</v>
      </c>
      <c r="R34" s="495">
        <v>0.4</v>
      </c>
      <c r="S34" s="61"/>
      <c r="T34" s="52" t="str">
        <f t="shared" si="0"/>
        <v>0</v>
      </c>
      <c r="U34" s="460">
        <f t="shared" si="2"/>
        <v>1</v>
      </c>
      <c r="V34" s="109">
        <f t="shared" si="1"/>
        <v>1</v>
      </c>
      <c r="W34" s="93">
        <f t="shared" si="3"/>
        <v>0.35</v>
      </c>
      <c r="X34" s="99"/>
      <c r="Y34" s="515" t="s">
        <v>223</v>
      </c>
      <c r="Z34" s="50" t="s">
        <v>208</v>
      </c>
      <c r="AA34" s="50" t="s">
        <v>208</v>
      </c>
      <c r="AB34" s="50" t="s">
        <v>208</v>
      </c>
      <c r="AC34" s="539" t="s">
        <v>109</v>
      </c>
      <c r="AD34" s="544" t="s">
        <v>665</v>
      </c>
    </row>
    <row r="35" spans="1:30" ht="213.95" customHeight="1" x14ac:dyDescent="0.25">
      <c r="A35" s="157">
        <f t="shared" si="4"/>
        <v>30</v>
      </c>
      <c r="B35" s="245" t="s">
        <v>185</v>
      </c>
      <c r="C35" s="209" t="s">
        <v>224</v>
      </c>
      <c r="D35" s="209" t="s">
        <v>225</v>
      </c>
      <c r="E35" s="209" t="s">
        <v>226</v>
      </c>
      <c r="F35" s="209" t="s">
        <v>227</v>
      </c>
      <c r="G35" s="246" t="s">
        <v>228</v>
      </c>
      <c r="H35" s="144" t="s">
        <v>144</v>
      </c>
      <c r="I35" s="212">
        <v>0.25</v>
      </c>
      <c r="J35" s="212">
        <v>0.5</v>
      </c>
      <c r="K35" s="247">
        <v>0.2</v>
      </c>
      <c r="L35" s="247">
        <v>0.2</v>
      </c>
      <c r="M35" s="247">
        <v>0.1</v>
      </c>
      <c r="N35" s="248">
        <v>0.99999999999999989</v>
      </c>
      <c r="O35" s="215" t="s">
        <v>122</v>
      </c>
      <c r="P35" s="249">
        <v>0.5</v>
      </c>
      <c r="Q35" s="249">
        <v>0.2</v>
      </c>
      <c r="R35" s="489">
        <v>0.1</v>
      </c>
      <c r="S35" s="132"/>
      <c r="T35" s="140" t="str">
        <f t="shared" si="0"/>
        <v>0</v>
      </c>
      <c r="U35" s="455">
        <f t="shared" si="2"/>
        <v>0.79999999999999993</v>
      </c>
      <c r="V35" s="141">
        <f t="shared" si="1"/>
        <v>0.8</v>
      </c>
      <c r="W35" s="120">
        <f t="shared" si="3"/>
        <v>0.2</v>
      </c>
      <c r="X35" s="97"/>
      <c r="Y35" s="515" t="s">
        <v>230</v>
      </c>
      <c r="Z35" s="50" t="s">
        <v>208</v>
      </c>
      <c r="AA35" s="50" t="s">
        <v>208</v>
      </c>
      <c r="AB35" s="515" t="s">
        <v>231</v>
      </c>
      <c r="AC35" s="539" t="s">
        <v>109</v>
      </c>
      <c r="AD35" s="544" t="s">
        <v>667</v>
      </c>
    </row>
    <row r="36" spans="1:30" ht="256.5" x14ac:dyDescent="0.25">
      <c r="A36" s="164">
        <f t="shared" si="4"/>
        <v>31</v>
      </c>
      <c r="B36" s="250" t="s">
        <v>185</v>
      </c>
      <c r="C36" s="217" t="s">
        <v>224</v>
      </c>
      <c r="D36" s="217" t="s">
        <v>225</v>
      </c>
      <c r="E36" s="217" t="s">
        <v>226</v>
      </c>
      <c r="F36" s="217" t="s">
        <v>227</v>
      </c>
      <c r="G36" s="251" t="s">
        <v>232</v>
      </c>
      <c r="H36" s="144" t="s">
        <v>144</v>
      </c>
      <c r="I36" s="218">
        <v>0.25</v>
      </c>
      <c r="J36" s="252">
        <v>0.3</v>
      </c>
      <c r="K36" s="219">
        <v>0.2</v>
      </c>
      <c r="L36" s="219">
        <v>0.25</v>
      </c>
      <c r="M36" s="219">
        <v>0.25</v>
      </c>
      <c r="N36" s="253">
        <v>1</v>
      </c>
      <c r="O36" s="220" t="s">
        <v>122</v>
      </c>
      <c r="P36" s="221">
        <v>0.3</v>
      </c>
      <c r="Q36" s="221">
        <v>0.2</v>
      </c>
      <c r="R36" s="478">
        <v>0.25</v>
      </c>
      <c r="S36" s="56"/>
      <c r="T36" s="71" t="str">
        <f t="shared" si="0"/>
        <v>0</v>
      </c>
      <c r="U36" s="456">
        <f t="shared" si="2"/>
        <v>0.75</v>
      </c>
      <c r="V36" s="121">
        <f t="shared" si="1"/>
        <v>0.75</v>
      </c>
      <c r="W36" s="122">
        <f t="shared" si="3"/>
        <v>0.1875</v>
      </c>
      <c r="X36" s="97"/>
      <c r="Y36" s="515" t="s">
        <v>234</v>
      </c>
      <c r="Z36" s="50" t="s">
        <v>208</v>
      </c>
      <c r="AA36" s="50" t="s">
        <v>208</v>
      </c>
      <c r="AB36" s="515" t="s">
        <v>235</v>
      </c>
      <c r="AC36" s="539" t="s">
        <v>109</v>
      </c>
      <c r="AD36" s="544" t="s">
        <v>667</v>
      </c>
    </row>
    <row r="37" spans="1:30" ht="200.1" customHeight="1" x14ac:dyDescent="0.25">
      <c r="A37" s="164">
        <f t="shared" si="4"/>
        <v>32</v>
      </c>
      <c r="B37" s="250" t="s">
        <v>185</v>
      </c>
      <c r="C37" s="217" t="s">
        <v>224</v>
      </c>
      <c r="D37" s="217" t="s">
        <v>225</v>
      </c>
      <c r="E37" s="217" t="s">
        <v>226</v>
      </c>
      <c r="F37" s="217" t="s">
        <v>236</v>
      </c>
      <c r="G37" s="251" t="s">
        <v>237</v>
      </c>
      <c r="H37" s="144" t="s">
        <v>144</v>
      </c>
      <c r="I37" s="218">
        <v>0.1</v>
      </c>
      <c r="J37" s="252">
        <v>0.1</v>
      </c>
      <c r="K37" s="219">
        <v>0.4</v>
      </c>
      <c r="L37" s="219">
        <v>0.25</v>
      </c>
      <c r="M37" s="219">
        <v>0.25</v>
      </c>
      <c r="N37" s="253">
        <v>1</v>
      </c>
      <c r="O37" s="220" t="s">
        <v>122</v>
      </c>
      <c r="P37" s="221">
        <v>0.1</v>
      </c>
      <c r="Q37" s="221">
        <v>0.4</v>
      </c>
      <c r="R37" s="478">
        <v>0.25</v>
      </c>
      <c r="S37" s="56"/>
      <c r="T37" s="71" t="str">
        <f t="shared" si="0"/>
        <v>0</v>
      </c>
      <c r="U37" s="456">
        <f t="shared" si="2"/>
        <v>0.75</v>
      </c>
      <c r="V37" s="121">
        <f t="shared" si="1"/>
        <v>0.75</v>
      </c>
      <c r="W37" s="122">
        <f t="shared" si="3"/>
        <v>7.5000000000000011E-2</v>
      </c>
      <c r="X37" s="97"/>
      <c r="Y37" s="515" t="s">
        <v>238</v>
      </c>
      <c r="Z37" s="50" t="s">
        <v>208</v>
      </c>
      <c r="AA37" s="50" t="s">
        <v>208</v>
      </c>
      <c r="AB37" s="515" t="s">
        <v>239</v>
      </c>
      <c r="AC37" s="539" t="s">
        <v>109</v>
      </c>
      <c r="AD37" s="544" t="s">
        <v>667</v>
      </c>
    </row>
    <row r="38" spans="1:30" ht="128.25" x14ac:dyDescent="0.25">
      <c r="A38" s="164">
        <f t="shared" si="4"/>
        <v>33</v>
      </c>
      <c r="B38" s="250" t="s">
        <v>185</v>
      </c>
      <c r="C38" s="217" t="s">
        <v>224</v>
      </c>
      <c r="D38" s="217" t="s">
        <v>225</v>
      </c>
      <c r="E38" s="217" t="s">
        <v>226</v>
      </c>
      <c r="F38" s="217" t="s">
        <v>105</v>
      </c>
      <c r="G38" s="251" t="s">
        <v>732</v>
      </c>
      <c r="H38" s="144" t="s">
        <v>144</v>
      </c>
      <c r="I38" s="218">
        <v>0.15</v>
      </c>
      <c r="J38" s="252">
        <v>0.25</v>
      </c>
      <c r="K38" s="219">
        <v>0.25</v>
      </c>
      <c r="L38" s="219">
        <v>0.25</v>
      </c>
      <c r="M38" s="219">
        <v>0.25</v>
      </c>
      <c r="N38" s="253">
        <v>1</v>
      </c>
      <c r="O38" s="220" t="s">
        <v>122</v>
      </c>
      <c r="P38" s="221">
        <v>0.25</v>
      </c>
      <c r="Q38" s="221">
        <v>0.23</v>
      </c>
      <c r="R38" s="478">
        <v>0.25</v>
      </c>
      <c r="S38" s="56"/>
      <c r="T38" s="71" t="str">
        <f t="shared" si="0"/>
        <v>0</v>
      </c>
      <c r="U38" s="456">
        <f t="shared" si="2"/>
        <v>0.73</v>
      </c>
      <c r="V38" s="121">
        <f t="shared" ref="V38:V65" si="5">(U38/N38)</f>
        <v>0.73</v>
      </c>
      <c r="W38" s="122">
        <f t="shared" ref="W38:W65" si="6">V38*I38</f>
        <v>0.1095</v>
      </c>
      <c r="X38" s="97"/>
      <c r="Y38" s="515" t="s">
        <v>241</v>
      </c>
      <c r="Z38" s="50" t="s">
        <v>208</v>
      </c>
      <c r="AA38" s="50" t="s">
        <v>208</v>
      </c>
      <c r="AB38" s="515" t="s">
        <v>242</v>
      </c>
      <c r="AC38" s="539" t="s">
        <v>109</v>
      </c>
      <c r="AD38" s="544" t="s">
        <v>667</v>
      </c>
    </row>
    <row r="39" spans="1:30" ht="51" customHeight="1" thickBot="1" x14ac:dyDescent="0.3">
      <c r="A39" s="177">
        <f t="shared" si="4"/>
        <v>34</v>
      </c>
      <c r="B39" s="254" t="s">
        <v>185</v>
      </c>
      <c r="C39" s="255" t="s">
        <v>224</v>
      </c>
      <c r="D39" s="255" t="s">
        <v>225</v>
      </c>
      <c r="E39" s="255" t="s">
        <v>226</v>
      </c>
      <c r="F39" s="255" t="s">
        <v>153</v>
      </c>
      <c r="G39" s="256" t="s">
        <v>733</v>
      </c>
      <c r="H39" s="144" t="s">
        <v>144</v>
      </c>
      <c r="I39" s="257">
        <v>0.25</v>
      </c>
      <c r="J39" s="258">
        <v>0.94</v>
      </c>
      <c r="K39" s="259">
        <v>0.06</v>
      </c>
      <c r="L39" s="259">
        <v>0</v>
      </c>
      <c r="M39" s="259">
        <v>0</v>
      </c>
      <c r="N39" s="260">
        <v>1</v>
      </c>
      <c r="O39" s="261" t="s">
        <v>122</v>
      </c>
      <c r="P39" s="262">
        <v>0.94630000000000003</v>
      </c>
      <c r="Q39" s="262">
        <v>4.3700000000000003E-2</v>
      </c>
      <c r="R39" s="498">
        <v>6.0000000000000001E-3</v>
      </c>
      <c r="S39" s="72"/>
      <c r="T39" s="57" t="str">
        <f t="shared" si="0"/>
        <v>0</v>
      </c>
      <c r="U39" s="458">
        <f t="shared" si="2"/>
        <v>0.996</v>
      </c>
      <c r="V39" s="123">
        <f t="shared" si="5"/>
        <v>0.996</v>
      </c>
      <c r="W39" s="124">
        <f t="shared" si="6"/>
        <v>0.249</v>
      </c>
      <c r="X39" s="98"/>
      <c r="Y39" s="515" t="s">
        <v>243</v>
      </c>
      <c r="Z39" s="50" t="s">
        <v>208</v>
      </c>
      <c r="AA39" s="50" t="s">
        <v>208</v>
      </c>
      <c r="AB39" s="515" t="s">
        <v>244</v>
      </c>
      <c r="AC39" s="539" t="s">
        <v>109</v>
      </c>
      <c r="AD39" s="544" t="s">
        <v>665</v>
      </c>
    </row>
    <row r="40" spans="1:30" ht="99" customHeight="1" x14ac:dyDescent="0.25">
      <c r="A40" s="184">
        <f t="shared" si="4"/>
        <v>35</v>
      </c>
      <c r="B40" s="185" t="s">
        <v>245</v>
      </c>
      <c r="C40" s="185" t="s">
        <v>245</v>
      </c>
      <c r="D40" s="185" t="s">
        <v>246</v>
      </c>
      <c r="E40" s="185" t="s">
        <v>226</v>
      </c>
      <c r="F40" s="185" t="s">
        <v>153</v>
      </c>
      <c r="G40" s="593" t="s">
        <v>247</v>
      </c>
      <c r="H40" s="144" t="s">
        <v>200</v>
      </c>
      <c r="I40" s="188">
        <v>0.5</v>
      </c>
      <c r="J40" s="263">
        <v>3</v>
      </c>
      <c r="K40" s="264">
        <v>3</v>
      </c>
      <c r="L40" s="264">
        <v>3</v>
      </c>
      <c r="M40" s="264">
        <v>3</v>
      </c>
      <c r="N40" s="265">
        <f>SUM(J40:M40)</f>
        <v>12</v>
      </c>
      <c r="O40" s="191" t="s">
        <v>122</v>
      </c>
      <c r="P40" s="191">
        <v>3</v>
      </c>
      <c r="Q40" s="191">
        <v>3</v>
      </c>
      <c r="R40" s="41">
        <v>3</v>
      </c>
      <c r="S40" s="41"/>
      <c r="T40" s="42" t="str">
        <f t="shared" si="0"/>
        <v>0</v>
      </c>
      <c r="U40" s="463">
        <f>IF(O40="sumatoria",(P40+Q40+R40+S40),(P40+Q40+R40+S40)/T40)</f>
        <v>9</v>
      </c>
      <c r="V40" s="107">
        <f t="shared" si="5"/>
        <v>0.75</v>
      </c>
      <c r="W40" s="90">
        <f t="shared" si="6"/>
        <v>0.375</v>
      </c>
      <c r="X40" s="97"/>
      <c r="Y40" s="100" t="s">
        <v>686</v>
      </c>
      <c r="Z40" s="80" t="s">
        <v>687</v>
      </c>
      <c r="AA40" s="80" t="s">
        <v>688</v>
      </c>
      <c r="AB40" s="101" t="s">
        <v>248</v>
      </c>
      <c r="AC40" s="539" t="s">
        <v>209</v>
      </c>
      <c r="AD40" s="544" t="s">
        <v>665</v>
      </c>
    </row>
    <row r="41" spans="1:30" ht="86.25" thickBot="1" x14ac:dyDescent="0.3">
      <c r="A41" s="199">
        <f t="shared" si="4"/>
        <v>36</v>
      </c>
      <c r="B41" s="200" t="s">
        <v>245</v>
      </c>
      <c r="C41" s="200" t="s">
        <v>245</v>
      </c>
      <c r="D41" s="200" t="s">
        <v>246</v>
      </c>
      <c r="E41" s="200" t="s">
        <v>249</v>
      </c>
      <c r="F41" s="200" t="s">
        <v>208</v>
      </c>
      <c r="G41" s="594" t="s">
        <v>250</v>
      </c>
      <c r="H41" s="144" t="s">
        <v>144</v>
      </c>
      <c r="I41" s="203">
        <v>0.5</v>
      </c>
      <c r="J41" s="242">
        <v>0</v>
      </c>
      <c r="K41" s="242">
        <v>0.5</v>
      </c>
      <c r="L41" s="242">
        <v>0</v>
      </c>
      <c r="M41" s="242">
        <v>0.5</v>
      </c>
      <c r="N41" s="242">
        <v>1</v>
      </c>
      <c r="O41" s="206" t="s">
        <v>122</v>
      </c>
      <c r="P41" s="266">
        <v>0</v>
      </c>
      <c r="Q41" s="266">
        <v>0.5</v>
      </c>
      <c r="R41" s="266">
        <v>0</v>
      </c>
      <c r="S41" s="61"/>
      <c r="T41" s="52" t="str">
        <f t="shared" si="0"/>
        <v>0</v>
      </c>
      <c r="U41" s="460">
        <f t="shared" si="2"/>
        <v>0.5</v>
      </c>
      <c r="V41" s="109">
        <f t="shared" si="5"/>
        <v>0.5</v>
      </c>
      <c r="W41" s="93">
        <f t="shared" si="6"/>
        <v>0.25</v>
      </c>
      <c r="X41" s="97"/>
      <c r="Y41" s="516" t="s">
        <v>745</v>
      </c>
      <c r="Z41" s="50" t="s">
        <v>208</v>
      </c>
      <c r="AA41" s="50" t="s">
        <v>208</v>
      </c>
      <c r="AB41" s="50" t="s">
        <v>208</v>
      </c>
      <c r="AC41" s="539" t="s">
        <v>209</v>
      </c>
      <c r="AD41" s="539" t="s">
        <v>664</v>
      </c>
    </row>
    <row r="42" spans="1:30" ht="370.5" x14ac:dyDescent="0.25">
      <c r="A42" s="157">
        <f t="shared" si="4"/>
        <v>37</v>
      </c>
      <c r="B42" s="245" t="s">
        <v>245</v>
      </c>
      <c r="C42" s="209" t="s">
        <v>251</v>
      </c>
      <c r="D42" s="209" t="s">
        <v>246</v>
      </c>
      <c r="E42" s="209" t="s">
        <v>249</v>
      </c>
      <c r="F42" s="209" t="s">
        <v>208</v>
      </c>
      <c r="G42" s="210" t="s">
        <v>252</v>
      </c>
      <c r="H42" s="144" t="s">
        <v>144</v>
      </c>
      <c r="I42" s="212">
        <v>0.2</v>
      </c>
      <c r="J42" s="267">
        <v>0.2</v>
      </c>
      <c r="K42" s="267">
        <v>0.2</v>
      </c>
      <c r="L42" s="267">
        <v>0.5</v>
      </c>
      <c r="M42" s="267">
        <v>0.1</v>
      </c>
      <c r="N42" s="267">
        <v>1</v>
      </c>
      <c r="O42" s="215" t="s">
        <v>122</v>
      </c>
      <c r="P42" s="249">
        <v>0.2</v>
      </c>
      <c r="Q42" s="249">
        <v>0.2</v>
      </c>
      <c r="R42" s="489">
        <v>0.5</v>
      </c>
      <c r="S42" s="132"/>
      <c r="T42" s="140" t="str">
        <f t="shared" si="0"/>
        <v>0</v>
      </c>
      <c r="U42" s="455">
        <f t="shared" si="2"/>
        <v>0.9</v>
      </c>
      <c r="V42" s="134">
        <f t="shared" si="5"/>
        <v>0.9</v>
      </c>
      <c r="W42" s="135">
        <f t="shared" si="6"/>
        <v>0.18000000000000002</v>
      </c>
      <c r="X42" s="97"/>
      <c r="Y42" s="515" t="s">
        <v>253</v>
      </c>
      <c r="Z42" s="50" t="s">
        <v>208</v>
      </c>
      <c r="AA42" s="50" t="s">
        <v>208</v>
      </c>
      <c r="AB42" s="515" t="s">
        <v>254</v>
      </c>
      <c r="AC42" s="539" t="s">
        <v>109</v>
      </c>
      <c r="AD42" s="539" t="s">
        <v>665</v>
      </c>
    </row>
    <row r="43" spans="1:30" ht="285" x14ac:dyDescent="0.25">
      <c r="A43" s="164">
        <f t="shared" si="4"/>
        <v>38</v>
      </c>
      <c r="B43" s="250" t="s">
        <v>245</v>
      </c>
      <c r="C43" s="217" t="s">
        <v>251</v>
      </c>
      <c r="D43" s="217" t="s">
        <v>246</v>
      </c>
      <c r="E43" s="217" t="s">
        <v>249</v>
      </c>
      <c r="F43" s="217" t="s">
        <v>208</v>
      </c>
      <c r="G43" s="268" t="s">
        <v>255</v>
      </c>
      <c r="H43" s="144" t="s">
        <v>144</v>
      </c>
      <c r="I43" s="218">
        <v>0.2</v>
      </c>
      <c r="J43" s="219">
        <v>0.25</v>
      </c>
      <c r="K43" s="219">
        <v>0.25</v>
      </c>
      <c r="L43" s="219">
        <v>0.15</v>
      </c>
      <c r="M43" s="219">
        <v>0.35</v>
      </c>
      <c r="N43" s="219">
        <v>1</v>
      </c>
      <c r="O43" s="220" t="s">
        <v>122</v>
      </c>
      <c r="P43" s="221">
        <v>0.25</v>
      </c>
      <c r="Q43" s="221">
        <v>0.25</v>
      </c>
      <c r="R43" s="478">
        <v>0.15</v>
      </c>
      <c r="S43" s="56"/>
      <c r="T43" s="71" t="str">
        <f t="shared" si="0"/>
        <v>0</v>
      </c>
      <c r="U43" s="456">
        <f t="shared" si="2"/>
        <v>0.65</v>
      </c>
      <c r="V43" s="126">
        <f t="shared" si="5"/>
        <v>0.65</v>
      </c>
      <c r="W43" s="112">
        <f t="shared" si="6"/>
        <v>0.13</v>
      </c>
      <c r="X43" s="97"/>
      <c r="Y43" s="515" t="s">
        <v>256</v>
      </c>
      <c r="Z43" s="50" t="s">
        <v>208</v>
      </c>
      <c r="AA43" s="50" t="s">
        <v>208</v>
      </c>
      <c r="AB43" s="515" t="s">
        <v>257</v>
      </c>
      <c r="AC43" s="539" t="s">
        <v>109</v>
      </c>
      <c r="AD43" s="539" t="s">
        <v>665</v>
      </c>
    </row>
    <row r="44" spans="1:30" ht="242.25" x14ac:dyDescent="0.25">
      <c r="A44" s="164">
        <f t="shared" si="4"/>
        <v>39</v>
      </c>
      <c r="B44" s="250" t="s">
        <v>245</v>
      </c>
      <c r="C44" s="217" t="s">
        <v>251</v>
      </c>
      <c r="D44" s="217" t="s">
        <v>246</v>
      </c>
      <c r="E44" s="217" t="s">
        <v>249</v>
      </c>
      <c r="F44" s="217" t="s">
        <v>208</v>
      </c>
      <c r="G44" s="268" t="s">
        <v>258</v>
      </c>
      <c r="H44" s="144" t="s">
        <v>144</v>
      </c>
      <c r="I44" s="218">
        <v>0.3</v>
      </c>
      <c r="J44" s="269">
        <v>0.25</v>
      </c>
      <c r="K44" s="269">
        <v>0.25</v>
      </c>
      <c r="L44" s="269">
        <v>0.25</v>
      </c>
      <c r="M44" s="269">
        <v>0.25</v>
      </c>
      <c r="N44" s="253">
        <v>1</v>
      </c>
      <c r="O44" s="270" t="s">
        <v>122</v>
      </c>
      <c r="P44" s="271">
        <v>0.25</v>
      </c>
      <c r="Q44" s="271">
        <v>0.25</v>
      </c>
      <c r="R44" s="271">
        <v>0.25</v>
      </c>
      <c r="S44" s="56"/>
      <c r="T44" s="71" t="str">
        <f t="shared" si="0"/>
        <v>0</v>
      </c>
      <c r="U44" s="456">
        <f t="shared" si="2"/>
        <v>0.75</v>
      </c>
      <c r="V44" s="126">
        <f t="shared" si="5"/>
        <v>0.75</v>
      </c>
      <c r="W44" s="112">
        <f t="shared" si="6"/>
        <v>0.22499999999999998</v>
      </c>
      <c r="X44" s="97"/>
      <c r="Y44" s="515" t="s">
        <v>259</v>
      </c>
      <c r="Z44" s="50" t="s">
        <v>208</v>
      </c>
      <c r="AA44" s="50" t="s">
        <v>208</v>
      </c>
      <c r="AB44" s="515" t="s">
        <v>260</v>
      </c>
      <c r="AC44" s="539" t="s">
        <v>109</v>
      </c>
      <c r="AD44" s="539" t="s">
        <v>665</v>
      </c>
    </row>
    <row r="45" spans="1:30" ht="409.6" thickBot="1" x14ac:dyDescent="0.3">
      <c r="A45" s="177">
        <f t="shared" si="4"/>
        <v>40</v>
      </c>
      <c r="B45" s="254" t="s">
        <v>245</v>
      </c>
      <c r="C45" s="255" t="s">
        <v>251</v>
      </c>
      <c r="D45" s="255" t="s">
        <v>246</v>
      </c>
      <c r="E45" s="255" t="s">
        <v>249</v>
      </c>
      <c r="F45" s="255" t="s">
        <v>208</v>
      </c>
      <c r="G45" s="256" t="s">
        <v>261</v>
      </c>
      <c r="H45" s="144" t="s">
        <v>200</v>
      </c>
      <c r="I45" s="257">
        <v>0.3</v>
      </c>
      <c r="J45" s="272">
        <v>2</v>
      </c>
      <c r="K45" s="273">
        <v>1</v>
      </c>
      <c r="L45" s="273">
        <v>1</v>
      </c>
      <c r="M45" s="273">
        <v>2</v>
      </c>
      <c r="N45" s="274">
        <v>6</v>
      </c>
      <c r="O45" s="261" t="s">
        <v>122</v>
      </c>
      <c r="P45" s="261">
        <v>2</v>
      </c>
      <c r="Q45" s="261">
        <v>1</v>
      </c>
      <c r="R45" s="72">
        <v>1</v>
      </c>
      <c r="S45" s="72"/>
      <c r="T45" s="57" t="str">
        <f t="shared" si="0"/>
        <v>0</v>
      </c>
      <c r="U45" s="464">
        <f>IF(O45="sumatoria",(P45+Q45+R45+S45),(P45+Q45+R45+S45)/T45)</f>
        <v>4</v>
      </c>
      <c r="V45" s="127">
        <f t="shared" si="5"/>
        <v>0.66666666666666663</v>
      </c>
      <c r="W45" s="128">
        <f t="shared" si="6"/>
        <v>0.19999999999999998</v>
      </c>
      <c r="X45" s="97"/>
      <c r="Y45" s="515" t="s">
        <v>262</v>
      </c>
      <c r="Z45" s="50" t="s">
        <v>208</v>
      </c>
      <c r="AA45" s="50" t="s">
        <v>208</v>
      </c>
      <c r="AB45" s="515" t="s">
        <v>263</v>
      </c>
      <c r="AC45" s="539" t="s">
        <v>109</v>
      </c>
      <c r="AD45" s="539" t="s">
        <v>665</v>
      </c>
    </row>
    <row r="46" spans="1:30" ht="231" customHeight="1" x14ac:dyDescent="0.25">
      <c r="A46" s="184">
        <f t="shared" si="4"/>
        <v>41</v>
      </c>
      <c r="B46" s="185" t="s">
        <v>245</v>
      </c>
      <c r="C46" s="185" t="s">
        <v>264</v>
      </c>
      <c r="D46" s="185" t="s">
        <v>246</v>
      </c>
      <c r="E46" s="185" t="s">
        <v>265</v>
      </c>
      <c r="F46" s="185" t="s">
        <v>266</v>
      </c>
      <c r="G46" s="275" t="s">
        <v>267</v>
      </c>
      <c r="H46" s="144" t="s">
        <v>144</v>
      </c>
      <c r="I46" s="188">
        <v>0.25</v>
      </c>
      <c r="J46" s="188">
        <v>0.5</v>
      </c>
      <c r="K46" s="276">
        <v>0.5</v>
      </c>
      <c r="L46" s="276">
        <v>0</v>
      </c>
      <c r="M46" s="276">
        <v>0</v>
      </c>
      <c r="N46" s="190">
        <v>1</v>
      </c>
      <c r="O46" s="191" t="s">
        <v>122</v>
      </c>
      <c r="P46" s="192">
        <v>0.5</v>
      </c>
      <c r="Q46" s="192">
        <v>0.5</v>
      </c>
      <c r="R46" s="482">
        <v>0</v>
      </c>
      <c r="S46" s="41"/>
      <c r="T46" s="42" t="str">
        <f t="shared" si="0"/>
        <v>0</v>
      </c>
      <c r="U46" s="459">
        <f t="shared" si="2"/>
        <v>1</v>
      </c>
      <c r="V46" s="107">
        <f t="shared" si="5"/>
        <v>1</v>
      </c>
      <c r="W46" s="90">
        <f t="shared" si="6"/>
        <v>0.25</v>
      </c>
      <c r="X46" s="96"/>
      <c r="Y46" s="521" t="s">
        <v>268</v>
      </c>
      <c r="Z46" s="50" t="s">
        <v>208</v>
      </c>
      <c r="AA46" s="50" t="s">
        <v>208</v>
      </c>
      <c r="AB46" s="521" t="s">
        <v>268</v>
      </c>
      <c r="AC46" s="539" t="s">
        <v>109</v>
      </c>
      <c r="AD46" s="544" t="s">
        <v>673</v>
      </c>
    </row>
    <row r="47" spans="1:30" ht="71.25" x14ac:dyDescent="0.25">
      <c r="A47" s="193">
        <f t="shared" si="4"/>
        <v>42</v>
      </c>
      <c r="B47" s="143" t="s">
        <v>245</v>
      </c>
      <c r="C47" s="143" t="s">
        <v>264</v>
      </c>
      <c r="D47" s="143" t="s">
        <v>246</v>
      </c>
      <c r="E47" s="144" t="s">
        <v>265</v>
      </c>
      <c r="F47" s="143" t="s">
        <v>266</v>
      </c>
      <c r="G47" s="235" t="s">
        <v>269</v>
      </c>
      <c r="H47" s="144" t="s">
        <v>144</v>
      </c>
      <c r="I47" s="195">
        <v>0.25</v>
      </c>
      <c r="J47" s="277">
        <v>0.5</v>
      </c>
      <c r="K47" s="277">
        <v>0.5</v>
      </c>
      <c r="L47" s="277">
        <v>0</v>
      </c>
      <c r="M47" s="277">
        <v>0</v>
      </c>
      <c r="N47" s="236">
        <v>1</v>
      </c>
      <c r="O47" s="142" t="s">
        <v>122</v>
      </c>
      <c r="P47" s="147">
        <v>0.5</v>
      </c>
      <c r="Q47" s="147">
        <v>0.5</v>
      </c>
      <c r="R47" s="483">
        <v>0</v>
      </c>
      <c r="S47" s="46"/>
      <c r="T47" s="49" t="str">
        <f t="shared" si="0"/>
        <v>0</v>
      </c>
      <c r="U47" s="148">
        <f t="shared" si="2"/>
        <v>1</v>
      </c>
      <c r="V47" s="108">
        <f t="shared" si="5"/>
        <v>1</v>
      </c>
      <c r="W47" s="91">
        <f t="shared" si="6"/>
        <v>0.25</v>
      </c>
      <c r="X47" s="96"/>
      <c r="Y47" s="521" t="s">
        <v>268</v>
      </c>
      <c r="Z47" s="50" t="s">
        <v>208</v>
      </c>
      <c r="AA47" s="50" t="s">
        <v>208</v>
      </c>
      <c r="AB47" s="521" t="s">
        <v>268</v>
      </c>
      <c r="AC47" s="539" t="s">
        <v>109</v>
      </c>
      <c r="AD47" s="544" t="s">
        <v>666</v>
      </c>
    </row>
    <row r="48" spans="1:30" ht="171" x14ac:dyDescent="0.25">
      <c r="A48" s="193">
        <f t="shared" si="4"/>
        <v>43</v>
      </c>
      <c r="B48" s="143" t="s">
        <v>245</v>
      </c>
      <c r="C48" s="143" t="s">
        <v>264</v>
      </c>
      <c r="D48" s="143" t="s">
        <v>246</v>
      </c>
      <c r="E48" s="143" t="s">
        <v>265</v>
      </c>
      <c r="F48" s="143" t="s">
        <v>158</v>
      </c>
      <c r="G48" s="235" t="s">
        <v>270</v>
      </c>
      <c r="H48" s="144" t="s">
        <v>144</v>
      </c>
      <c r="I48" s="195">
        <v>0.2</v>
      </c>
      <c r="J48" s="236">
        <v>0</v>
      </c>
      <c r="K48" s="236">
        <v>0.5</v>
      </c>
      <c r="L48" s="236">
        <v>0.25</v>
      </c>
      <c r="M48" s="236">
        <v>0.25</v>
      </c>
      <c r="N48" s="236">
        <v>1</v>
      </c>
      <c r="O48" s="142" t="s">
        <v>122</v>
      </c>
      <c r="P48" s="236">
        <v>0</v>
      </c>
      <c r="Q48" s="236">
        <v>0.5</v>
      </c>
      <c r="R48" s="483">
        <v>0.12</v>
      </c>
      <c r="S48" s="46"/>
      <c r="T48" s="49" t="str">
        <f t="shared" si="0"/>
        <v>0</v>
      </c>
      <c r="U48" s="148">
        <f t="shared" si="2"/>
        <v>0.62</v>
      </c>
      <c r="V48" s="108">
        <f t="shared" si="5"/>
        <v>0.62</v>
      </c>
      <c r="W48" s="91">
        <f t="shared" si="6"/>
        <v>0.124</v>
      </c>
      <c r="X48" s="96"/>
      <c r="Y48" s="521" t="s">
        <v>674</v>
      </c>
      <c r="Z48" s="522" t="s">
        <v>271</v>
      </c>
      <c r="AA48" s="521" t="s">
        <v>208</v>
      </c>
      <c r="AB48" s="515" t="s">
        <v>272</v>
      </c>
      <c r="AC48" s="539" t="s">
        <v>109</v>
      </c>
      <c r="AD48" s="544" t="s">
        <v>665</v>
      </c>
    </row>
    <row r="49" spans="1:30" ht="409.5" x14ac:dyDescent="0.25">
      <c r="A49" s="278">
        <f t="shared" si="4"/>
        <v>44</v>
      </c>
      <c r="B49" s="279" t="s">
        <v>245</v>
      </c>
      <c r="C49" s="279" t="s">
        <v>264</v>
      </c>
      <c r="D49" s="279" t="s">
        <v>246</v>
      </c>
      <c r="E49" s="279" t="s">
        <v>265</v>
      </c>
      <c r="F49" s="279" t="s">
        <v>266</v>
      </c>
      <c r="G49" s="595" t="s">
        <v>273</v>
      </c>
      <c r="H49" s="144" t="s">
        <v>144</v>
      </c>
      <c r="I49" s="280">
        <v>0.3</v>
      </c>
      <c r="J49" s="280">
        <v>1</v>
      </c>
      <c r="K49" s="280">
        <v>1</v>
      </c>
      <c r="L49" s="280">
        <v>1</v>
      </c>
      <c r="M49" s="280">
        <v>1</v>
      </c>
      <c r="N49" s="280">
        <v>1</v>
      </c>
      <c r="O49" s="281" t="s">
        <v>161</v>
      </c>
      <c r="P49" s="282">
        <v>1</v>
      </c>
      <c r="Q49" s="282">
        <v>0.98</v>
      </c>
      <c r="R49" s="494">
        <v>0.98</v>
      </c>
      <c r="S49" s="69"/>
      <c r="T49" s="66" t="str">
        <f t="shared" si="0"/>
        <v>4</v>
      </c>
      <c r="U49" s="465">
        <f t="shared" si="2"/>
        <v>0.74</v>
      </c>
      <c r="V49" s="119">
        <f t="shared" si="5"/>
        <v>0.74</v>
      </c>
      <c r="W49" s="125">
        <f t="shared" si="6"/>
        <v>0.222</v>
      </c>
      <c r="X49" s="96"/>
      <c r="Y49" s="541" t="s">
        <v>675</v>
      </c>
      <c r="Z49" s="50" t="s">
        <v>208</v>
      </c>
      <c r="AA49" s="50" t="s">
        <v>208</v>
      </c>
      <c r="AB49" s="522" t="s">
        <v>274</v>
      </c>
      <c r="AC49" s="539" t="s">
        <v>109</v>
      </c>
      <c r="AD49" s="544" t="s">
        <v>665</v>
      </c>
    </row>
    <row r="50" spans="1:30" ht="112.5" customHeight="1" x14ac:dyDescent="0.25">
      <c r="A50" s="220">
        <f t="shared" si="4"/>
        <v>45</v>
      </c>
      <c r="B50" s="217" t="s">
        <v>245</v>
      </c>
      <c r="C50" s="217" t="s">
        <v>275</v>
      </c>
      <c r="D50" s="217" t="s">
        <v>276</v>
      </c>
      <c r="E50" s="217" t="s">
        <v>265</v>
      </c>
      <c r="F50" s="217" t="s">
        <v>208</v>
      </c>
      <c r="G50" s="251" t="s">
        <v>277</v>
      </c>
      <c r="H50" s="144" t="s">
        <v>144</v>
      </c>
      <c r="I50" s="218">
        <v>0.2</v>
      </c>
      <c r="J50" s="283"/>
      <c r="K50" s="253">
        <v>1</v>
      </c>
      <c r="L50" s="253">
        <v>1</v>
      </c>
      <c r="M50" s="253">
        <v>1</v>
      </c>
      <c r="N50" s="253">
        <v>1</v>
      </c>
      <c r="O50" s="270" t="s">
        <v>161</v>
      </c>
      <c r="P50" s="221">
        <v>0</v>
      </c>
      <c r="Q50" s="221">
        <v>1</v>
      </c>
      <c r="R50" s="478">
        <v>1</v>
      </c>
      <c r="S50" s="478"/>
      <c r="T50" s="71" t="str">
        <f>IF(O50="Constante","3",IF(O50="Demanda","3","0"))</f>
        <v>3</v>
      </c>
      <c r="U50" s="456">
        <f>IF(O50="sumatoria",(P50+Q50+R50+S50),(P50+Q50+R50+S50)/T50)</f>
        <v>0.66666666666666663</v>
      </c>
      <c r="V50" s="126">
        <f t="shared" si="5"/>
        <v>0.66666666666666663</v>
      </c>
      <c r="W50" s="129">
        <f t="shared" si="6"/>
        <v>0.13333333333333333</v>
      </c>
      <c r="X50" s="102"/>
      <c r="Y50" s="515" t="s">
        <v>677</v>
      </c>
      <c r="Z50" s="515" t="s">
        <v>279</v>
      </c>
      <c r="AA50" s="515" t="s">
        <v>280</v>
      </c>
      <c r="AB50" s="515" t="s">
        <v>278</v>
      </c>
      <c r="AC50" s="539" t="s">
        <v>109</v>
      </c>
      <c r="AD50" s="544" t="s">
        <v>711</v>
      </c>
    </row>
    <row r="51" spans="1:30" ht="99.75" x14ac:dyDescent="0.25">
      <c r="A51" s="220">
        <f t="shared" si="4"/>
        <v>46</v>
      </c>
      <c r="B51" s="217" t="s">
        <v>245</v>
      </c>
      <c r="C51" s="217" t="s">
        <v>275</v>
      </c>
      <c r="D51" s="217" t="s">
        <v>276</v>
      </c>
      <c r="E51" s="217" t="s">
        <v>265</v>
      </c>
      <c r="F51" s="217" t="s">
        <v>208</v>
      </c>
      <c r="G51" s="251" t="s">
        <v>676</v>
      </c>
      <c r="H51" s="144" t="s">
        <v>144</v>
      </c>
      <c r="I51" s="218">
        <v>0.2</v>
      </c>
      <c r="J51" s="283"/>
      <c r="K51" s="219">
        <v>1</v>
      </c>
      <c r="L51" s="219">
        <v>1</v>
      </c>
      <c r="M51" s="219">
        <v>1</v>
      </c>
      <c r="N51" s="219">
        <v>1</v>
      </c>
      <c r="O51" s="270" t="s">
        <v>161</v>
      </c>
      <c r="P51" s="221">
        <v>0</v>
      </c>
      <c r="Q51" s="221">
        <v>1</v>
      </c>
      <c r="R51" s="478">
        <v>1</v>
      </c>
      <c r="S51" s="56"/>
      <c r="T51" s="71" t="str">
        <f>IF(O51="Constante","3",IF(O51="Demanda","3","0"))</f>
        <v>3</v>
      </c>
      <c r="U51" s="456">
        <f t="shared" si="2"/>
        <v>0.66666666666666663</v>
      </c>
      <c r="V51" s="126">
        <f t="shared" si="5"/>
        <v>0.66666666666666663</v>
      </c>
      <c r="W51" s="129">
        <f t="shared" si="6"/>
        <v>0.13333333333333333</v>
      </c>
      <c r="X51" s="102"/>
      <c r="Y51" s="515" t="s">
        <v>684</v>
      </c>
      <c r="Z51" s="516" t="s">
        <v>221</v>
      </c>
      <c r="AA51" s="516" t="s">
        <v>135</v>
      </c>
      <c r="AB51" s="515" t="s">
        <v>679</v>
      </c>
      <c r="AC51" s="539" t="s">
        <v>109</v>
      </c>
      <c r="AD51" s="544" t="s">
        <v>712</v>
      </c>
    </row>
    <row r="52" spans="1:30" ht="256.5" x14ac:dyDescent="0.25">
      <c r="A52" s="220">
        <f t="shared" si="4"/>
        <v>47</v>
      </c>
      <c r="B52" s="217" t="s">
        <v>245</v>
      </c>
      <c r="C52" s="217" t="s">
        <v>275</v>
      </c>
      <c r="D52" s="217" t="s">
        <v>276</v>
      </c>
      <c r="E52" s="217" t="s">
        <v>265</v>
      </c>
      <c r="F52" s="217" t="s">
        <v>158</v>
      </c>
      <c r="G52" s="251" t="s">
        <v>281</v>
      </c>
      <c r="H52" s="144" t="s">
        <v>144</v>
      </c>
      <c r="I52" s="218">
        <v>0.2</v>
      </c>
      <c r="J52" s="283" t="s">
        <v>190</v>
      </c>
      <c r="K52" s="219">
        <v>0.25</v>
      </c>
      <c r="L52" s="219">
        <v>0.4</v>
      </c>
      <c r="M52" s="219">
        <v>0.35</v>
      </c>
      <c r="N52" s="219">
        <v>1</v>
      </c>
      <c r="O52" s="220" t="s">
        <v>122</v>
      </c>
      <c r="P52" s="221">
        <v>0</v>
      </c>
      <c r="Q52" s="221">
        <v>0.25</v>
      </c>
      <c r="R52" s="478">
        <v>0.4</v>
      </c>
      <c r="S52" s="478"/>
      <c r="T52" s="71" t="str">
        <f>IF(O52="Constante","4",IF(O52="Demanda","4","0"))</f>
        <v>0</v>
      </c>
      <c r="U52" s="456">
        <f t="shared" si="2"/>
        <v>0.65</v>
      </c>
      <c r="V52" s="126">
        <f t="shared" si="5"/>
        <v>0.65</v>
      </c>
      <c r="W52" s="129">
        <f t="shared" si="6"/>
        <v>0.13</v>
      </c>
      <c r="X52" s="102"/>
      <c r="Y52" s="515" t="s">
        <v>283</v>
      </c>
      <c r="Z52" s="515" t="s">
        <v>284</v>
      </c>
      <c r="AA52" s="515" t="s">
        <v>285</v>
      </c>
      <c r="AB52" s="515" t="s">
        <v>286</v>
      </c>
      <c r="AC52" s="539" t="s">
        <v>109</v>
      </c>
      <c r="AD52" s="544" t="s">
        <v>713</v>
      </c>
    </row>
    <row r="53" spans="1:30" ht="114" x14ac:dyDescent="0.25">
      <c r="A53" s="220">
        <f t="shared" si="4"/>
        <v>48</v>
      </c>
      <c r="B53" s="217" t="s">
        <v>245</v>
      </c>
      <c r="C53" s="217" t="s">
        <v>275</v>
      </c>
      <c r="D53" s="217" t="s">
        <v>276</v>
      </c>
      <c r="E53" s="217" t="s">
        <v>265</v>
      </c>
      <c r="F53" s="217" t="s">
        <v>208</v>
      </c>
      <c r="G53" s="268" t="s">
        <v>287</v>
      </c>
      <c r="H53" s="144" t="s">
        <v>144</v>
      </c>
      <c r="I53" s="218">
        <v>0.2</v>
      </c>
      <c r="J53" s="284" t="s">
        <v>190</v>
      </c>
      <c r="K53" s="253">
        <v>1</v>
      </c>
      <c r="L53" s="253">
        <v>1</v>
      </c>
      <c r="M53" s="253">
        <v>1</v>
      </c>
      <c r="N53" s="285">
        <v>1</v>
      </c>
      <c r="O53" s="270" t="s">
        <v>108</v>
      </c>
      <c r="P53" s="221">
        <v>0</v>
      </c>
      <c r="Q53" s="221">
        <v>1</v>
      </c>
      <c r="R53" s="478">
        <v>1</v>
      </c>
      <c r="S53" s="56"/>
      <c r="T53" s="71" t="str">
        <f>IF(O53="Constante","3",IF(O53="Demanda","3","0"))</f>
        <v>3</v>
      </c>
      <c r="U53" s="456">
        <f t="shared" si="2"/>
        <v>0.66666666666666663</v>
      </c>
      <c r="V53" s="126">
        <f t="shared" si="5"/>
        <v>0.66666666666666663</v>
      </c>
      <c r="W53" s="129">
        <f t="shared" si="6"/>
        <v>0.13333333333333333</v>
      </c>
      <c r="X53" s="102"/>
      <c r="Y53" s="515" t="s">
        <v>685</v>
      </c>
      <c r="Z53" s="516" t="s">
        <v>221</v>
      </c>
      <c r="AA53" s="516" t="s">
        <v>221</v>
      </c>
      <c r="AB53" s="515" t="s">
        <v>680</v>
      </c>
      <c r="AC53" s="539" t="s">
        <v>109</v>
      </c>
      <c r="AD53" s="545" t="s">
        <v>714</v>
      </c>
    </row>
    <row r="54" spans="1:30" ht="257.25" thickBot="1" x14ac:dyDescent="0.3">
      <c r="A54" s="261">
        <f t="shared" si="4"/>
        <v>49</v>
      </c>
      <c r="B54" s="255" t="s">
        <v>245</v>
      </c>
      <c r="C54" s="255" t="s">
        <v>275</v>
      </c>
      <c r="D54" s="255" t="s">
        <v>276</v>
      </c>
      <c r="E54" s="255" t="s">
        <v>265</v>
      </c>
      <c r="F54" s="255" t="s">
        <v>208</v>
      </c>
      <c r="G54" s="596" t="s">
        <v>288</v>
      </c>
      <c r="H54" s="144" t="s">
        <v>144</v>
      </c>
      <c r="I54" s="257">
        <v>0.2</v>
      </c>
      <c r="J54" s="283" t="s">
        <v>190</v>
      </c>
      <c r="K54" s="260">
        <v>1</v>
      </c>
      <c r="L54" s="260">
        <v>1</v>
      </c>
      <c r="M54" s="260">
        <v>1</v>
      </c>
      <c r="N54" s="260">
        <v>1</v>
      </c>
      <c r="O54" s="286" t="s">
        <v>161</v>
      </c>
      <c r="P54" s="221">
        <v>0</v>
      </c>
      <c r="Q54" s="221">
        <v>1</v>
      </c>
      <c r="R54" s="478">
        <v>1</v>
      </c>
      <c r="S54" s="56"/>
      <c r="T54" s="71" t="str">
        <f>IF(O54="Constante","3",IF(O54="Demanda","3","0"))</f>
        <v>3</v>
      </c>
      <c r="U54" s="456">
        <f t="shared" si="2"/>
        <v>0.66666666666666663</v>
      </c>
      <c r="V54" s="126">
        <f t="shared" si="5"/>
        <v>0.66666666666666663</v>
      </c>
      <c r="W54" s="129">
        <f t="shared" si="6"/>
        <v>0.13333333333333333</v>
      </c>
      <c r="X54" s="102"/>
      <c r="Y54" s="515" t="s">
        <v>289</v>
      </c>
      <c r="Z54" s="516" t="s">
        <v>221</v>
      </c>
      <c r="AA54" s="516" t="s">
        <v>221</v>
      </c>
      <c r="AB54" s="515" t="s">
        <v>290</v>
      </c>
      <c r="AC54" s="539" t="s">
        <v>109</v>
      </c>
      <c r="AD54" s="544" t="s">
        <v>715</v>
      </c>
    </row>
    <row r="55" spans="1:30" ht="118.5" customHeight="1" thickBot="1" x14ac:dyDescent="0.3">
      <c r="A55" s="184">
        <f t="shared" si="4"/>
        <v>50</v>
      </c>
      <c r="B55" s="185" t="s">
        <v>245</v>
      </c>
      <c r="C55" s="185" t="s">
        <v>291</v>
      </c>
      <c r="D55" s="185" t="s">
        <v>276</v>
      </c>
      <c r="E55" s="185" t="s">
        <v>265</v>
      </c>
      <c r="F55" s="185" t="s">
        <v>158</v>
      </c>
      <c r="G55" s="186" t="s">
        <v>292</v>
      </c>
      <c r="H55" s="144" t="s">
        <v>144</v>
      </c>
      <c r="I55" s="188">
        <v>0.15</v>
      </c>
      <c r="J55" s="190">
        <v>1</v>
      </c>
      <c r="K55" s="190">
        <v>1</v>
      </c>
      <c r="L55" s="190">
        <v>1</v>
      </c>
      <c r="M55" s="190">
        <v>1</v>
      </c>
      <c r="N55" s="190">
        <v>1</v>
      </c>
      <c r="O55" s="287" t="s">
        <v>161</v>
      </c>
      <c r="P55" s="288">
        <v>1</v>
      </c>
      <c r="Q55" s="289">
        <v>1</v>
      </c>
      <c r="R55" s="503">
        <v>1</v>
      </c>
      <c r="S55" s="73"/>
      <c r="T55" s="64" t="str">
        <f t="shared" ref="T55:T86" si="7">IF(O55="Constante","4",IF(O55="Demanda","4","0"))</f>
        <v>4</v>
      </c>
      <c r="U55" s="466">
        <f t="shared" si="2"/>
        <v>0.75</v>
      </c>
      <c r="V55" s="114">
        <f t="shared" si="5"/>
        <v>0.75</v>
      </c>
      <c r="W55" s="130">
        <f t="shared" si="6"/>
        <v>0.11249999999999999</v>
      </c>
      <c r="X55" s="97"/>
      <c r="Y55" s="515" t="s">
        <v>681</v>
      </c>
      <c r="Z55" s="50" t="s">
        <v>208</v>
      </c>
      <c r="AA55" s="50" t="s">
        <v>208</v>
      </c>
      <c r="AB55" s="515" t="s">
        <v>293</v>
      </c>
      <c r="AC55" s="539" t="s">
        <v>109</v>
      </c>
      <c r="AD55" s="544" t="s">
        <v>704</v>
      </c>
    </row>
    <row r="56" spans="1:30" ht="143.25" thickBot="1" x14ac:dyDescent="0.3">
      <c r="A56" s="193">
        <f t="shared" si="4"/>
        <v>51</v>
      </c>
      <c r="B56" s="143" t="s">
        <v>245</v>
      </c>
      <c r="C56" s="143" t="s">
        <v>291</v>
      </c>
      <c r="D56" s="143" t="s">
        <v>276</v>
      </c>
      <c r="E56" s="143" t="s">
        <v>265</v>
      </c>
      <c r="F56" s="143" t="s">
        <v>158</v>
      </c>
      <c r="G56" s="194" t="s">
        <v>294</v>
      </c>
      <c r="H56" s="144" t="s">
        <v>144</v>
      </c>
      <c r="I56" s="195">
        <v>0.15</v>
      </c>
      <c r="J56" s="190">
        <v>1</v>
      </c>
      <c r="K56" s="236">
        <v>1</v>
      </c>
      <c r="L56" s="236">
        <v>1</v>
      </c>
      <c r="M56" s="236">
        <v>1</v>
      </c>
      <c r="N56" s="236">
        <v>1</v>
      </c>
      <c r="O56" s="290" t="s">
        <v>161</v>
      </c>
      <c r="P56" s="291">
        <v>1</v>
      </c>
      <c r="Q56" s="292">
        <v>1</v>
      </c>
      <c r="R56" s="499">
        <v>1</v>
      </c>
      <c r="S56" s="46"/>
      <c r="T56" s="66" t="str">
        <f t="shared" si="7"/>
        <v>4</v>
      </c>
      <c r="U56" s="148">
        <f t="shared" si="2"/>
        <v>0.75</v>
      </c>
      <c r="V56" s="89">
        <f t="shared" si="5"/>
        <v>0.75</v>
      </c>
      <c r="W56" s="91">
        <f t="shared" si="6"/>
        <v>0.11249999999999999</v>
      </c>
      <c r="X56" s="97"/>
      <c r="Y56" s="515" t="s">
        <v>295</v>
      </c>
      <c r="Z56" s="516" t="s">
        <v>208</v>
      </c>
      <c r="AA56" s="516" t="s">
        <v>208</v>
      </c>
      <c r="AB56" s="515" t="s">
        <v>293</v>
      </c>
      <c r="AC56" s="539" t="s">
        <v>109</v>
      </c>
      <c r="AD56" s="544" t="s">
        <v>704</v>
      </c>
    </row>
    <row r="57" spans="1:30" ht="342.75" thickBot="1" x14ac:dyDescent="0.3">
      <c r="A57" s="193">
        <f t="shared" si="4"/>
        <v>52</v>
      </c>
      <c r="B57" s="143" t="s">
        <v>245</v>
      </c>
      <c r="C57" s="143" t="s">
        <v>291</v>
      </c>
      <c r="D57" s="143" t="s">
        <v>276</v>
      </c>
      <c r="E57" s="143" t="s">
        <v>265</v>
      </c>
      <c r="F57" s="143" t="s">
        <v>158</v>
      </c>
      <c r="G57" s="235" t="s">
        <v>296</v>
      </c>
      <c r="H57" s="144" t="s">
        <v>200</v>
      </c>
      <c r="I57" s="195">
        <v>0.05</v>
      </c>
      <c r="J57" s="293">
        <v>1</v>
      </c>
      <c r="K57" s="293">
        <v>3</v>
      </c>
      <c r="L57" s="294">
        <v>45</v>
      </c>
      <c r="M57" s="294">
        <v>16</v>
      </c>
      <c r="N57" s="294">
        <f>SUM(J57:M57)</f>
        <v>65</v>
      </c>
      <c r="O57" s="290" t="s">
        <v>122</v>
      </c>
      <c r="P57" s="295">
        <v>1</v>
      </c>
      <c r="Q57" s="296">
        <v>3</v>
      </c>
      <c r="R57" s="74">
        <v>16</v>
      </c>
      <c r="S57" s="502"/>
      <c r="T57" s="66" t="str">
        <f t="shared" si="7"/>
        <v>0</v>
      </c>
      <c r="U57" s="294">
        <f>IF(O57="sumatoria",(P57+Q57+R57+S57),(P57+Q57+R57+S57)/T57)</f>
        <v>20</v>
      </c>
      <c r="V57" s="89">
        <f t="shared" si="5"/>
        <v>0.30769230769230771</v>
      </c>
      <c r="W57" s="91">
        <f t="shared" si="6"/>
        <v>1.5384615384615385E-2</v>
      </c>
      <c r="X57" s="98"/>
      <c r="Y57" s="515" t="s">
        <v>297</v>
      </c>
      <c r="Z57" s="516" t="s">
        <v>208</v>
      </c>
      <c r="AA57" s="516" t="s">
        <v>208</v>
      </c>
      <c r="AB57" s="515" t="s">
        <v>298</v>
      </c>
      <c r="AC57" s="539" t="s">
        <v>109</v>
      </c>
      <c r="AD57" s="544" t="s">
        <v>703</v>
      </c>
    </row>
    <row r="58" spans="1:30" ht="171.75" thickBot="1" x14ac:dyDescent="0.3">
      <c r="A58" s="193">
        <f t="shared" si="4"/>
        <v>53</v>
      </c>
      <c r="B58" s="143" t="s">
        <v>245</v>
      </c>
      <c r="C58" s="143" t="s">
        <v>291</v>
      </c>
      <c r="D58" s="143" t="s">
        <v>276</v>
      </c>
      <c r="E58" s="143" t="s">
        <v>265</v>
      </c>
      <c r="F58" s="143" t="s">
        <v>158</v>
      </c>
      <c r="G58" s="235" t="s">
        <v>299</v>
      </c>
      <c r="H58" s="144" t="s">
        <v>144</v>
      </c>
      <c r="I58" s="195">
        <v>0.15</v>
      </c>
      <c r="J58" s="147">
        <v>0.25</v>
      </c>
      <c r="K58" s="147">
        <v>0.25</v>
      </c>
      <c r="L58" s="147">
        <v>0.25</v>
      </c>
      <c r="M58" s="147">
        <v>0.25</v>
      </c>
      <c r="N58" s="147">
        <v>1</v>
      </c>
      <c r="O58" s="290" t="s">
        <v>122</v>
      </c>
      <c r="P58" s="291">
        <v>0.25</v>
      </c>
      <c r="Q58" s="292">
        <v>0.25</v>
      </c>
      <c r="R58" s="499">
        <v>0.25</v>
      </c>
      <c r="S58" s="46"/>
      <c r="T58" s="66" t="str">
        <f t="shared" si="7"/>
        <v>0</v>
      </c>
      <c r="U58" s="148">
        <f t="shared" si="2"/>
        <v>0.75</v>
      </c>
      <c r="V58" s="89">
        <f t="shared" si="5"/>
        <v>0.75</v>
      </c>
      <c r="W58" s="91">
        <f t="shared" si="6"/>
        <v>0.11249999999999999</v>
      </c>
      <c r="X58" s="98"/>
      <c r="Y58" s="515" t="s">
        <v>300</v>
      </c>
      <c r="Z58" s="516" t="s">
        <v>208</v>
      </c>
      <c r="AA58" s="516" t="s">
        <v>208</v>
      </c>
      <c r="AB58" s="515" t="s">
        <v>301</v>
      </c>
      <c r="AC58" s="539" t="s">
        <v>109</v>
      </c>
      <c r="AD58" s="545" t="s">
        <v>705</v>
      </c>
    </row>
    <row r="59" spans="1:30" ht="271.5" thickBot="1" x14ac:dyDescent="0.3">
      <c r="A59" s="193">
        <f t="shared" si="4"/>
        <v>54</v>
      </c>
      <c r="B59" s="143" t="s">
        <v>245</v>
      </c>
      <c r="C59" s="143" t="s">
        <v>291</v>
      </c>
      <c r="D59" s="143" t="s">
        <v>276</v>
      </c>
      <c r="E59" s="143" t="s">
        <v>265</v>
      </c>
      <c r="F59" s="143" t="s">
        <v>158</v>
      </c>
      <c r="G59" s="235" t="s">
        <v>302</v>
      </c>
      <c r="H59" s="144" t="s">
        <v>144</v>
      </c>
      <c r="I59" s="195">
        <v>0.1</v>
      </c>
      <c r="J59" s="190">
        <v>1</v>
      </c>
      <c r="K59" s="236">
        <v>1</v>
      </c>
      <c r="L59" s="236">
        <v>1</v>
      </c>
      <c r="M59" s="236">
        <v>1</v>
      </c>
      <c r="N59" s="236">
        <v>1</v>
      </c>
      <c r="O59" s="290" t="s">
        <v>161</v>
      </c>
      <c r="P59" s="291">
        <v>1</v>
      </c>
      <c r="Q59" s="292">
        <v>1</v>
      </c>
      <c r="R59" s="499">
        <v>1</v>
      </c>
      <c r="S59" s="46"/>
      <c r="T59" s="66" t="str">
        <f t="shared" si="7"/>
        <v>4</v>
      </c>
      <c r="U59" s="148">
        <f t="shared" si="2"/>
        <v>0.75</v>
      </c>
      <c r="V59" s="89">
        <f t="shared" si="5"/>
        <v>0.75</v>
      </c>
      <c r="W59" s="91">
        <f t="shared" si="6"/>
        <v>7.5000000000000011E-2</v>
      </c>
      <c r="X59" s="98"/>
      <c r="Y59" s="515" t="s">
        <v>303</v>
      </c>
      <c r="Z59" s="516" t="s">
        <v>208</v>
      </c>
      <c r="AA59" s="516" t="s">
        <v>208</v>
      </c>
      <c r="AB59" s="515" t="s">
        <v>304</v>
      </c>
      <c r="AC59" s="539" t="s">
        <v>109</v>
      </c>
      <c r="AD59" s="544" t="s">
        <v>706</v>
      </c>
    </row>
    <row r="60" spans="1:30" ht="114.75" thickBot="1" x14ac:dyDescent="0.3">
      <c r="A60" s="193">
        <f t="shared" si="4"/>
        <v>55</v>
      </c>
      <c r="B60" s="143" t="s">
        <v>245</v>
      </c>
      <c r="C60" s="143" t="s">
        <v>291</v>
      </c>
      <c r="D60" s="143" t="s">
        <v>276</v>
      </c>
      <c r="E60" s="143" t="s">
        <v>265</v>
      </c>
      <c r="F60" s="143" t="s">
        <v>158</v>
      </c>
      <c r="G60" s="235" t="s">
        <v>305</v>
      </c>
      <c r="H60" s="144" t="s">
        <v>144</v>
      </c>
      <c r="I60" s="195">
        <v>0.1</v>
      </c>
      <c r="J60" s="297">
        <v>1</v>
      </c>
      <c r="K60" s="236">
        <v>1</v>
      </c>
      <c r="L60" s="236">
        <v>1</v>
      </c>
      <c r="M60" s="236">
        <v>1</v>
      </c>
      <c r="N60" s="236">
        <v>1</v>
      </c>
      <c r="O60" s="290" t="s">
        <v>161</v>
      </c>
      <c r="P60" s="291">
        <v>1</v>
      </c>
      <c r="Q60" s="292">
        <v>1</v>
      </c>
      <c r="R60" s="499">
        <v>1</v>
      </c>
      <c r="S60" s="46"/>
      <c r="T60" s="66" t="str">
        <f t="shared" si="7"/>
        <v>4</v>
      </c>
      <c r="U60" s="148">
        <f t="shared" si="2"/>
        <v>0.75</v>
      </c>
      <c r="V60" s="89">
        <f t="shared" si="5"/>
        <v>0.75</v>
      </c>
      <c r="W60" s="91">
        <f t="shared" si="6"/>
        <v>7.5000000000000011E-2</v>
      </c>
      <c r="X60" s="103"/>
      <c r="Y60" s="515" t="s">
        <v>306</v>
      </c>
      <c r="Z60" s="516" t="s">
        <v>208</v>
      </c>
      <c r="AA60" s="516" t="s">
        <v>208</v>
      </c>
      <c r="AB60" s="515" t="s">
        <v>307</v>
      </c>
      <c r="AC60" s="539" t="s">
        <v>109</v>
      </c>
      <c r="AD60" s="539" t="s">
        <v>707</v>
      </c>
    </row>
    <row r="61" spans="1:30" ht="129" thickBot="1" x14ac:dyDescent="0.3">
      <c r="A61" s="193">
        <f t="shared" si="4"/>
        <v>56</v>
      </c>
      <c r="B61" s="143" t="s">
        <v>245</v>
      </c>
      <c r="C61" s="143" t="s">
        <v>291</v>
      </c>
      <c r="D61" s="143" t="s">
        <v>276</v>
      </c>
      <c r="E61" s="143" t="s">
        <v>265</v>
      </c>
      <c r="F61" s="143" t="s">
        <v>158</v>
      </c>
      <c r="G61" s="235" t="s">
        <v>308</v>
      </c>
      <c r="H61" s="144" t="s">
        <v>144</v>
      </c>
      <c r="I61" s="195">
        <v>0.1</v>
      </c>
      <c r="J61" s="297">
        <v>1</v>
      </c>
      <c r="K61" s="236">
        <v>1</v>
      </c>
      <c r="L61" s="236">
        <v>1</v>
      </c>
      <c r="M61" s="236">
        <v>1</v>
      </c>
      <c r="N61" s="236">
        <v>1</v>
      </c>
      <c r="O61" s="290" t="s">
        <v>161</v>
      </c>
      <c r="P61" s="291">
        <v>1</v>
      </c>
      <c r="Q61" s="292">
        <v>1</v>
      </c>
      <c r="R61" s="499">
        <v>1</v>
      </c>
      <c r="S61" s="46"/>
      <c r="T61" s="66" t="str">
        <f t="shared" si="7"/>
        <v>4</v>
      </c>
      <c r="U61" s="148">
        <f t="shared" si="2"/>
        <v>0.75</v>
      </c>
      <c r="V61" s="89">
        <f t="shared" si="5"/>
        <v>0.75</v>
      </c>
      <c r="W61" s="91">
        <f t="shared" si="6"/>
        <v>7.5000000000000011E-2</v>
      </c>
      <c r="X61" s="97"/>
      <c r="Y61" s="515" t="s">
        <v>309</v>
      </c>
      <c r="Z61" s="516" t="s">
        <v>208</v>
      </c>
      <c r="AA61" s="516" t="s">
        <v>208</v>
      </c>
      <c r="AB61" s="515" t="s">
        <v>310</v>
      </c>
      <c r="AC61" s="539" t="s">
        <v>109</v>
      </c>
      <c r="AD61" s="539" t="s">
        <v>708</v>
      </c>
    </row>
    <row r="62" spans="1:30" ht="171.75" thickBot="1" x14ac:dyDescent="0.3">
      <c r="A62" s="193">
        <f t="shared" si="4"/>
        <v>57</v>
      </c>
      <c r="B62" s="143" t="s">
        <v>245</v>
      </c>
      <c r="C62" s="143" t="s">
        <v>291</v>
      </c>
      <c r="D62" s="143" t="s">
        <v>276</v>
      </c>
      <c r="E62" s="143" t="s">
        <v>265</v>
      </c>
      <c r="F62" s="143" t="s">
        <v>158</v>
      </c>
      <c r="G62" s="235" t="s">
        <v>311</v>
      </c>
      <c r="H62" s="144" t="s">
        <v>144</v>
      </c>
      <c r="I62" s="195">
        <v>0.1</v>
      </c>
      <c r="J62" s="297">
        <v>1</v>
      </c>
      <c r="K62" s="236">
        <v>1</v>
      </c>
      <c r="L62" s="236">
        <v>1</v>
      </c>
      <c r="M62" s="236">
        <v>1</v>
      </c>
      <c r="N62" s="236">
        <v>1</v>
      </c>
      <c r="O62" s="290" t="s">
        <v>161</v>
      </c>
      <c r="P62" s="291">
        <v>1</v>
      </c>
      <c r="Q62" s="292">
        <v>1</v>
      </c>
      <c r="R62" s="499">
        <v>1</v>
      </c>
      <c r="S62" s="46"/>
      <c r="T62" s="66" t="str">
        <f t="shared" si="7"/>
        <v>4</v>
      </c>
      <c r="U62" s="148">
        <f t="shared" si="2"/>
        <v>0.75</v>
      </c>
      <c r="V62" s="89">
        <f t="shared" si="5"/>
        <v>0.75</v>
      </c>
      <c r="W62" s="91">
        <f t="shared" si="6"/>
        <v>7.5000000000000011E-2</v>
      </c>
      <c r="X62" s="97"/>
      <c r="Y62" s="515" t="s">
        <v>682</v>
      </c>
      <c r="Z62" s="516" t="s">
        <v>208</v>
      </c>
      <c r="AA62" s="516" t="s">
        <v>208</v>
      </c>
      <c r="AB62" s="515" t="s">
        <v>312</v>
      </c>
      <c r="AC62" s="539" t="s">
        <v>109</v>
      </c>
      <c r="AD62" s="539" t="s">
        <v>709</v>
      </c>
    </row>
    <row r="63" spans="1:30" ht="129" thickBot="1" x14ac:dyDescent="0.3">
      <c r="A63" s="199">
        <f t="shared" si="4"/>
        <v>58</v>
      </c>
      <c r="B63" s="200" t="s">
        <v>245</v>
      </c>
      <c r="C63" s="200" t="s">
        <v>291</v>
      </c>
      <c r="D63" s="200" t="s">
        <v>276</v>
      </c>
      <c r="E63" s="200" t="s">
        <v>265</v>
      </c>
      <c r="F63" s="200" t="s">
        <v>158</v>
      </c>
      <c r="G63" s="241" t="s">
        <v>313</v>
      </c>
      <c r="H63" s="144" t="s">
        <v>144</v>
      </c>
      <c r="I63" s="203">
        <v>0.1</v>
      </c>
      <c r="J63" s="298">
        <v>1</v>
      </c>
      <c r="K63" s="242">
        <v>1</v>
      </c>
      <c r="L63" s="242">
        <v>1</v>
      </c>
      <c r="M63" s="242">
        <v>1</v>
      </c>
      <c r="N63" s="242">
        <v>1</v>
      </c>
      <c r="O63" s="299" t="s">
        <v>161</v>
      </c>
      <c r="P63" s="300">
        <v>1</v>
      </c>
      <c r="Q63" s="301">
        <v>1</v>
      </c>
      <c r="R63" s="504">
        <v>1</v>
      </c>
      <c r="S63" s="69"/>
      <c r="T63" s="66" t="str">
        <f t="shared" si="7"/>
        <v>4</v>
      </c>
      <c r="U63" s="465">
        <f t="shared" si="2"/>
        <v>0.75</v>
      </c>
      <c r="V63" s="117">
        <f t="shared" si="5"/>
        <v>0.75</v>
      </c>
      <c r="W63" s="125">
        <f t="shared" si="6"/>
        <v>7.5000000000000011E-2</v>
      </c>
      <c r="X63" s="97"/>
      <c r="Y63" s="515" t="s">
        <v>683</v>
      </c>
      <c r="Z63" s="516" t="s">
        <v>208</v>
      </c>
      <c r="AA63" s="516" t="s">
        <v>208</v>
      </c>
      <c r="AB63" s="515" t="s">
        <v>314</v>
      </c>
      <c r="AC63" s="539" t="s">
        <v>109</v>
      </c>
      <c r="AD63" s="539" t="s">
        <v>710</v>
      </c>
    </row>
    <row r="64" spans="1:30" ht="66.75" customHeight="1" x14ac:dyDescent="0.25">
      <c r="A64" s="208">
        <f t="shared" si="4"/>
        <v>59</v>
      </c>
      <c r="B64" s="209" t="s">
        <v>21</v>
      </c>
      <c r="C64" s="209" t="s">
        <v>21</v>
      </c>
      <c r="D64" s="209" t="s">
        <v>315</v>
      </c>
      <c r="E64" s="209" t="s">
        <v>316</v>
      </c>
      <c r="F64" s="209" t="s">
        <v>208</v>
      </c>
      <c r="G64" s="302" t="s">
        <v>317</v>
      </c>
      <c r="H64" s="144" t="s">
        <v>144</v>
      </c>
      <c r="I64" s="212">
        <v>0.5</v>
      </c>
      <c r="J64" s="303">
        <v>0.2</v>
      </c>
      <c r="K64" s="303">
        <v>0.2</v>
      </c>
      <c r="L64" s="303">
        <v>0.3</v>
      </c>
      <c r="M64" s="303">
        <v>0.3</v>
      </c>
      <c r="N64" s="303">
        <v>1</v>
      </c>
      <c r="O64" s="215" t="s">
        <v>122</v>
      </c>
      <c r="P64" s="304">
        <v>0.2</v>
      </c>
      <c r="Q64" s="304">
        <v>0.2</v>
      </c>
      <c r="R64" s="484">
        <v>0.35</v>
      </c>
      <c r="S64" s="54"/>
      <c r="T64" s="70" t="str">
        <f t="shared" si="7"/>
        <v>0</v>
      </c>
      <c r="U64" s="467">
        <f t="shared" si="2"/>
        <v>0.75</v>
      </c>
      <c r="V64" s="110">
        <f t="shared" si="5"/>
        <v>0.75</v>
      </c>
      <c r="W64" s="111">
        <f t="shared" si="6"/>
        <v>0.375</v>
      </c>
      <c r="X64" s="79"/>
      <c r="Y64" s="515" t="s">
        <v>318</v>
      </c>
      <c r="Z64" s="516" t="s">
        <v>208</v>
      </c>
      <c r="AA64" s="516" t="s">
        <v>208</v>
      </c>
      <c r="AB64" s="516" t="s">
        <v>319</v>
      </c>
      <c r="AC64" s="539" t="s">
        <v>109</v>
      </c>
      <c r="AD64" s="539" t="s">
        <v>667</v>
      </c>
    </row>
    <row r="65" spans="1:30" ht="127.5" customHeight="1" thickBot="1" x14ac:dyDescent="0.3">
      <c r="A65" s="222">
        <f t="shared" si="4"/>
        <v>60</v>
      </c>
      <c r="B65" s="223" t="s">
        <v>21</v>
      </c>
      <c r="C65" s="223" t="s">
        <v>21</v>
      </c>
      <c r="D65" s="223" t="s">
        <v>315</v>
      </c>
      <c r="E65" s="223" t="s">
        <v>316</v>
      </c>
      <c r="F65" s="223" t="s">
        <v>208</v>
      </c>
      <c r="G65" s="305" t="s">
        <v>320</v>
      </c>
      <c r="H65" s="144" t="s">
        <v>144</v>
      </c>
      <c r="I65" s="225">
        <v>0.5</v>
      </c>
      <c r="J65" s="306">
        <v>0.2</v>
      </c>
      <c r="K65" s="306">
        <v>0.2</v>
      </c>
      <c r="L65" s="306">
        <v>0.3</v>
      </c>
      <c r="M65" s="306">
        <v>0.3</v>
      </c>
      <c r="N65" s="306">
        <v>1</v>
      </c>
      <c r="O65" s="227" t="s">
        <v>122</v>
      </c>
      <c r="P65" s="228">
        <v>0.2</v>
      </c>
      <c r="Q65" s="228">
        <v>0.2</v>
      </c>
      <c r="R65" s="492">
        <v>0.35</v>
      </c>
      <c r="S65" s="58"/>
      <c r="T65" s="59" t="str">
        <f t="shared" si="7"/>
        <v>0</v>
      </c>
      <c r="U65" s="462">
        <f t="shared" si="2"/>
        <v>0.75</v>
      </c>
      <c r="V65" s="139">
        <f t="shared" si="5"/>
        <v>0.75</v>
      </c>
      <c r="W65" s="113">
        <f t="shared" si="6"/>
        <v>0.375</v>
      </c>
      <c r="X65" s="79"/>
      <c r="Y65" s="515" t="s">
        <v>322</v>
      </c>
      <c r="Z65" s="516" t="s">
        <v>208</v>
      </c>
      <c r="AA65" s="516" t="s">
        <v>208</v>
      </c>
      <c r="AB65" s="515" t="s">
        <v>323</v>
      </c>
      <c r="AC65" s="539" t="s">
        <v>109</v>
      </c>
      <c r="AD65" s="539" t="s">
        <v>667</v>
      </c>
    </row>
    <row r="66" spans="1:30" s="40" customFormat="1" ht="132" customHeight="1" x14ac:dyDescent="0.25">
      <c r="A66" s="307">
        <f t="shared" ref="A66:A71" si="8">A65+1</f>
        <v>61</v>
      </c>
      <c r="B66" s="308" t="s">
        <v>21</v>
      </c>
      <c r="C66" s="308" t="s">
        <v>24</v>
      </c>
      <c r="D66" s="308" t="s">
        <v>315</v>
      </c>
      <c r="E66" s="308" t="s">
        <v>324</v>
      </c>
      <c r="F66" s="308" t="s">
        <v>208</v>
      </c>
      <c r="G66" s="309" t="s">
        <v>325</v>
      </c>
      <c r="H66" s="144" t="s">
        <v>144</v>
      </c>
      <c r="I66" s="310">
        <v>0.2</v>
      </c>
      <c r="J66" s="311">
        <v>0.2</v>
      </c>
      <c r="K66" s="312">
        <v>0.2</v>
      </c>
      <c r="L66" s="312">
        <v>0.3</v>
      </c>
      <c r="M66" s="312">
        <v>0.3</v>
      </c>
      <c r="N66" s="313">
        <v>1</v>
      </c>
      <c r="O66" s="314" t="s">
        <v>122</v>
      </c>
      <c r="P66" s="310">
        <v>0.19</v>
      </c>
      <c r="Q66" s="310">
        <v>0.2</v>
      </c>
      <c r="R66" s="310">
        <v>0.3</v>
      </c>
      <c r="S66" s="73"/>
      <c r="T66" s="137" t="str">
        <f>IF(O66="Constante","4",IF(O66="Demanda","4","0"))</f>
        <v>0</v>
      </c>
      <c r="U66" s="310">
        <f>IF(O66="sumatoria",(P66+Q66+R66+S66),(P66+Q66+R66+S66)/T66)</f>
        <v>0.69</v>
      </c>
      <c r="V66" s="138">
        <f>(U66/N66)</f>
        <v>0.69</v>
      </c>
      <c r="W66" s="130">
        <f>V66*I66</f>
        <v>0.13799999999999998</v>
      </c>
      <c r="X66" s="534"/>
      <c r="Y66" s="515" t="s">
        <v>660</v>
      </c>
      <c r="Z66" s="516" t="s">
        <v>326</v>
      </c>
      <c r="AA66" s="521" t="s">
        <v>208</v>
      </c>
      <c r="AB66" s="515" t="s">
        <v>655</v>
      </c>
      <c r="AC66" s="539" t="s">
        <v>109</v>
      </c>
      <c r="AD66" s="539" t="s">
        <v>743</v>
      </c>
    </row>
    <row r="67" spans="1:30" ht="141.75" customHeight="1" x14ac:dyDescent="0.25">
      <c r="A67" s="193">
        <f t="shared" si="8"/>
        <v>62</v>
      </c>
      <c r="B67" s="143" t="s">
        <v>21</v>
      </c>
      <c r="C67" s="143" t="s">
        <v>24</v>
      </c>
      <c r="D67" s="143" t="s">
        <v>315</v>
      </c>
      <c r="E67" s="143" t="s">
        <v>324</v>
      </c>
      <c r="F67" s="143" t="s">
        <v>208</v>
      </c>
      <c r="G67" s="315" t="s">
        <v>327</v>
      </c>
      <c r="H67" s="144" t="s">
        <v>144</v>
      </c>
      <c r="I67" s="195">
        <v>0.2</v>
      </c>
      <c r="J67" s="316">
        <v>0.2</v>
      </c>
      <c r="K67" s="277">
        <v>0.2</v>
      </c>
      <c r="L67" s="277">
        <v>0.3</v>
      </c>
      <c r="M67" s="277">
        <v>0.3</v>
      </c>
      <c r="N67" s="317">
        <v>1</v>
      </c>
      <c r="O67" s="142" t="s">
        <v>122</v>
      </c>
      <c r="P67" s="195">
        <v>0.19</v>
      </c>
      <c r="Q67" s="195">
        <v>0.19</v>
      </c>
      <c r="R67" s="310">
        <v>0.3</v>
      </c>
      <c r="S67" s="46"/>
      <c r="T67" s="49" t="str">
        <f>IF(O67="Constante","4",IF(O67="Demanda","4","0"))</f>
        <v>0</v>
      </c>
      <c r="U67" s="148">
        <f>IF(O67="sumatoria",(P67+Q67+R67+S67),(P67+Q67+R67+S67)/T67)</f>
        <v>0.67999999999999994</v>
      </c>
      <c r="V67" s="108">
        <f>(U67/N67)</f>
        <v>0.67999999999999994</v>
      </c>
      <c r="W67" s="91">
        <f>V67*I67</f>
        <v>0.13599999999999998</v>
      </c>
      <c r="X67" s="535"/>
      <c r="Y67" s="537" t="s">
        <v>657</v>
      </c>
      <c r="Z67" s="537" t="s">
        <v>326</v>
      </c>
      <c r="AA67" s="537" t="s">
        <v>656</v>
      </c>
      <c r="AB67" s="537" t="s">
        <v>655</v>
      </c>
      <c r="AC67" s="539" t="s">
        <v>109</v>
      </c>
      <c r="AD67" s="539" t="s">
        <v>692</v>
      </c>
    </row>
    <row r="68" spans="1:30" ht="175.5" customHeight="1" x14ac:dyDescent="0.25">
      <c r="A68" s="193">
        <f t="shared" si="8"/>
        <v>63</v>
      </c>
      <c r="B68" s="143" t="s">
        <v>21</v>
      </c>
      <c r="C68" s="143" t="s">
        <v>24</v>
      </c>
      <c r="D68" s="143" t="s">
        <v>315</v>
      </c>
      <c r="E68" s="143" t="s">
        <v>324</v>
      </c>
      <c r="F68" s="143" t="s">
        <v>208</v>
      </c>
      <c r="G68" s="315" t="s">
        <v>328</v>
      </c>
      <c r="H68" s="144" t="s">
        <v>144</v>
      </c>
      <c r="I68" s="195">
        <v>0.2</v>
      </c>
      <c r="J68" s="316">
        <v>0.2</v>
      </c>
      <c r="K68" s="277">
        <v>0.2</v>
      </c>
      <c r="L68" s="277">
        <v>0.3</v>
      </c>
      <c r="M68" s="277">
        <v>0.3</v>
      </c>
      <c r="N68" s="317">
        <v>1</v>
      </c>
      <c r="O68" s="142" t="s">
        <v>122</v>
      </c>
      <c r="P68" s="195">
        <v>0.15</v>
      </c>
      <c r="Q68" s="195">
        <v>0.2</v>
      </c>
      <c r="R68" s="310">
        <v>0.3</v>
      </c>
      <c r="S68" s="46"/>
      <c r="T68" s="49" t="str">
        <f>IF(O68="Constante","4",IF(O68="Demanda","4","0"))</f>
        <v>0</v>
      </c>
      <c r="U68" s="148">
        <f>IF(O68="sumatoria",(P68+Q68+R68+S68),(P68+Q68+R68+S68)/T68)</f>
        <v>0.64999999999999991</v>
      </c>
      <c r="V68" s="108">
        <f>(U68/N68)</f>
        <v>0.64999999999999991</v>
      </c>
      <c r="W68" s="91">
        <f>V68*I68</f>
        <v>0.12999999999999998</v>
      </c>
      <c r="X68" s="535"/>
      <c r="Y68" s="537" t="s">
        <v>658</v>
      </c>
      <c r="Z68" s="537" t="s">
        <v>326</v>
      </c>
      <c r="AA68" s="537" t="s">
        <v>656</v>
      </c>
      <c r="AB68" s="537" t="s">
        <v>655</v>
      </c>
      <c r="AC68" s="539" t="s">
        <v>109</v>
      </c>
      <c r="AD68" s="539" t="s">
        <v>744</v>
      </c>
    </row>
    <row r="69" spans="1:30" ht="101.25" customHeight="1" x14ac:dyDescent="0.25">
      <c r="A69" s="193">
        <f t="shared" si="8"/>
        <v>64</v>
      </c>
      <c r="B69" s="143" t="s">
        <v>21</v>
      </c>
      <c r="C69" s="143" t="s">
        <v>24</v>
      </c>
      <c r="D69" s="143" t="s">
        <v>315</v>
      </c>
      <c r="E69" s="143" t="s">
        <v>324</v>
      </c>
      <c r="F69" s="143" t="s">
        <v>208</v>
      </c>
      <c r="G69" s="315" t="s">
        <v>329</v>
      </c>
      <c r="H69" s="144" t="s">
        <v>144</v>
      </c>
      <c r="I69" s="195">
        <v>0.2</v>
      </c>
      <c r="J69" s="316">
        <v>0.2</v>
      </c>
      <c r="K69" s="277">
        <v>0.2</v>
      </c>
      <c r="L69" s="277">
        <v>0.3</v>
      </c>
      <c r="M69" s="277">
        <v>0.3</v>
      </c>
      <c r="N69" s="317">
        <v>1</v>
      </c>
      <c r="O69" s="142" t="s">
        <v>122</v>
      </c>
      <c r="P69" s="195">
        <v>0.16</v>
      </c>
      <c r="Q69" s="195">
        <v>0.19</v>
      </c>
      <c r="R69" s="310">
        <v>0.3</v>
      </c>
      <c r="S69" s="46"/>
      <c r="T69" s="49" t="str">
        <f>IF(O69="Constante","4",IF(O69="Demanda","4","0"))</f>
        <v>0</v>
      </c>
      <c r="U69" s="148">
        <f>IF(O69="sumatoria",(P69+Q69+R69+S69),(P69+Q69+R69+S69)/T69)</f>
        <v>0.64999999999999991</v>
      </c>
      <c r="V69" s="108">
        <f>(U69/N69)</f>
        <v>0.64999999999999991</v>
      </c>
      <c r="W69" s="91">
        <f>V69*I69</f>
        <v>0.12999999999999998</v>
      </c>
      <c r="X69" s="535"/>
      <c r="Y69" s="537" t="s">
        <v>330</v>
      </c>
      <c r="Z69" s="537" t="s">
        <v>326</v>
      </c>
      <c r="AA69" s="537" t="s">
        <v>656</v>
      </c>
      <c r="AB69" s="537" t="s">
        <v>655</v>
      </c>
      <c r="AC69" s="539" t="s">
        <v>109</v>
      </c>
      <c r="AD69" s="540" t="s">
        <v>654</v>
      </c>
    </row>
    <row r="70" spans="1:30" ht="184.5" customHeight="1" thickBot="1" x14ac:dyDescent="0.3">
      <c r="A70" s="199">
        <f t="shared" si="8"/>
        <v>65</v>
      </c>
      <c r="B70" s="200" t="s">
        <v>21</v>
      </c>
      <c r="C70" s="200" t="s">
        <v>24</v>
      </c>
      <c r="D70" s="200" t="s">
        <v>315</v>
      </c>
      <c r="E70" s="200" t="s">
        <v>324</v>
      </c>
      <c r="F70" s="200" t="s">
        <v>208</v>
      </c>
      <c r="G70" s="318" t="s">
        <v>331</v>
      </c>
      <c r="H70" s="144" t="s">
        <v>144</v>
      </c>
      <c r="I70" s="203">
        <v>0.2</v>
      </c>
      <c r="J70" s="319">
        <v>0.2</v>
      </c>
      <c r="K70" s="320">
        <v>0.2</v>
      </c>
      <c r="L70" s="320">
        <v>0.3</v>
      </c>
      <c r="M70" s="320">
        <v>0.3</v>
      </c>
      <c r="N70" s="207">
        <v>1</v>
      </c>
      <c r="O70" s="206" t="s">
        <v>122</v>
      </c>
      <c r="P70" s="203">
        <v>0.2</v>
      </c>
      <c r="Q70" s="203">
        <v>0.19</v>
      </c>
      <c r="R70" s="310">
        <v>0.3</v>
      </c>
      <c r="S70" s="61"/>
      <c r="T70" s="52" t="str">
        <f>IF(O70="Constante","4",IF(O70="Demanda","4","0"))</f>
        <v>0</v>
      </c>
      <c r="U70" s="460">
        <f>IF(O70="sumatoria",(P70+Q70+R70+S70),(P70+Q70+R70+S70)/T70)</f>
        <v>0.69</v>
      </c>
      <c r="V70" s="109">
        <f>(U70/N70)</f>
        <v>0.69</v>
      </c>
      <c r="W70" s="93">
        <f>V70*I70</f>
        <v>0.13799999999999998</v>
      </c>
      <c r="X70" s="535"/>
      <c r="Y70" s="537" t="s">
        <v>659</v>
      </c>
      <c r="Z70" s="537" t="s">
        <v>326</v>
      </c>
      <c r="AA70" s="537" t="s">
        <v>656</v>
      </c>
      <c r="AB70" s="537" t="s">
        <v>655</v>
      </c>
      <c r="AC70" s="539" t="s">
        <v>109</v>
      </c>
      <c r="AD70" s="540" t="s">
        <v>661</v>
      </c>
    </row>
    <row r="71" spans="1:30" ht="132" customHeight="1" x14ac:dyDescent="0.25">
      <c r="A71" s="208">
        <f t="shared" si="8"/>
        <v>66</v>
      </c>
      <c r="B71" s="209" t="s">
        <v>21</v>
      </c>
      <c r="C71" s="209" t="s">
        <v>26</v>
      </c>
      <c r="D71" s="211" t="s">
        <v>315</v>
      </c>
      <c r="E71" s="211" t="s">
        <v>332</v>
      </c>
      <c r="F71" s="211" t="s">
        <v>169</v>
      </c>
      <c r="G71" s="209" t="s">
        <v>333</v>
      </c>
      <c r="H71" s="144" t="s">
        <v>144</v>
      </c>
      <c r="I71" s="212">
        <v>0.5</v>
      </c>
      <c r="J71" s="212">
        <v>1</v>
      </c>
      <c r="K71" s="321">
        <v>1</v>
      </c>
      <c r="L71" s="321">
        <v>1</v>
      </c>
      <c r="M71" s="321">
        <v>1</v>
      </c>
      <c r="N71" s="303">
        <v>1</v>
      </c>
      <c r="O71" s="215" t="s">
        <v>161</v>
      </c>
      <c r="P71" s="322">
        <v>1</v>
      </c>
      <c r="Q71" s="322">
        <v>1</v>
      </c>
      <c r="R71" s="489">
        <v>1</v>
      </c>
      <c r="S71" s="489"/>
      <c r="T71" s="140" t="str">
        <f t="shared" si="7"/>
        <v>4</v>
      </c>
      <c r="U71" s="455">
        <f t="shared" ref="U71:U126" si="9">IF(O71="sumatoria",(P71+Q71+R71+S71),(P71+Q71+R71+S71)/T71)</f>
        <v>0.75</v>
      </c>
      <c r="V71" s="134">
        <f t="shared" ref="V71:V101" si="10">(U71/N71)</f>
        <v>0.75</v>
      </c>
      <c r="W71" s="135">
        <f t="shared" ref="W71:W101" si="11">V71*I71</f>
        <v>0.375</v>
      </c>
      <c r="X71" s="536"/>
      <c r="Y71" s="515" t="s">
        <v>334</v>
      </c>
      <c r="Z71" s="516" t="s">
        <v>335</v>
      </c>
      <c r="AA71" s="516" t="s">
        <v>336</v>
      </c>
      <c r="AB71" s="538" t="s">
        <v>337</v>
      </c>
      <c r="AC71" s="539" t="s">
        <v>109</v>
      </c>
      <c r="AD71" s="539" t="s">
        <v>667</v>
      </c>
    </row>
    <row r="72" spans="1:30" ht="96" customHeight="1" thickBot="1" x14ac:dyDescent="0.3">
      <c r="A72" s="222">
        <f t="shared" ref="A72:A126" si="12">A71+1</f>
        <v>67</v>
      </c>
      <c r="B72" s="223" t="s">
        <v>21</v>
      </c>
      <c r="C72" s="223" t="s">
        <v>26</v>
      </c>
      <c r="D72" s="224" t="s">
        <v>315</v>
      </c>
      <c r="E72" s="224" t="s">
        <v>338</v>
      </c>
      <c r="F72" s="224" t="s">
        <v>169</v>
      </c>
      <c r="G72" s="223" t="s">
        <v>339</v>
      </c>
      <c r="H72" s="144" t="s">
        <v>144</v>
      </c>
      <c r="I72" s="225">
        <v>0.5</v>
      </c>
      <c r="J72" s="225">
        <v>0.1</v>
      </c>
      <c r="K72" s="323">
        <v>0.3</v>
      </c>
      <c r="L72" s="323">
        <v>0.3</v>
      </c>
      <c r="M72" s="323">
        <v>0.3</v>
      </c>
      <c r="N72" s="306">
        <v>1</v>
      </c>
      <c r="O72" s="227" t="s">
        <v>122</v>
      </c>
      <c r="P72" s="324">
        <v>0.1</v>
      </c>
      <c r="Q72" s="324">
        <v>0.3</v>
      </c>
      <c r="R72" s="492">
        <v>0.3</v>
      </c>
      <c r="S72" s="492"/>
      <c r="T72" s="59" t="str">
        <f t="shared" si="7"/>
        <v>0</v>
      </c>
      <c r="U72" s="462">
        <f t="shared" si="9"/>
        <v>0.7</v>
      </c>
      <c r="V72" s="139">
        <f t="shared" si="10"/>
        <v>0.7</v>
      </c>
      <c r="W72" s="113">
        <f t="shared" si="11"/>
        <v>0.35</v>
      </c>
      <c r="X72" s="536"/>
      <c r="Y72" s="515" t="s">
        <v>340</v>
      </c>
      <c r="Z72" s="516" t="s">
        <v>335</v>
      </c>
      <c r="AA72" s="516" t="s">
        <v>336</v>
      </c>
      <c r="AB72" s="516" t="s">
        <v>321</v>
      </c>
      <c r="AC72" s="539" t="s">
        <v>109</v>
      </c>
      <c r="AD72" s="539" t="s">
        <v>667</v>
      </c>
    </row>
    <row r="73" spans="1:30" ht="92.25" customHeight="1" thickBot="1" x14ac:dyDescent="0.3">
      <c r="A73" s="325">
        <f t="shared" si="12"/>
        <v>68</v>
      </c>
      <c r="B73" s="326" t="s">
        <v>341</v>
      </c>
      <c r="C73" s="327" t="s">
        <v>342</v>
      </c>
      <c r="D73" s="328" t="s">
        <v>343</v>
      </c>
      <c r="E73" s="327" t="s">
        <v>265</v>
      </c>
      <c r="F73" s="327" t="s">
        <v>149</v>
      </c>
      <c r="G73" s="327" t="s">
        <v>344</v>
      </c>
      <c r="H73" s="144" t="s">
        <v>200</v>
      </c>
      <c r="I73" s="329">
        <v>0.25</v>
      </c>
      <c r="J73" s="330">
        <v>1</v>
      </c>
      <c r="K73" s="330">
        <v>1</v>
      </c>
      <c r="L73" s="330">
        <v>1</v>
      </c>
      <c r="M73" s="330">
        <v>1</v>
      </c>
      <c r="N73" s="330">
        <f t="shared" ref="N73:N79" si="13">SUM(J73:M73)</f>
        <v>4</v>
      </c>
      <c r="O73" s="331" t="s">
        <v>122</v>
      </c>
      <c r="P73" s="330">
        <v>1</v>
      </c>
      <c r="Q73" s="332">
        <v>1</v>
      </c>
      <c r="R73" s="490">
        <v>1</v>
      </c>
      <c r="S73" s="73"/>
      <c r="T73" s="64" t="str">
        <f t="shared" si="7"/>
        <v>0</v>
      </c>
      <c r="U73" s="468">
        <f t="shared" si="9"/>
        <v>3</v>
      </c>
      <c r="V73" s="114">
        <f t="shared" si="10"/>
        <v>0.75</v>
      </c>
      <c r="W73" s="130">
        <f t="shared" si="11"/>
        <v>0.1875</v>
      </c>
      <c r="X73" s="536"/>
      <c r="Y73" s="515" t="s">
        <v>345</v>
      </c>
      <c r="Z73" s="516" t="s">
        <v>346</v>
      </c>
      <c r="AA73" s="516" t="s">
        <v>336</v>
      </c>
      <c r="AB73" s="516" t="s">
        <v>347</v>
      </c>
      <c r="AC73" s="539" t="s">
        <v>109</v>
      </c>
      <c r="AD73" s="540" t="s">
        <v>648</v>
      </c>
    </row>
    <row r="74" spans="1:30" ht="96" customHeight="1" thickBot="1" x14ac:dyDescent="0.3">
      <c r="A74" s="333">
        <f t="shared" si="12"/>
        <v>69</v>
      </c>
      <c r="B74" s="334" t="s">
        <v>341</v>
      </c>
      <c r="C74" s="335" t="s">
        <v>342</v>
      </c>
      <c r="D74" s="336" t="s">
        <v>343</v>
      </c>
      <c r="E74" s="335" t="s">
        <v>226</v>
      </c>
      <c r="F74" s="335" t="s">
        <v>149</v>
      </c>
      <c r="G74" s="335" t="s">
        <v>348</v>
      </c>
      <c r="H74" s="144" t="s">
        <v>200</v>
      </c>
      <c r="I74" s="337">
        <v>0.25</v>
      </c>
      <c r="J74" s="338">
        <v>1</v>
      </c>
      <c r="K74" s="339">
        <v>1</v>
      </c>
      <c r="L74" s="339">
        <v>1</v>
      </c>
      <c r="M74" s="339">
        <v>1</v>
      </c>
      <c r="N74" s="339">
        <f t="shared" si="13"/>
        <v>4</v>
      </c>
      <c r="O74" s="340" t="s">
        <v>122</v>
      </c>
      <c r="P74" s="339">
        <v>1</v>
      </c>
      <c r="Q74" s="341">
        <v>1</v>
      </c>
      <c r="R74" s="490">
        <v>1</v>
      </c>
      <c r="S74" s="46"/>
      <c r="T74" s="66" t="str">
        <f t="shared" si="7"/>
        <v>0</v>
      </c>
      <c r="U74" s="294">
        <f t="shared" si="9"/>
        <v>3</v>
      </c>
      <c r="V74" s="89">
        <f t="shared" si="10"/>
        <v>0.75</v>
      </c>
      <c r="W74" s="91">
        <f t="shared" si="11"/>
        <v>0.1875</v>
      </c>
      <c r="X74" s="536"/>
      <c r="Y74" s="515" t="s">
        <v>349</v>
      </c>
      <c r="Z74" s="516" t="s">
        <v>346</v>
      </c>
      <c r="AA74" s="516" t="s">
        <v>336</v>
      </c>
      <c r="AB74" s="516" t="s">
        <v>350</v>
      </c>
      <c r="AC74" s="539" t="s">
        <v>109</v>
      </c>
      <c r="AD74" s="540" t="s">
        <v>672</v>
      </c>
    </row>
    <row r="75" spans="1:30" ht="74.099999999999994" customHeight="1" thickBot="1" x14ac:dyDescent="0.3">
      <c r="A75" s="333">
        <f t="shared" si="12"/>
        <v>70</v>
      </c>
      <c r="B75" s="334" t="s">
        <v>341</v>
      </c>
      <c r="C75" s="335" t="s">
        <v>342</v>
      </c>
      <c r="D75" s="336" t="s">
        <v>343</v>
      </c>
      <c r="E75" s="335" t="s">
        <v>104</v>
      </c>
      <c r="F75" s="335" t="s">
        <v>149</v>
      </c>
      <c r="G75" s="335" t="s">
        <v>351</v>
      </c>
      <c r="H75" s="144" t="s">
        <v>200</v>
      </c>
      <c r="I75" s="337">
        <v>0.25</v>
      </c>
      <c r="J75" s="338">
        <v>1</v>
      </c>
      <c r="K75" s="339">
        <v>1</v>
      </c>
      <c r="L75" s="339">
        <v>1</v>
      </c>
      <c r="M75" s="339">
        <v>1</v>
      </c>
      <c r="N75" s="339">
        <f t="shared" si="13"/>
        <v>4</v>
      </c>
      <c r="O75" s="340" t="s">
        <v>122</v>
      </c>
      <c r="P75" s="339">
        <v>1</v>
      </c>
      <c r="Q75" s="341">
        <v>1</v>
      </c>
      <c r="R75" s="490">
        <v>1</v>
      </c>
      <c r="S75" s="46"/>
      <c r="T75" s="66" t="str">
        <f t="shared" si="7"/>
        <v>0</v>
      </c>
      <c r="U75" s="294">
        <f t="shared" si="9"/>
        <v>3</v>
      </c>
      <c r="V75" s="89">
        <f t="shared" si="10"/>
        <v>0.75</v>
      </c>
      <c r="W75" s="91">
        <f t="shared" si="11"/>
        <v>0.1875</v>
      </c>
      <c r="X75" s="79"/>
      <c r="Y75" s="515" t="s">
        <v>352</v>
      </c>
      <c r="Z75" s="516" t="s">
        <v>346</v>
      </c>
      <c r="AA75" s="516" t="s">
        <v>336</v>
      </c>
      <c r="AB75" s="515" t="s">
        <v>353</v>
      </c>
      <c r="AC75" s="539" t="s">
        <v>109</v>
      </c>
      <c r="AD75" s="540" t="s">
        <v>649</v>
      </c>
    </row>
    <row r="76" spans="1:30" ht="74.099999999999994" customHeight="1" thickBot="1" x14ac:dyDescent="0.3">
      <c r="A76" s="333">
        <f t="shared" si="12"/>
        <v>71</v>
      </c>
      <c r="B76" s="334" t="s">
        <v>341</v>
      </c>
      <c r="C76" s="335" t="s">
        <v>342</v>
      </c>
      <c r="D76" s="336" t="s">
        <v>343</v>
      </c>
      <c r="E76" s="335" t="s">
        <v>104</v>
      </c>
      <c r="F76" s="335" t="s">
        <v>149</v>
      </c>
      <c r="G76" s="335" t="s">
        <v>354</v>
      </c>
      <c r="H76" s="144" t="s">
        <v>200</v>
      </c>
      <c r="I76" s="337">
        <v>0.25</v>
      </c>
      <c r="J76" s="338">
        <v>3</v>
      </c>
      <c r="K76" s="338">
        <v>3</v>
      </c>
      <c r="L76" s="338">
        <v>3</v>
      </c>
      <c r="M76" s="338">
        <v>3</v>
      </c>
      <c r="N76" s="339">
        <f t="shared" si="13"/>
        <v>12</v>
      </c>
      <c r="O76" s="340" t="s">
        <v>122</v>
      </c>
      <c r="P76" s="341">
        <v>3</v>
      </c>
      <c r="Q76" s="341">
        <v>3</v>
      </c>
      <c r="R76" s="491">
        <v>3</v>
      </c>
      <c r="S76" s="69"/>
      <c r="T76" s="66" t="str">
        <f t="shared" si="7"/>
        <v>0</v>
      </c>
      <c r="U76" s="469">
        <f t="shared" si="9"/>
        <v>9</v>
      </c>
      <c r="V76" s="89">
        <f t="shared" si="10"/>
        <v>0.75</v>
      </c>
      <c r="W76" s="125">
        <f t="shared" si="11"/>
        <v>0.1875</v>
      </c>
      <c r="X76" s="79"/>
      <c r="Y76" s="515" t="s">
        <v>355</v>
      </c>
      <c r="Z76" s="516" t="s">
        <v>346</v>
      </c>
      <c r="AA76" s="516" t="s">
        <v>336</v>
      </c>
      <c r="AB76" s="515" t="s">
        <v>356</v>
      </c>
      <c r="AC76" s="539" t="s">
        <v>109</v>
      </c>
      <c r="AD76" s="540" t="s">
        <v>650</v>
      </c>
    </row>
    <row r="77" spans="1:30" ht="157.5" thickBot="1" x14ac:dyDescent="0.3">
      <c r="A77" s="333">
        <f t="shared" si="12"/>
        <v>72</v>
      </c>
      <c r="B77" s="342" t="s">
        <v>341</v>
      </c>
      <c r="C77" s="343" t="s">
        <v>357</v>
      </c>
      <c r="D77" s="344" t="s">
        <v>343</v>
      </c>
      <c r="E77" s="166" t="s">
        <v>104</v>
      </c>
      <c r="F77" s="166" t="s">
        <v>149</v>
      </c>
      <c r="G77" s="345" t="s">
        <v>358</v>
      </c>
      <c r="H77" s="144" t="s">
        <v>144</v>
      </c>
      <c r="I77" s="346">
        <v>0.4</v>
      </c>
      <c r="J77" s="347">
        <v>0.25</v>
      </c>
      <c r="K77" s="348">
        <v>0.25</v>
      </c>
      <c r="L77" s="348">
        <v>0.25</v>
      </c>
      <c r="M77" s="348">
        <v>0.25</v>
      </c>
      <c r="N77" s="347">
        <f t="shared" si="13"/>
        <v>1</v>
      </c>
      <c r="O77" s="349" t="s">
        <v>122</v>
      </c>
      <c r="P77" s="350">
        <v>0.25</v>
      </c>
      <c r="Q77" s="350">
        <v>0.25</v>
      </c>
      <c r="R77" s="496">
        <v>0.25</v>
      </c>
      <c r="S77" s="77"/>
      <c r="T77" s="66" t="str">
        <f t="shared" si="7"/>
        <v>0</v>
      </c>
      <c r="U77" s="470">
        <f t="shared" si="9"/>
        <v>0.75</v>
      </c>
      <c r="V77" s="89">
        <f t="shared" si="10"/>
        <v>0.75</v>
      </c>
      <c r="W77" s="131">
        <f t="shared" si="11"/>
        <v>0.30000000000000004</v>
      </c>
      <c r="X77" s="81"/>
      <c r="Y77" s="524" t="s">
        <v>359</v>
      </c>
      <c r="Z77" s="523" t="s">
        <v>360</v>
      </c>
      <c r="AA77" s="523" t="s">
        <v>361</v>
      </c>
      <c r="AB77" s="541" t="s">
        <v>362</v>
      </c>
      <c r="AC77" s="539" t="s">
        <v>109</v>
      </c>
      <c r="AD77" s="540" t="s">
        <v>652</v>
      </c>
    </row>
    <row r="78" spans="1:30" ht="200.25" thickBot="1" x14ac:dyDescent="0.3">
      <c r="A78" s="333">
        <f t="shared" si="12"/>
        <v>73</v>
      </c>
      <c r="B78" s="342" t="s">
        <v>341</v>
      </c>
      <c r="C78" s="343" t="s">
        <v>357</v>
      </c>
      <c r="D78" s="344" t="s">
        <v>343</v>
      </c>
      <c r="E78" s="166" t="s">
        <v>265</v>
      </c>
      <c r="F78" s="166" t="s">
        <v>149</v>
      </c>
      <c r="G78" s="345" t="s">
        <v>363</v>
      </c>
      <c r="H78" s="144" t="s">
        <v>144</v>
      </c>
      <c r="I78" s="346">
        <v>0.15</v>
      </c>
      <c r="J78" s="348">
        <v>0.25</v>
      </c>
      <c r="K78" s="348">
        <v>0.25</v>
      </c>
      <c r="L78" s="348">
        <v>0.25</v>
      </c>
      <c r="M78" s="348">
        <v>0.25</v>
      </c>
      <c r="N78" s="347">
        <f t="shared" si="13"/>
        <v>1</v>
      </c>
      <c r="O78" s="349" t="s">
        <v>122</v>
      </c>
      <c r="P78" s="350">
        <v>0.25</v>
      </c>
      <c r="Q78" s="350">
        <v>0.25</v>
      </c>
      <c r="R78" s="485">
        <v>0.25</v>
      </c>
      <c r="S78" s="44"/>
      <c r="T78" s="66" t="str">
        <f t="shared" si="7"/>
        <v>0</v>
      </c>
      <c r="U78" s="471">
        <f t="shared" si="9"/>
        <v>0.75</v>
      </c>
      <c r="V78" s="89">
        <f t="shared" si="10"/>
        <v>0.75</v>
      </c>
      <c r="W78" s="116">
        <f t="shared" si="11"/>
        <v>0.11249999999999999</v>
      </c>
      <c r="X78" s="81"/>
      <c r="Y78" s="525" t="s">
        <v>364</v>
      </c>
      <c r="Z78" s="523" t="s">
        <v>365</v>
      </c>
      <c r="AA78" s="523" t="s">
        <v>361</v>
      </c>
      <c r="AB78" s="523" t="s">
        <v>366</v>
      </c>
      <c r="AC78" s="539" t="s">
        <v>109</v>
      </c>
      <c r="AD78" s="540" t="s">
        <v>651</v>
      </c>
    </row>
    <row r="79" spans="1:30" ht="86.25" thickBot="1" x14ac:dyDescent="0.3">
      <c r="A79" s="333">
        <f t="shared" si="12"/>
        <v>74</v>
      </c>
      <c r="B79" s="342" t="s">
        <v>341</v>
      </c>
      <c r="C79" s="343" t="s">
        <v>357</v>
      </c>
      <c r="D79" s="344" t="s">
        <v>343</v>
      </c>
      <c r="E79" s="166" t="s">
        <v>104</v>
      </c>
      <c r="F79" s="166" t="s">
        <v>149</v>
      </c>
      <c r="G79" s="345" t="s">
        <v>367</v>
      </c>
      <c r="H79" s="144" t="s">
        <v>144</v>
      </c>
      <c r="I79" s="346">
        <v>0.1</v>
      </c>
      <c r="J79" s="348">
        <v>0</v>
      </c>
      <c r="K79" s="348">
        <v>0</v>
      </c>
      <c r="L79" s="348">
        <v>0</v>
      </c>
      <c r="M79" s="348">
        <v>1</v>
      </c>
      <c r="N79" s="347">
        <f t="shared" si="13"/>
        <v>1</v>
      </c>
      <c r="O79" s="349" t="s">
        <v>122</v>
      </c>
      <c r="P79" s="350">
        <v>0</v>
      </c>
      <c r="Q79" s="350">
        <v>0</v>
      </c>
      <c r="R79" s="485">
        <v>0</v>
      </c>
      <c r="S79" s="44"/>
      <c r="T79" s="66" t="str">
        <f t="shared" si="7"/>
        <v>0</v>
      </c>
      <c r="U79" s="471">
        <f t="shared" si="9"/>
        <v>0</v>
      </c>
      <c r="V79" s="89">
        <f t="shared" si="10"/>
        <v>0</v>
      </c>
      <c r="W79" s="116">
        <f t="shared" si="11"/>
        <v>0</v>
      </c>
      <c r="X79" s="81"/>
      <c r="Y79" s="525" t="s">
        <v>369</v>
      </c>
      <c r="Z79" s="523" t="s">
        <v>365</v>
      </c>
      <c r="AA79" s="523" t="s">
        <v>361</v>
      </c>
      <c r="AB79" s="523" t="s">
        <v>368</v>
      </c>
      <c r="AC79" s="539" t="s">
        <v>109</v>
      </c>
      <c r="AD79" s="540" t="s">
        <v>736</v>
      </c>
    </row>
    <row r="80" spans="1:30" s="40" customFormat="1" ht="129" thickBot="1" x14ac:dyDescent="0.3">
      <c r="A80" s="216">
        <f t="shared" si="12"/>
        <v>75</v>
      </c>
      <c r="B80" s="351" t="s">
        <v>341</v>
      </c>
      <c r="C80" s="166" t="s">
        <v>357</v>
      </c>
      <c r="D80" s="167" t="s">
        <v>343</v>
      </c>
      <c r="E80" s="166" t="s">
        <v>104</v>
      </c>
      <c r="F80" s="166" t="s">
        <v>149</v>
      </c>
      <c r="G80" s="352" t="s">
        <v>370</v>
      </c>
      <c r="H80" s="144" t="s">
        <v>144</v>
      </c>
      <c r="I80" s="353">
        <v>0.15</v>
      </c>
      <c r="J80" s="169">
        <v>0.1</v>
      </c>
      <c r="K80" s="169">
        <v>0.1</v>
      </c>
      <c r="L80" s="169">
        <v>0.1</v>
      </c>
      <c r="M80" s="169">
        <v>0.1</v>
      </c>
      <c r="N80" s="354">
        <v>0.1</v>
      </c>
      <c r="O80" s="170" t="s">
        <v>161</v>
      </c>
      <c r="P80" s="350">
        <v>0.1</v>
      </c>
      <c r="Q80" s="350">
        <v>0.1</v>
      </c>
      <c r="R80" s="493">
        <v>0.1</v>
      </c>
      <c r="S80" s="56"/>
      <c r="T80" s="82" t="str">
        <f t="shared" si="7"/>
        <v>4</v>
      </c>
      <c r="U80" s="456">
        <f t="shared" si="9"/>
        <v>7.5000000000000011E-2</v>
      </c>
      <c r="V80" s="110">
        <f t="shared" si="10"/>
        <v>0.75000000000000011</v>
      </c>
      <c r="W80" s="112">
        <f t="shared" si="11"/>
        <v>0.11250000000000002</v>
      </c>
      <c r="X80" s="83"/>
      <c r="Y80" s="525" t="s">
        <v>653</v>
      </c>
      <c r="Z80" s="523" t="s">
        <v>372</v>
      </c>
      <c r="AA80" s="523" t="s">
        <v>361</v>
      </c>
      <c r="AB80" s="546" t="s">
        <v>371</v>
      </c>
      <c r="AC80" s="547" t="s">
        <v>109</v>
      </c>
      <c r="AD80" s="540" t="s">
        <v>737</v>
      </c>
    </row>
    <row r="81" spans="1:30" ht="157.5" thickBot="1" x14ac:dyDescent="0.3">
      <c r="A81" s="333">
        <f t="shared" si="12"/>
        <v>76</v>
      </c>
      <c r="B81" s="342" t="s">
        <v>341</v>
      </c>
      <c r="C81" s="343" t="s">
        <v>357</v>
      </c>
      <c r="D81" s="344" t="s">
        <v>343</v>
      </c>
      <c r="E81" s="166" t="s">
        <v>104</v>
      </c>
      <c r="F81" s="166" t="s">
        <v>149</v>
      </c>
      <c r="G81" s="345" t="s">
        <v>373</v>
      </c>
      <c r="H81" s="144" t="s">
        <v>144</v>
      </c>
      <c r="I81" s="346">
        <v>0.15</v>
      </c>
      <c r="J81" s="348">
        <v>0.15</v>
      </c>
      <c r="K81" s="348">
        <v>0.35</v>
      </c>
      <c r="L81" s="348">
        <v>0.35</v>
      </c>
      <c r="M81" s="348">
        <v>0.15</v>
      </c>
      <c r="N81" s="355">
        <f>SUM(J81:M81)</f>
        <v>1</v>
      </c>
      <c r="O81" s="349" t="s">
        <v>122</v>
      </c>
      <c r="P81" s="350">
        <v>0.3</v>
      </c>
      <c r="Q81" s="356">
        <v>0.65300000000000002</v>
      </c>
      <c r="R81" s="485">
        <v>0.05</v>
      </c>
      <c r="S81" s="44"/>
      <c r="T81" s="66" t="str">
        <f t="shared" si="7"/>
        <v>0</v>
      </c>
      <c r="U81" s="471">
        <f t="shared" si="9"/>
        <v>1.0030000000000001</v>
      </c>
      <c r="V81" s="89">
        <f t="shared" si="10"/>
        <v>1.0030000000000001</v>
      </c>
      <c r="W81" s="116">
        <f t="shared" si="11"/>
        <v>0.15045</v>
      </c>
      <c r="X81" s="81"/>
      <c r="Y81" s="526" t="s">
        <v>375</v>
      </c>
      <c r="Z81" s="523" t="s">
        <v>376</v>
      </c>
      <c r="AA81" s="523" t="s">
        <v>361</v>
      </c>
      <c r="AB81" s="523" t="s">
        <v>374</v>
      </c>
      <c r="AC81" s="539" t="s">
        <v>109</v>
      </c>
      <c r="AD81" s="540" t="s">
        <v>738</v>
      </c>
    </row>
    <row r="82" spans="1:30" ht="300" thickBot="1" x14ac:dyDescent="0.3">
      <c r="A82" s="357">
        <f t="shared" si="12"/>
        <v>77</v>
      </c>
      <c r="B82" s="358" t="s">
        <v>341</v>
      </c>
      <c r="C82" s="359" t="s">
        <v>357</v>
      </c>
      <c r="D82" s="360" t="s">
        <v>343</v>
      </c>
      <c r="E82" s="179" t="s">
        <v>104</v>
      </c>
      <c r="F82" s="179" t="s">
        <v>149</v>
      </c>
      <c r="G82" s="361" t="s">
        <v>614</v>
      </c>
      <c r="H82" s="144" t="s">
        <v>144</v>
      </c>
      <c r="I82" s="362">
        <v>0.05</v>
      </c>
      <c r="J82" s="363">
        <v>0.25</v>
      </c>
      <c r="K82" s="363">
        <v>0.25</v>
      </c>
      <c r="L82" s="363">
        <v>0.25</v>
      </c>
      <c r="M82" s="363">
        <v>0.25</v>
      </c>
      <c r="N82" s="364">
        <f>SUM(J82:M82)</f>
        <v>1</v>
      </c>
      <c r="O82" s="365" t="s">
        <v>122</v>
      </c>
      <c r="P82" s="353">
        <v>0.25</v>
      </c>
      <c r="Q82" s="353">
        <v>0.25</v>
      </c>
      <c r="R82" s="497">
        <v>0.25</v>
      </c>
      <c r="S82" s="68"/>
      <c r="T82" s="66" t="str">
        <f t="shared" si="7"/>
        <v>0</v>
      </c>
      <c r="U82" s="472">
        <f t="shared" si="9"/>
        <v>0.75</v>
      </c>
      <c r="V82" s="89">
        <f t="shared" si="10"/>
        <v>0.75</v>
      </c>
      <c r="W82" s="118">
        <f t="shared" si="11"/>
        <v>3.7500000000000006E-2</v>
      </c>
      <c r="X82" s="81"/>
      <c r="Y82" s="526" t="s">
        <v>377</v>
      </c>
      <c r="Z82" s="523" t="s">
        <v>376</v>
      </c>
      <c r="AA82" s="523" t="s">
        <v>361</v>
      </c>
      <c r="AB82" s="523" t="s">
        <v>378</v>
      </c>
      <c r="AC82" s="539" t="s">
        <v>109</v>
      </c>
      <c r="AD82" s="540" t="s">
        <v>629</v>
      </c>
    </row>
    <row r="83" spans="1:30" ht="200.25" thickBot="1" x14ac:dyDescent="0.3">
      <c r="A83" s="184">
        <f t="shared" si="12"/>
        <v>78</v>
      </c>
      <c r="B83" s="185" t="s">
        <v>341</v>
      </c>
      <c r="C83" s="185" t="s">
        <v>32</v>
      </c>
      <c r="D83" s="185" t="s">
        <v>397</v>
      </c>
      <c r="E83" s="185" t="s">
        <v>104</v>
      </c>
      <c r="F83" s="185" t="s">
        <v>379</v>
      </c>
      <c r="G83" s="366" t="s">
        <v>380</v>
      </c>
      <c r="H83" s="144" t="s">
        <v>200</v>
      </c>
      <c r="I83" s="188">
        <v>0.2</v>
      </c>
      <c r="J83" s="367">
        <v>1</v>
      </c>
      <c r="K83" s="367">
        <v>1</v>
      </c>
      <c r="L83" s="367">
        <v>1</v>
      </c>
      <c r="M83" s="367">
        <v>1</v>
      </c>
      <c r="N83" s="368">
        <f>SUM(J83:M83)</f>
        <v>4</v>
      </c>
      <c r="O83" s="287" t="s">
        <v>122</v>
      </c>
      <c r="P83" s="369">
        <v>1</v>
      </c>
      <c r="Q83" s="335">
        <v>1</v>
      </c>
      <c r="R83" s="78">
        <v>1</v>
      </c>
      <c r="S83" s="41"/>
      <c r="T83" s="66" t="str">
        <f t="shared" si="7"/>
        <v>0</v>
      </c>
      <c r="U83" s="463">
        <f t="shared" si="9"/>
        <v>3</v>
      </c>
      <c r="V83" s="89">
        <f t="shared" si="10"/>
        <v>0.75</v>
      </c>
      <c r="W83" s="90">
        <f t="shared" si="11"/>
        <v>0.15000000000000002</v>
      </c>
      <c r="X83" s="81"/>
      <c r="Y83" s="515" t="s">
        <v>647</v>
      </c>
      <c r="Z83" s="516" t="s">
        <v>208</v>
      </c>
      <c r="AA83" s="516" t="s">
        <v>208</v>
      </c>
      <c r="AB83" s="516" t="s">
        <v>381</v>
      </c>
      <c r="AC83" s="539" t="s">
        <v>109</v>
      </c>
      <c r="AD83" s="540" t="s">
        <v>740</v>
      </c>
    </row>
    <row r="84" spans="1:30" ht="243" thickBot="1" x14ac:dyDescent="0.3">
      <c r="A84" s="193">
        <f t="shared" si="12"/>
        <v>79</v>
      </c>
      <c r="B84" s="143" t="s">
        <v>341</v>
      </c>
      <c r="C84" s="143" t="s">
        <v>32</v>
      </c>
      <c r="D84" s="143" t="s">
        <v>397</v>
      </c>
      <c r="E84" s="143" t="s">
        <v>104</v>
      </c>
      <c r="F84" s="143" t="s">
        <v>379</v>
      </c>
      <c r="G84" s="315" t="s">
        <v>382</v>
      </c>
      <c r="H84" s="144" t="s">
        <v>200</v>
      </c>
      <c r="I84" s="195">
        <v>0.2</v>
      </c>
      <c r="J84" s="370">
        <v>1</v>
      </c>
      <c r="K84" s="370">
        <v>1</v>
      </c>
      <c r="L84" s="370">
        <v>1</v>
      </c>
      <c r="M84" s="370">
        <v>1</v>
      </c>
      <c r="N84" s="371">
        <f>SUM(J84:M84)</f>
        <v>4</v>
      </c>
      <c r="O84" s="290" t="s">
        <v>122</v>
      </c>
      <c r="P84" s="369">
        <v>1</v>
      </c>
      <c r="Q84" s="335">
        <v>1</v>
      </c>
      <c r="R84" s="74">
        <v>1</v>
      </c>
      <c r="S84" s="46"/>
      <c r="T84" s="66" t="str">
        <f t="shared" si="7"/>
        <v>0</v>
      </c>
      <c r="U84" s="294">
        <f t="shared" si="9"/>
        <v>3</v>
      </c>
      <c r="V84" s="89">
        <f t="shared" si="10"/>
        <v>0.75</v>
      </c>
      <c r="W84" s="91">
        <f t="shared" si="11"/>
        <v>0.15000000000000002</v>
      </c>
      <c r="X84" s="81"/>
      <c r="Y84" s="515" t="s">
        <v>383</v>
      </c>
      <c r="Z84" s="516" t="s">
        <v>208</v>
      </c>
      <c r="AA84" s="516" t="s">
        <v>208</v>
      </c>
      <c r="AB84" s="515" t="s">
        <v>384</v>
      </c>
      <c r="AC84" s="539" t="s">
        <v>109</v>
      </c>
      <c r="AD84" s="540" t="s">
        <v>662</v>
      </c>
    </row>
    <row r="85" spans="1:30" ht="129" thickBot="1" x14ac:dyDescent="0.3">
      <c r="A85" s="193">
        <f t="shared" si="12"/>
        <v>80</v>
      </c>
      <c r="B85" s="143" t="s">
        <v>341</v>
      </c>
      <c r="C85" s="143" t="s">
        <v>32</v>
      </c>
      <c r="D85" s="143" t="s">
        <v>397</v>
      </c>
      <c r="E85" s="143" t="s">
        <v>104</v>
      </c>
      <c r="F85" s="143" t="s">
        <v>385</v>
      </c>
      <c r="G85" s="315" t="s">
        <v>386</v>
      </c>
      <c r="H85" s="144" t="s">
        <v>200</v>
      </c>
      <c r="I85" s="195">
        <v>0.2</v>
      </c>
      <c r="J85" s="370">
        <v>20</v>
      </c>
      <c r="K85" s="370">
        <v>20</v>
      </c>
      <c r="L85" s="370">
        <v>20</v>
      </c>
      <c r="M85" s="370">
        <v>20</v>
      </c>
      <c r="N85" s="372">
        <v>80</v>
      </c>
      <c r="O85" s="290" t="s">
        <v>122</v>
      </c>
      <c r="P85" s="369">
        <v>20</v>
      </c>
      <c r="Q85" s="335">
        <v>20</v>
      </c>
      <c r="R85" s="74">
        <v>44.47</v>
      </c>
      <c r="S85" s="46"/>
      <c r="T85" s="66" t="str">
        <f t="shared" si="7"/>
        <v>0</v>
      </c>
      <c r="U85" s="294">
        <f t="shared" si="9"/>
        <v>84.47</v>
      </c>
      <c r="V85" s="89">
        <f t="shared" si="10"/>
        <v>1.0558749999999999</v>
      </c>
      <c r="W85" s="91">
        <f t="shared" si="11"/>
        <v>0.211175</v>
      </c>
      <c r="X85" s="81"/>
      <c r="Y85" s="515" t="s">
        <v>389</v>
      </c>
      <c r="Z85" s="516" t="s">
        <v>208</v>
      </c>
      <c r="AA85" s="516" t="s">
        <v>208</v>
      </c>
      <c r="AB85" s="515" t="s">
        <v>388</v>
      </c>
      <c r="AC85" s="539" t="s">
        <v>109</v>
      </c>
      <c r="AD85" s="540" t="s">
        <v>741</v>
      </c>
    </row>
    <row r="86" spans="1:30" ht="200.25" thickBot="1" x14ac:dyDescent="0.3">
      <c r="A86" s="193">
        <f t="shared" si="12"/>
        <v>81</v>
      </c>
      <c r="B86" s="143" t="s">
        <v>341</v>
      </c>
      <c r="C86" s="143" t="s">
        <v>32</v>
      </c>
      <c r="D86" s="143" t="s">
        <v>397</v>
      </c>
      <c r="E86" s="143" t="s">
        <v>104</v>
      </c>
      <c r="F86" s="143" t="s">
        <v>379</v>
      </c>
      <c r="G86" s="315" t="s">
        <v>390</v>
      </c>
      <c r="H86" s="144" t="s">
        <v>200</v>
      </c>
      <c r="I86" s="195">
        <v>0.2</v>
      </c>
      <c r="J86" s="370">
        <v>2</v>
      </c>
      <c r="K86" s="370">
        <v>3</v>
      </c>
      <c r="L86" s="370">
        <v>3</v>
      </c>
      <c r="M86" s="370">
        <v>3</v>
      </c>
      <c r="N86" s="372">
        <v>11</v>
      </c>
      <c r="O86" s="290" t="s">
        <v>122</v>
      </c>
      <c r="P86" s="369">
        <v>2</v>
      </c>
      <c r="Q86" s="335">
        <v>3</v>
      </c>
      <c r="R86" s="74">
        <v>3</v>
      </c>
      <c r="S86" s="46"/>
      <c r="T86" s="66" t="str">
        <f t="shared" si="7"/>
        <v>0</v>
      </c>
      <c r="U86" s="294">
        <f t="shared" si="9"/>
        <v>8</v>
      </c>
      <c r="V86" s="89">
        <f t="shared" si="10"/>
        <v>0.72727272727272729</v>
      </c>
      <c r="W86" s="91">
        <f t="shared" si="11"/>
        <v>0.14545454545454548</v>
      </c>
      <c r="X86" s="81"/>
      <c r="Y86" s="515" t="s">
        <v>391</v>
      </c>
      <c r="Z86" s="516" t="s">
        <v>208</v>
      </c>
      <c r="AA86" s="516" t="s">
        <v>208</v>
      </c>
      <c r="AB86" s="515" t="s">
        <v>392</v>
      </c>
      <c r="AC86" s="539" t="s">
        <v>109</v>
      </c>
      <c r="AD86" s="540" t="s">
        <v>663</v>
      </c>
    </row>
    <row r="87" spans="1:30" ht="129" thickBot="1" x14ac:dyDescent="0.3">
      <c r="A87" s="199">
        <f t="shared" si="12"/>
        <v>82</v>
      </c>
      <c r="B87" s="200" t="s">
        <v>341</v>
      </c>
      <c r="C87" s="200" t="s">
        <v>32</v>
      </c>
      <c r="D87" s="200" t="s">
        <v>397</v>
      </c>
      <c r="E87" s="200" t="s">
        <v>104</v>
      </c>
      <c r="F87" s="200" t="s">
        <v>393</v>
      </c>
      <c r="G87" s="318" t="s">
        <v>394</v>
      </c>
      <c r="H87" s="144" t="s">
        <v>200</v>
      </c>
      <c r="I87" s="203">
        <v>0.2</v>
      </c>
      <c r="J87" s="373">
        <v>1</v>
      </c>
      <c r="K87" s="373">
        <v>1</v>
      </c>
      <c r="L87" s="373">
        <v>1</v>
      </c>
      <c r="M87" s="373">
        <v>1</v>
      </c>
      <c r="N87" s="374">
        <v>4</v>
      </c>
      <c r="O87" s="299" t="s">
        <v>122</v>
      </c>
      <c r="P87" s="369">
        <v>1</v>
      </c>
      <c r="Q87" s="335">
        <v>1</v>
      </c>
      <c r="R87" s="75">
        <v>1</v>
      </c>
      <c r="S87" s="69"/>
      <c r="T87" s="66" t="str">
        <f t="shared" ref="T87:T118" si="14">IF(O87="Constante","4",IF(O87="Demanda","4","0"))</f>
        <v>0</v>
      </c>
      <c r="U87" s="469">
        <f t="shared" si="9"/>
        <v>3</v>
      </c>
      <c r="V87" s="89">
        <f t="shared" si="10"/>
        <v>0.75</v>
      </c>
      <c r="W87" s="125">
        <f t="shared" si="11"/>
        <v>0.15000000000000002</v>
      </c>
      <c r="X87" s="81"/>
      <c r="Y87" s="515" t="s">
        <v>395</v>
      </c>
      <c r="Z87" s="516" t="s">
        <v>208</v>
      </c>
      <c r="AA87" s="516" t="s">
        <v>208</v>
      </c>
      <c r="AB87" s="515" t="s">
        <v>396</v>
      </c>
      <c r="AC87" s="539" t="s">
        <v>109</v>
      </c>
      <c r="AD87" s="540" t="s">
        <v>742</v>
      </c>
    </row>
    <row r="88" spans="1:30" ht="114.75" thickBot="1" x14ac:dyDescent="0.3">
      <c r="A88" s="325">
        <f t="shared" si="12"/>
        <v>83</v>
      </c>
      <c r="B88" s="375" t="s">
        <v>341</v>
      </c>
      <c r="C88" s="376" t="s">
        <v>30</v>
      </c>
      <c r="D88" s="377" t="s">
        <v>397</v>
      </c>
      <c r="E88" s="159" t="s">
        <v>226</v>
      </c>
      <c r="F88" s="159" t="s">
        <v>379</v>
      </c>
      <c r="G88" s="378" t="s">
        <v>398</v>
      </c>
      <c r="H88" s="144" t="s">
        <v>200</v>
      </c>
      <c r="I88" s="379">
        <v>0.18</v>
      </c>
      <c r="J88" s="380">
        <v>135</v>
      </c>
      <c r="K88" s="376">
        <v>56</v>
      </c>
      <c r="L88" s="380">
        <v>4</v>
      </c>
      <c r="M88" s="380">
        <v>2</v>
      </c>
      <c r="N88" s="380">
        <f>SUM(J88:M88)</f>
        <v>197</v>
      </c>
      <c r="O88" s="381" t="s">
        <v>122</v>
      </c>
      <c r="P88" s="382">
        <v>135</v>
      </c>
      <c r="Q88" s="343">
        <v>56</v>
      </c>
      <c r="R88" s="76">
        <v>8</v>
      </c>
      <c r="S88" s="77"/>
      <c r="T88" s="66" t="str">
        <f t="shared" si="14"/>
        <v>0</v>
      </c>
      <c r="U88" s="473">
        <f t="shared" si="9"/>
        <v>199</v>
      </c>
      <c r="V88" s="89">
        <f t="shared" si="10"/>
        <v>1.0101522842639594</v>
      </c>
      <c r="W88" s="131">
        <f t="shared" si="11"/>
        <v>0.18182741116751269</v>
      </c>
      <c r="X88" s="84"/>
      <c r="Y88" s="515" t="s">
        <v>607</v>
      </c>
      <c r="Z88" s="516" t="s">
        <v>400</v>
      </c>
      <c r="AA88" s="516" t="s">
        <v>401</v>
      </c>
      <c r="AB88" s="515" t="s">
        <v>402</v>
      </c>
      <c r="AC88" s="539" t="s">
        <v>109</v>
      </c>
      <c r="AD88" s="548" t="s">
        <v>667</v>
      </c>
    </row>
    <row r="89" spans="1:30" ht="114.75" thickBot="1" x14ac:dyDescent="0.3">
      <c r="A89" s="333">
        <f t="shared" si="12"/>
        <v>84</v>
      </c>
      <c r="B89" s="342" t="s">
        <v>341</v>
      </c>
      <c r="C89" s="343" t="s">
        <v>30</v>
      </c>
      <c r="D89" s="344" t="s">
        <v>397</v>
      </c>
      <c r="E89" s="166" t="s">
        <v>226</v>
      </c>
      <c r="F89" s="166" t="s">
        <v>379</v>
      </c>
      <c r="G89" s="345" t="s">
        <v>403</v>
      </c>
      <c r="H89" s="144" t="s">
        <v>200</v>
      </c>
      <c r="I89" s="346">
        <v>0.18</v>
      </c>
      <c r="J89" s="383">
        <v>2</v>
      </c>
      <c r="K89" s="383">
        <v>2</v>
      </c>
      <c r="L89" s="383">
        <v>2</v>
      </c>
      <c r="M89" s="383">
        <v>2</v>
      </c>
      <c r="N89" s="382">
        <f>SUM(J89:M89)</f>
        <v>8</v>
      </c>
      <c r="O89" s="349" t="s">
        <v>122</v>
      </c>
      <c r="P89" s="384">
        <v>2</v>
      </c>
      <c r="Q89" s="384">
        <v>2</v>
      </c>
      <c r="R89" s="65">
        <v>2</v>
      </c>
      <c r="S89" s="44"/>
      <c r="T89" s="66" t="str">
        <f t="shared" si="14"/>
        <v>0</v>
      </c>
      <c r="U89" s="474">
        <f t="shared" si="9"/>
        <v>6</v>
      </c>
      <c r="V89" s="89">
        <f t="shared" si="10"/>
        <v>0.75</v>
      </c>
      <c r="W89" s="116">
        <f t="shared" si="11"/>
        <v>0.13500000000000001</v>
      </c>
      <c r="X89" s="81"/>
      <c r="Y89" s="515" t="s">
        <v>608</v>
      </c>
      <c r="Z89" s="516" t="s">
        <v>405</v>
      </c>
      <c r="AA89" s="516" t="s">
        <v>405</v>
      </c>
      <c r="AB89" s="516" t="s">
        <v>406</v>
      </c>
      <c r="AC89" s="539" t="s">
        <v>109</v>
      </c>
      <c r="AD89" s="548" t="s">
        <v>667</v>
      </c>
    </row>
    <row r="90" spans="1:30" ht="143.25" thickBot="1" x14ac:dyDescent="0.3">
      <c r="A90" s="333">
        <f t="shared" si="12"/>
        <v>85</v>
      </c>
      <c r="B90" s="342" t="s">
        <v>341</v>
      </c>
      <c r="C90" s="343" t="s">
        <v>30</v>
      </c>
      <c r="D90" s="344" t="s">
        <v>397</v>
      </c>
      <c r="E90" s="166" t="s">
        <v>226</v>
      </c>
      <c r="F90" s="166" t="s">
        <v>379</v>
      </c>
      <c r="G90" s="345" t="s">
        <v>407</v>
      </c>
      <c r="H90" s="144" t="s">
        <v>200</v>
      </c>
      <c r="I90" s="346">
        <v>0.18</v>
      </c>
      <c r="J90" s="383">
        <v>6</v>
      </c>
      <c r="K90" s="385">
        <v>11</v>
      </c>
      <c r="L90" s="383">
        <v>1</v>
      </c>
      <c r="M90" s="383">
        <v>0</v>
      </c>
      <c r="N90" s="382">
        <f>SUM(J90:M90)</f>
        <v>18</v>
      </c>
      <c r="O90" s="349" t="s">
        <v>122</v>
      </c>
      <c r="P90" s="386">
        <v>6</v>
      </c>
      <c r="Q90" s="386">
        <v>11</v>
      </c>
      <c r="R90" s="65">
        <v>1</v>
      </c>
      <c r="S90" s="44"/>
      <c r="T90" s="66" t="str">
        <f t="shared" si="14"/>
        <v>0</v>
      </c>
      <c r="U90" s="474">
        <f t="shared" si="9"/>
        <v>18</v>
      </c>
      <c r="V90" s="89">
        <f t="shared" si="10"/>
        <v>1</v>
      </c>
      <c r="W90" s="116">
        <f t="shared" si="11"/>
        <v>0.18</v>
      </c>
      <c r="X90" s="81"/>
      <c r="Y90" s="515" t="s">
        <v>609</v>
      </c>
      <c r="Z90" s="516" t="s">
        <v>405</v>
      </c>
      <c r="AA90" s="516" t="s">
        <v>405</v>
      </c>
      <c r="AB90" s="516" t="s">
        <v>406</v>
      </c>
      <c r="AC90" s="539" t="s">
        <v>109</v>
      </c>
      <c r="AD90" s="548" t="s">
        <v>667</v>
      </c>
    </row>
    <row r="91" spans="1:30" ht="72" thickBot="1" x14ac:dyDescent="0.3">
      <c r="A91" s="333">
        <f t="shared" si="12"/>
        <v>86</v>
      </c>
      <c r="B91" s="342" t="s">
        <v>341</v>
      </c>
      <c r="C91" s="343" t="s">
        <v>30</v>
      </c>
      <c r="D91" s="344" t="s">
        <v>397</v>
      </c>
      <c r="E91" s="166" t="s">
        <v>226</v>
      </c>
      <c r="F91" s="166" t="s">
        <v>379</v>
      </c>
      <c r="G91" s="345" t="s">
        <v>734</v>
      </c>
      <c r="H91" s="144" t="s">
        <v>144</v>
      </c>
      <c r="I91" s="346">
        <v>0.17</v>
      </c>
      <c r="J91" s="348">
        <v>1</v>
      </c>
      <c r="K91" s="387">
        <v>1</v>
      </c>
      <c r="L91" s="387">
        <v>1</v>
      </c>
      <c r="M91" s="387">
        <v>1</v>
      </c>
      <c r="N91" s="387">
        <v>1</v>
      </c>
      <c r="O91" s="349" t="s">
        <v>161</v>
      </c>
      <c r="P91" s="387">
        <v>1</v>
      </c>
      <c r="Q91" s="387">
        <v>1</v>
      </c>
      <c r="R91" s="485">
        <v>1</v>
      </c>
      <c r="S91" s="44"/>
      <c r="T91" s="66" t="str">
        <f t="shared" si="14"/>
        <v>4</v>
      </c>
      <c r="U91" s="471">
        <f t="shared" si="9"/>
        <v>0.75</v>
      </c>
      <c r="V91" s="89">
        <f t="shared" si="10"/>
        <v>0.75</v>
      </c>
      <c r="W91" s="116">
        <f t="shared" si="11"/>
        <v>0.1275</v>
      </c>
      <c r="X91" s="84"/>
      <c r="Y91" s="515" t="s">
        <v>610</v>
      </c>
      <c r="Z91" s="516" t="s">
        <v>405</v>
      </c>
      <c r="AA91" s="516" t="s">
        <v>405</v>
      </c>
      <c r="AB91" s="516" t="s">
        <v>408</v>
      </c>
      <c r="AC91" s="539" t="s">
        <v>109</v>
      </c>
      <c r="AD91" s="548" t="s">
        <v>667</v>
      </c>
    </row>
    <row r="92" spans="1:30" ht="409.6" thickBot="1" x14ac:dyDescent="0.3">
      <c r="A92" s="333">
        <f t="shared" si="12"/>
        <v>87</v>
      </c>
      <c r="B92" s="342" t="s">
        <v>341</v>
      </c>
      <c r="C92" s="343" t="s">
        <v>30</v>
      </c>
      <c r="D92" s="344" t="s">
        <v>397</v>
      </c>
      <c r="E92" s="166" t="s">
        <v>226</v>
      </c>
      <c r="F92" s="166" t="s">
        <v>379</v>
      </c>
      <c r="G92" s="345" t="s">
        <v>409</v>
      </c>
      <c r="H92" s="144" t="s">
        <v>144</v>
      </c>
      <c r="I92" s="346">
        <v>0.18</v>
      </c>
      <c r="J92" s="348">
        <v>1</v>
      </c>
      <c r="K92" s="387">
        <v>1</v>
      </c>
      <c r="L92" s="387">
        <v>1</v>
      </c>
      <c r="M92" s="387">
        <v>1</v>
      </c>
      <c r="N92" s="387">
        <v>1</v>
      </c>
      <c r="O92" s="349" t="s">
        <v>108</v>
      </c>
      <c r="P92" s="387">
        <v>1</v>
      </c>
      <c r="Q92" s="387">
        <v>1</v>
      </c>
      <c r="R92" s="485">
        <v>1</v>
      </c>
      <c r="S92" s="44"/>
      <c r="T92" s="66" t="str">
        <f t="shared" si="14"/>
        <v>4</v>
      </c>
      <c r="U92" s="471">
        <f t="shared" si="9"/>
        <v>0.75</v>
      </c>
      <c r="V92" s="89">
        <f t="shared" si="10"/>
        <v>0.75</v>
      </c>
      <c r="W92" s="116">
        <f t="shared" si="11"/>
        <v>0.13500000000000001</v>
      </c>
      <c r="X92" s="84"/>
      <c r="Y92" s="515" t="s">
        <v>611</v>
      </c>
      <c r="Z92" s="515" t="s">
        <v>410</v>
      </c>
      <c r="AA92" s="516" t="s">
        <v>411</v>
      </c>
      <c r="AB92" s="515" t="s">
        <v>412</v>
      </c>
      <c r="AC92" s="539" t="s">
        <v>109</v>
      </c>
      <c r="AD92" s="548" t="s">
        <v>667</v>
      </c>
    </row>
    <row r="93" spans="1:30" ht="72" thickBot="1" x14ac:dyDescent="0.3">
      <c r="A93" s="357">
        <f t="shared" si="12"/>
        <v>88</v>
      </c>
      <c r="B93" s="358" t="s">
        <v>341</v>
      </c>
      <c r="C93" s="359" t="s">
        <v>30</v>
      </c>
      <c r="D93" s="360" t="s">
        <v>397</v>
      </c>
      <c r="E93" s="179" t="s">
        <v>226</v>
      </c>
      <c r="F93" s="179" t="s">
        <v>379</v>
      </c>
      <c r="G93" s="361" t="s">
        <v>413</v>
      </c>
      <c r="H93" s="144" t="s">
        <v>144</v>
      </c>
      <c r="I93" s="362">
        <v>0.11</v>
      </c>
      <c r="J93" s="363">
        <v>1</v>
      </c>
      <c r="K93" s="388">
        <v>1</v>
      </c>
      <c r="L93" s="388">
        <v>1</v>
      </c>
      <c r="M93" s="388">
        <v>1</v>
      </c>
      <c r="N93" s="388">
        <v>1</v>
      </c>
      <c r="O93" s="365" t="s">
        <v>161</v>
      </c>
      <c r="P93" s="388">
        <v>1</v>
      </c>
      <c r="Q93" s="388">
        <v>1</v>
      </c>
      <c r="R93" s="497">
        <v>1</v>
      </c>
      <c r="S93" s="68"/>
      <c r="T93" s="66" t="str">
        <f t="shared" si="14"/>
        <v>4</v>
      </c>
      <c r="U93" s="472">
        <f t="shared" si="9"/>
        <v>0.75</v>
      </c>
      <c r="V93" s="117">
        <f t="shared" si="10"/>
        <v>0.75</v>
      </c>
      <c r="W93" s="118">
        <f t="shared" si="11"/>
        <v>8.2500000000000004E-2</v>
      </c>
      <c r="X93" s="84"/>
      <c r="Y93" s="515" t="s">
        <v>612</v>
      </c>
      <c r="Z93" s="516" t="s">
        <v>405</v>
      </c>
      <c r="AA93" s="516" t="s">
        <v>405</v>
      </c>
      <c r="AB93" s="516" t="s">
        <v>613</v>
      </c>
      <c r="AC93" s="539" t="s">
        <v>109</v>
      </c>
      <c r="AD93" s="548" t="s">
        <v>667</v>
      </c>
    </row>
    <row r="94" spans="1:30" ht="185.25" x14ac:dyDescent="0.25">
      <c r="A94" s="184">
        <f t="shared" si="12"/>
        <v>89</v>
      </c>
      <c r="B94" s="185" t="s">
        <v>414</v>
      </c>
      <c r="C94" s="389" t="s">
        <v>414</v>
      </c>
      <c r="D94" s="187" t="s">
        <v>415</v>
      </c>
      <c r="E94" s="185" t="s">
        <v>104</v>
      </c>
      <c r="F94" s="185" t="s">
        <v>153</v>
      </c>
      <c r="G94" s="366" t="s">
        <v>416</v>
      </c>
      <c r="H94" s="144" t="s">
        <v>200</v>
      </c>
      <c r="I94" s="188">
        <v>0.2</v>
      </c>
      <c r="J94" s="185">
        <v>3</v>
      </c>
      <c r="K94" s="185">
        <v>3</v>
      </c>
      <c r="L94" s="185">
        <v>3</v>
      </c>
      <c r="M94" s="185">
        <v>3</v>
      </c>
      <c r="N94" s="185">
        <v>12</v>
      </c>
      <c r="O94" s="191" t="s">
        <v>122</v>
      </c>
      <c r="P94" s="185">
        <v>3</v>
      </c>
      <c r="Q94" s="185">
        <v>3</v>
      </c>
      <c r="R94" s="41">
        <v>3</v>
      </c>
      <c r="S94" s="41"/>
      <c r="T94" s="42" t="str">
        <f t="shared" si="14"/>
        <v>0</v>
      </c>
      <c r="U94" s="463">
        <f t="shared" si="9"/>
        <v>9</v>
      </c>
      <c r="V94" s="107">
        <f t="shared" si="10"/>
        <v>0.75</v>
      </c>
      <c r="W94" s="90">
        <f t="shared" si="11"/>
        <v>0.15000000000000002</v>
      </c>
      <c r="X94" s="81"/>
      <c r="Y94" s="515" t="s">
        <v>417</v>
      </c>
      <c r="Z94" s="516" t="s">
        <v>221</v>
      </c>
      <c r="AA94" s="516" t="s">
        <v>135</v>
      </c>
      <c r="AB94" s="515" t="s">
        <v>418</v>
      </c>
      <c r="AC94" s="539" t="s">
        <v>109</v>
      </c>
      <c r="AD94" s="540" t="s">
        <v>671</v>
      </c>
    </row>
    <row r="95" spans="1:30" ht="285" x14ac:dyDescent="0.25">
      <c r="A95" s="193">
        <f t="shared" si="12"/>
        <v>90</v>
      </c>
      <c r="B95" s="143" t="s">
        <v>414</v>
      </c>
      <c r="C95" s="152" t="s">
        <v>414</v>
      </c>
      <c r="D95" s="144" t="s">
        <v>415</v>
      </c>
      <c r="E95" s="143" t="s">
        <v>104</v>
      </c>
      <c r="F95" s="143" t="s">
        <v>153</v>
      </c>
      <c r="G95" s="315" t="s">
        <v>419</v>
      </c>
      <c r="H95" s="144" t="s">
        <v>200</v>
      </c>
      <c r="I95" s="195">
        <v>0.2</v>
      </c>
      <c r="J95" s="370">
        <v>1</v>
      </c>
      <c r="K95" s="370">
        <v>1</v>
      </c>
      <c r="L95" s="370">
        <v>1</v>
      </c>
      <c r="M95" s="370">
        <v>1</v>
      </c>
      <c r="N95" s="370">
        <v>4</v>
      </c>
      <c r="O95" s="142" t="s">
        <v>122</v>
      </c>
      <c r="P95" s="370">
        <v>1</v>
      </c>
      <c r="Q95" s="143">
        <v>1</v>
      </c>
      <c r="R95" s="46">
        <v>1</v>
      </c>
      <c r="S95" s="46"/>
      <c r="T95" s="49" t="str">
        <f t="shared" si="14"/>
        <v>0</v>
      </c>
      <c r="U95" s="294">
        <f t="shared" si="9"/>
        <v>3</v>
      </c>
      <c r="V95" s="108">
        <f t="shared" si="10"/>
        <v>0.75</v>
      </c>
      <c r="W95" s="91">
        <f t="shared" si="11"/>
        <v>0.15000000000000002</v>
      </c>
      <c r="X95" s="81"/>
      <c r="Y95" s="515" t="s">
        <v>420</v>
      </c>
      <c r="Z95" s="516" t="s">
        <v>221</v>
      </c>
      <c r="AA95" s="516" t="s">
        <v>135</v>
      </c>
      <c r="AB95" s="515" t="s">
        <v>421</v>
      </c>
      <c r="AC95" s="539" t="s">
        <v>109</v>
      </c>
      <c r="AD95" s="540" t="s">
        <v>671</v>
      </c>
    </row>
    <row r="96" spans="1:30" ht="128.25" x14ac:dyDescent="0.25">
      <c r="A96" s="193">
        <f t="shared" si="12"/>
        <v>91</v>
      </c>
      <c r="B96" s="143" t="s">
        <v>414</v>
      </c>
      <c r="C96" s="152" t="s">
        <v>414</v>
      </c>
      <c r="D96" s="144" t="s">
        <v>415</v>
      </c>
      <c r="E96" s="143" t="s">
        <v>104</v>
      </c>
      <c r="F96" s="143" t="s">
        <v>266</v>
      </c>
      <c r="G96" s="315" t="s">
        <v>422</v>
      </c>
      <c r="H96" s="144" t="s">
        <v>144</v>
      </c>
      <c r="I96" s="195">
        <v>0.2</v>
      </c>
      <c r="J96" s="236">
        <v>0.25</v>
      </c>
      <c r="K96" s="236">
        <v>0.25</v>
      </c>
      <c r="L96" s="236">
        <v>0.25</v>
      </c>
      <c r="M96" s="236">
        <v>0.25</v>
      </c>
      <c r="N96" s="236">
        <v>1</v>
      </c>
      <c r="O96" s="142" t="s">
        <v>122</v>
      </c>
      <c r="P96" s="390">
        <v>0.25</v>
      </c>
      <c r="Q96" s="391">
        <v>0.25</v>
      </c>
      <c r="R96" s="483">
        <v>0.25</v>
      </c>
      <c r="S96" s="46"/>
      <c r="T96" s="49" t="str">
        <f t="shared" si="14"/>
        <v>0</v>
      </c>
      <c r="U96" s="148">
        <f t="shared" si="9"/>
        <v>0.75</v>
      </c>
      <c r="V96" s="108">
        <f t="shared" si="10"/>
        <v>0.75</v>
      </c>
      <c r="W96" s="91">
        <f t="shared" si="11"/>
        <v>0.15000000000000002</v>
      </c>
      <c r="X96" s="81"/>
      <c r="Y96" s="515" t="s">
        <v>423</v>
      </c>
      <c r="Z96" s="516" t="s">
        <v>221</v>
      </c>
      <c r="AA96" s="516" t="s">
        <v>424</v>
      </c>
      <c r="AB96" s="515" t="s">
        <v>425</v>
      </c>
      <c r="AC96" s="539" t="s">
        <v>109</v>
      </c>
      <c r="AD96" s="540" t="s">
        <v>671</v>
      </c>
    </row>
    <row r="97" spans="1:30" ht="370.5" x14ac:dyDescent="0.25">
      <c r="A97" s="193">
        <f t="shared" si="12"/>
        <v>92</v>
      </c>
      <c r="B97" s="143" t="s">
        <v>414</v>
      </c>
      <c r="C97" s="152" t="s">
        <v>414</v>
      </c>
      <c r="D97" s="144" t="s">
        <v>415</v>
      </c>
      <c r="E97" s="143" t="s">
        <v>104</v>
      </c>
      <c r="F97" s="143" t="s">
        <v>266</v>
      </c>
      <c r="G97" s="315" t="s">
        <v>426</v>
      </c>
      <c r="H97" s="144" t="s">
        <v>200</v>
      </c>
      <c r="I97" s="195">
        <v>0.2</v>
      </c>
      <c r="J97" s="370">
        <v>0</v>
      </c>
      <c r="K97" s="370">
        <v>1</v>
      </c>
      <c r="L97" s="370">
        <v>2</v>
      </c>
      <c r="M97" s="370">
        <v>1</v>
      </c>
      <c r="N97" s="370">
        <v>4</v>
      </c>
      <c r="O97" s="142" t="s">
        <v>122</v>
      </c>
      <c r="P97" s="370">
        <v>0</v>
      </c>
      <c r="Q97" s="143">
        <v>1</v>
      </c>
      <c r="R97" s="46">
        <v>2</v>
      </c>
      <c r="S97" s="46"/>
      <c r="T97" s="49" t="str">
        <f t="shared" si="14"/>
        <v>0</v>
      </c>
      <c r="U97" s="294">
        <f t="shared" si="9"/>
        <v>3</v>
      </c>
      <c r="V97" s="108">
        <f t="shared" si="10"/>
        <v>0.75</v>
      </c>
      <c r="W97" s="91">
        <f t="shared" si="11"/>
        <v>0.15000000000000002</v>
      </c>
      <c r="X97" s="81"/>
      <c r="Y97" s="515" t="s">
        <v>428</v>
      </c>
      <c r="Z97" s="516" t="s">
        <v>221</v>
      </c>
      <c r="AA97" s="516" t="s">
        <v>135</v>
      </c>
      <c r="AB97" s="515" t="s">
        <v>429</v>
      </c>
      <c r="AC97" s="539" t="s">
        <v>109</v>
      </c>
      <c r="AD97" s="540" t="s">
        <v>671</v>
      </c>
    </row>
    <row r="98" spans="1:30" ht="114.75" thickBot="1" x14ac:dyDescent="0.3">
      <c r="A98" s="199">
        <f t="shared" si="12"/>
        <v>93</v>
      </c>
      <c r="B98" s="200" t="s">
        <v>414</v>
      </c>
      <c r="C98" s="392" t="s">
        <v>414</v>
      </c>
      <c r="D98" s="202" t="s">
        <v>415</v>
      </c>
      <c r="E98" s="200" t="s">
        <v>104</v>
      </c>
      <c r="F98" s="200" t="s">
        <v>266</v>
      </c>
      <c r="G98" s="318" t="s">
        <v>430</v>
      </c>
      <c r="H98" s="144" t="s">
        <v>200</v>
      </c>
      <c r="I98" s="203">
        <v>0.2</v>
      </c>
      <c r="J98" s="373">
        <v>0</v>
      </c>
      <c r="K98" s="373">
        <v>1</v>
      </c>
      <c r="L98" s="373">
        <v>1</v>
      </c>
      <c r="M98" s="373">
        <v>1</v>
      </c>
      <c r="N98" s="373">
        <v>3</v>
      </c>
      <c r="O98" s="206" t="s">
        <v>122</v>
      </c>
      <c r="P98" s="373">
        <v>0</v>
      </c>
      <c r="Q98" s="200">
        <v>1</v>
      </c>
      <c r="R98" s="61">
        <v>1</v>
      </c>
      <c r="S98" s="61"/>
      <c r="T98" s="52" t="str">
        <f t="shared" si="14"/>
        <v>0</v>
      </c>
      <c r="U98" s="475">
        <f t="shared" si="9"/>
        <v>2</v>
      </c>
      <c r="V98" s="109">
        <f t="shared" si="10"/>
        <v>0.66666666666666663</v>
      </c>
      <c r="W98" s="93">
        <f t="shared" si="11"/>
        <v>0.13333333333333333</v>
      </c>
      <c r="X98" s="81"/>
      <c r="Y98" s="515" t="s">
        <v>670</v>
      </c>
      <c r="Z98" s="516" t="s">
        <v>221</v>
      </c>
      <c r="AA98" s="516" t="s">
        <v>135</v>
      </c>
      <c r="AB98" s="515" t="s">
        <v>431</v>
      </c>
      <c r="AC98" s="539" t="s">
        <v>109</v>
      </c>
      <c r="AD98" s="540" t="s">
        <v>668</v>
      </c>
    </row>
    <row r="99" spans="1:30" ht="144" customHeight="1" x14ac:dyDescent="0.25">
      <c r="A99" s="208">
        <f t="shared" si="12"/>
        <v>94</v>
      </c>
      <c r="B99" s="209" t="s">
        <v>414</v>
      </c>
      <c r="C99" s="209" t="s">
        <v>40</v>
      </c>
      <c r="D99" s="209" t="s">
        <v>432</v>
      </c>
      <c r="E99" s="209" t="s">
        <v>104</v>
      </c>
      <c r="F99" s="302" t="s">
        <v>433</v>
      </c>
      <c r="G99" s="302" t="s">
        <v>434</v>
      </c>
      <c r="H99" s="144" t="s">
        <v>144</v>
      </c>
      <c r="I99" s="212">
        <v>0.84</v>
      </c>
      <c r="J99" s="393">
        <v>0.19</v>
      </c>
      <c r="K99" s="267">
        <v>0.27</v>
      </c>
      <c r="L99" s="267">
        <v>0.27</v>
      </c>
      <c r="M99" s="267">
        <v>0.27</v>
      </c>
      <c r="N99" s="394">
        <v>1</v>
      </c>
      <c r="O99" s="215" t="s">
        <v>122</v>
      </c>
      <c r="P99" s="394">
        <v>0.19</v>
      </c>
      <c r="Q99" s="394">
        <v>0.27</v>
      </c>
      <c r="R99" s="489">
        <v>0.27</v>
      </c>
      <c r="S99" s="132"/>
      <c r="T99" s="140" t="str">
        <f t="shared" si="14"/>
        <v>0</v>
      </c>
      <c r="U99" s="455">
        <f t="shared" si="9"/>
        <v>0.73</v>
      </c>
      <c r="V99" s="134">
        <f t="shared" si="10"/>
        <v>0.73</v>
      </c>
      <c r="W99" s="135">
        <f t="shared" si="11"/>
        <v>0.61319999999999997</v>
      </c>
      <c r="X99" s="84"/>
      <c r="Y99" s="515" t="s">
        <v>436</v>
      </c>
      <c r="Z99" s="516" t="s">
        <v>208</v>
      </c>
      <c r="AA99" s="516" t="s">
        <v>208</v>
      </c>
      <c r="AB99" s="516" t="s">
        <v>435</v>
      </c>
      <c r="AC99" s="539" t="s">
        <v>109</v>
      </c>
      <c r="AD99" s="548" t="s">
        <v>640</v>
      </c>
    </row>
    <row r="100" spans="1:30" ht="168" customHeight="1" thickBot="1" x14ac:dyDescent="0.3">
      <c r="A100" s="222">
        <f t="shared" si="12"/>
        <v>95</v>
      </c>
      <c r="B100" s="223" t="s">
        <v>414</v>
      </c>
      <c r="C100" s="223" t="s">
        <v>40</v>
      </c>
      <c r="D100" s="223" t="s">
        <v>432</v>
      </c>
      <c r="E100" s="223" t="s">
        <v>104</v>
      </c>
      <c r="F100" s="223" t="s">
        <v>437</v>
      </c>
      <c r="G100" s="305" t="s">
        <v>438</v>
      </c>
      <c r="H100" s="144" t="s">
        <v>144</v>
      </c>
      <c r="I100" s="225">
        <v>0.16</v>
      </c>
      <c r="J100" s="226">
        <v>0.19</v>
      </c>
      <c r="K100" s="226">
        <v>0.27</v>
      </c>
      <c r="L100" s="226">
        <v>0.27</v>
      </c>
      <c r="M100" s="226">
        <v>0.27</v>
      </c>
      <c r="N100" s="395">
        <v>1</v>
      </c>
      <c r="O100" s="227" t="s">
        <v>122</v>
      </c>
      <c r="P100" s="395">
        <v>0.19</v>
      </c>
      <c r="Q100" s="395">
        <v>0.27</v>
      </c>
      <c r="R100" s="492">
        <v>0.27</v>
      </c>
      <c r="S100" s="58"/>
      <c r="T100" s="59" t="str">
        <f t="shared" si="14"/>
        <v>0</v>
      </c>
      <c r="U100" s="462">
        <f t="shared" si="9"/>
        <v>0.73</v>
      </c>
      <c r="V100" s="139">
        <f t="shared" si="10"/>
        <v>0.73</v>
      </c>
      <c r="W100" s="113">
        <f t="shared" si="11"/>
        <v>0.1168</v>
      </c>
      <c r="X100" s="84"/>
      <c r="Y100" s="515" t="s">
        <v>439</v>
      </c>
      <c r="Z100" s="516" t="s">
        <v>208</v>
      </c>
      <c r="AA100" s="516" t="s">
        <v>208</v>
      </c>
      <c r="AB100" s="516" t="s">
        <v>435</v>
      </c>
      <c r="AC100" s="539" t="s">
        <v>109</v>
      </c>
      <c r="AD100" s="548" t="s">
        <v>739</v>
      </c>
    </row>
    <row r="101" spans="1:30" ht="43.5" thickBot="1" x14ac:dyDescent="0.3">
      <c r="A101" s="307">
        <f t="shared" si="12"/>
        <v>96</v>
      </c>
      <c r="B101" s="326" t="s">
        <v>414</v>
      </c>
      <c r="C101" s="327" t="s">
        <v>42</v>
      </c>
      <c r="D101" s="327" t="s">
        <v>440</v>
      </c>
      <c r="E101" s="327" t="s">
        <v>104</v>
      </c>
      <c r="F101" s="327" t="s">
        <v>441</v>
      </c>
      <c r="G101" s="396" t="s">
        <v>442</v>
      </c>
      <c r="H101" s="144" t="s">
        <v>144</v>
      </c>
      <c r="I101" s="329">
        <v>0.3</v>
      </c>
      <c r="J101" s="329">
        <v>1</v>
      </c>
      <c r="K101" s="329">
        <v>1</v>
      </c>
      <c r="L101" s="329">
        <v>1</v>
      </c>
      <c r="M101" s="329">
        <v>1</v>
      </c>
      <c r="N101" s="397">
        <v>1</v>
      </c>
      <c r="O101" s="331" t="s">
        <v>108</v>
      </c>
      <c r="P101" s="329">
        <v>1</v>
      </c>
      <c r="Q101" s="329">
        <v>1</v>
      </c>
      <c r="R101" s="505">
        <v>1</v>
      </c>
      <c r="S101" s="73"/>
      <c r="T101" s="64" t="str">
        <f t="shared" si="14"/>
        <v>4</v>
      </c>
      <c r="U101" s="466">
        <f t="shared" si="9"/>
        <v>0.75</v>
      </c>
      <c r="V101" s="114">
        <f t="shared" si="10"/>
        <v>0.75</v>
      </c>
      <c r="W101" s="130">
        <f t="shared" si="11"/>
        <v>0.22499999999999998</v>
      </c>
      <c r="X101" s="81"/>
      <c r="Y101" s="527" t="s">
        <v>630</v>
      </c>
      <c r="Z101" s="516" t="s">
        <v>208</v>
      </c>
      <c r="AA101" s="516" t="s">
        <v>208</v>
      </c>
      <c r="AB101" s="527" t="s">
        <v>631</v>
      </c>
      <c r="AC101" s="549" t="s">
        <v>209</v>
      </c>
      <c r="AD101" s="540" t="s">
        <v>727</v>
      </c>
    </row>
    <row r="102" spans="1:30" ht="72" thickBot="1" x14ac:dyDescent="0.3">
      <c r="A102" s="193">
        <f t="shared" si="12"/>
        <v>97</v>
      </c>
      <c r="B102" s="334" t="s">
        <v>414</v>
      </c>
      <c r="C102" s="335" t="s">
        <v>42</v>
      </c>
      <c r="D102" s="335" t="s">
        <v>440</v>
      </c>
      <c r="E102" s="335" t="s">
        <v>104</v>
      </c>
      <c r="F102" s="335" t="s">
        <v>385</v>
      </c>
      <c r="G102" s="398" t="s">
        <v>443</v>
      </c>
      <c r="H102" s="144" t="s">
        <v>144</v>
      </c>
      <c r="I102" s="337">
        <v>0.1</v>
      </c>
      <c r="J102" s="337">
        <v>0.1</v>
      </c>
      <c r="K102" s="399">
        <v>0.1</v>
      </c>
      <c r="L102" s="399">
        <v>0.1</v>
      </c>
      <c r="M102" s="399">
        <v>0.7</v>
      </c>
      <c r="N102" s="400">
        <v>1</v>
      </c>
      <c r="O102" s="340" t="s">
        <v>122</v>
      </c>
      <c r="P102" s="337">
        <v>0.1</v>
      </c>
      <c r="Q102" s="337">
        <v>0.1</v>
      </c>
      <c r="R102" s="506">
        <v>0.8</v>
      </c>
      <c r="S102" s="46"/>
      <c r="T102" s="66" t="str">
        <f t="shared" si="14"/>
        <v>0</v>
      </c>
      <c r="U102" s="148">
        <f t="shared" si="9"/>
        <v>1</v>
      </c>
      <c r="V102" s="89">
        <f t="shared" ref="V102:V126" si="15">(U102/N102)</f>
        <v>1</v>
      </c>
      <c r="W102" s="91">
        <f t="shared" ref="W102:W126" si="16">V102*I102</f>
        <v>0.1</v>
      </c>
      <c r="X102" s="81"/>
      <c r="Y102" s="527" t="s">
        <v>632</v>
      </c>
      <c r="Z102" s="516" t="s">
        <v>208</v>
      </c>
      <c r="AA102" s="516" t="s">
        <v>208</v>
      </c>
      <c r="AB102" s="527" t="s">
        <v>633</v>
      </c>
      <c r="AC102" s="549" t="s">
        <v>209</v>
      </c>
      <c r="AD102" s="540" t="s">
        <v>727</v>
      </c>
    </row>
    <row r="103" spans="1:30" ht="43.5" thickBot="1" x14ac:dyDescent="0.3">
      <c r="A103" s="193">
        <f t="shared" si="12"/>
        <v>98</v>
      </c>
      <c r="B103" s="334" t="s">
        <v>414</v>
      </c>
      <c r="C103" s="335" t="s">
        <v>42</v>
      </c>
      <c r="D103" s="335" t="s">
        <v>440</v>
      </c>
      <c r="E103" s="335" t="s">
        <v>104</v>
      </c>
      <c r="F103" s="335" t="s">
        <v>441</v>
      </c>
      <c r="G103" s="398" t="s">
        <v>444</v>
      </c>
      <c r="H103" s="144" t="s">
        <v>144</v>
      </c>
      <c r="I103" s="337">
        <v>0.15</v>
      </c>
      <c r="J103" s="337">
        <v>1</v>
      </c>
      <c r="K103" s="337">
        <v>1</v>
      </c>
      <c r="L103" s="337">
        <v>1</v>
      </c>
      <c r="M103" s="337">
        <v>1</v>
      </c>
      <c r="N103" s="400">
        <v>1</v>
      </c>
      <c r="O103" s="340" t="s">
        <v>108</v>
      </c>
      <c r="P103" s="400">
        <v>1</v>
      </c>
      <c r="Q103" s="400">
        <v>1</v>
      </c>
      <c r="R103" s="506">
        <v>1</v>
      </c>
      <c r="S103" s="46"/>
      <c r="T103" s="66" t="str">
        <f t="shared" si="14"/>
        <v>4</v>
      </c>
      <c r="U103" s="148">
        <f t="shared" si="9"/>
        <v>0.75</v>
      </c>
      <c r="V103" s="89">
        <f t="shared" si="15"/>
        <v>0.75</v>
      </c>
      <c r="W103" s="91">
        <f t="shared" si="16"/>
        <v>0.11249999999999999</v>
      </c>
      <c r="X103" s="81"/>
      <c r="Y103" s="527" t="s">
        <v>634</v>
      </c>
      <c r="Z103" s="516" t="s">
        <v>208</v>
      </c>
      <c r="AA103" s="516" t="s">
        <v>208</v>
      </c>
      <c r="AB103" s="527" t="s">
        <v>635</v>
      </c>
      <c r="AC103" s="549" t="s">
        <v>209</v>
      </c>
      <c r="AD103" s="540" t="s">
        <v>727</v>
      </c>
    </row>
    <row r="104" spans="1:30" ht="57.75" thickBot="1" x14ac:dyDescent="0.3">
      <c r="A104" s="193">
        <f t="shared" si="12"/>
        <v>99</v>
      </c>
      <c r="B104" s="334" t="s">
        <v>414</v>
      </c>
      <c r="C104" s="335" t="s">
        <v>42</v>
      </c>
      <c r="D104" s="335" t="s">
        <v>440</v>
      </c>
      <c r="E104" s="335" t="s">
        <v>104</v>
      </c>
      <c r="F104" s="335" t="s">
        <v>445</v>
      </c>
      <c r="G104" s="398" t="s">
        <v>446</v>
      </c>
      <c r="H104" s="144" t="s">
        <v>144</v>
      </c>
      <c r="I104" s="337">
        <v>0.15</v>
      </c>
      <c r="J104" s="337">
        <v>1</v>
      </c>
      <c r="K104" s="337">
        <v>1</v>
      </c>
      <c r="L104" s="337">
        <v>1</v>
      </c>
      <c r="M104" s="337">
        <v>1</v>
      </c>
      <c r="N104" s="400">
        <v>1</v>
      </c>
      <c r="O104" s="340" t="s">
        <v>108</v>
      </c>
      <c r="P104" s="400">
        <v>1</v>
      </c>
      <c r="Q104" s="400">
        <v>1</v>
      </c>
      <c r="R104" s="506">
        <v>1</v>
      </c>
      <c r="S104" s="46"/>
      <c r="T104" s="66" t="str">
        <f t="shared" si="14"/>
        <v>4</v>
      </c>
      <c r="U104" s="148">
        <f t="shared" si="9"/>
        <v>0.75</v>
      </c>
      <c r="V104" s="89">
        <f t="shared" si="15"/>
        <v>0.75</v>
      </c>
      <c r="W104" s="91">
        <f t="shared" si="16"/>
        <v>0.11249999999999999</v>
      </c>
      <c r="X104" s="81"/>
      <c r="Y104" s="527" t="s">
        <v>636</v>
      </c>
      <c r="Z104" s="516" t="s">
        <v>208</v>
      </c>
      <c r="AA104" s="516" t="s">
        <v>208</v>
      </c>
      <c r="AB104" s="527" t="s">
        <v>637</v>
      </c>
      <c r="AC104" s="549" t="s">
        <v>209</v>
      </c>
      <c r="AD104" s="540" t="s">
        <v>727</v>
      </c>
    </row>
    <row r="105" spans="1:30" ht="72" thickBot="1" x14ac:dyDescent="0.3">
      <c r="A105" s="278">
        <f t="shared" si="12"/>
        <v>100</v>
      </c>
      <c r="B105" s="401" t="s">
        <v>414</v>
      </c>
      <c r="C105" s="402" t="s">
        <v>42</v>
      </c>
      <c r="D105" s="402" t="s">
        <v>397</v>
      </c>
      <c r="E105" s="402" t="s">
        <v>104</v>
      </c>
      <c r="F105" s="402" t="s">
        <v>379</v>
      </c>
      <c r="G105" s="403" t="s">
        <v>447</v>
      </c>
      <c r="H105" s="144" t="s">
        <v>144</v>
      </c>
      <c r="I105" s="404">
        <v>0.3</v>
      </c>
      <c r="J105" s="404">
        <v>1</v>
      </c>
      <c r="K105" s="404">
        <v>1</v>
      </c>
      <c r="L105" s="404">
        <v>1</v>
      </c>
      <c r="M105" s="404">
        <v>1</v>
      </c>
      <c r="N105" s="405">
        <v>1</v>
      </c>
      <c r="O105" s="406" t="s">
        <v>108</v>
      </c>
      <c r="P105" s="405">
        <v>1</v>
      </c>
      <c r="Q105" s="405">
        <v>1</v>
      </c>
      <c r="R105" s="507">
        <v>1</v>
      </c>
      <c r="S105" s="69"/>
      <c r="T105" s="66" t="str">
        <f t="shared" si="14"/>
        <v>4</v>
      </c>
      <c r="U105" s="465">
        <f t="shared" si="9"/>
        <v>0.75</v>
      </c>
      <c r="V105" s="117">
        <f t="shared" si="15"/>
        <v>0.75</v>
      </c>
      <c r="W105" s="125">
        <f t="shared" si="16"/>
        <v>0.22499999999999998</v>
      </c>
      <c r="X105" s="81"/>
      <c r="Y105" s="528" t="s">
        <v>638</v>
      </c>
      <c r="Z105" s="516" t="s">
        <v>208</v>
      </c>
      <c r="AA105" s="516" t="s">
        <v>208</v>
      </c>
      <c r="AB105" s="527" t="s">
        <v>639</v>
      </c>
      <c r="AC105" s="549" t="s">
        <v>209</v>
      </c>
      <c r="AD105" s="540" t="s">
        <v>727</v>
      </c>
    </row>
    <row r="106" spans="1:30" ht="105" x14ac:dyDescent="0.25">
      <c r="A106" s="407">
        <f t="shared" si="12"/>
        <v>101</v>
      </c>
      <c r="B106" s="408" t="s">
        <v>414</v>
      </c>
      <c r="C106" s="408" t="s">
        <v>44</v>
      </c>
      <c r="D106" s="408" t="s">
        <v>448</v>
      </c>
      <c r="E106" s="408" t="s">
        <v>104</v>
      </c>
      <c r="F106" s="409" t="s">
        <v>105</v>
      </c>
      <c r="G106" s="597" t="s">
        <v>449</v>
      </c>
      <c r="H106" s="144" t="s">
        <v>144</v>
      </c>
      <c r="I106" s="410">
        <v>0.2</v>
      </c>
      <c r="J106" s="410">
        <v>1</v>
      </c>
      <c r="K106" s="410">
        <v>1</v>
      </c>
      <c r="L106" s="410">
        <v>1</v>
      </c>
      <c r="M106" s="410">
        <v>1</v>
      </c>
      <c r="N106" s="411">
        <v>1</v>
      </c>
      <c r="O106" s="412" t="s">
        <v>108</v>
      </c>
      <c r="P106" s="411">
        <v>1</v>
      </c>
      <c r="Q106" s="411">
        <v>1</v>
      </c>
      <c r="R106" s="484">
        <v>1</v>
      </c>
      <c r="S106" s="54"/>
      <c r="T106" s="70" t="str">
        <f t="shared" si="14"/>
        <v>4</v>
      </c>
      <c r="U106" s="467">
        <f t="shared" si="9"/>
        <v>0.75</v>
      </c>
      <c r="V106" s="110">
        <f t="shared" si="15"/>
        <v>0.75</v>
      </c>
      <c r="W106" s="111">
        <f t="shared" si="16"/>
        <v>0.15000000000000002</v>
      </c>
      <c r="X106" s="81"/>
      <c r="Y106" s="529" t="s">
        <v>451</v>
      </c>
      <c r="Z106" s="550" t="s">
        <v>452</v>
      </c>
      <c r="AA106" s="550" t="s">
        <v>453</v>
      </c>
      <c r="AB106" s="550" t="s">
        <v>450</v>
      </c>
      <c r="AC106" s="539" t="s">
        <v>109</v>
      </c>
      <c r="AD106" s="540" t="s">
        <v>667</v>
      </c>
    </row>
    <row r="107" spans="1:30" ht="165" x14ac:dyDescent="0.25">
      <c r="A107" s="216">
        <f t="shared" si="12"/>
        <v>102</v>
      </c>
      <c r="B107" s="217" t="s">
        <v>414</v>
      </c>
      <c r="C107" s="217" t="s">
        <v>44</v>
      </c>
      <c r="D107" s="217" t="s">
        <v>448</v>
      </c>
      <c r="E107" s="217" t="s">
        <v>104</v>
      </c>
      <c r="F107" s="413" t="s">
        <v>105</v>
      </c>
      <c r="G107" s="598" t="s">
        <v>454</v>
      </c>
      <c r="H107" s="144" t="s">
        <v>144</v>
      </c>
      <c r="I107" s="414">
        <v>0.2</v>
      </c>
      <c r="J107" s="414">
        <v>1</v>
      </c>
      <c r="K107" s="414">
        <v>1</v>
      </c>
      <c r="L107" s="414">
        <v>1</v>
      </c>
      <c r="M107" s="414">
        <v>1</v>
      </c>
      <c r="N107" s="415">
        <v>1</v>
      </c>
      <c r="O107" s="220" t="s">
        <v>108</v>
      </c>
      <c r="P107" s="415">
        <v>1</v>
      </c>
      <c r="Q107" s="415">
        <v>1</v>
      </c>
      <c r="R107" s="478">
        <v>1</v>
      </c>
      <c r="S107" s="56"/>
      <c r="T107" s="71" t="str">
        <f t="shared" si="14"/>
        <v>4</v>
      </c>
      <c r="U107" s="456">
        <f t="shared" si="9"/>
        <v>0.75</v>
      </c>
      <c r="V107" s="126">
        <f t="shared" si="15"/>
        <v>0.75</v>
      </c>
      <c r="W107" s="112">
        <f t="shared" si="16"/>
        <v>0.15000000000000002</v>
      </c>
      <c r="X107" s="81"/>
      <c r="Y107" s="530" t="s">
        <v>456</v>
      </c>
      <c r="Z107" s="551" t="s">
        <v>457</v>
      </c>
      <c r="AA107" s="551" t="s">
        <v>458</v>
      </c>
      <c r="AB107" s="551" t="s">
        <v>455</v>
      </c>
      <c r="AC107" s="539" t="s">
        <v>109</v>
      </c>
      <c r="AD107" s="540" t="s">
        <v>667</v>
      </c>
    </row>
    <row r="108" spans="1:30" ht="60" x14ac:dyDescent="0.25">
      <c r="A108" s="216">
        <f t="shared" si="12"/>
        <v>103</v>
      </c>
      <c r="B108" s="217" t="s">
        <v>414</v>
      </c>
      <c r="C108" s="217" t="s">
        <v>44</v>
      </c>
      <c r="D108" s="217" t="s">
        <v>459</v>
      </c>
      <c r="E108" s="217" t="s">
        <v>104</v>
      </c>
      <c r="F108" s="413" t="s">
        <v>385</v>
      </c>
      <c r="G108" s="598" t="s">
        <v>460</v>
      </c>
      <c r="H108" s="144" t="s">
        <v>144</v>
      </c>
      <c r="I108" s="414">
        <v>0.2</v>
      </c>
      <c r="J108" s="416">
        <v>0.1</v>
      </c>
      <c r="K108" s="416">
        <v>0.3</v>
      </c>
      <c r="L108" s="416">
        <v>0.3</v>
      </c>
      <c r="M108" s="416">
        <v>0.3</v>
      </c>
      <c r="N108" s="415">
        <v>1</v>
      </c>
      <c r="O108" s="220" t="s">
        <v>122</v>
      </c>
      <c r="P108" s="415">
        <v>0.1</v>
      </c>
      <c r="Q108" s="415">
        <v>0.3</v>
      </c>
      <c r="R108" s="478">
        <v>0.3</v>
      </c>
      <c r="S108" s="56"/>
      <c r="T108" s="71" t="str">
        <f t="shared" si="14"/>
        <v>0</v>
      </c>
      <c r="U108" s="456">
        <f t="shared" si="9"/>
        <v>0.7</v>
      </c>
      <c r="V108" s="126">
        <f t="shared" si="15"/>
        <v>0.7</v>
      </c>
      <c r="W108" s="112">
        <f t="shared" si="16"/>
        <v>0.13999999999999999</v>
      </c>
      <c r="X108" s="81"/>
      <c r="Y108" s="530" t="s">
        <v>462</v>
      </c>
      <c r="Z108" s="552" t="s">
        <v>463</v>
      </c>
      <c r="AA108" s="552" t="s">
        <v>464</v>
      </c>
      <c r="AB108" s="551" t="s">
        <v>461</v>
      </c>
      <c r="AC108" s="539" t="s">
        <v>109</v>
      </c>
      <c r="AD108" s="540" t="s">
        <v>667</v>
      </c>
    </row>
    <row r="109" spans="1:30" ht="288" customHeight="1" x14ac:dyDescent="0.25">
      <c r="A109" s="216">
        <f t="shared" si="12"/>
        <v>104</v>
      </c>
      <c r="B109" s="217" t="s">
        <v>414</v>
      </c>
      <c r="C109" s="217" t="s">
        <v>44</v>
      </c>
      <c r="D109" s="217" t="s">
        <v>459</v>
      </c>
      <c r="E109" s="217" t="s">
        <v>104</v>
      </c>
      <c r="F109" s="413" t="s">
        <v>385</v>
      </c>
      <c r="G109" s="598" t="s">
        <v>465</v>
      </c>
      <c r="H109" s="144" t="s">
        <v>144</v>
      </c>
      <c r="I109" s="416">
        <v>0.2</v>
      </c>
      <c r="J109" s="416">
        <v>0.1</v>
      </c>
      <c r="K109" s="416">
        <v>0.3</v>
      </c>
      <c r="L109" s="416">
        <v>0.3</v>
      </c>
      <c r="M109" s="416">
        <v>0.3</v>
      </c>
      <c r="N109" s="415">
        <v>1</v>
      </c>
      <c r="O109" s="220" t="s">
        <v>122</v>
      </c>
      <c r="P109" s="417">
        <v>0.1</v>
      </c>
      <c r="Q109" s="418">
        <v>0.3</v>
      </c>
      <c r="R109" s="478">
        <v>0.3</v>
      </c>
      <c r="S109" s="56"/>
      <c r="T109" s="71" t="str">
        <f t="shared" si="14"/>
        <v>0</v>
      </c>
      <c r="U109" s="456">
        <f t="shared" si="9"/>
        <v>0.7</v>
      </c>
      <c r="V109" s="126">
        <f t="shared" si="15"/>
        <v>0.7</v>
      </c>
      <c r="W109" s="112">
        <f t="shared" si="16"/>
        <v>0.13999999999999999</v>
      </c>
      <c r="X109" s="81"/>
      <c r="Y109" s="531" t="s">
        <v>467</v>
      </c>
      <c r="Z109" s="552" t="s">
        <v>463</v>
      </c>
      <c r="AA109" s="552" t="s">
        <v>464</v>
      </c>
      <c r="AB109" s="551" t="s">
        <v>466</v>
      </c>
      <c r="AC109" s="539" t="s">
        <v>109</v>
      </c>
      <c r="AD109" s="540" t="s">
        <v>667</v>
      </c>
    </row>
    <row r="110" spans="1:30" ht="150.75" thickBot="1" x14ac:dyDescent="0.3">
      <c r="A110" s="419">
        <f t="shared" si="12"/>
        <v>105</v>
      </c>
      <c r="B110" s="255" t="s">
        <v>414</v>
      </c>
      <c r="C110" s="255" t="s">
        <v>44</v>
      </c>
      <c r="D110" s="255" t="s">
        <v>459</v>
      </c>
      <c r="E110" s="255" t="s">
        <v>104</v>
      </c>
      <c r="F110" s="420" t="s">
        <v>385</v>
      </c>
      <c r="G110" s="599" t="s">
        <v>468</v>
      </c>
      <c r="H110" s="144" t="s">
        <v>144</v>
      </c>
      <c r="I110" s="421">
        <v>0.2</v>
      </c>
      <c r="J110" s="422">
        <v>0.1</v>
      </c>
      <c r="K110" s="422">
        <v>0.3</v>
      </c>
      <c r="L110" s="422">
        <v>0.3</v>
      </c>
      <c r="M110" s="422">
        <v>0.3</v>
      </c>
      <c r="N110" s="423">
        <v>1</v>
      </c>
      <c r="O110" s="261" t="s">
        <v>122</v>
      </c>
      <c r="P110" s="424">
        <v>0.1</v>
      </c>
      <c r="Q110" s="425">
        <v>0.3</v>
      </c>
      <c r="R110" s="58">
        <v>0.3</v>
      </c>
      <c r="S110" s="58"/>
      <c r="T110" s="59" t="str">
        <f t="shared" si="14"/>
        <v>0</v>
      </c>
      <c r="U110" s="462">
        <f t="shared" si="9"/>
        <v>0.7</v>
      </c>
      <c r="V110" s="139">
        <f t="shared" si="15"/>
        <v>0.7</v>
      </c>
      <c r="W110" s="113">
        <f t="shared" si="16"/>
        <v>0.13999999999999999</v>
      </c>
      <c r="X110" s="81"/>
      <c r="Y110" s="531" t="s">
        <v>469</v>
      </c>
      <c r="Z110" s="552" t="s">
        <v>463</v>
      </c>
      <c r="AA110" s="552" t="s">
        <v>464</v>
      </c>
      <c r="AB110" s="552" t="s">
        <v>470</v>
      </c>
      <c r="AC110" s="539" t="s">
        <v>109</v>
      </c>
      <c r="AD110" s="540" t="s">
        <v>667</v>
      </c>
    </row>
    <row r="111" spans="1:30" ht="114.75" thickBot="1" x14ac:dyDescent="0.3">
      <c r="A111" s="184">
        <f t="shared" si="12"/>
        <v>106</v>
      </c>
      <c r="B111" s="185" t="s">
        <v>414</v>
      </c>
      <c r="C111" s="185" t="s">
        <v>46</v>
      </c>
      <c r="D111" s="185" t="s">
        <v>471</v>
      </c>
      <c r="E111" s="185" t="s">
        <v>104</v>
      </c>
      <c r="F111" s="185" t="s">
        <v>153</v>
      </c>
      <c r="G111" s="600" t="s">
        <v>472</v>
      </c>
      <c r="H111" s="144" t="s">
        <v>200</v>
      </c>
      <c r="I111" s="426">
        <v>0.2</v>
      </c>
      <c r="J111" s="187">
        <v>1</v>
      </c>
      <c r="K111" s="187">
        <v>1</v>
      </c>
      <c r="L111" s="187">
        <v>1</v>
      </c>
      <c r="M111" s="427"/>
      <c r="N111" s="187">
        <v>3</v>
      </c>
      <c r="O111" s="287" t="s">
        <v>122</v>
      </c>
      <c r="P111" s="428">
        <v>1</v>
      </c>
      <c r="Q111" s="428">
        <v>1</v>
      </c>
      <c r="R111" s="62">
        <v>1</v>
      </c>
      <c r="S111" s="63"/>
      <c r="T111" s="64" t="str">
        <f t="shared" si="14"/>
        <v>0</v>
      </c>
      <c r="U111" s="476">
        <f t="shared" ref="U111:U116" si="17">IF(O111="sumatoria",(P111+Q111+R111+S111),(P111+Q111+R111+S111)/T111)</f>
        <v>3</v>
      </c>
      <c r="V111" s="114">
        <f t="shared" si="15"/>
        <v>1</v>
      </c>
      <c r="W111" s="115">
        <f t="shared" si="16"/>
        <v>0.2</v>
      </c>
      <c r="X111" s="84"/>
      <c r="Y111" s="532" t="s">
        <v>620</v>
      </c>
      <c r="Z111" s="516" t="s">
        <v>208</v>
      </c>
      <c r="AA111" s="516" t="s">
        <v>208</v>
      </c>
      <c r="AB111" s="516" t="s">
        <v>473</v>
      </c>
      <c r="AC111" s="539" t="s">
        <v>109</v>
      </c>
      <c r="AD111" s="548" t="s">
        <v>605</v>
      </c>
    </row>
    <row r="112" spans="1:30" ht="60.75" thickBot="1" x14ac:dyDescent="0.3">
      <c r="A112" s="193">
        <f t="shared" si="12"/>
        <v>107</v>
      </c>
      <c r="B112" s="143" t="s">
        <v>414</v>
      </c>
      <c r="C112" s="143" t="s">
        <v>46</v>
      </c>
      <c r="D112" s="143" t="s">
        <v>471</v>
      </c>
      <c r="E112" s="143" t="s">
        <v>104</v>
      </c>
      <c r="F112" s="143" t="s">
        <v>153</v>
      </c>
      <c r="G112" s="601" t="s">
        <v>615</v>
      </c>
      <c r="H112" s="144" t="s">
        <v>200</v>
      </c>
      <c r="I112" s="317">
        <v>0.2</v>
      </c>
      <c r="J112" s="144">
        <v>1</v>
      </c>
      <c r="K112" s="144">
        <v>1</v>
      </c>
      <c r="L112" s="144">
        <v>1</v>
      </c>
      <c r="M112" s="144">
        <v>1</v>
      </c>
      <c r="N112" s="144">
        <v>4</v>
      </c>
      <c r="O112" s="290" t="s">
        <v>122</v>
      </c>
      <c r="P112" s="428">
        <v>1</v>
      </c>
      <c r="Q112" s="428">
        <v>1</v>
      </c>
      <c r="R112" s="65">
        <v>1</v>
      </c>
      <c r="S112" s="44"/>
      <c r="T112" s="66" t="str">
        <f t="shared" si="14"/>
        <v>0</v>
      </c>
      <c r="U112" s="474">
        <f t="shared" si="17"/>
        <v>3</v>
      </c>
      <c r="V112" s="89">
        <f t="shared" si="15"/>
        <v>0.75</v>
      </c>
      <c r="W112" s="116">
        <f t="shared" si="16"/>
        <v>0.15000000000000002</v>
      </c>
      <c r="X112" s="84"/>
      <c r="Y112" s="515" t="s">
        <v>621</v>
      </c>
      <c r="Z112" s="516" t="s">
        <v>208</v>
      </c>
      <c r="AA112" s="516" t="s">
        <v>208</v>
      </c>
      <c r="AB112" s="516" t="s">
        <v>474</v>
      </c>
      <c r="AC112" s="539" t="s">
        <v>109</v>
      </c>
      <c r="AD112" s="544" t="s">
        <v>665</v>
      </c>
    </row>
    <row r="113" spans="1:30" ht="114.75" thickBot="1" x14ac:dyDescent="0.3">
      <c r="A113" s="193">
        <f t="shared" si="12"/>
        <v>108</v>
      </c>
      <c r="B113" s="143" t="s">
        <v>414</v>
      </c>
      <c r="C113" s="143" t="s">
        <v>46</v>
      </c>
      <c r="D113" s="143" t="s">
        <v>471</v>
      </c>
      <c r="E113" s="143" t="s">
        <v>104</v>
      </c>
      <c r="F113" s="143" t="s">
        <v>153</v>
      </c>
      <c r="G113" s="601" t="s">
        <v>475</v>
      </c>
      <c r="H113" s="144" t="s">
        <v>200</v>
      </c>
      <c r="I113" s="317">
        <v>0.2</v>
      </c>
      <c r="J113" s="144">
        <v>3</v>
      </c>
      <c r="K113" s="144">
        <v>8</v>
      </c>
      <c r="L113" s="144">
        <v>6</v>
      </c>
      <c r="M113" s="144">
        <v>6</v>
      </c>
      <c r="N113" s="144">
        <v>23</v>
      </c>
      <c r="O113" s="290" t="s">
        <v>122</v>
      </c>
      <c r="P113" s="428">
        <v>3</v>
      </c>
      <c r="Q113" s="428">
        <v>8</v>
      </c>
      <c r="R113" s="65">
        <v>6</v>
      </c>
      <c r="S113" s="44"/>
      <c r="T113" s="66" t="str">
        <f t="shared" si="14"/>
        <v>0</v>
      </c>
      <c r="U113" s="474">
        <f t="shared" si="17"/>
        <v>17</v>
      </c>
      <c r="V113" s="89">
        <f t="shared" si="15"/>
        <v>0.73913043478260865</v>
      </c>
      <c r="W113" s="116">
        <f t="shared" si="16"/>
        <v>0.14782608695652175</v>
      </c>
      <c r="X113" s="84"/>
      <c r="Y113" s="515" t="s">
        <v>622</v>
      </c>
      <c r="Z113" s="516" t="s">
        <v>208</v>
      </c>
      <c r="AA113" s="516" t="s">
        <v>208</v>
      </c>
      <c r="AB113" s="516" t="s">
        <v>619</v>
      </c>
      <c r="AC113" s="539" t="s">
        <v>109</v>
      </c>
      <c r="AD113" s="544" t="s">
        <v>665</v>
      </c>
    </row>
    <row r="114" spans="1:30" ht="157.5" thickBot="1" x14ac:dyDescent="0.3">
      <c r="A114" s="193">
        <f t="shared" si="12"/>
        <v>109</v>
      </c>
      <c r="B114" s="143" t="s">
        <v>414</v>
      </c>
      <c r="C114" s="143" t="s">
        <v>46</v>
      </c>
      <c r="D114" s="143" t="s">
        <v>471</v>
      </c>
      <c r="E114" s="143" t="s">
        <v>104</v>
      </c>
      <c r="F114" s="143" t="s">
        <v>153</v>
      </c>
      <c r="G114" s="601" t="s">
        <v>476</v>
      </c>
      <c r="H114" s="144" t="s">
        <v>200</v>
      </c>
      <c r="I114" s="317">
        <v>0.1</v>
      </c>
      <c r="J114" s="152"/>
      <c r="K114" s="144">
        <v>1</v>
      </c>
      <c r="L114" s="429"/>
      <c r="M114" s="144">
        <v>1</v>
      </c>
      <c r="N114" s="144">
        <f>SUM(J114:M114)</f>
        <v>2</v>
      </c>
      <c r="O114" s="290" t="s">
        <v>122</v>
      </c>
      <c r="P114" s="430">
        <v>0</v>
      </c>
      <c r="Q114" s="428">
        <v>0</v>
      </c>
      <c r="R114" s="65">
        <v>1</v>
      </c>
      <c r="S114" s="44"/>
      <c r="T114" s="66" t="str">
        <f t="shared" si="14"/>
        <v>0</v>
      </c>
      <c r="U114" s="474">
        <f t="shared" si="17"/>
        <v>1</v>
      </c>
      <c r="V114" s="89">
        <f t="shared" si="15"/>
        <v>0.5</v>
      </c>
      <c r="W114" s="116">
        <f t="shared" si="16"/>
        <v>0.05</v>
      </c>
      <c r="X114" s="81"/>
      <c r="Y114" s="515" t="s">
        <v>623</v>
      </c>
      <c r="Z114" s="516" t="s">
        <v>208</v>
      </c>
      <c r="AA114" s="516" t="s">
        <v>208</v>
      </c>
      <c r="AB114" s="516" t="s">
        <v>473</v>
      </c>
      <c r="AC114" s="539" t="s">
        <v>109</v>
      </c>
      <c r="AD114" s="544" t="s">
        <v>665</v>
      </c>
    </row>
    <row r="115" spans="1:30" ht="228.75" thickBot="1" x14ac:dyDescent="0.3">
      <c r="A115" s="193">
        <f t="shared" si="12"/>
        <v>110</v>
      </c>
      <c r="B115" s="143" t="s">
        <v>414</v>
      </c>
      <c r="C115" s="143" t="s">
        <v>46</v>
      </c>
      <c r="D115" s="143" t="s">
        <v>471</v>
      </c>
      <c r="E115" s="143" t="s">
        <v>104</v>
      </c>
      <c r="F115" s="143" t="s">
        <v>153</v>
      </c>
      <c r="G115" s="601" t="s">
        <v>477</v>
      </c>
      <c r="H115" s="144" t="s">
        <v>200</v>
      </c>
      <c r="I115" s="317">
        <v>0.1</v>
      </c>
      <c r="J115" s="144">
        <v>1</v>
      </c>
      <c r="K115" s="144">
        <v>1</v>
      </c>
      <c r="L115" s="144">
        <v>1</v>
      </c>
      <c r="M115" s="156"/>
      <c r="N115" s="144">
        <v>3</v>
      </c>
      <c r="O115" s="290" t="s">
        <v>122</v>
      </c>
      <c r="P115" s="428">
        <v>1</v>
      </c>
      <c r="Q115" s="428">
        <v>1</v>
      </c>
      <c r="R115" s="65">
        <v>1</v>
      </c>
      <c r="S115" s="44"/>
      <c r="T115" s="66" t="str">
        <f t="shared" si="14"/>
        <v>0</v>
      </c>
      <c r="U115" s="474">
        <f t="shared" si="17"/>
        <v>3</v>
      </c>
      <c r="V115" s="89">
        <f t="shared" si="15"/>
        <v>1</v>
      </c>
      <c r="W115" s="116">
        <f t="shared" si="16"/>
        <v>0.1</v>
      </c>
      <c r="X115" s="84"/>
      <c r="Y115" s="515" t="s">
        <v>624</v>
      </c>
      <c r="Z115" s="516" t="s">
        <v>208</v>
      </c>
      <c r="AA115" s="516" t="s">
        <v>208</v>
      </c>
      <c r="AB115" s="516" t="s">
        <v>478</v>
      </c>
      <c r="AC115" s="539" t="s">
        <v>109</v>
      </c>
      <c r="AD115" s="544" t="s">
        <v>665</v>
      </c>
    </row>
    <row r="116" spans="1:30" ht="77.25" customHeight="1" thickBot="1" x14ac:dyDescent="0.3">
      <c r="A116" s="193">
        <f t="shared" si="12"/>
        <v>111</v>
      </c>
      <c r="B116" s="143" t="s">
        <v>414</v>
      </c>
      <c r="C116" s="143" t="s">
        <v>46</v>
      </c>
      <c r="D116" s="143" t="s">
        <v>471</v>
      </c>
      <c r="E116" s="143" t="s">
        <v>104</v>
      </c>
      <c r="F116" s="143" t="s">
        <v>153</v>
      </c>
      <c r="G116" s="601" t="s">
        <v>479</v>
      </c>
      <c r="H116" s="144" t="s">
        <v>200</v>
      </c>
      <c r="I116" s="317">
        <v>0.05</v>
      </c>
      <c r="J116" s="144">
        <v>1</v>
      </c>
      <c r="K116" s="144">
        <v>1</v>
      </c>
      <c r="L116" s="156">
        <v>0</v>
      </c>
      <c r="M116" s="156">
        <v>0</v>
      </c>
      <c r="N116" s="144">
        <v>2</v>
      </c>
      <c r="O116" s="290" t="s">
        <v>122</v>
      </c>
      <c r="P116" s="428">
        <v>1</v>
      </c>
      <c r="Q116" s="428">
        <v>1</v>
      </c>
      <c r="R116" s="44">
        <v>0</v>
      </c>
      <c r="S116" s="44"/>
      <c r="T116" s="66" t="str">
        <f t="shared" si="14"/>
        <v>0</v>
      </c>
      <c r="U116" s="474">
        <f t="shared" si="17"/>
        <v>2</v>
      </c>
      <c r="V116" s="89">
        <f t="shared" si="15"/>
        <v>1</v>
      </c>
      <c r="W116" s="116">
        <f t="shared" si="16"/>
        <v>0.05</v>
      </c>
      <c r="X116" s="84"/>
      <c r="Y116" s="516" t="s">
        <v>745</v>
      </c>
      <c r="Z116" s="50" t="s">
        <v>208</v>
      </c>
      <c r="AA116" s="50" t="s">
        <v>208</v>
      </c>
      <c r="AB116" s="50" t="s">
        <v>208</v>
      </c>
      <c r="AC116" s="539" t="s">
        <v>109</v>
      </c>
      <c r="AD116" s="539" t="s">
        <v>745</v>
      </c>
    </row>
    <row r="117" spans="1:30" ht="100.5" thickBot="1" x14ac:dyDescent="0.3">
      <c r="A117" s="193">
        <f t="shared" si="12"/>
        <v>112</v>
      </c>
      <c r="B117" s="143" t="s">
        <v>414</v>
      </c>
      <c r="C117" s="143" t="s">
        <v>46</v>
      </c>
      <c r="D117" s="143" t="s">
        <v>471</v>
      </c>
      <c r="E117" s="143" t="s">
        <v>104</v>
      </c>
      <c r="F117" s="143" t="s">
        <v>153</v>
      </c>
      <c r="G117" s="601" t="s">
        <v>616</v>
      </c>
      <c r="H117" s="144" t="s">
        <v>144</v>
      </c>
      <c r="I117" s="317">
        <v>0.05</v>
      </c>
      <c r="J117" s="154">
        <v>1</v>
      </c>
      <c r="K117" s="154">
        <v>1</v>
      </c>
      <c r="L117" s="154">
        <v>1</v>
      </c>
      <c r="M117" s="154">
        <v>1</v>
      </c>
      <c r="N117" s="154">
        <v>1</v>
      </c>
      <c r="O117" s="290" t="s">
        <v>108</v>
      </c>
      <c r="P117" s="431">
        <v>1</v>
      </c>
      <c r="Q117" s="432">
        <v>1</v>
      </c>
      <c r="R117" s="485">
        <v>1</v>
      </c>
      <c r="S117" s="44"/>
      <c r="T117" s="66" t="str">
        <f t="shared" si="14"/>
        <v>4</v>
      </c>
      <c r="U117" s="471">
        <f t="shared" si="9"/>
        <v>0.75</v>
      </c>
      <c r="V117" s="89">
        <f t="shared" si="15"/>
        <v>0.75</v>
      </c>
      <c r="W117" s="116">
        <f t="shared" si="16"/>
        <v>3.7500000000000006E-2</v>
      </c>
      <c r="X117" s="84"/>
      <c r="Y117" s="515" t="s">
        <v>604</v>
      </c>
      <c r="Z117" s="516" t="s">
        <v>208</v>
      </c>
      <c r="AA117" s="516" t="s">
        <v>208</v>
      </c>
      <c r="AB117" s="516" t="s">
        <v>603</v>
      </c>
      <c r="AC117" s="539" t="s">
        <v>109</v>
      </c>
      <c r="AD117" s="544" t="s">
        <v>665</v>
      </c>
    </row>
    <row r="118" spans="1:30" ht="114.75" thickBot="1" x14ac:dyDescent="0.3">
      <c r="A118" s="193">
        <f t="shared" si="12"/>
        <v>113</v>
      </c>
      <c r="B118" s="143" t="s">
        <v>414</v>
      </c>
      <c r="C118" s="143" t="s">
        <v>46</v>
      </c>
      <c r="D118" s="143" t="s">
        <v>471</v>
      </c>
      <c r="E118" s="143" t="s">
        <v>104</v>
      </c>
      <c r="F118" s="143" t="s">
        <v>153</v>
      </c>
      <c r="G118" s="601" t="s">
        <v>617</v>
      </c>
      <c r="H118" s="144" t="s">
        <v>144</v>
      </c>
      <c r="I118" s="317">
        <v>0.05</v>
      </c>
      <c r="J118" s="154">
        <v>1</v>
      </c>
      <c r="K118" s="154">
        <v>1</v>
      </c>
      <c r="L118" s="154">
        <v>1</v>
      </c>
      <c r="M118" s="155">
        <v>1</v>
      </c>
      <c r="N118" s="154">
        <v>1</v>
      </c>
      <c r="O118" s="290" t="s">
        <v>108</v>
      </c>
      <c r="P118" s="431">
        <v>1</v>
      </c>
      <c r="Q118" s="432">
        <v>1</v>
      </c>
      <c r="R118" s="85">
        <v>1</v>
      </c>
      <c r="S118" s="86"/>
      <c r="T118" s="66" t="str">
        <f t="shared" si="14"/>
        <v>4</v>
      </c>
      <c r="U118" s="471">
        <f t="shared" si="9"/>
        <v>0.75</v>
      </c>
      <c r="V118" s="89">
        <f t="shared" si="15"/>
        <v>0.75</v>
      </c>
      <c r="W118" s="116">
        <f t="shared" si="16"/>
        <v>3.7500000000000006E-2</v>
      </c>
      <c r="X118" s="84"/>
      <c r="Y118" s="515" t="s">
        <v>625</v>
      </c>
      <c r="Z118" s="516" t="s">
        <v>208</v>
      </c>
      <c r="AA118" s="516" t="s">
        <v>208</v>
      </c>
      <c r="AB118" s="515" t="s">
        <v>626</v>
      </c>
      <c r="AC118" s="539" t="s">
        <v>109</v>
      </c>
      <c r="AD118" s="544" t="s">
        <v>665</v>
      </c>
    </row>
    <row r="119" spans="1:30" ht="409.6" thickBot="1" x14ac:dyDescent="0.3">
      <c r="A119" s="278">
        <f t="shared" si="12"/>
        <v>114</v>
      </c>
      <c r="B119" s="279" t="s">
        <v>414</v>
      </c>
      <c r="C119" s="279" t="s">
        <v>46</v>
      </c>
      <c r="D119" s="279" t="s">
        <v>471</v>
      </c>
      <c r="E119" s="279" t="s">
        <v>104</v>
      </c>
      <c r="F119" s="279" t="s">
        <v>153</v>
      </c>
      <c r="G119" s="602" t="s">
        <v>618</v>
      </c>
      <c r="H119" s="144" t="s">
        <v>144</v>
      </c>
      <c r="I119" s="433">
        <v>0.05</v>
      </c>
      <c r="J119" s="434">
        <v>1</v>
      </c>
      <c r="K119" s="434">
        <v>1</v>
      </c>
      <c r="L119" s="434">
        <v>1</v>
      </c>
      <c r="M119" s="435">
        <v>1</v>
      </c>
      <c r="N119" s="434">
        <v>1</v>
      </c>
      <c r="O119" s="436" t="s">
        <v>108</v>
      </c>
      <c r="P119" s="431">
        <v>1</v>
      </c>
      <c r="Q119" s="432">
        <v>1</v>
      </c>
      <c r="R119" s="87">
        <v>1</v>
      </c>
      <c r="S119" s="88"/>
      <c r="T119" s="66" t="str">
        <f t="shared" ref="T119:T126" si="18">IF(O119="Constante","4",IF(O119="Demanda","4","0"))</f>
        <v>4</v>
      </c>
      <c r="U119" s="472">
        <f t="shared" si="9"/>
        <v>0.75</v>
      </c>
      <c r="V119" s="89">
        <f t="shared" si="15"/>
        <v>0.75</v>
      </c>
      <c r="W119" s="118">
        <f t="shared" si="16"/>
        <v>3.7500000000000006E-2</v>
      </c>
      <c r="X119" s="84"/>
      <c r="Y119" s="515" t="s">
        <v>627</v>
      </c>
      <c r="Z119" s="516" t="s">
        <v>208</v>
      </c>
      <c r="AA119" s="516" t="s">
        <v>208</v>
      </c>
      <c r="AB119" s="515" t="s">
        <v>628</v>
      </c>
      <c r="AC119" s="539" t="s">
        <v>109</v>
      </c>
      <c r="AD119" s="544" t="s">
        <v>665</v>
      </c>
    </row>
    <row r="120" spans="1:30" ht="79.5" customHeight="1" thickBot="1" x14ac:dyDescent="0.3">
      <c r="A120" s="407">
        <f t="shared" si="12"/>
        <v>115</v>
      </c>
      <c r="B120" s="408" t="s">
        <v>414</v>
      </c>
      <c r="C120" s="408" t="s">
        <v>38</v>
      </c>
      <c r="D120" s="408" t="s">
        <v>480</v>
      </c>
      <c r="E120" s="408" t="s">
        <v>104</v>
      </c>
      <c r="F120" s="408" t="s">
        <v>481</v>
      </c>
      <c r="G120" s="437" t="s">
        <v>482</v>
      </c>
      <c r="H120" s="144" t="s">
        <v>200</v>
      </c>
      <c r="I120" s="438">
        <v>0.7</v>
      </c>
      <c r="J120" s="439">
        <v>2</v>
      </c>
      <c r="K120" s="440">
        <v>4</v>
      </c>
      <c r="L120" s="439">
        <v>4</v>
      </c>
      <c r="M120" s="439">
        <v>4</v>
      </c>
      <c r="N120" s="441">
        <v>14</v>
      </c>
      <c r="O120" s="442" t="s">
        <v>122</v>
      </c>
      <c r="P120" s="439">
        <v>1</v>
      </c>
      <c r="Q120" s="440">
        <v>4</v>
      </c>
      <c r="R120" s="78">
        <v>3</v>
      </c>
      <c r="S120" s="41"/>
      <c r="T120" s="66" t="str">
        <f t="shared" si="18"/>
        <v>0</v>
      </c>
      <c r="U120" s="477">
        <f t="shared" si="9"/>
        <v>8</v>
      </c>
      <c r="V120" s="89">
        <f t="shared" si="15"/>
        <v>0.5714285714285714</v>
      </c>
      <c r="W120" s="90">
        <f t="shared" si="16"/>
        <v>0.39999999999999997</v>
      </c>
      <c r="X120" s="81"/>
      <c r="Y120" s="515" t="s">
        <v>485</v>
      </c>
      <c r="Z120" s="516" t="s">
        <v>484</v>
      </c>
      <c r="AA120" s="516" t="s">
        <v>483</v>
      </c>
      <c r="AB120" s="516" t="s">
        <v>486</v>
      </c>
      <c r="AC120" s="539" t="s">
        <v>109</v>
      </c>
      <c r="AD120" s="544" t="s">
        <v>665</v>
      </c>
    </row>
    <row r="121" spans="1:30" ht="118.5" customHeight="1" thickBot="1" x14ac:dyDescent="0.3">
      <c r="A121" s="216">
        <f t="shared" si="12"/>
        <v>116</v>
      </c>
      <c r="B121" s="217" t="s">
        <v>414</v>
      </c>
      <c r="C121" s="217" t="s">
        <v>38</v>
      </c>
      <c r="D121" s="217" t="s">
        <v>480</v>
      </c>
      <c r="E121" s="217" t="s">
        <v>104</v>
      </c>
      <c r="F121" s="217" t="s">
        <v>393</v>
      </c>
      <c r="G121" s="443" t="s">
        <v>735</v>
      </c>
      <c r="H121" s="144" t="s">
        <v>144</v>
      </c>
      <c r="I121" s="444">
        <v>0.05</v>
      </c>
      <c r="J121" s="219">
        <v>0.25</v>
      </c>
      <c r="K121" s="444">
        <v>0.25</v>
      </c>
      <c r="L121" s="219">
        <v>0.25</v>
      </c>
      <c r="M121" s="219">
        <v>0.25</v>
      </c>
      <c r="N121" s="445">
        <v>1</v>
      </c>
      <c r="O121" s="446" t="s">
        <v>122</v>
      </c>
      <c r="P121" s="219">
        <v>0.25</v>
      </c>
      <c r="Q121" s="444">
        <v>0.25</v>
      </c>
      <c r="R121" s="499">
        <v>0.25</v>
      </c>
      <c r="S121" s="46"/>
      <c r="T121" s="66" t="str">
        <f t="shared" si="18"/>
        <v>0</v>
      </c>
      <c r="U121" s="354">
        <f t="shared" si="9"/>
        <v>0.75</v>
      </c>
      <c r="V121" s="89">
        <f t="shared" si="15"/>
        <v>0.75</v>
      </c>
      <c r="W121" s="91">
        <f t="shared" si="16"/>
        <v>3.7500000000000006E-2</v>
      </c>
      <c r="X121" s="81"/>
      <c r="Y121" s="515" t="s">
        <v>488</v>
      </c>
      <c r="Z121" s="516" t="s">
        <v>208</v>
      </c>
      <c r="AA121" s="516" t="s">
        <v>208</v>
      </c>
      <c r="AB121" s="516" t="s">
        <v>487</v>
      </c>
      <c r="AC121" s="539" t="s">
        <v>109</v>
      </c>
      <c r="AD121" s="544" t="s">
        <v>665</v>
      </c>
    </row>
    <row r="122" spans="1:30" ht="101.25" customHeight="1" thickBot="1" x14ac:dyDescent="0.3">
      <c r="A122" s="216">
        <f t="shared" si="12"/>
        <v>117</v>
      </c>
      <c r="B122" s="217" t="s">
        <v>414</v>
      </c>
      <c r="C122" s="217" t="s">
        <v>38</v>
      </c>
      <c r="D122" s="217" t="s">
        <v>480</v>
      </c>
      <c r="E122" s="217" t="s">
        <v>104</v>
      </c>
      <c r="F122" s="217" t="s">
        <v>481</v>
      </c>
      <c r="G122" s="443" t="s">
        <v>489</v>
      </c>
      <c r="H122" s="144" t="s">
        <v>144</v>
      </c>
      <c r="I122" s="444">
        <v>0.05</v>
      </c>
      <c r="J122" s="219">
        <v>0.28000000000000003</v>
      </c>
      <c r="K122" s="444">
        <v>0.32</v>
      </c>
      <c r="L122" s="219">
        <v>0.08</v>
      </c>
      <c r="M122" s="219">
        <v>0.32</v>
      </c>
      <c r="N122" s="445">
        <v>1</v>
      </c>
      <c r="O122" s="446" t="s">
        <v>122</v>
      </c>
      <c r="P122" s="447">
        <v>0.25</v>
      </c>
      <c r="Q122" s="400">
        <v>0.25</v>
      </c>
      <c r="R122" s="499">
        <v>0.24</v>
      </c>
      <c r="S122" s="46"/>
      <c r="T122" s="66" t="str">
        <f t="shared" si="18"/>
        <v>0</v>
      </c>
      <c r="U122" s="456">
        <f t="shared" si="9"/>
        <v>0.74</v>
      </c>
      <c r="V122" s="89">
        <f t="shared" si="15"/>
        <v>0.74</v>
      </c>
      <c r="W122" s="91">
        <f t="shared" si="16"/>
        <v>3.6999999999999998E-2</v>
      </c>
      <c r="X122" s="81"/>
      <c r="Y122" s="515" t="s">
        <v>669</v>
      </c>
      <c r="Z122" s="516" t="s">
        <v>490</v>
      </c>
      <c r="AA122" s="516" t="s">
        <v>491</v>
      </c>
      <c r="AB122" s="515" t="s">
        <v>492</v>
      </c>
      <c r="AC122" s="539" t="s">
        <v>109</v>
      </c>
      <c r="AD122" s="544" t="s">
        <v>665</v>
      </c>
    </row>
    <row r="123" spans="1:30" ht="61.5" customHeight="1" thickBot="1" x14ac:dyDescent="0.3">
      <c r="A123" s="216">
        <f t="shared" si="12"/>
        <v>118</v>
      </c>
      <c r="B123" s="217" t="s">
        <v>414</v>
      </c>
      <c r="C123" s="217" t="s">
        <v>38</v>
      </c>
      <c r="D123" s="217" t="s">
        <v>480</v>
      </c>
      <c r="E123" s="217" t="s">
        <v>104</v>
      </c>
      <c r="F123" s="217" t="s">
        <v>481</v>
      </c>
      <c r="G123" s="443" t="s">
        <v>493</v>
      </c>
      <c r="H123" s="144" t="s">
        <v>144</v>
      </c>
      <c r="I123" s="444">
        <v>0.1</v>
      </c>
      <c r="J123" s="219">
        <v>0.25</v>
      </c>
      <c r="K123" s="444">
        <v>0.25</v>
      </c>
      <c r="L123" s="219">
        <v>0.25</v>
      </c>
      <c r="M123" s="219">
        <v>0.25</v>
      </c>
      <c r="N123" s="445">
        <v>1</v>
      </c>
      <c r="O123" s="448" t="s">
        <v>122</v>
      </c>
      <c r="P123" s="447">
        <v>0.24</v>
      </c>
      <c r="Q123" s="400">
        <v>0.24</v>
      </c>
      <c r="R123" s="499">
        <v>0.12</v>
      </c>
      <c r="S123" s="46"/>
      <c r="T123" s="66" t="str">
        <f t="shared" si="18"/>
        <v>0</v>
      </c>
      <c r="U123" s="456">
        <f t="shared" si="9"/>
        <v>0.6</v>
      </c>
      <c r="V123" s="89">
        <f t="shared" si="15"/>
        <v>0.6</v>
      </c>
      <c r="W123" s="91">
        <f t="shared" si="16"/>
        <v>0.06</v>
      </c>
      <c r="X123" s="81"/>
      <c r="Y123" s="515" t="s">
        <v>494</v>
      </c>
      <c r="Z123" s="516" t="s">
        <v>495</v>
      </c>
      <c r="AA123" s="516" t="s">
        <v>496</v>
      </c>
      <c r="AB123" s="516" t="s">
        <v>497</v>
      </c>
      <c r="AC123" s="539" t="s">
        <v>109</v>
      </c>
      <c r="AD123" s="603" t="s">
        <v>665</v>
      </c>
    </row>
    <row r="124" spans="1:30" ht="105" customHeight="1" thickBot="1" x14ac:dyDescent="0.3">
      <c r="A124" s="216">
        <f t="shared" si="12"/>
        <v>119</v>
      </c>
      <c r="B124" s="217" t="s">
        <v>414</v>
      </c>
      <c r="C124" s="217" t="s">
        <v>38</v>
      </c>
      <c r="D124" s="217" t="s">
        <v>480</v>
      </c>
      <c r="E124" s="217" t="s">
        <v>104</v>
      </c>
      <c r="F124" s="217" t="s">
        <v>481</v>
      </c>
      <c r="G124" s="443" t="s">
        <v>498</v>
      </c>
      <c r="H124" s="144" t="s">
        <v>144</v>
      </c>
      <c r="I124" s="444">
        <v>0.03</v>
      </c>
      <c r="J124" s="219">
        <v>0.25</v>
      </c>
      <c r="K124" s="444">
        <v>0.25</v>
      </c>
      <c r="L124" s="219">
        <v>0.25</v>
      </c>
      <c r="M124" s="219">
        <v>0.25</v>
      </c>
      <c r="N124" s="445">
        <v>1</v>
      </c>
      <c r="O124" s="446" t="s">
        <v>122</v>
      </c>
      <c r="P124" s="447">
        <v>0.25</v>
      </c>
      <c r="Q124" s="400">
        <v>0.25</v>
      </c>
      <c r="R124" s="499">
        <v>0.25</v>
      </c>
      <c r="S124" s="46"/>
      <c r="T124" s="66" t="str">
        <f t="shared" si="18"/>
        <v>0</v>
      </c>
      <c r="U124" s="456">
        <f t="shared" si="9"/>
        <v>0.75</v>
      </c>
      <c r="V124" s="89">
        <f>(U124/N124)</f>
        <v>0.75</v>
      </c>
      <c r="W124" s="91">
        <f t="shared" si="16"/>
        <v>2.2499999999999999E-2</v>
      </c>
      <c r="X124" s="81"/>
      <c r="Y124" s="515" t="s">
        <v>499</v>
      </c>
      <c r="Z124" s="516" t="s">
        <v>500</v>
      </c>
      <c r="AA124" s="515" t="s">
        <v>755</v>
      </c>
      <c r="AB124" s="516" t="s">
        <v>501</v>
      </c>
      <c r="AC124" s="539" t="s">
        <v>109</v>
      </c>
      <c r="AD124" s="603" t="s">
        <v>665</v>
      </c>
    </row>
    <row r="125" spans="1:30" ht="75" customHeight="1" thickBot="1" x14ac:dyDescent="0.3">
      <c r="A125" s="216">
        <f t="shared" si="12"/>
        <v>120</v>
      </c>
      <c r="B125" s="217" t="s">
        <v>414</v>
      </c>
      <c r="C125" s="217" t="s">
        <v>38</v>
      </c>
      <c r="D125" s="217" t="s">
        <v>480</v>
      </c>
      <c r="E125" s="217" t="s">
        <v>104</v>
      </c>
      <c r="F125" s="217" t="s">
        <v>481</v>
      </c>
      <c r="G125" s="443" t="s">
        <v>502</v>
      </c>
      <c r="H125" s="144" t="s">
        <v>144</v>
      </c>
      <c r="I125" s="444">
        <v>0.06</v>
      </c>
      <c r="J125" s="449">
        <v>0.25</v>
      </c>
      <c r="K125" s="444">
        <v>0.25</v>
      </c>
      <c r="L125" s="449">
        <v>0.25</v>
      </c>
      <c r="M125" s="449">
        <v>0.25</v>
      </c>
      <c r="N125" s="445">
        <v>1</v>
      </c>
      <c r="O125" s="446" t="s">
        <v>122</v>
      </c>
      <c r="P125" s="447">
        <v>0.25</v>
      </c>
      <c r="Q125" s="400">
        <v>0.25</v>
      </c>
      <c r="R125" s="499">
        <v>0.25</v>
      </c>
      <c r="S125" s="46"/>
      <c r="T125" s="66" t="str">
        <f t="shared" si="18"/>
        <v>0</v>
      </c>
      <c r="U125" s="456">
        <f t="shared" si="9"/>
        <v>0.75</v>
      </c>
      <c r="V125" s="89">
        <f t="shared" si="15"/>
        <v>0.75</v>
      </c>
      <c r="W125" s="91">
        <f t="shared" si="16"/>
        <v>4.4999999999999998E-2</v>
      </c>
      <c r="X125" s="81"/>
      <c r="Y125" s="515" t="s">
        <v>503</v>
      </c>
      <c r="Z125" s="516" t="s">
        <v>504</v>
      </c>
      <c r="AA125" s="516" t="s">
        <v>505</v>
      </c>
      <c r="AB125" s="516" t="s">
        <v>506</v>
      </c>
      <c r="AC125" s="539" t="s">
        <v>109</v>
      </c>
      <c r="AD125" s="603" t="s">
        <v>665</v>
      </c>
    </row>
    <row r="126" spans="1:30" ht="91.5" customHeight="1" thickBot="1" x14ac:dyDescent="0.3">
      <c r="A126" s="222">
        <f t="shared" si="12"/>
        <v>121</v>
      </c>
      <c r="B126" s="223" t="s">
        <v>414</v>
      </c>
      <c r="C126" s="223" t="s">
        <v>38</v>
      </c>
      <c r="D126" s="223" t="s">
        <v>480</v>
      </c>
      <c r="E126" s="223" t="s">
        <v>104</v>
      </c>
      <c r="F126" s="223" t="s">
        <v>481</v>
      </c>
      <c r="G126" s="305" t="s">
        <v>507</v>
      </c>
      <c r="H126" s="144" t="s">
        <v>144</v>
      </c>
      <c r="I126" s="306">
        <v>0.01</v>
      </c>
      <c r="J126" s="450">
        <v>0.25</v>
      </c>
      <c r="K126" s="306">
        <v>0.25</v>
      </c>
      <c r="L126" s="450">
        <v>0.25</v>
      </c>
      <c r="M126" s="450">
        <v>0.25</v>
      </c>
      <c r="N126" s="451">
        <v>1</v>
      </c>
      <c r="O126" s="452" t="s">
        <v>122</v>
      </c>
      <c r="P126" s="453">
        <v>0.25</v>
      </c>
      <c r="Q126" s="454">
        <v>0.25</v>
      </c>
      <c r="R126" s="500">
        <v>0.25</v>
      </c>
      <c r="S126" s="61"/>
      <c r="T126" s="52" t="str">
        <f t="shared" si="18"/>
        <v>0</v>
      </c>
      <c r="U126" s="462">
        <f t="shared" si="9"/>
        <v>0.75</v>
      </c>
      <c r="V126" s="92">
        <f t="shared" si="15"/>
        <v>0.75</v>
      </c>
      <c r="W126" s="93">
        <f t="shared" si="16"/>
        <v>7.4999999999999997E-3</v>
      </c>
      <c r="X126" s="94"/>
      <c r="Y126" s="533" t="s">
        <v>508</v>
      </c>
      <c r="Z126" s="516" t="s">
        <v>509</v>
      </c>
      <c r="AA126" s="516" t="s">
        <v>510</v>
      </c>
      <c r="AB126" s="516" t="s">
        <v>511</v>
      </c>
      <c r="AC126" s="539" t="s">
        <v>109</v>
      </c>
      <c r="AD126" s="603" t="s">
        <v>665</v>
      </c>
    </row>
    <row r="127" spans="1:30" x14ac:dyDescent="0.25">
      <c r="G127" s="19"/>
      <c r="H127" s="19"/>
      <c r="V127" s="20"/>
      <c r="W127" s="20"/>
    </row>
    <row r="128" spans="1:30" x14ac:dyDescent="0.25">
      <c r="G128" s="19"/>
      <c r="H128" s="19"/>
      <c r="V128" s="20"/>
      <c r="W128" s="20"/>
    </row>
    <row r="129" spans="7:23" x14ac:dyDescent="0.25">
      <c r="G129" s="19"/>
      <c r="H129" s="19"/>
      <c r="V129" s="20"/>
      <c r="W129" s="20"/>
    </row>
    <row r="130" spans="7:23" x14ac:dyDescent="0.25">
      <c r="G130" s="19"/>
      <c r="H130" s="19"/>
      <c r="V130" s="20"/>
      <c r="W130" s="20"/>
    </row>
    <row r="131" spans="7:23" x14ac:dyDescent="0.25">
      <c r="G131" s="19"/>
      <c r="H131" s="19"/>
      <c r="V131" s="20"/>
      <c r="W131" s="20"/>
    </row>
    <row r="132" spans="7:23" x14ac:dyDescent="0.25">
      <c r="G132" s="19"/>
      <c r="H132" s="19"/>
      <c r="V132" s="20"/>
      <c r="W132" s="20"/>
    </row>
    <row r="133" spans="7:23" x14ac:dyDescent="0.25">
      <c r="G133" s="19"/>
      <c r="H133" s="19"/>
      <c r="V133" s="20"/>
      <c r="W133" s="20"/>
    </row>
    <row r="134" spans="7:23" x14ac:dyDescent="0.25">
      <c r="G134" s="19"/>
      <c r="H134" s="19"/>
      <c r="V134" s="20"/>
      <c r="W134" s="20"/>
    </row>
    <row r="135" spans="7:23" x14ac:dyDescent="0.25">
      <c r="G135" s="19"/>
      <c r="H135" s="19"/>
      <c r="V135" s="20"/>
      <c r="W135" s="20"/>
    </row>
    <row r="136" spans="7:23" x14ac:dyDescent="0.25">
      <c r="G136" s="19"/>
      <c r="H136" s="19"/>
      <c r="V136" s="20"/>
      <c r="W136" s="20"/>
    </row>
    <row r="137" spans="7:23" x14ac:dyDescent="0.25">
      <c r="G137" s="19"/>
      <c r="H137" s="19"/>
      <c r="V137" s="20"/>
      <c r="W137" s="20"/>
    </row>
    <row r="138" spans="7:23" x14ac:dyDescent="0.25">
      <c r="G138" s="19"/>
      <c r="H138" s="19"/>
      <c r="V138" s="20"/>
      <c r="W138" s="20"/>
    </row>
    <row r="139" spans="7:23" x14ac:dyDescent="0.25">
      <c r="G139" s="19"/>
      <c r="H139" s="19"/>
      <c r="V139" s="20"/>
      <c r="W139" s="20"/>
    </row>
    <row r="140" spans="7:23" x14ac:dyDescent="0.25">
      <c r="G140" s="19"/>
      <c r="H140" s="19"/>
      <c r="V140" s="20"/>
      <c r="W140" s="20"/>
    </row>
    <row r="141" spans="7:23" x14ac:dyDescent="0.25">
      <c r="G141" s="19"/>
      <c r="H141" s="19"/>
      <c r="V141" s="20"/>
      <c r="W141" s="20"/>
    </row>
    <row r="142" spans="7:23" x14ac:dyDescent="0.25">
      <c r="G142" s="19"/>
      <c r="H142" s="19"/>
      <c r="V142" s="20"/>
      <c r="W142" s="20"/>
    </row>
    <row r="143" spans="7:23" x14ac:dyDescent="0.25">
      <c r="G143" s="19"/>
      <c r="H143" s="19"/>
      <c r="V143" s="20"/>
      <c r="W143" s="20"/>
    </row>
    <row r="144" spans="7:23" x14ac:dyDescent="0.25">
      <c r="G144" s="19"/>
      <c r="H144" s="19"/>
      <c r="V144" s="20"/>
      <c r="W144" s="20"/>
    </row>
    <row r="145" spans="7:23" x14ac:dyDescent="0.25">
      <c r="G145" s="19"/>
      <c r="H145" s="19"/>
      <c r="V145" s="20"/>
      <c r="W145" s="20"/>
    </row>
    <row r="146" spans="7:23" x14ac:dyDescent="0.25">
      <c r="G146" s="19"/>
      <c r="H146" s="19"/>
      <c r="V146" s="20"/>
      <c r="W146" s="20"/>
    </row>
    <row r="147" spans="7:23" x14ac:dyDescent="0.25">
      <c r="G147" s="19"/>
      <c r="H147" s="19"/>
      <c r="V147" s="20"/>
      <c r="W147" s="20"/>
    </row>
    <row r="148" spans="7:23" x14ac:dyDescent="0.25">
      <c r="G148" s="19"/>
      <c r="H148" s="19"/>
      <c r="V148" s="20"/>
      <c r="W148" s="20"/>
    </row>
    <row r="149" spans="7:23" x14ac:dyDescent="0.25">
      <c r="G149" s="19"/>
      <c r="H149" s="19"/>
      <c r="V149" s="20"/>
      <c r="W149" s="20"/>
    </row>
    <row r="150" spans="7:23" x14ac:dyDescent="0.25">
      <c r="V150" s="20"/>
      <c r="W150" s="20"/>
    </row>
    <row r="151" spans="7:23" x14ac:dyDescent="0.25">
      <c r="V151" s="20"/>
      <c r="W151" s="20"/>
    </row>
    <row r="152" spans="7:23" x14ac:dyDescent="0.25">
      <c r="V152" s="20"/>
      <c r="W152" s="20"/>
    </row>
    <row r="153" spans="7:23" x14ac:dyDescent="0.25">
      <c r="V153" s="20"/>
      <c r="W153" s="20"/>
    </row>
    <row r="154" spans="7:23" x14ac:dyDescent="0.25">
      <c r="V154" s="20"/>
      <c r="W154" s="20"/>
    </row>
    <row r="155" spans="7:23" x14ac:dyDescent="0.25">
      <c r="V155" s="20"/>
      <c r="W155" s="20"/>
    </row>
    <row r="156" spans="7:23" x14ac:dyDescent="0.25">
      <c r="V156" s="20"/>
      <c r="W156" s="20"/>
    </row>
    <row r="157" spans="7:23" x14ac:dyDescent="0.25">
      <c r="V157" s="20"/>
      <c r="W157" s="20"/>
    </row>
    <row r="158" spans="7:23" x14ac:dyDescent="0.25">
      <c r="V158" s="20"/>
      <c r="W158" s="20"/>
    </row>
    <row r="159" spans="7:23" x14ac:dyDescent="0.25">
      <c r="V159" s="20"/>
      <c r="W159" s="20"/>
    </row>
    <row r="160" spans="7:23" x14ac:dyDescent="0.25">
      <c r="V160" s="20"/>
      <c r="W160" s="20"/>
    </row>
    <row r="161" spans="22:23" x14ac:dyDescent="0.25">
      <c r="V161" s="20"/>
      <c r="W161" s="20"/>
    </row>
    <row r="162" spans="22:23" x14ac:dyDescent="0.25">
      <c r="V162" s="20"/>
      <c r="W162" s="20"/>
    </row>
    <row r="163" spans="22:23" x14ac:dyDescent="0.25">
      <c r="V163" s="20"/>
      <c r="W163" s="20"/>
    </row>
    <row r="164" spans="22:23" x14ac:dyDescent="0.25">
      <c r="V164" s="20"/>
      <c r="W164" s="20"/>
    </row>
    <row r="165" spans="22:23" x14ac:dyDescent="0.25">
      <c r="V165" s="20"/>
      <c r="W165" s="20"/>
    </row>
    <row r="166" spans="22:23" x14ac:dyDescent="0.25">
      <c r="V166" s="20"/>
      <c r="W166" s="20"/>
    </row>
    <row r="167" spans="22:23" x14ac:dyDescent="0.25">
      <c r="V167" s="20"/>
      <c r="W167" s="20"/>
    </row>
    <row r="168" spans="22:23" x14ac:dyDescent="0.25">
      <c r="V168" s="20"/>
      <c r="W168" s="20"/>
    </row>
    <row r="169" spans="22:23" x14ac:dyDescent="0.25">
      <c r="V169" s="20"/>
      <c r="W169" s="20"/>
    </row>
    <row r="170" spans="22:23" x14ac:dyDescent="0.25">
      <c r="V170" s="20"/>
      <c r="W170" s="20"/>
    </row>
    <row r="171" spans="22:23" x14ac:dyDescent="0.25">
      <c r="V171" s="20"/>
      <c r="W171" s="20"/>
    </row>
    <row r="172" spans="22:23" x14ac:dyDescent="0.25">
      <c r="V172" s="20"/>
      <c r="W172" s="20"/>
    </row>
    <row r="173" spans="22:23" x14ac:dyDescent="0.25">
      <c r="V173" s="20"/>
      <c r="W173" s="20"/>
    </row>
    <row r="174" spans="22:23" x14ac:dyDescent="0.25">
      <c r="V174" s="20"/>
      <c r="W174" s="20"/>
    </row>
    <row r="175" spans="22:23" x14ac:dyDescent="0.25">
      <c r="V175" s="20"/>
      <c r="W175" s="20"/>
    </row>
    <row r="176" spans="22:23" x14ac:dyDescent="0.25">
      <c r="V176" s="20"/>
      <c r="W176" s="20"/>
    </row>
    <row r="177" spans="22:23" x14ac:dyDescent="0.25">
      <c r="V177" s="20"/>
      <c r="W177" s="20"/>
    </row>
    <row r="178" spans="22:23" x14ac:dyDescent="0.25">
      <c r="V178" s="20"/>
      <c r="W178" s="20"/>
    </row>
    <row r="179" spans="22:23" x14ac:dyDescent="0.25">
      <c r="V179" s="20"/>
      <c r="W179" s="20"/>
    </row>
    <row r="180" spans="22:23" x14ac:dyDescent="0.25">
      <c r="V180" s="20"/>
      <c r="W180" s="20"/>
    </row>
    <row r="181" spans="22:23" x14ac:dyDescent="0.25">
      <c r="V181" s="20"/>
      <c r="W181" s="20"/>
    </row>
    <row r="182" spans="22:23" x14ac:dyDescent="0.25">
      <c r="V182" s="20"/>
      <c r="W182" s="20"/>
    </row>
    <row r="183" spans="22:23" x14ac:dyDescent="0.25">
      <c r="V183" s="20"/>
      <c r="W183" s="20"/>
    </row>
    <row r="184" spans="22:23" x14ac:dyDescent="0.25">
      <c r="V184" s="20"/>
      <c r="W184" s="20"/>
    </row>
    <row r="185" spans="22:23" x14ac:dyDescent="0.25">
      <c r="V185" s="20"/>
      <c r="W185" s="20"/>
    </row>
    <row r="186" spans="22:23" x14ac:dyDescent="0.25">
      <c r="V186" s="20"/>
      <c r="W186" s="20"/>
    </row>
    <row r="187" spans="22:23" x14ac:dyDescent="0.25">
      <c r="V187" s="20"/>
      <c r="W187" s="20"/>
    </row>
    <row r="188" spans="22:23" x14ac:dyDescent="0.25">
      <c r="V188" s="20"/>
      <c r="W188" s="20"/>
    </row>
    <row r="189" spans="22:23" x14ac:dyDescent="0.25">
      <c r="V189" s="20"/>
      <c r="W189" s="20"/>
    </row>
    <row r="190" spans="22:23" x14ac:dyDescent="0.25">
      <c r="V190" s="20"/>
      <c r="W190" s="20"/>
    </row>
    <row r="191" spans="22:23" x14ac:dyDescent="0.25">
      <c r="V191" s="20"/>
      <c r="W191" s="20"/>
    </row>
    <row r="192" spans="22:23" x14ac:dyDescent="0.25">
      <c r="V192" s="20"/>
      <c r="W192" s="20"/>
    </row>
    <row r="193" spans="22:23" x14ac:dyDescent="0.25">
      <c r="V193" s="20"/>
      <c r="W193" s="20"/>
    </row>
    <row r="194" spans="22:23" x14ac:dyDescent="0.25">
      <c r="V194" s="20"/>
      <c r="W194" s="20"/>
    </row>
    <row r="195" spans="22:23" x14ac:dyDescent="0.25">
      <c r="V195" s="20"/>
      <c r="W195" s="20"/>
    </row>
    <row r="196" spans="22:23" x14ac:dyDescent="0.25">
      <c r="V196" s="20"/>
      <c r="W196" s="20"/>
    </row>
    <row r="197" spans="22:23" x14ac:dyDescent="0.25">
      <c r="V197" s="20"/>
      <c r="W197" s="20"/>
    </row>
    <row r="198" spans="22:23" x14ac:dyDescent="0.25">
      <c r="V198" s="20"/>
      <c r="W198" s="20"/>
    </row>
    <row r="199" spans="22:23" x14ac:dyDescent="0.25">
      <c r="V199" s="20"/>
      <c r="W199" s="20"/>
    </row>
    <row r="200" spans="22:23" x14ac:dyDescent="0.25">
      <c r="V200" s="20"/>
      <c r="W200" s="20"/>
    </row>
    <row r="201" spans="22:23" x14ac:dyDescent="0.25">
      <c r="V201" s="20"/>
      <c r="W201" s="20"/>
    </row>
    <row r="202" spans="22:23" x14ac:dyDescent="0.25">
      <c r="V202" s="20"/>
      <c r="W202" s="20"/>
    </row>
    <row r="203" spans="22:23" x14ac:dyDescent="0.25">
      <c r="V203" s="20"/>
      <c r="W203" s="20"/>
    </row>
    <row r="204" spans="22:23" x14ac:dyDescent="0.25">
      <c r="V204" s="20"/>
      <c r="W204" s="20"/>
    </row>
    <row r="205" spans="22:23" x14ac:dyDescent="0.25">
      <c r="V205" s="20"/>
      <c r="W205" s="20"/>
    </row>
    <row r="206" spans="22:23" x14ac:dyDescent="0.25">
      <c r="V206" s="20"/>
      <c r="W206" s="20"/>
    </row>
    <row r="207" spans="22:23" x14ac:dyDescent="0.25">
      <c r="V207" s="20"/>
      <c r="W207" s="20"/>
    </row>
    <row r="208" spans="22:23" x14ac:dyDescent="0.25">
      <c r="V208" s="20"/>
      <c r="W208" s="20"/>
    </row>
    <row r="209" spans="22:23" x14ac:dyDescent="0.25">
      <c r="V209" s="20"/>
      <c r="W209" s="20"/>
    </row>
    <row r="210" spans="22:23" x14ac:dyDescent="0.25">
      <c r="V210" s="20"/>
      <c r="W210" s="20"/>
    </row>
    <row r="211" spans="22:23" x14ac:dyDescent="0.25">
      <c r="V211" s="20"/>
      <c r="W211" s="20"/>
    </row>
    <row r="212" spans="22:23" x14ac:dyDescent="0.25">
      <c r="V212" s="20"/>
      <c r="W212" s="20"/>
    </row>
    <row r="213" spans="22:23" x14ac:dyDescent="0.25">
      <c r="V213" s="20"/>
      <c r="W213" s="20"/>
    </row>
    <row r="214" spans="22:23" x14ac:dyDescent="0.25">
      <c r="V214" s="20"/>
      <c r="W214" s="20"/>
    </row>
    <row r="215" spans="22:23" x14ac:dyDescent="0.25">
      <c r="V215" s="20"/>
      <c r="W215" s="20"/>
    </row>
    <row r="216" spans="22:23" x14ac:dyDescent="0.25">
      <c r="V216" s="20"/>
      <c r="W216" s="20"/>
    </row>
    <row r="217" spans="22:23" x14ac:dyDescent="0.25">
      <c r="V217" s="20"/>
      <c r="W217" s="20"/>
    </row>
    <row r="218" spans="22:23" x14ac:dyDescent="0.25">
      <c r="V218" s="20"/>
      <c r="W218" s="20"/>
    </row>
    <row r="219" spans="22:23" x14ac:dyDescent="0.25">
      <c r="V219" s="20"/>
      <c r="W219" s="20"/>
    </row>
    <row r="220" spans="22:23" x14ac:dyDescent="0.25">
      <c r="V220" s="20"/>
      <c r="W220" s="20"/>
    </row>
    <row r="221" spans="22:23" x14ac:dyDescent="0.25">
      <c r="V221" s="20"/>
      <c r="W221" s="20"/>
    </row>
    <row r="222" spans="22:23" x14ac:dyDescent="0.25">
      <c r="V222" s="20"/>
      <c r="W222" s="20"/>
    </row>
    <row r="223" spans="22:23" x14ac:dyDescent="0.25">
      <c r="V223" s="20"/>
      <c r="W223" s="20"/>
    </row>
    <row r="224" spans="22:23" x14ac:dyDescent="0.25">
      <c r="V224" s="20"/>
      <c r="W224" s="20"/>
    </row>
    <row r="225" spans="22:23" x14ac:dyDescent="0.25">
      <c r="V225" s="20"/>
      <c r="W225" s="20"/>
    </row>
    <row r="226" spans="22:23" x14ac:dyDescent="0.25">
      <c r="V226" s="20"/>
      <c r="W226" s="20"/>
    </row>
    <row r="227" spans="22:23" x14ac:dyDescent="0.25">
      <c r="V227" s="20"/>
      <c r="W227" s="20"/>
    </row>
    <row r="228" spans="22:23" x14ac:dyDescent="0.25">
      <c r="V228" s="20"/>
      <c r="W228" s="20"/>
    </row>
    <row r="229" spans="22:23" x14ac:dyDescent="0.25">
      <c r="V229" s="20"/>
      <c r="W229" s="20"/>
    </row>
    <row r="230" spans="22:23" x14ac:dyDescent="0.25">
      <c r="V230" s="20"/>
      <c r="W230" s="20"/>
    </row>
    <row r="231" spans="22:23" x14ac:dyDescent="0.25">
      <c r="V231" s="20"/>
      <c r="W231" s="20"/>
    </row>
    <row r="232" spans="22:23" x14ac:dyDescent="0.25">
      <c r="V232" s="20"/>
      <c r="W232" s="20"/>
    </row>
    <row r="233" spans="22:23" x14ac:dyDescent="0.25">
      <c r="V233" s="20"/>
      <c r="W233" s="20"/>
    </row>
    <row r="234" spans="22:23" x14ac:dyDescent="0.25">
      <c r="V234" s="20"/>
      <c r="W234" s="20"/>
    </row>
    <row r="235" spans="22:23" x14ac:dyDescent="0.25">
      <c r="V235" s="20"/>
      <c r="W235" s="20"/>
    </row>
    <row r="236" spans="22:23" x14ac:dyDescent="0.25">
      <c r="V236" s="20"/>
      <c r="W236" s="20"/>
    </row>
    <row r="237" spans="22:23" x14ac:dyDescent="0.25">
      <c r="V237" s="20"/>
      <c r="W237" s="20"/>
    </row>
    <row r="238" spans="22:23" x14ac:dyDescent="0.25">
      <c r="V238" s="20"/>
      <c r="W238" s="20"/>
    </row>
    <row r="239" spans="22:23" x14ac:dyDescent="0.25">
      <c r="V239" s="20"/>
      <c r="W239" s="20"/>
    </row>
    <row r="240" spans="22:23" x14ac:dyDescent="0.25">
      <c r="V240" s="20"/>
      <c r="W240" s="20"/>
    </row>
    <row r="241" spans="22:23" x14ac:dyDescent="0.25">
      <c r="V241" s="20"/>
      <c r="W241" s="20"/>
    </row>
    <row r="242" spans="22:23" x14ac:dyDescent="0.25">
      <c r="V242" s="20"/>
      <c r="W242" s="20"/>
    </row>
    <row r="243" spans="22:23" x14ac:dyDescent="0.25">
      <c r="V243" s="20"/>
      <c r="W243" s="20"/>
    </row>
    <row r="244" spans="22:23" x14ac:dyDescent="0.25">
      <c r="V244" s="20"/>
      <c r="W244" s="20"/>
    </row>
    <row r="245" spans="22:23" x14ac:dyDescent="0.25">
      <c r="V245" s="20"/>
      <c r="W245" s="20"/>
    </row>
    <row r="246" spans="22:23" x14ac:dyDescent="0.25">
      <c r="V246" s="20"/>
      <c r="W246" s="20"/>
    </row>
    <row r="247" spans="22:23" x14ac:dyDescent="0.25">
      <c r="V247" s="20"/>
      <c r="W247" s="20"/>
    </row>
    <row r="248" spans="22:23" x14ac:dyDescent="0.25">
      <c r="V248" s="20"/>
      <c r="W248" s="20"/>
    </row>
    <row r="249" spans="22:23" x14ac:dyDescent="0.25">
      <c r="V249" s="20"/>
      <c r="W249" s="20"/>
    </row>
    <row r="250" spans="22:23" x14ac:dyDescent="0.25">
      <c r="V250" s="20"/>
      <c r="W250" s="20"/>
    </row>
    <row r="251" spans="22:23" x14ac:dyDescent="0.25">
      <c r="V251" s="20"/>
      <c r="W251" s="20"/>
    </row>
    <row r="252" spans="22:23" x14ac:dyDescent="0.25">
      <c r="V252" s="20"/>
      <c r="W252" s="20"/>
    </row>
    <row r="253" spans="22:23" x14ac:dyDescent="0.25">
      <c r="V253" s="20"/>
      <c r="W253" s="20"/>
    </row>
    <row r="254" spans="22:23" x14ac:dyDescent="0.25">
      <c r="V254" s="20"/>
      <c r="W254" s="20"/>
    </row>
    <row r="255" spans="22:23" x14ac:dyDescent="0.25">
      <c r="V255" s="20"/>
      <c r="W255" s="20"/>
    </row>
    <row r="256" spans="22:23" x14ac:dyDescent="0.25">
      <c r="V256" s="20"/>
      <c r="W256" s="20"/>
    </row>
    <row r="257" spans="22:23" x14ac:dyDescent="0.25">
      <c r="V257" s="20"/>
      <c r="W257" s="20"/>
    </row>
    <row r="258" spans="22:23" x14ac:dyDescent="0.25">
      <c r="V258" s="20"/>
      <c r="W258" s="20"/>
    </row>
    <row r="259" spans="22:23" x14ac:dyDescent="0.25">
      <c r="V259" s="20"/>
      <c r="W259" s="20"/>
    </row>
    <row r="260" spans="22:23" x14ac:dyDescent="0.25">
      <c r="V260" s="20"/>
      <c r="W260" s="20"/>
    </row>
    <row r="261" spans="22:23" x14ac:dyDescent="0.25">
      <c r="V261" s="20"/>
      <c r="W261" s="20"/>
    </row>
    <row r="262" spans="22:23" x14ac:dyDescent="0.25">
      <c r="V262" s="20"/>
      <c r="W262" s="20"/>
    </row>
    <row r="263" spans="22:23" x14ac:dyDescent="0.25">
      <c r="V263" s="20"/>
      <c r="W263" s="20"/>
    </row>
    <row r="264" spans="22:23" x14ac:dyDescent="0.25">
      <c r="V264" s="20"/>
      <c r="W264" s="20"/>
    </row>
    <row r="265" spans="22:23" x14ac:dyDescent="0.25">
      <c r="V265" s="20"/>
      <c r="W265" s="20"/>
    </row>
    <row r="266" spans="22:23" x14ac:dyDescent="0.25">
      <c r="V266" s="20"/>
      <c r="W266" s="20"/>
    </row>
    <row r="267" spans="22:23" x14ac:dyDescent="0.25">
      <c r="V267" s="20"/>
      <c r="W267" s="20"/>
    </row>
    <row r="268" spans="22:23" x14ac:dyDescent="0.25">
      <c r="V268" s="20"/>
      <c r="W268" s="20"/>
    </row>
    <row r="269" spans="22:23" x14ac:dyDescent="0.25">
      <c r="V269" s="20"/>
      <c r="W269" s="20"/>
    </row>
    <row r="270" spans="22:23" x14ac:dyDescent="0.25">
      <c r="V270" s="20"/>
      <c r="W270" s="20"/>
    </row>
    <row r="271" spans="22:23" x14ac:dyDescent="0.25">
      <c r="V271" s="20"/>
      <c r="W271" s="20"/>
    </row>
    <row r="272" spans="22:23" x14ac:dyDescent="0.25">
      <c r="V272" s="20"/>
      <c r="W272" s="20"/>
    </row>
    <row r="273" spans="22:23" x14ac:dyDescent="0.25">
      <c r="V273" s="20"/>
      <c r="W273" s="20"/>
    </row>
    <row r="274" spans="22:23" x14ac:dyDescent="0.25">
      <c r="V274" s="20"/>
      <c r="W274" s="20"/>
    </row>
    <row r="275" spans="22:23" x14ac:dyDescent="0.25">
      <c r="V275" s="20"/>
      <c r="W275" s="20"/>
    </row>
    <row r="276" spans="22:23" x14ac:dyDescent="0.25">
      <c r="V276" s="20"/>
      <c r="W276" s="20"/>
    </row>
    <row r="277" spans="22:23" x14ac:dyDescent="0.25">
      <c r="V277" s="20"/>
      <c r="W277" s="20"/>
    </row>
    <row r="278" spans="22:23" x14ac:dyDescent="0.25">
      <c r="V278" s="20"/>
      <c r="W278" s="20"/>
    </row>
    <row r="279" spans="22:23" x14ac:dyDescent="0.25">
      <c r="V279" s="20"/>
      <c r="W279" s="20"/>
    </row>
    <row r="280" spans="22:23" x14ac:dyDescent="0.25">
      <c r="V280" s="20"/>
      <c r="W280" s="20"/>
    </row>
    <row r="281" spans="22:23" x14ac:dyDescent="0.25">
      <c r="V281" s="20"/>
      <c r="W281" s="20"/>
    </row>
    <row r="282" spans="22:23" x14ac:dyDescent="0.25">
      <c r="V282" s="20"/>
      <c r="W282" s="20"/>
    </row>
    <row r="283" spans="22:23" x14ac:dyDescent="0.25">
      <c r="V283" s="20"/>
      <c r="W283" s="20"/>
    </row>
    <row r="284" spans="22:23" x14ac:dyDescent="0.25">
      <c r="V284" s="20"/>
      <c r="W284" s="20"/>
    </row>
    <row r="285" spans="22:23" x14ac:dyDescent="0.25">
      <c r="V285" s="20"/>
      <c r="W285" s="20"/>
    </row>
    <row r="286" spans="22:23" x14ac:dyDescent="0.25">
      <c r="V286" s="20"/>
      <c r="W286" s="20"/>
    </row>
    <row r="287" spans="22:23" x14ac:dyDescent="0.25">
      <c r="V287" s="20"/>
      <c r="W287" s="20"/>
    </row>
    <row r="288" spans="22:23" x14ac:dyDescent="0.25">
      <c r="V288" s="20"/>
      <c r="W288" s="20"/>
    </row>
    <row r="289" spans="22:23" x14ac:dyDescent="0.25">
      <c r="V289" s="20"/>
      <c r="W289" s="20"/>
    </row>
    <row r="290" spans="22:23" x14ac:dyDescent="0.25">
      <c r="V290" s="20"/>
      <c r="W290" s="20"/>
    </row>
    <row r="291" spans="22:23" x14ac:dyDescent="0.25">
      <c r="V291" s="20"/>
      <c r="W291" s="20"/>
    </row>
    <row r="292" spans="22:23" x14ac:dyDescent="0.25">
      <c r="V292" s="20"/>
      <c r="W292" s="20"/>
    </row>
  </sheetData>
  <sheetProtection autoFilter="0" pivotTables="0"/>
  <autoFilter ref="A5:AD126"/>
  <mergeCells count="7">
    <mergeCell ref="A1:C1"/>
    <mergeCell ref="D1:AD1"/>
    <mergeCell ref="A3:O4"/>
    <mergeCell ref="P4:S4"/>
    <mergeCell ref="Y4:AB4"/>
    <mergeCell ref="AC4:AD4"/>
    <mergeCell ref="P3:AD3"/>
  </mergeCells>
  <phoneticPr fontId="12" type="noConversion"/>
  <conditionalFormatting sqref="J49">
    <cfRule type="colorScale" priority="2">
      <colorScale>
        <cfvo type="min"/>
        <cfvo type="max"/>
        <color theme="0"/>
        <color theme="0" tint="-4.9989318521683403E-2"/>
      </colorScale>
    </cfRule>
    <cfRule type="colorScale" priority="3">
      <colorScale>
        <cfvo type="min"/>
        <cfvo type="max"/>
        <color theme="0"/>
        <color theme="0" tint="-4.9989318521683403E-2"/>
      </colorScale>
    </cfRule>
  </conditionalFormatting>
  <conditionalFormatting sqref="J108:J110">
    <cfRule type="colorScale" priority="15">
      <colorScale>
        <cfvo type="min"/>
        <cfvo type="max"/>
        <color theme="0"/>
        <color theme="0"/>
      </colorScale>
    </cfRule>
    <cfRule type="colorScale" priority="16">
      <colorScale>
        <cfvo type="min"/>
        <cfvo type="max"/>
        <color theme="0"/>
        <color theme="0"/>
      </colorScale>
    </cfRule>
  </conditionalFormatting>
  <conditionalFormatting sqref="K31">
    <cfRule type="colorScale" priority="40">
      <colorScale>
        <cfvo type="min"/>
        <cfvo type="max"/>
        <color theme="0"/>
        <color theme="0"/>
      </colorScale>
    </cfRule>
  </conditionalFormatting>
  <conditionalFormatting sqref="K94:K98">
    <cfRule type="colorScale" priority="96">
      <colorScale>
        <cfvo type="min"/>
        <cfvo type="max"/>
        <color theme="0"/>
        <color theme="0"/>
      </colorScale>
    </cfRule>
  </conditionalFormatting>
  <conditionalFormatting sqref="K99:K100">
    <cfRule type="colorScale" priority="92">
      <colorScale>
        <cfvo type="min"/>
        <cfvo type="max"/>
        <color theme="0"/>
        <color theme="0"/>
      </colorScale>
    </cfRule>
  </conditionalFormatting>
  <conditionalFormatting sqref="K102">
    <cfRule type="colorScale" priority="88">
      <colorScale>
        <cfvo type="min"/>
        <cfvo type="max"/>
        <color theme="0"/>
        <color theme="0" tint="-4.9989318521683403E-2"/>
      </colorScale>
    </cfRule>
  </conditionalFormatting>
  <conditionalFormatting sqref="K108:K110">
    <cfRule type="colorScale" priority="13">
      <colorScale>
        <cfvo type="min"/>
        <cfvo type="max"/>
        <color theme="0"/>
        <color theme="0"/>
      </colorScale>
    </cfRule>
    <cfRule type="colorScale" priority="14">
      <colorScale>
        <cfvo type="min"/>
        <cfvo type="max"/>
        <color theme="0"/>
        <color theme="0"/>
      </colorScale>
    </cfRule>
  </conditionalFormatting>
  <conditionalFormatting sqref="K29:M30">
    <cfRule type="colorScale" priority="43">
      <colorScale>
        <cfvo type="min"/>
        <cfvo type="max"/>
        <color theme="0"/>
        <color theme="0"/>
      </colorScale>
    </cfRule>
  </conditionalFormatting>
  <conditionalFormatting sqref="K42:M43 K45:M45">
    <cfRule type="colorScale" priority="34">
      <colorScale>
        <cfvo type="min"/>
        <cfvo type="max"/>
        <color theme="0"/>
        <color theme="0"/>
      </colorScale>
    </cfRule>
  </conditionalFormatting>
  <conditionalFormatting sqref="K46:M48">
    <cfRule type="colorScale" priority="32">
      <colorScale>
        <cfvo type="min"/>
        <cfvo type="max"/>
        <color theme="0"/>
        <color theme="0" tint="-4.9989318521683403E-2"/>
      </colorScale>
    </cfRule>
    <cfRule type="colorScale" priority="33">
      <colorScale>
        <cfvo type="min"/>
        <cfvo type="max"/>
        <color theme="0"/>
        <color theme="0" tint="-4.9989318521683403E-2"/>
      </colorScale>
    </cfRule>
  </conditionalFormatting>
  <conditionalFormatting sqref="K49:M49">
    <cfRule type="colorScale" priority="4">
      <colorScale>
        <cfvo type="min"/>
        <cfvo type="max"/>
        <color theme="0"/>
        <color theme="0" tint="-4.9989318521683403E-2"/>
      </colorScale>
    </cfRule>
    <cfRule type="colorScale" priority="5">
      <colorScale>
        <cfvo type="min"/>
        <cfvo type="max"/>
        <color theme="0"/>
        <color theme="0" tint="-4.9989318521683403E-2"/>
      </colorScale>
    </cfRule>
  </conditionalFormatting>
  <conditionalFormatting sqref="K35:N39">
    <cfRule type="colorScale" priority="35">
      <colorScale>
        <cfvo type="min"/>
        <cfvo type="max"/>
        <color theme="0" tint="-4.9989318521683403E-2"/>
        <color theme="0" tint="-4.9989318521683403E-2"/>
      </colorScale>
    </cfRule>
  </conditionalFormatting>
  <conditionalFormatting sqref="L94:L98">
    <cfRule type="colorScale" priority="95">
      <colorScale>
        <cfvo type="min"/>
        <cfvo type="max"/>
        <color theme="0"/>
        <color theme="0"/>
      </colorScale>
    </cfRule>
  </conditionalFormatting>
  <conditionalFormatting sqref="L99:L100">
    <cfRule type="colorScale" priority="91">
      <colorScale>
        <cfvo type="min"/>
        <cfvo type="max"/>
        <color theme="0"/>
        <color theme="0"/>
      </colorScale>
    </cfRule>
  </conditionalFormatting>
  <conditionalFormatting sqref="L102">
    <cfRule type="colorScale" priority="87">
      <colorScale>
        <cfvo type="min"/>
        <cfvo type="max"/>
        <color theme="0"/>
        <color theme="0" tint="-4.9989318521683403E-2"/>
      </colorScale>
    </cfRule>
  </conditionalFormatting>
  <conditionalFormatting sqref="L108:L110">
    <cfRule type="colorScale" priority="11">
      <colorScale>
        <cfvo type="min"/>
        <cfvo type="max"/>
        <color theme="0"/>
        <color theme="0"/>
      </colorScale>
    </cfRule>
    <cfRule type="colorScale" priority="12">
      <colorScale>
        <cfvo type="min"/>
        <cfvo type="max"/>
        <color theme="0"/>
        <color theme="0"/>
      </colorScale>
    </cfRule>
  </conditionalFormatting>
  <conditionalFormatting sqref="L31:M31">
    <cfRule type="colorScale" priority="39">
      <colorScale>
        <cfvo type="min"/>
        <cfvo type="max"/>
        <color theme="0"/>
        <color theme="0"/>
      </colorScale>
    </cfRule>
  </conditionalFormatting>
  <conditionalFormatting sqref="L24:N24">
    <cfRule type="colorScale" priority="46">
      <colorScale>
        <cfvo type="min"/>
        <cfvo type="max"/>
        <color theme="0"/>
        <color theme="0"/>
      </colorScale>
    </cfRule>
  </conditionalFormatting>
  <conditionalFormatting sqref="L25:N26">
    <cfRule type="colorScale" priority="45">
      <colorScale>
        <cfvo type="min"/>
        <cfvo type="max"/>
        <color theme="0"/>
        <color theme="0"/>
      </colorScale>
    </cfRule>
  </conditionalFormatting>
  <conditionalFormatting sqref="L27:N28">
    <cfRule type="colorScale" priority="44">
      <colorScale>
        <cfvo type="min"/>
        <cfvo type="max"/>
        <color theme="0"/>
        <color theme="0"/>
      </colorScale>
    </cfRule>
  </conditionalFormatting>
  <conditionalFormatting sqref="M94:M98">
    <cfRule type="colorScale" priority="94">
      <colorScale>
        <cfvo type="min"/>
        <cfvo type="max"/>
        <color theme="0"/>
        <color theme="0"/>
      </colorScale>
    </cfRule>
  </conditionalFormatting>
  <conditionalFormatting sqref="M99:M100">
    <cfRule type="colorScale" priority="90">
      <colorScale>
        <cfvo type="min"/>
        <cfvo type="max"/>
        <color theme="0"/>
        <color theme="0"/>
      </colorScale>
    </cfRule>
  </conditionalFormatting>
  <conditionalFormatting sqref="M102">
    <cfRule type="colorScale" priority="86">
      <colorScale>
        <cfvo type="min"/>
        <cfvo type="max"/>
        <color theme="0"/>
        <color theme="0" tint="-4.9989318521683403E-2"/>
      </colorScale>
    </cfRule>
  </conditionalFormatting>
  <conditionalFormatting sqref="M120">
    <cfRule type="colorScale" priority="17">
      <colorScale>
        <cfvo type="min"/>
        <cfvo type="max"/>
        <color rgb="FFFFFFFF"/>
        <color rgb="FFFFFFFF"/>
      </colorScale>
    </cfRule>
  </conditionalFormatting>
  <conditionalFormatting sqref="M121">
    <cfRule type="colorScale" priority="18">
      <colorScale>
        <cfvo type="min"/>
        <cfvo type="max"/>
        <color rgb="FFFFFFFF"/>
        <color rgb="FFFFFFFF"/>
      </colorScale>
    </cfRule>
    <cfRule type="colorScale" priority="19">
      <colorScale>
        <cfvo type="min"/>
        <cfvo type="max"/>
        <color rgb="FFFFFFFF"/>
        <color rgb="FFFFFFFF"/>
      </colorScale>
    </cfRule>
  </conditionalFormatting>
  <conditionalFormatting sqref="M122">
    <cfRule type="colorScale" priority="20">
      <colorScale>
        <cfvo type="min"/>
        <cfvo type="max"/>
        <color rgb="FFFFFFFF"/>
        <color rgb="FFFFFFFF"/>
      </colorScale>
    </cfRule>
    <cfRule type="colorScale" priority="21">
      <colorScale>
        <cfvo type="min"/>
        <cfvo type="max"/>
        <color rgb="FFFFFFFF"/>
        <color rgb="FFFFFFFF"/>
      </colorScale>
    </cfRule>
  </conditionalFormatting>
  <conditionalFormatting sqref="M123">
    <cfRule type="colorScale" priority="22">
      <colorScale>
        <cfvo type="min"/>
        <cfvo type="max"/>
        <color rgb="FFFFFFFF"/>
        <color rgb="FFFFFFFF"/>
      </colorScale>
    </cfRule>
    <cfRule type="colorScale" priority="23">
      <colorScale>
        <cfvo type="min"/>
        <cfvo type="max"/>
        <color rgb="FFFFFFFF"/>
        <color rgb="FFFFFFFF"/>
      </colorScale>
    </cfRule>
  </conditionalFormatting>
  <conditionalFormatting sqref="M124">
    <cfRule type="colorScale" priority="24">
      <colorScale>
        <cfvo type="min"/>
        <cfvo type="max"/>
        <color rgb="FFFFFFFF"/>
        <color rgb="FFFFFFFF"/>
      </colorScale>
    </cfRule>
    <cfRule type="colorScale" priority="25">
      <colorScale>
        <cfvo type="min"/>
        <cfvo type="max"/>
        <color rgb="FFFFFFFF"/>
        <color rgb="FFFFFFFF"/>
      </colorScale>
    </cfRule>
  </conditionalFormatting>
  <conditionalFormatting sqref="M125">
    <cfRule type="colorScale" priority="26">
      <colorScale>
        <cfvo type="min"/>
        <cfvo type="max"/>
        <color rgb="FFFFFFFF"/>
        <color rgb="FFFFFFFF"/>
      </colorScale>
    </cfRule>
    <cfRule type="colorScale" priority="27">
      <colorScale>
        <cfvo type="min"/>
        <cfvo type="max"/>
        <color rgb="FFFFFFFF"/>
        <color rgb="FFFFFFFF"/>
      </colorScale>
    </cfRule>
  </conditionalFormatting>
  <conditionalFormatting sqref="M126">
    <cfRule type="colorScale" priority="28">
      <colorScale>
        <cfvo type="min"/>
        <cfvo type="max"/>
        <color rgb="FFFFFFFF"/>
        <color rgb="FFFFFFFF"/>
      </colorScale>
    </cfRule>
    <cfRule type="colorScale" priority="29">
      <colorScale>
        <cfvo type="min"/>
        <cfvo type="max"/>
        <color rgb="FFFFFFFF"/>
        <color rgb="FFFFFFFF"/>
      </colorScale>
    </cfRule>
  </conditionalFormatting>
  <conditionalFormatting sqref="N14">
    <cfRule type="colorScale" priority="56">
      <colorScale>
        <cfvo type="min"/>
        <cfvo type="max"/>
        <color theme="0"/>
        <color theme="0"/>
      </colorScale>
    </cfRule>
  </conditionalFormatting>
  <conditionalFormatting sqref="N15">
    <cfRule type="colorScale" priority="55">
      <colorScale>
        <cfvo type="min"/>
        <cfvo type="max"/>
        <color theme="0"/>
        <color theme="0"/>
      </colorScale>
    </cfRule>
  </conditionalFormatting>
  <conditionalFormatting sqref="N16">
    <cfRule type="colorScale" priority="54">
      <colorScale>
        <cfvo type="min"/>
        <cfvo type="max"/>
        <color theme="0"/>
        <color theme="0"/>
      </colorScale>
    </cfRule>
  </conditionalFormatting>
  <conditionalFormatting sqref="N17:N19">
    <cfRule type="colorScale" priority="53">
      <colorScale>
        <cfvo type="min"/>
        <cfvo type="max"/>
        <color theme="0"/>
        <color theme="0"/>
      </colorScale>
    </cfRule>
  </conditionalFormatting>
  <conditionalFormatting sqref="N20">
    <cfRule type="colorScale" priority="50">
      <colorScale>
        <cfvo type="min"/>
        <cfvo type="max"/>
        <color theme="0"/>
        <color theme="0"/>
      </colorScale>
    </cfRule>
  </conditionalFormatting>
  <conditionalFormatting sqref="N21">
    <cfRule type="colorScale" priority="49">
      <colorScale>
        <cfvo type="min"/>
        <cfvo type="max"/>
        <color theme="0"/>
        <color theme="0"/>
      </colorScale>
    </cfRule>
  </conditionalFormatting>
  <conditionalFormatting sqref="N22">
    <cfRule type="colorScale" priority="1">
      <colorScale>
        <cfvo type="min"/>
        <cfvo type="max"/>
        <color theme="0"/>
        <color theme="0"/>
      </colorScale>
    </cfRule>
  </conditionalFormatting>
  <conditionalFormatting sqref="N23">
    <cfRule type="colorScale" priority="47">
      <colorScale>
        <cfvo type="min"/>
        <cfvo type="max"/>
        <color theme="0"/>
        <color theme="0"/>
      </colorScale>
    </cfRule>
  </conditionalFormatting>
  <conditionalFormatting sqref="N29">
    <cfRule type="colorScale" priority="42">
      <colorScale>
        <cfvo type="min"/>
        <cfvo type="max"/>
        <color theme="0"/>
        <color theme="0"/>
      </colorScale>
    </cfRule>
  </conditionalFormatting>
  <conditionalFormatting sqref="N30">
    <cfRule type="colorScale" priority="41">
      <colorScale>
        <cfvo type="min"/>
        <cfvo type="max"/>
        <color theme="0"/>
        <color theme="0"/>
      </colorScale>
    </cfRule>
  </conditionalFormatting>
  <conditionalFormatting sqref="N31">
    <cfRule type="colorScale" priority="38">
      <colorScale>
        <cfvo type="min"/>
        <cfvo type="max"/>
        <color theme="0"/>
        <color theme="0"/>
      </colorScale>
    </cfRule>
  </conditionalFormatting>
  <conditionalFormatting sqref="N32">
    <cfRule type="colorScale" priority="37">
      <colorScale>
        <cfvo type="min"/>
        <cfvo type="max"/>
        <color theme="0" tint="-4.9989318521683403E-2"/>
        <color theme="0" tint="-4.9989318521683403E-2"/>
      </colorScale>
    </cfRule>
  </conditionalFormatting>
  <conditionalFormatting sqref="N33:N34">
    <cfRule type="colorScale" priority="36">
      <colorScale>
        <cfvo type="min"/>
        <cfvo type="max"/>
        <color theme="0" tint="-4.9989318521683403E-2"/>
        <color theme="0" tint="-4.9989318521683403E-2"/>
      </colorScale>
    </cfRule>
  </conditionalFormatting>
  <conditionalFormatting sqref="N85">
    <cfRule type="colorScale" priority="58">
      <colorScale>
        <cfvo type="min"/>
        <cfvo type="max"/>
        <color rgb="FFFFFFFF"/>
        <color rgb="FFFFFFFF"/>
      </colorScale>
    </cfRule>
  </conditionalFormatting>
  <conditionalFormatting sqref="N86">
    <cfRule type="colorScale" priority="59">
      <colorScale>
        <cfvo type="min"/>
        <cfvo type="max"/>
        <color rgb="FFFFFFFF"/>
        <color rgb="FFFFFFFF"/>
      </colorScale>
    </cfRule>
  </conditionalFormatting>
  <conditionalFormatting sqref="N87">
    <cfRule type="colorScale" priority="57">
      <colorScale>
        <cfvo type="min"/>
        <cfvo type="max"/>
        <color rgb="FFFFFFFF"/>
        <color rgb="FFFFFFFF"/>
      </colorScale>
    </cfRule>
  </conditionalFormatting>
  <conditionalFormatting sqref="N94:N98">
    <cfRule type="colorScale" priority="93">
      <colorScale>
        <cfvo type="min"/>
        <cfvo type="max"/>
        <color theme="0"/>
        <color theme="0"/>
      </colorScale>
    </cfRule>
  </conditionalFormatting>
  <conditionalFormatting sqref="P106">
    <cfRule type="colorScale" priority="10">
      <colorScale>
        <cfvo type="min"/>
        <cfvo type="max"/>
        <color theme="0"/>
        <color theme="0" tint="-4.9989318521683403E-2"/>
      </colorScale>
    </cfRule>
  </conditionalFormatting>
  <conditionalFormatting sqref="P109:P110">
    <cfRule type="colorScale" priority="8">
      <colorScale>
        <cfvo type="min"/>
        <cfvo type="max"/>
        <color theme="0"/>
        <color theme="0"/>
      </colorScale>
    </cfRule>
    <cfRule type="colorScale" priority="9">
      <colorScale>
        <cfvo type="min"/>
        <cfvo type="max"/>
        <color theme="0"/>
        <color theme="0"/>
      </colorScale>
    </cfRule>
  </conditionalFormatting>
  <conditionalFormatting sqref="P107:Q107">
    <cfRule type="colorScale" priority="7">
      <colorScale>
        <cfvo type="min"/>
        <cfvo type="max"/>
        <color theme="0"/>
        <color theme="0" tint="-4.9989318521683403E-2"/>
      </colorScale>
    </cfRule>
  </conditionalFormatting>
  <conditionalFormatting sqref="P108:Q108">
    <cfRule type="colorScale" priority="6">
      <colorScale>
        <cfvo type="min"/>
        <cfvo type="max"/>
        <color theme="0"/>
        <color theme="0" tint="-4.9989318521683403E-2"/>
      </colorScale>
    </cfRule>
  </conditionalFormatting>
  <conditionalFormatting sqref="Q48">
    <cfRule type="colorScale" priority="30">
      <colorScale>
        <cfvo type="min"/>
        <cfvo type="max"/>
        <color theme="0"/>
        <color theme="0" tint="-4.9989318521683403E-2"/>
      </colorScale>
    </cfRule>
    <cfRule type="colorScale" priority="31">
      <colorScale>
        <cfvo type="min"/>
        <cfvo type="max"/>
        <color theme="0"/>
        <color theme="0" tint="-4.9989318521683403E-2"/>
      </colorScale>
    </cfRule>
  </conditionalFormatting>
  <conditionalFormatting sqref="Q99:Q100">
    <cfRule type="colorScale" priority="89">
      <colorScale>
        <cfvo type="min"/>
        <cfvo type="max"/>
        <color theme="0"/>
        <color theme="0"/>
      </colorScale>
    </cfRule>
  </conditionalFormatting>
  <conditionalFormatting sqref="Q102">
    <cfRule type="colorScale" priority="85">
      <colorScale>
        <cfvo type="min"/>
        <cfvo type="max"/>
        <color theme="0"/>
        <color theme="0" tint="-4.9989318521683403E-2"/>
      </colorScale>
    </cfRule>
  </conditionalFormatting>
  <dataValidations count="4">
    <dataValidation allowBlank="1" showInputMessage="1" showErrorMessage="1" errorTitle="Error de Selección" error="Seleccionar de la lista desplegable únicamente " sqref="G34"/>
    <dataValidation type="list" allowBlank="1" showInputMessage="1" showErrorMessage="1" sqref="N106:N110 N120:N126 O6:O119">
      <formula1>"Constante,Sumatoria,Demanda"</formula1>
    </dataValidation>
    <dataValidation type="list" allowBlank="1" showInputMessage="1" showErrorMessage="1" sqref="AC106:AC126 AC6:AC100">
      <formula1>"Sí, No"</formula1>
    </dataValidation>
    <dataValidation type="list" allowBlank="1" showInputMessage="1" showErrorMessage="1" sqref="H6:H126">
      <formula1>"Porcentaje, Número"</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Hoja2!$A$2:$A$8</xm:f>
          </x14:formula1>
          <xm:sqref>B6:B489</xm:sqref>
        </x14:dataValidation>
        <x14:dataValidation type="list" allowBlank="1" showInputMessage="1" showErrorMessage="1">
          <x14:formula1>
            <xm:f>Hoja2!$G$2:$G$12</xm:f>
          </x14:formula1>
          <xm:sqref>E6:E70 E73:E126</xm:sqref>
        </x14:dataValidation>
        <x14:dataValidation type="list" allowBlank="1" showInputMessage="1" showErrorMessage="1">
          <x14:formula1>
            <xm:f>Hoja2!$E$3:$E$31</xm:f>
          </x14:formula1>
          <xm:sqref>F99</xm:sqref>
        </x14:dataValidation>
        <x14:dataValidation type="list" allowBlank="1" showInputMessage="1" showErrorMessage="1">
          <x14:formula1>
            <xm:f>Hoja2!$E$2:$E$21</xm:f>
          </x14:formula1>
          <xm:sqref>F6:F70 F73:F98 F100:F105 F111:F126</xm:sqref>
        </x14:dataValidation>
        <x14:dataValidation type="list" allowBlank="1" showInputMessage="1" showErrorMessage="1">
          <x14:formula1>
            <xm:f>Hoja2!$B$2:$B$39</xm:f>
          </x14:formula1>
          <xm:sqref>C6:C126 C127:D489</xm:sqref>
        </x14:dataValidation>
        <x14:dataValidation type="list" allowBlank="1" showInputMessage="1" showErrorMessage="1">
          <x14:formula1>
            <xm:f>Hoja2!$C$2:$C$36</xm:f>
          </x14:formula1>
          <xm:sqref>D83:D87 D6:D70 D99:D126</xm:sqref>
        </x14:dataValidation>
        <x14:dataValidation type="list" allowBlank="1" showInputMessage="1" showErrorMessage="1">
          <x14:formula1>
            <xm:f>Hoja2!$D$2:$D$36</xm:f>
          </x14:formula1>
          <xm:sqref>E127:F489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45"/>
  <sheetViews>
    <sheetView topLeftCell="A27" zoomScale="80" zoomScaleNormal="90" workbookViewId="0">
      <selection activeCell="E49" sqref="E49"/>
    </sheetView>
  </sheetViews>
  <sheetFormatPr baseColWidth="10" defaultColWidth="10.7109375" defaultRowHeight="15" x14ac:dyDescent="0.25"/>
  <cols>
    <col min="2" max="2" width="16.42578125" customWidth="1"/>
    <col min="3" max="3" width="18.42578125" customWidth="1"/>
    <col min="4" max="4" width="37" customWidth="1"/>
    <col min="5" max="5" width="112.85546875" customWidth="1"/>
  </cols>
  <sheetData>
    <row r="1" spans="1:5" ht="30.75" customHeight="1" x14ac:dyDescent="0.25">
      <c r="A1" s="708" t="s">
        <v>512</v>
      </c>
      <c r="B1" s="711"/>
      <c r="C1" s="711"/>
      <c r="D1" s="627" t="s">
        <v>80</v>
      </c>
      <c r="E1" s="21" t="s">
        <v>513</v>
      </c>
    </row>
    <row r="2" spans="1:5" x14ac:dyDescent="0.25">
      <c r="A2" s="709"/>
      <c r="B2" s="712"/>
      <c r="C2" s="712"/>
      <c r="D2" s="628" t="s">
        <v>81</v>
      </c>
      <c r="E2" s="22" t="s">
        <v>514</v>
      </c>
    </row>
    <row r="3" spans="1:5" x14ac:dyDescent="0.25">
      <c r="A3" s="709"/>
      <c r="B3" s="712"/>
      <c r="C3" s="712"/>
      <c r="D3" s="628" t="s">
        <v>82</v>
      </c>
      <c r="E3" s="23" t="s">
        <v>515</v>
      </c>
    </row>
    <row r="4" spans="1:5" x14ac:dyDescent="0.25">
      <c r="A4" s="709"/>
      <c r="B4" s="712"/>
      <c r="C4" s="712"/>
      <c r="D4" s="628" t="s">
        <v>516</v>
      </c>
      <c r="E4" s="23" t="s">
        <v>517</v>
      </c>
    </row>
    <row r="5" spans="1:5" x14ac:dyDescent="0.25">
      <c r="A5" s="709"/>
      <c r="B5" s="712"/>
      <c r="C5" s="712"/>
      <c r="D5" s="628" t="s">
        <v>518</v>
      </c>
      <c r="E5" s="22" t="s">
        <v>519</v>
      </c>
    </row>
    <row r="6" spans="1:5" ht="30" x14ac:dyDescent="0.25">
      <c r="A6" s="709"/>
      <c r="B6" s="712"/>
      <c r="C6" s="712"/>
      <c r="D6" s="629" t="s">
        <v>85</v>
      </c>
      <c r="E6" s="23" t="s">
        <v>520</v>
      </c>
    </row>
    <row r="7" spans="1:5" x14ac:dyDescent="0.25">
      <c r="A7" s="709"/>
      <c r="B7" s="712"/>
      <c r="C7" s="712"/>
      <c r="D7" s="629" t="s">
        <v>86</v>
      </c>
      <c r="E7" s="23" t="s">
        <v>728</v>
      </c>
    </row>
    <row r="8" spans="1:5" ht="30" x14ac:dyDescent="0.25">
      <c r="A8" s="709"/>
      <c r="B8" s="712"/>
      <c r="C8" s="712"/>
      <c r="D8" s="629" t="s">
        <v>87</v>
      </c>
      <c r="E8" s="23" t="s">
        <v>521</v>
      </c>
    </row>
    <row r="9" spans="1:5" ht="15.75" customHeight="1" x14ac:dyDescent="0.25">
      <c r="A9" s="709"/>
      <c r="B9" s="713" t="s">
        <v>522</v>
      </c>
      <c r="C9" s="713"/>
      <c r="D9" s="630" t="s">
        <v>88</v>
      </c>
      <c r="E9" s="707" t="s">
        <v>523</v>
      </c>
    </row>
    <row r="10" spans="1:5" x14ac:dyDescent="0.25">
      <c r="A10" s="709"/>
      <c r="B10" s="713"/>
      <c r="C10" s="713"/>
      <c r="D10" s="630" t="s">
        <v>89</v>
      </c>
      <c r="E10" s="707"/>
    </row>
    <row r="11" spans="1:5" x14ac:dyDescent="0.25">
      <c r="A11" s="709"/>
      <c r="B11" s="713"/>
      <c r="C11" s="713"/>
      <c r="D11" s="630" t="s">
        <v>90</v>
      </c>
      <c r="E11" s="707"/>
    </row>
    <row r="12" spans="1:5" x14ac:dyDescent="0.25">
      <c r="A12" s="709"/>
      <c r="B12" s="713"/>
      <c r="C12" s="713"/>
      <c r="D12" s="630" t="s">
        <v>91</v>
      </c>
      <c r="E12" s="707"/>
    </row>
    <row r="13" spans="1:5" ht="15.75" customHeight="1" x14ac:dyDescent="0.25">
      <c r="A13" s="709"/>
      <c r="B13" s="713"/>
      <c r="C13" s="713"/>
      <c r="D13" s="628" t="s">
        <v>92</v>
      </c>
      <c r="E13" s="24" t="s">
        <v>524</v>
      </c>
    </row>
    <row r="14" spans="1:5" ht="135.75" thickBot="1" x14ac:dyDescent="0.3">
      <c r="A14" s="710"/>
      <c r="B14" s="714"/>
      <c r="C14" s="714"/>
      <c r="D14" s="631" t="s">
        <v>93</v>
      </c>
      <c r="E14" s="38" t="s">
        <v>525</v>
      </c>
    </row>
    <row r="15" spans="1:5" ht="15" customHeight="1" x14ac:dyDescent="0.25">
      <c r="A15" s="717" t="s">
        <v>526</v>
      </c>
      <c r="B15" s="715" t="s">
        <v>74</v>
      </c>
      <c r="C15" s="715"/>
      <c r="D15" s="632" t="s">
        <v>88</v>
      </c>
      <c r="E15" s="720" t="s">
        <v>527</v>
      </c>
    </row>
    <row r="16" spans="1:5" ht="30.75" customHeight="1" x14ac:dyDescent="0.25">
      <c r="A16" s="718"/>
      <c r="B16" s="716"/>
      <c r="C16" s="716"/>
      <c r="D16" s="633" t="s">
        <v>89</v>
      </c>
      <c r="E16" s="721"/>
    </row>
    <row r="17" spans="1:5" x14ac:dyDescent="0.25">
      <c r="A17" s="718"/>
      <c r="B17" s="716"/>
      <c r="C17" s="716"/>
      <c r="D17" s="633" t="s">
        <v>90</v>
      </c>
      <c r="E17" s="721"/>
    </row>
    <row r="18" spans="1:5" x14ac:dyDescent="0.25">
      <c r="A18" s="718"/>
      <c r="B18" s="716"/>
      <c r="C18" s="716"/>
      <c r="D18" s="633" t="s">
        <v>91</v>
      </c>
      <c r="E18" s="722"/>
    </row>
    <row r="19" spans="1:5" x14ac:dyDescent="0.25">
      <c r="A19" s="718"/>
      <c r="B19" s="725" t="s">
        <v>75</v>
      </c>
      <c r="C19" s="725"/>
      <c r="D19" s="726"/>
      <c r="E19" s="33" t="s">
        <v>528</v>
      </c>
    </row>
    <row r="20" spans="1:5" x14ac:dyDescent="0.25">
      <c r="A20" s="718"/>
      <c r="B20" s="727" t="s">
        <v>529</v>
      </c>
      <c r="C20" s="727"/>
      <c r="D20" s="728"/>
      <c r="E20" s="33" t="s">
        <v>528</v>
      </c>
    </row>
    <row r="21" spans="1:5" ht="15.75" customHeight="1" x14ac:dyDescent="0.25">
      <c r="A21" s="718"/>
      <c r="B21" s="725" t="s">
        <v>530</v>
      </c>
      <c r="C21" s="725"/>
      <c r="D21" s="726"/>
      <c r="E21" s="33" t="s">
        <v>528</v>
      </c>
    </row>
    <row r="22" spans="1:5" ht="15" customHeight="1" x14ac:dyDescent="0.25">
      <c r="A22" s="718"/>
      <c r="B22" s="704" t="s">
        <v>88</v>
      </c>
      <c r="C22" s="704" t="s">
        <v>531</v>
      </c>
      <c r="D22" s="634" t="s">
        <v>532</v>
      </c>
      <c r="E22" s="23" t="s">
        <v>533</v>
      </c>
    </row>
    <row r="23" spans="1:5" x14ac:dyDescent="0.25">
      <c r="A23" s="718"/>
      <c r="B23" s="704"/>
      <c r="C23" s="704"/>
      <c r="D23" s="634" t="s">
        <v>534</v>
      </c>
      <c r="E23" s="23" t="s">
        <v>535</v>
      </c>
    </row>
    <row r="24" spans="1:5" x14ac:dyDescent="0.25">
      <c r="A24" s="718"/>
      <c r="B24" s="704"/>
      <c r="C24" s="704"/>
      <c r="D24" s="634" t="s">
        <v>536</v>
      </c>
      <c r="E24" s="23" t="s">
        <v>537</v>
      </c>
    </row>
    <row r="25" spans="1:5" x14ac:dyDescent="0.25">
      <c r="A25" s="718"/>
      <c r="B25" s="704"/>
      <c r="C25" s="704"/>
      <c r="D25" s="634" t="s">
        <v>538</v>
      </c>
      <c r="E25" s="23" t="s">
        <v>539</v>
      </c>
    </row>
    <row r="26" spans="1:5" ht="30" customHeight="1" x14ac:dyDescent="0.25">
      <c r="A26" s="718"/>
      <c r="B26" s="704"/>
      <c r="C26" s="705" t="s">
        <v>540</v>
      </c>
      <c r="D26" s="635" t="s">
        <v>541</v>
      </c>
      <c r="E26" s="31" t="s">
        <v>542</v>
      </c>
    </row>
    <row r="27" spans="1:5" ht="72" customHeight="1" thickBot="1" x14ac:dyDescent="0.3">
      <c r="A27" s="718"/>
      <c r="B27" s="704"/>
      <c r="C27" s="705"/>
      <c r="D27" s="635" t="s">
        <v>750</v>
      </c>
      <c r="E27" s="32" t="s">
        <v>543</v>
      </c>
    </row>
    <row r="28" spans="1:5" ht="17.100000000000001" customHeight="1" x14ac:dyDescent="0.25">
      <c r="A28" s="718"/>
      <c r="B28" s="704" t="s">
        <v>89</v>
      </c>
      <c r="C28" s="706" t="s">
        <v>531</v>
      </c>
      <c r="D28" s="634" t="s">
        <v>532</v>
      </c>
      <c r="E28" s="23" t="s">
        <v>533</v>
      </c>
    </row>
    <row r="29" spans="1:5" x14ac:dyDescent="0.25">
      <c r="A29" s="718"/>
      <c r="B29" s="704"/>
      <c r="C29" s="706"/>
      <c r="D29" s="634" t="s">
        <v>534</v>
      </c>
      <c r="E29" s="23" t="s">
        <v>535</v>
      </c>
    </row>
    <row r="30" spans="1:5" ht="30" customHeight="1" x14ac:dyDescent="0.25">
      <c r="A30" s="718"/>
      <c r="B30" s="704"/>
      <c r="C30" s="706"/>
      <c r="D30" s="634" t="s">
        <v>536</v>
      </c>
      <c r="E30" s="23" t="s">
        <v>537</v>
      </c>
    </row>
    <row r="31" spans="1:5" x14ac:dyDescent="0.25">
      <c r="A31" s="718"/>
      <c r="B31" s="704"/>
      <c r="C31" s="706"/>
      <c r="D31" s="634" t="s">
        <v>538</v>
      </c>
      <c r="E31" s="23" t="s">
        <v>539</v>
      </c>
    </row>
    <row r="32" spans="1:5" ht="38.25" customHeight="1" x14ac:dyDescent="0.25">
      <c r="A32" s="718"/>
      <c r="B32" s="704"/>
      <c r="C32" s="705" t="s">
        <v>540</v>
      </c>
      <c r="D32" s="635" t="s">
        <v>541</v>
      </c>
      <c r="E32" s="31" t="s">
        <v>751</v>
      </c>
    </row>
    <row r="33" spans="1:5" ht="71.25" customHeight="1" thickBot="1" x14ac:dyDescent="0.3">
      <c r="A33" s="718"/>
      <c r="B33" s="704"/>
      <c r="C33" s="705"/>
      <c r="D33" s="635" t="s">
        <v>750</v>
      </c>
      <c r="E33" s="32" t="s">
        <v>543</v>
      </c>
    </row>
    <row r="34" spans="1:5" ht="30" customHeight="1" x14ac:dyDescent="0.25">
      <c r="A34" s="718"/>
      <c r="B34" s="704" t="s">
        <v>90</v>
      </c>
      <c r="C34" s="706" t="s">
        <v>531</v>
      </c>
      <c r="D34" s="634" t="s">
        <v>532</v>
      </c>
      <c r="E34" s="23" t="s">
        <v>533</v>
      </c>
    </row>
    <row r="35" spans="1:5" x14ac:dyDescent="0.25">
      <c r="A35" s="718"/>
      <c r="B35" s="704"/>
      <c r="C35" s="706"/>
      <c r="D35" s="634" t="s">
        <v>534</v>
      </c>
      <c r="E35" s="23" t="s">
        <v>535</v>
      </c>
    </row>
    <row r="36" spans="1:5" x14ac:dyDescent="0.25">
      <c r="A36" s="718"/>
      <c r="B36" s="704"/>
      <c r="C36" s="706"/>
      <c r="D36" s="634" t="s">
        <v>536</v>
      </c>
      <c r="E36" s="23" t="s">
        <v>537</v>
      </c>
    </row>
    <row r="37" spans="1:5" x14ac:dyDescent="0.25">
      <c r="A37" s="718"/>
      <c r="B37" s="704"/>
      <c r="C37" s="706"/>
      <c r="D37" s="634" t="s">
        <v>538</v>
      </c>
      <c r="E37" s="23" t="s">
        <v>539</v>
      </c>
    </row>
    <row r="38" spans="1:5" ht="30" customHeight="1" x14ac:dyDescent="0.25">
      <c r="A38" s="718"/>
      <c r="B38" s="704"/>
      <c r="C38" s="705" t="s">
        <v>540</v>
      </c>
      <c r="D38" s="635" t="s">
        <v>541</v>
      </c>
      <c r="E38" s="31" t="s">
        <v>542</v>
      </c>
    </row>
    <row r="39" spans="1:5" ht="75" customHeight="1" thickBot="1" x14ac:dyDescent="0.3">
      <c r="A39" s="718"/>
      <c r="B39" s="704"/>
      <c r="C39" s="705"/>
      <c r="D39" s="635" t="s">
        <v>750</v>
      </c>
      <c r="E39" s="32" t="s">
        <v>543</v>
      </c>
    </row>
    <row r="40" spans="1:5" ht="17.100000000000001" customHeight="1" x14ac:dyDescent="0.25">
      <c r="A40" s="718"/>
      <c r="B40" s="704" t="s">
        <v>544</v>
      </c>
      <c r="C40" s="706" t="s">
        <v>531</v>
      </c>
      <c r="D40" s="634" t="s">
        <v>532</v>
      </c>
      <c r="E40" s="23" t="s">
        <v>533</v>
      </c>
    </row>
    <row r="41" spans="1:5" x14ac:dyDescent="0.25">
      <c r="A41" s="718"/>
      <c r="B41" s="704"/>
      <c r="C41" s="706"/>
      <c r="D41" s="634" t="s">
        <v>534</v>
      </c>
      <c r="E41" s="23" t="s">
        <v>535</v>
      </c>
    </row>
    <row r="42" spans="1:5" x14ac:dyDescent="0.25">
      <c r="A42" s="718"/>
      <c r="B42" s="704"/>
      <c r="C42" s="706"/>
      <c r="D42" s="634" t="s">
        <v>536</v>
      </c>
      <c r="E42" s="23" t="s">
        <v>537</v>
      </c>
    </row>
    <row r="43" spans="1:5" x14ac:dyDescent="0.25">
      <c r="A43" s="718"/>
      <c r="B43" s="704"/>
      <c r="C43" s="706"/>
      <c r="D43" s="634" t="s">
        <v>538</v>
      </c>
      <c r="E43" s="23" t="s">
        <v>539</v>
      </c>
    </row>
    <row r="44" spans="1:5" ht="48" customHeight="1" x14ac:dyDescent="0.25">
      <c r="A44" s="718"/>
      <c r="B44" s="704"/>
      <c r="C44" s="705" t="s">
        <v>540</v>
      </c>
      <c r="D44" s="635" t="s">
        <v>541</v>
      </c>
      <c r="E44" s="31" t="s">
        <v>542</v>
      </c>
    </row>
    <row r="45" spans="1:5" ht="67.5" customHeight="1" thickBot="1" x14ac:dyDescent="0.3">
      <c r="A45" s="719"/>
      <c r="B45" s="723"/>
      <c r="C45" s="724"/>
      <c r="D45" s="635" t="s">
        <v>750</v>
      </c>
      <c r="E45" s="32" t="s">
        <v>543</v>
      </c>
    </row>
  </sheetData>
  <sheetProtection algorithmName="SHA-512" hashValue="btgGqnryptnCamM34amTPKY7HncFRpn7wBuxYsrl+j4RIFyiM2EBbn/OO7kyvGQRkwR1qDGk7a+eXRWBCZr0JA==" saltValue="Xu4fs3VYThP8U/Gj8D/2BA==" spinCount="100000" sheet="1" objects="1" scenarios="1"/>
  <mergeCells count="22">
    <mergeCell ref="B34:B39"/>
    <mergeCell ref="E9:E12"/>
    <mergeCell ref="A1:A14"/>
    <mergeCell ref="B1:C8"/>
    <mergeCell ref="B9:C14"/>
    <mergeCell ref="B15:C18"/>
    <mergeCell ref="A15:A45"/>
    <mergeCell ref="E15:E18"/>
    <mergeCell ref="C34:C37"/>
    <mergeCell ref="C38:C39"/>
    <mergeCell ref="B40:B45"/>
    <mergeCell ref="C40:C43"/>
    <mergeCell ref="C44:C45"/>
    <mergeCell ref="B19:D19"/>
    <mergeCell ref="B20:D20"/>
    <mergeCell ref="B21:D21"/>
    <mergeCell ref="B22:B27"/>
    <mergeCell ref="C22:C25"/>
    <mergeCell ref="C26:C27"/>
    <mergeCell ref="B28:B33"/>
    <mergeCell ref="C28:C31"/>
    <mergeCell ref="C32:C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F1" zoomScale="126" workbookViewId="0">
      <selection activeCell="G5" sqref="G5"/>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18.28515625" customWidth="1"/>
  </cols>
  <sheetData>
    <row r="1" spans="1:8" x14ac:dyDescent="0.25">
      <c r="A1" s="1"/>
      <c r="B1" s="1" t="s">
        <v>9</v>
      </c>
      <c r="C1" s="1" t="s">
        <v>545</v>
      </c>
      <c r="D1" s="1" t="s">
        <v>546</v>
      </c>
      <c r="E1" s="1" t="s">
        <v>84</v>
      </c>
      <c r="F1" s="1" t="s">
        <v>547</v>
      </c>
      <c r="G1" s="1" t="s">
        <v>548</v>
      </c>
      <c r="H1" s="1" t="s">
        <v>549</v>
      </c>
    </row>
    <row r="2" spans="1:8" ht="60" x14ac:dyDescent="0.25">
      <c r="A2" s="2" t="s">
        <v>550</v>
      </c>
      <c r="B2" s="7" t="s">
        <v>102</v>
      </c>
      <c r="C2" s="4" t="s">
        <v>141</v>
      </c>
      <c r="D2" s="25" t="s">
        <v>551</v>
      </c>
      <c r="E2" t="s">
        <v>208</v>
      </c>
      <c r="F2" s="26" t="s">
        <v>552</v>
      </c>
      <c r="G2" t="s">
        <v>208</v>
      </c>
      <c r="H2" t="s">
        <v>151</v>
      </c>
    </row>
    <row r="3" spans="1:8" ht="72.75" thickBot="1" x14ac:dyDescent="0.3">
      <c r="A3" t="s">
        <v>185</v>
      </c>
      <c r="B3" s="7" t="s">
        <v>49</v>
      </c>
      <c r="C3" s="4" t="s">
        <v>157</v>
      </c>
      <c r="D3" s="25" t="s">
        <v>553</v>
      </c>
      <c r="E3" s="9" t="s">
        <v>433</v>
      </c>
      <c r="F3" s="26" t="s">
        <v>554</v>
      </c>
      <c r="G3" s="27" t="s">
        <v>555</v>
      </c>
      <c r="H3" t="s">
        <v>128</v>
      </c>
    </row>
    <row r="4" spans="1:8" ht="72.75" thickBot="1" x14ac:dyDescent="0.3">
      <c r="A4" s="3" t="s">
        <v>101</v>
      </c>
      <c r="B4" s="7" t="s">
        <v>53</v>
      </c>
      <c r="C4" s="4" t="s">
        <v>480</v>
      </c>
      <c r="D4" s="25" t="s">
        <v>556</v>
      </c>
      <c r="E4" s="9" t="s">
        <v>437</v>
      </c>
      <c r="F4" s="26" t="s">
        <v>557</v>
      </c>
      <c r="G4" s="27" t="s">
        <v>558</v>
      </c>
      <c r="H4" t="s">
        <v>193</v>
      </c>
    </row>
    <row r="5" spans="1:8" ht="65.099999999999994" customHeight="1" thickBot="1" x14ac:dyDescent="0.3">
      <c r="A5" s="2" t="s">
        <v>21</v>
      </c>
      <c r="B5" s="7" t="s">
        <v>55</v>
      </c>
      <c r="C5" s="4" t="s">
        <v>103</v>
      </c>
      <c r="D5" s="25" t="s">
        <v>559</v>
      </c>
      <c r="E5" s="10" t="s">
        <v>142</v>
      </c>
      <c r="F5" s="26" t="s">
        <v>560</v>
      </c>
      <c r="G5" s="28" t="s">
        <v>316</v>
      </c>
      <c r="H5" t="s">
        <v>160</v>
      </c>
    </row>
    <row r="6" spans="1:8" ht="45" x14ac:dyDescent="0.25">
      <c r="A6" s="2" t="s">
        <v>245</v>
      </c>
      <c r="B6" s="7" t="s">
        <v>212</v>
      </c>
      <c r="C6" s="4" t="s">
        <v>561</v>
      </c>
      <c r="D6" s="25" t="s">
        <v>562</v>
      </c>
      <c r="E6" s="9" t="s">
        <v>153</v>
      </c>
      <c r="F6" s="26" t="s">
        <v>563</v>
      </c>
      <c r="G6" s="29" t="s">
        <v>564</v>
      </c>
      <c r="H6" t="s">
        <v>154</v>
      </c>
    </row>
    <row r="7" spans="1:8" ht="75" x14ac:dyDescent="0.25">
      <c r="A7" s="2" t="s">
        <v>341</v>
      </c>
      <c r="B7" s="7" t="s">
        <v>224</v>
      </c>
      <c r="C7" s="4" t="s">
        <v>415</v>
      </c>
      <c r="D7" s="25" t="s">
        <v>565</v>
      </c>
      <c r="E7" s="9" t="s">
        <v>379</v>
      </c>
      <c r="F7" s="26" t="s">
        <v>566</v>
      </c>
      <c r="G7" s="30" t="s">
        <v>567</v>
      </c>
      <c r="H7" t="s">
        <v>282</v>
      </c>
    </row>
    <row r="8" spans="1:8" ht="72.75" thickBot="1" x14ac:dyDescent="0.3">
      <c r="A8" s="2" t="s">
        <v>414</v>
      </c>
      <c r="B8" s="7" t="s">
        <v>21</v>
      </c>
      <c r="C8" s="5" t="s">
        <v>432</v>
      </c>
      <c r="D8" s="25" t="s">
        <v>568</v>
      </c>
      <c r="E8" s="11" t="s">
        <v>158</v>
      </c>
      <c r="F8" s="26" t="s">
        <v>569</v>
      </c>
      <c r="G8" s="27" t="s">
        <v>249</v>
      </c>
      <c r="H8" t="s">
        <v>570</v>
      </c>
    </row>
    <row r="9" spans="1:8" ht="60.75" thickBot="1" x14ac:dyDescent="0.3">
      <c r="A9" s="3"/>
      <c r="B9" s="3" t="s">
        <v>24</v>
      </c>
      <c r="C9" s="5" t="s">
        <v>225</v>
      </c>
      <c r="D9" s="25" t="s">
        <v>571</v>
      </c>
      <c r="E9" s="11" t="s">
        <v>481</v>
      </c>
      <c r="F9" s="26" t="s">
        <v>572</v>
      </c>
      <c r="G9" s="28" t="s">
        <v>573</v>
      </c>
      <c r="H9" t="s">
        <v>574</v>
      </c>
    </row>
    <row r="10" spans="1:8" ht="72.75" thickBot="1" x14ac:dyDescent="0.3">
      <c r="A10" s="3"/>
      <c r="B10" s="3" t="s">
        <v>26</v>
      </c>
      <c r="C10" s="5" t="s">
        <v>575</v>
      </c>
      <c r="D10" s="25" t="s">
        <v>576</v>
      </c>
      <c r="E10" s="11" t="s">
        <v>393</v>
      </c>
      <c r="F10" s="26" t="s">
        <v>577</v>
      </c>
      <c r="G10" s="27" t="s">
        <v>578</v>
      </c>
      <c r="H10" t="s">
        <v>579</v>
      </c>
    </row>
    <row r="11" spans="1:8" ht="84.75" thickBot="1" x14ac:dyDescent="0.3">
      <c r="A11" s="3"/>
      <c r="B11" s="8" t="s">
        <v>245</v>
      </c>
      <c r="C11" s="5" t="s">
        <v>343</v>
      </c>
      <c r="D11" s="25" t="s">
        <v>580</v>
      </c>
      <c r="E11" s="11" t="s">
        <v>441</v>
      </c>
      <c r="F11" s="26" t="s">
        <v>581</v>
      </c>
      <c r="G11" s="27" t="s">
        <v>582</v>
      </c>
      <c r="H11" t="s">
        <v>240</v>
      </c>
    </row>
    <row r="12" spans="1:8" ht="75.75" thickBot="1" x14ac:dyDescent="0.3">
      <c r="A12" s="3"/>
      <c r="B12" s="3" t="s">
        <v>264</v>
      </c>
      <c r="C12" s="5" t="s">
        <v>213</v>
      </c>
      <c r="D12" s="25" t="s">
        <v>583</v>
      </c>
      <c r="E12" s="11" t="s">
        <v>445</v>
      </c>
      <c r="F12" s="26" t="s">
        <v>584</v>
      </c>
      <c r="G12" s="28" t="s">
        <v>104</v>
      </c>
      <c r="H12" t="s">
        <v>585</v>
      </c>
    </row>
    <row r="13" spans="1:8" ht="105" x14ac:dyDescent="0.25">
      <c r="A13" s="3"/>
      <c r="B13" s="3" t="s">
        <v>251</v>
      </c>
      <c r="C13" s="5" t="s">
        <v>315</v>
      </c>
      <c r="D13" s="25" t="s">
        <v>586</v>
      </c>
      <c r="E13" s="11" t="s">
        <v>266</v>
      </c>
      <c r="F13" s="26" t="s">
        <v>587</v>
      </c>
      <c r="G13" s="39"/>
      <c r="H13" s="37" t="s">
        <v>399</v>
      </c>
    </row>
    <row r="14" spans="1:8" ht="60" x14ac:dyDescent="0.25">
      <c r="A14" s="3"/>
      <c r="B14" s="3" t="s">
        <v>291</v>
      </c>
      <c r="C14" s="5" t="s">
        <v>276</v>
      </c>
      <c r="D14" s="25" t="s">
        <v>588</v>
      </c>
      <c r="E14" s="11" t="s">
        <v>589</v>
      </c>
      <c r="F14" s="26"/>
      <c r="G14" s="39"/>
      <c r="H14" s="37" t="s">
        <v>404</v>
      </c>
    </row>
    <row r="15" spans="1:8" ht="60" x14ac:dyDescent="0.25">
      <c r="A15" s="3"/>
      <c r="B15" s="6" t="s">
        <v>275</v>
      </c>
      <c r="C15" s="5" t="s">
        <v>246</v>
      </c>
      <c r="D15" s="25" t="s">
        <v>590</v>
      </c>
      <c r="E15" s="11" t="s">
        <v>169</v>
      </c>
      <c r="H15" t="s">
        <v>229</v>
      </c>
    </row>
    <row r="16" spans="1:8" ht="42.75" x14ac:dyDescent="0.25">
      <c r="A16" s="3"/>
      <c r="B16" s="8" t="s">
        <v>342</v>
      </c>
      <c r="C16" s="5" t="s">
        <v>448</v>
      </c>
      <c r="D16" s="25" t="s">
        <v>591</v>
      </c>
      <c r="E16" s="11" t="s">
        <v>149</v>
      </c>
      <c r="H16" t="s">
        <v>107</v>
      </c>
    </row>
    <row r="17" spans="1:8" ht="60" x14ac:dyDescent="0.25">
      <c r="A17" s="3"/>
      <c r="B17" s="3" t="s">
        <v>30</v>
      </c>
      <c r="C17" s="5" t="s">
        <v>471</v>
      </c>
      <c r="D17" s="25" t="s">
        <v>592</v>
      </c>
      <c r="E17" s="11" t="s">
        <v>385</v>
      </c>
      <c r="H17" t="s">
        <v>144</v>
      </c>
    </row>
    <row r="18" spans="1:8" ht="45" x14ac:dyDescent="0.25">
      <c r="A18" s="3"/>
      <c r="B18" s="3" t="s">
        <v>32</v>
      </c>
      <c r="C18" s="5" t="s">
        <v>397</v>
      </c>
      <c r="D18" s="25" t="s">
        <v>593</v>
      </c>
      <c r="E18" s="11" t="s">
        <v>105</v>
      </c>
      <c r="H18" t="s">
        <v>594</v>
      </c>
    </row>
    <row r="19" spans="1:8" ht="45" x14ac:dyDescent="0.25">
      <c r="A19" s="3"/>
      <c r="B19" s="3" t="s">
        <v>357</v>
      </c>
      <c r="C19" s="5" t="s">
        <v>459</v>
      </c>
      <c r="D19" s="25" t="s">
        <v>595</v>
      </c>
      <c r="E19" s="11" t="s">
        <v>227</v>
      </c>
      <c r="H19" t="s">
        <v>427</v>
      </c>
    </row>
    <row r="20" spans="1:8" ht="135" x14ac:dyDescent="0.25">
      <c r="A20" s="3"/>
      <c r="B20" s="8" t="s">
        <v>414</v>
      </c>
      <c r="C20" s="5" t="s">
        <v>440</v>
      </c>
      <c r="D20" s="25" t="s">
        <v>596</v>
      </c>
      <c r="E20" s="11" t="s">
        <v>236</v>
      </c>
      <c r="H20" t="s">
        <v>200</v>
      </c>
    </row>
    <row r="21" spans="1:8" ht="45" x14ac:dyDescent="0.25">
      <c r="A21" s="3"/>
      <c r="B21" s="3" t="s">
        <v>38</v>
      </c>
      <c r="C21" s="5" t="s">
        <v>186</v>
      </c>
      <c r="D21" s="25" t="s">
        <v>597</v>
      </c>
      <c r="E21" s="11" t="s">
        <v>187</v>
      </c>
      <c r="H21" t="s">
        <v>387</v>
      </c>
    </row>
    <row r="22" spans="1:8" x14ac:dyDescent="0.25">
      <c r="A22" s="3"/>
      <c r="B22" s="3" t="s">
        <v>40</v>
      </c>
      <c r="C22" s="5"/>
      <c r="D22" s="25"/>
      <c r="H22" t="s">
        <v>151</v>
      </c>
    </row>
    <row r="23" spans="1:8" ht="75" x14ac:dyDescent="0.25">
      <c r="A23" s="3"/>
      <c r="B23" s="6" t="s">
        <v>46</v>
      </c>
      <c r="C23" s="5" t="s">
        <v>206</v>
      </c>
      <c r="D23" s="25" t="s">
        <v>598</v>
      </c>
      <c r="H23" t="s">
        <v>599</v>
      </c>
    </row>
    <row r="24" spans="1:8" x14ac:dyDescent="0.25">
      <c r="A24" s="3"/>
      <c r="B24" s="6" t="s">
        <v>42</v>
      </c>
      <c r="H24" t="s">
        <v>600</v>
      </c>
    </row>
    <row r="25" spans="1:8" x14ac:dyDescent="0.25">
      <c r="A25" s="3"/>
      <c r="B25" s="6" t="s">
        <v>44</v>
      </c>
      <c r="H25" t="s">
        <v>117</v>
      </c>
    </row>
    <row r="26" spans="1:8" x14ac:dyDescent="0.25">
      <c r="A26" s="3"/>
      <c r="H26" t="s">
        <v>121</v>
      </c>
    </row>
    <row r="27" spans="1:8" x14ac:dyDescent="0.25">
      <c r="A27" s="3"/>
      <c r="E27" s="11"/>
      <c r="H27" t="s">
        <v>113</v>
      </c>
    </row>
    <row r="28" spans="1:8" x14ac:dyDescent="0.25">
      <c r="A28" s="3"/>
      <c r="E28" s="11"/>
      <c r="H28" t="s">
        <v>601</v>
      </c>
    </row>
    <row r="29" spans="1:8" x14ac:dyDescent="0.25">
      <c r="A29" s="3"/>
      <c r="C29" s="35"/>
      <c r="D29" s="36"/>
      <c r="E29" s="11"/>
      <c r="H29" t="s">
        <v>207</v>
      </c>
    </row>
    <row r="30" spans="1:8" x14ac:dyDescent="0.25">
      <c r="A30" s="3"/>
      <c r="C30" s="35"/>
      <c r="D30" s="36"/>
      <c r="E30" s="11"/>
      <c r="H30" t="s">
        <v>233</v>
      </c>
    </row>
    <row r="31" spans="1:8" x14ac:dyDescent="0.25">
      <c r="A31" s="3"/>
      <c r="E31" s="11"/>
      <c r="H31" t="s">
        <v>602</v>
      </c>
    </row>
    <row r="32" spans="1:8" x14ac:dyDescent="0.25">
      <c r="A32" s="3"/>
      <c r="B32" s="3"/>
    </row>
    <row r="33" spans="1:5" x14ac:dyDescent="0.25">
      <c r="A33" s="3"/>
    </row>
    <row r="34" spans="1:5" ht="37.5" customHeight="1" x14ac:dyDescent="0.25">
      <c r="A34" s="3"/>
    </row>
    <row r="35" spans="1:5" x14ac:dyDescent="0.25">
      <c r="A35" s="3"/>
      <c r="C35" s="5"/>
      <c r="D35" s="25"/>
      <c r="E35" s="3"/>
    </row>
    <row r="36" spans="1:5" ht="25.5" customHeight="1" x14ac:dyDescent="0.25">
      <c r="A36" s="3"/>
      <c r="B36" s="3"/>
      <c r="C36" s="5"/>
      <c r="D36" s="25"/>
      <c r="E36" s="3"/>
    </row>
    <row r="37" spans="1:5" x14ac:dyDescent="0.25">
      <c r="B37" s="6"/>
    </row>
    <row r="38" spans="1:5" x14ac:dyDescent="0.25">
      <c r="B38" s="6"/>
    </row>
    <row r="39" spans="1:5" x14ac:dyDescent="0.25">
      <c r="B39"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C83C-CDD9-4D89-93BB-7D388BFFEB4E}">
  <ds:schemaRefs>
    <ds:schemaRef ds:uri="http://www.w3.org/XML/1998/namespace"/>
    <ds:schemaRef ds:uri="95222908-3492-4fb1-8c0b-2d69d8b95be4"/>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954f3693-2a6f-4e84-bdd5-9ed64d0d3018"/>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88135D4C-B385-4B63-947C-E4C68FC7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INTRODUCCION</vt:lpstr>
      <vt:lpstr>ORGANIGRAMA SDSCJ</vt:lpstr>
      <vt:lpstr>MISION - VISION</vt:lpstr>
      <vt:lpstr>Depend.-Obj. Estra.-PI</vt:lpstr>
      <vt:lpstr>Hoja1</vt:lpstr>
      <vt:lpstr>Plan de Acción - POA</vt:lpstr>
      <vt:lpstr>Instructivo</vt:lpstr>
      <vt:lpstr>Hoja2</vt:lpstr>
      <vt:lpstr>'ORGANIGRAMA SDSCJ'!Área_de_impresión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Luis Enrique Arias Vera</cp:lastModifiedBy>
  <cp:revision/>
  <dcterms:created xsi:type="dcterms:W3CDTF">2023-09-07T12:29:53Z</dcterms:created>
  <dcterms:modified xsi:type="dcterms:W3CDTF">2023-11-16T19:14:48Z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