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ASUS/Documents/"/>
    </mc:Choice>
  </mc:AlternateContent>
  <xr:revisionPtr revIDLastSave="0" documentId="13_ncr:1_{8C923405-4FE2-184A-94B2-289A97952A40}" xr6:coauthVersionLast="47" xr6:coauthVersionMax="47" xr10:uidLastSave="{00000000-0000-0000-0000-000000000000}"/>
  <bookViews>
    <workbookView xWindow="0" yWindow="0" windowWidth="28800" windowHeight="18000" tabRatio="634" activeTab="3" xr2:uid="{00000000-000D-0000-FFFF-FFFF00000000}"/>
  </bookViews>
  <sheets>
    <sheet name="MISION - VISION " sheetId="22" r:id="rId1"/>
    <sheet name="INTRODUCCION" sheetId="19" r:id="rId2"/>
    <sheet name="ORGANIGRAMA SDSCJ" sheetId="21" r:id="rId3"/>
    <sheet name="Plan de Acción - POA" sheetId="1" r:id="rId4"/>
    <sheet name="Hoja2" sheetId="2" state="hidden" r:id="rId5"/>
    <sheet name="Planes Institucinales" sheetId="17" r:id="rId6"/>
    <sheet name="Instrucciones de diligenciamien" sheetId="20" r:id="rId7"/>
  </sheets>
  <definedNames>
    <definedName name="_xlnm._FilterDatabase" localSheetId="3" hidden="1">'Plan de Acción - POA'!$A$5:$AX$100</definedName>
    <definedName name="_xlnm.Print_Area" localSheetId="1">INTRODUCCION!$A$1:$L$49</definedName>
    <definedName name="_xlnm.Print_Area" localSheetId="0">'MISION - VISION '!$A$1:$M$12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9" l="1"/>
  <c r="X24" i="1" l="1"/>
  <c r="X25" i="1"/>
  <c r="X55" i="1"/>
  <c r="W73" i="1"/>
  <c r="W74" i="1"/>
  <c r="W75" i="1"/>
  <c r="W76" i="1"/>
  <c r="W77" i="1"/>
  <c r="W78" i="1"/>
  <c r="W79" i="1"/>
  <c r="W80" i="1"/>
  <c r="W81" i="1"/>
  <c r="X81" i="1" s="1"/>
  <c r="Y81" i="1" s="1"/>
  <c r="Z81" i="1" s="1"/>
  <c r="W82" i="1"/>
  <c r="W83" i="1"/>
  <c r="W84" i="1"/>
  <c r="W85" i="1"/>
  <c r="W86" i="1"/>
  <c r="W87" i="1"/>
  <c r="X87" i="1" s="1"/>
  <c r="Y87" i="1" s="1"/>
  <c r="Z87" i="1" s="1"/>
  <c r="W88" i="1"/>
  <c r="X88" i="1" s="1"/>
  <c r="Y88" i="1" s="1"/>
  <c r="Z88" i="1" s="1"/>
  <c r="W89" i="1"/>
  <c r="X89" i="1" s="1"/>
  <c r="Y89" i="1" s="1"/>
  <c r="Z89" i="1" s="1"/>
  <c r="W90" i="1"/>
  <c r="W91" i="1"/>
  <c r="X91" i="1" s="1"/>
  <c r="W92" i="1"/>
  <c r="X92" i="1" s="1"/>
  <c r="Y92" i="1" s="1"/>
  <c r="Z92" i="1" s="1"/>
  <c r="W93" i="1"/>
  <c r="W94" i="1"/>
  <c r="X94" i="1" s="1"/>
  <c r="Y94" i="1" s="1"/>
  <c r="Z94" i="1" s="1"/>
  <c r="W95" i="1"/>
  <c r="X95" i="1" s="1"/>
  <c r="Y95" i="1" s="1"/>
  <c r="Z95" i="1" s="1"/>
  <c r="W96" i="1"/>
  <c r="X96" i="1" s="1"/>
  <c r="Y96" i="1" s="1"/>
  <c r="Z96" i="1" s="1"/>
  <c r="W97" i="1"/>
  <c r="X97" i="1" s="1"/>
  <c r="Y97" i="1" s="1"/>
  <c r="Z97" i="1" s="1"/>
  <c r="F40" i="19" s="1"/>
  <c r="W98" i="1"/>
  <c r="W99" i="1"/>
  <c r="W100" i="1"/>
  <c r="X100" i="1" s="1"/>
  <c r="W69" i="1"/>
  <c r="W70" i="1"/>
  <c r="W71" i="1"/>
  <c r="W72" i="1"/>
  <c r="Q6" i="1"/>
  <c r="X6" i="1"/>
  <c r="X7" i="1"/>
  <c r="X8" i="1"/>
  <c r="X9" i="1"/>
  <c r="X11" i="1"/>
  <c r="X15" i="1"/>
  <c r="X16" i="1"/>
  <c r="Y16" i="1" s="1"/>
  <c r="Z16" i="1" s="1"/>
  <c r="X18" i="1"/>
  <c r="Y18" i="1" s="1"/>
  <c r="Z18" i="1" s="1"/>
  <c r="X23" i="1"/>
  <c r="Y26" i="1"/>
  <c r="Z26" i="1" s="1"/>
  <c r="X30" i="1"/>
  <c r="Y30" i="1" s="1"/>
  <c r="Z30" i="1" s="1"/>
  <c r="X31" i="1"/>
  <c r="Y31" i="1" s="1"/>
  <c r="Z31" i="1" s="1"/>
  <c r="X32" i="1"/>
  <c r="Y32" i="1" s="1"/>
  <c r="Z32" i="1" s="1"/>
  <c r="X36" i="1"/>
  <c r="X37" i="1"/>
  <c r="X38" i="1"/>
  <c r="X39" i="1"/>
  <c r="X41" i="1"/>
  <c r="X43" i="1"/>
  <c r="X48" i="1"/>
  <c r="X49" i="1"/>
  <c r="X50" i="1"/>
  <c r="X51" i="1"/>
  <c r="X52" i="1"/>
  <c r="X53" i="1"/>
  <c r="X57" i="1"/>
  <c r="X58" i="1"/>
  <c r="X59" i="1"/>
  <c r="X61" i="1"/>
  <c r="X62" i="1"/>
  <c r="X63" i="1"/>
  <c r="X64" i="1"/>
  <c r="X67" i="1"/>
  <c r="Y67" i="1" s="1"/>
  <c r="Z67" i="1" s="1"/>
  <c r="X68" i="1"/>
  <c r="Y68" i="1" s="1"/>
  <c r="Z68" i="1" s="1"/>
  <c r="X70" i="1"/>
  <c r="X71" i="1"/>
  <c r="X72" i="1"/>
  <c r="X73" i="1"/>
  <c r="X74" i="1"/>
  <c r="X75" i="1"/>
  <c r="X76" i="1"/>
  <c r="Y76" i="1" s="1"/>
  <c r="Z76" i="1" s="1"/>
  <c r="X77" i="1"/>
  <c r="Y77" i="1" s="1"/>
  <c r="Z77" i="1" s="1"/>
  <c r="X78" i="1"/>
  <c r="Y78" i="1" s="1"/>
  <c r="Z78" i="1" s="1"/>
  <c r="X79" i="1"/>
  <c r="Y79" i="1" s="1"/>
  <c r="Z79" i="1" s="1"/>
  <c r="X80" i="1"/>
  <c r="Y80" i="1" s="1"/>
  <c r="Z80" i="1" s="1"/>
  <c r="X82" i="1"/>
  <c r="Y82" i="1" s="1"/>
  <c r="Z82" i="1" s="1"/>
  <c r="X83" i="1"/>
  <c r="Y83" i="1" s="1"/>
  <c r="Z83" i="1" s="1"/>
  <c r="X84" i="1"/>
  <c r="Y84" i="1" s="1"/>
  <c r="Z84" i="1" s="1"/>
  <c r="X85" i="1"/>
  <c r="Y85" i="1" s="1"/>
  <c r="Z85" i="1" s="1"/>
  <c r="X86" i="1"/>
  <c r="Y86" i="1" s="1"/>
  <c r="Z86" i="1" s="1"/>
  <c r="X90" i="1"/>
  <c r="X93" i="1"/>
  <c r="Y93" i="1" s="1"/>
  <c r="Z93" i="1" s="1"/>
  <c r="X98" i="1"/>
  <c r="Y98" i="1" s="1"/>
  <c r="Z98" i="1" s="1"/>
  <c r="X99" i="1"/>
  <c r="Y99" i="1" s="1"/>
  <c r="Z99" i="1" s="1"/>
  <c r="Z100" i="1"/>
  <c r="F41" i="19" s="1"/>
  <c r="F17" i="19" l="1"/>
  <c r="F21" i="19"/>
  <c r="F25" i="19"/>
  <c r="F20" i="19"/>
  <c r="F26" i="19"/>
  <c r="F16" i="19"/>
  <c r="Y91" i="1"/>
  <c r="Z91" i="1" s="1"/>
  <c r="Q90" i="1"/>
  <c r="Y90" i="1" s="1"/>
  <c r="Z90" i="1" s="1"/>
  <c r="F19" i="19" s="1"/>
  <c r="Q15" i="1" l="1"/>
  <c r="Y15" i="1" s="1"/>
  <c r="Z15" i="1" s="1"/>
  <c r="F39" i="19" s="1"/>
  <c r="Q55" i="1" l="1"/>
  <c r="Y55" i="1" s="1"/>
  <c r="Z55" i="1" s="1"/>
  <c r="Q53" i="1"/>
  <c r="Y53" i="1" s="1"/>
  <c r="Z53" i="1" s="1"/>
  <c r="Q47" i="1"/>
  <c r="Y47" i="1" s="1"/>
  <c r="Z47" i="1" s="1"/>
  <c r="Q46" i="1"/>
  <c r="Y46" i="1" s="1"/>
  <c r="Z46" i="1" s="1"/>
  <c r="Q48" i="1"/>
  <c r="Y48" i="1" s="1"/>
  <c r="Z48" i="1" s="1"/>
  <c r="Q58" i="1"/>
  <c r="Y58" i="1" s="1"/>
  <c r="Z58" i="1" s="1"/>
  <c r="Q57" i="1"/>
  <c r="Y57" i="1" s="1"/>
  <c r="Z57" i="1" s="1"/>
  <c r="F18" i="19" l="1"/>
  <c r="Q75" i="1" l="1"/>
  <c r="Y75" i="1" s="1"/>
  <c r="Z75" i="1" s="1"/>
  <c r="Q74" i="1"/>
  <c r="Y74" i="1" s="1"/>
  <c r="Z74" i="1" s="1"/>
  <c r="Q73" i="1"/>
  <c r="Y73" i="1" s="1"/>
  <c r="Z73" i="1" s="1"/>
  <c r="F33" i="19" s="1"/>
  <c r="Q72" i="1"/>
  <c r="Y72" i="1" s="1"/>
  <c r="Z72" i="1" s="1"/>
  <c r="Q71" i="1"/>
  <c r="Y71" i="1" s="1"/>
  <c r="Z71" i="1" s="1"/>
  <c r="Q70" i="1"/>
  <c r="Y70" i="1" s="1"/>
  <c r="Z70" i="1" s="1"/>
  <c r="Y64" i="1"/>
  <c r="Z64" i="1" s="1"/>
  <c r="Y63" i="1"/>
  <c r="Z63" i="1" s="1"/>
  <c r="Y62" i="1"/>
  <c r="Z62" i="1" s="1"/>
  <c r="Q59" i="1"/>
  <c r="Y59" i="1" s="1"/>
  <c r="Z59" i="1" s="1"/>
  <c r="Q52" i="1"/>
  <c r="Y52" i="1" s="1"/>
  <c r="Z52" i="1" s="1"/>
  <c r="Q51" i="1"/>
  <c r="Y51" i="1" s="1"/>
  <c r="Z51" i="1" s="1"/>
  <c r="Q50" i="1"/>
  <c r="Y50" i="1" s="1"/>
  <c r="Z50" i="1" s="1"/>
  <c r="Q49" i="1"/>
  <c r="Y49" i="1" s="1"/>
  <c r="Z49" i="1" s="1"/>
  <c r="Q43" i="1"/>
  <c r="Y43" i="1" s="1"/>
  <c r="Z43" i="1" s="1"/>
  <c r="Q41" i="1"/>
  <c r="Y41" i="1" s="1"/>
  <c r="Z41" i="1" s="1"/>
  <c r="Q39" i="1"/>
  <c r="Y39" i="1" s="1"/>
  <c r="Z39" i="1" s="1"/>
  <c r="Q38" i="1"/>
  <c r="Y38" i="1" s="1"/>
  <c r="Z38" i="1" s="1"/>
  <c r="Q37" i="1"/>
  <c r="Y37" i="1" s="1"/>
  <c r="Z37" i="1" s="1"/>
  <c r="Q36" i="1"/>
  <c r="Y36" i="1" s="1"/>
  <c r="Z36" i="1" s="1"/>
  <c r="Q25" i="1"/>
  <c r="Y25" i="1" s="1"/>
  <c r="Z25" i="1" s="1"/>
  <c r="Q24" i="1"/>
  <c r="Y24" i="1" s="1"/>
  <c r="Z24" i="1" s="1"/>
  <c r="Q23" i="1"/>
  <c r="Y23" i="1" s="1"/>
  <c r="Z23" i="1" s="1"/>
  <c r="Q11" i="1"/>
  <c r="Y11" i="1" s="1"/>
  <c r="Z11" i="1" s="1"/>
  <c r="Q9" i="1"/>
  <c r="Y9" i="1" s="1"/>
  <c r="Z9" i="1" s="1"/>
  <c r="Q8" i="1"/>
  <c r="Y8" i="1" s="1"/>
  <c r="Z8" i="1" s="1"/>
  <c r="Q7" i="1"/>
  <c r="Y7" i="1" s="1"/>
  <c r="Z7" i="1" s="1"/>
  <c r="Y6" i="1"/>
  <c r="W44" i="1"/>
  <c r="X44" i="1" s="1"/>
  <c r="Y44" i="1" s="1"/>
  <c r="Z44" i="1" s="1"/>
  <c r="W43" i="1"/>
  <c r="W38" i="1"/>
  <c r="Y61" i="1"/>
  <c r="Z61" i="1" s="1"/>
  <c r="X69" i="1"/>
  <c r="Y69" i="1" s="1"/>
  <c r="Z69" i="1" s="1"/>
  <c r="F15" i="19" s="1"/>
  <c r="W68" i="1"/>
  <c r="W67" i="1"/>
  <c r="W66" i="1"/>
  <c r="X66" i="1" s="1"/>
  <c r="Y66" i="1" s="1"/>
  <c r="Z66" i="1" s="1"/>
  <c r="W65" i="1"/>
  <c r="X65" i="1" s="1"/>
  <c r="Y65" i="1" s="1"/>
  <c r="Z65" i="1" s="1"/>
  <c r="F37" i="19" s="1"/>
  <c r="W64" i="1"/>
  <c r="W63" i="1"/>
  <c r="W62" i="1"/>
  <c r="W61" i="1"/>
  <c r="W60" i="1"/>
  <c r="X60" i="1" s="1"/>
  <c r="Y60" i="1" s="1"/>
  <c r="Z60" i="1" s="1"/>
  <c r="W59" i="1"/>
  <c r="W58" i="1"/>
  <c r="W57" i="1"/>
  <c r="W56" i="1"/>
  <c r="X56" i="1" s="1"/>
  <c r="Y56" i="1" s="1"/>
  <c r="Z56" i="1" s="1"/>
  <c r="F24" i="19" s="1"/>
  <c r="W55" i="1"/>
  <c r="W54" i="1"/>
  <c r="X54" i="1" s="1"/>
  <c r="Y54" i="1" s="1"/>
  <c r="Z54" i="1" s="1"/>
  <c r="F38" i="19" s="1"/>
  <c r="W53" i="1"/>
  <c r="W52" i="1"/>
  <c r="W51" i="1"/>
  <c r="W50" i="1"/>
  <c r="W49" i="1"/>
  <c r="W48" i="1"/>
  <c r="W47" i="1"/>
  <c r="W46" i="1"/>
  <c r="W45" i="1"/>
  <c r="X45" i="1" s="1"/>
  <c r="Y45" i="1" s="1"/>
  <c r="Z45" i="1" s="1"/>
  <c r="W42" i="1"/>
  <c r="X42" i="1" s="1"/>
  <c r="Y42" i="1" s="1"/>
  <c r="Z42" i="1" s="1"/>
  <c r="W41" i="1"/>
  <c r="W40" i="1"/>
  <c r="X40" i="1" s="1"/>
  <c r="Y40" i="1" s="1"/>
  <c r="Z40" i="1" s="1"/>
  <c r="W39" i="1"/>
  <c r="W37" i="1"/>
  <c r="W36" i="1"/>
  <c r="W35" i="1"/>
  <c r="X35" i="1" s="1"/>
  <c r="Y35" i="1" s="1"/>
  <c r="Z35" i="1" s="1"/>
  <c r="W34" i="1"/>
  <c r="X34" i="1" s="1"/>
  <c r="Y34" i="1" s="1"/>
  <c r="Z34" i="1" s="1"/>
  <c r="W33" i="1"/>
  <c r="W32" i="1"/>
  <c r="W31" i="1"/>
  <c r="W30" i="1"/>
  <c r="W29" i="1"/>
  <c r="X29" i="1" s="1"/>
  <c r="Y29" i="1" s="1"/>
  <c r="Z29" i="1" s="1"/>
  <c r="W28" i="1"/>
  <c r="X28" i="1" s="1"/>
  <c r="Y28" i="1" s="1"/>
  <c r="Z28" i="1" s="1"/>
  <c r="W27" i="1"/>
  <c r="X27" i="1" s="1"/>
  <c r="Y27" i="1" s="1"/>
  <c r="Z27" i="1" s="1"/>
  <c r="W23" i="1"/>
  <c r="W22" i="1"/>
  <c r="X22" i="1" s="1"/>
  <c r="Y22" i="1" s="1"/>
  <c r="Z22" i="1" s="1"/>
  <c r="W21" i="1"/>
  <c r="X21" i="1" s="1"/>
  <c r="Y21" i="1" s="1"/>
  <c r="Z21" i="1" s="1"/>
  <c r="W20" i="1"/>
  <c r="X20" i="1" s="1"/>
  <c r="Y20" i="1" s="1"/>
  <c r="Z20" i="1" s="1"/>
  <c r="W19" i="1"/>
  <c r="X19" i="1" s="1"/>
  <c r="Y19" i="1" s="1"/>
  <c r="Z19" i="1" s="1"/>
  <c r="W18" i="1"/>
  <c r="W17" i="1"/>
  <c r="X17" i="1" s="1"/>
  <c r="Y17" i="1" s="1"/>
  <c r="Z17" i="1" s="1"/>
  <c r="W16" i="1"/>
  <c r="W15" i="1"/>
  <c r="W14" i="1"/>
  <c r="X14" i="1" s="1"/>
  <c r="Y14" i="1" s="1"/>
  <c r="Z14" i="1" s="1"/>
  <c r="W13" i="1"/>
  <c r="X13" i="1" s="1"/>
  <c r="Y13" i="1" s="1"/>
  <c r="Z13" i="1" s="1"/>
  <c r="W12" i="1"/>
  <c r="X12" i="1" s="1"/>
  <c r="Y12" i="1" s="1"/>
  <c r="Z12" i="1" s="1"/>
  <c r="W11" i="1"/>
  <c r="W10" i="1"/>
  <c r="X10" i="1" s="1"/>
  <c r="Y10" i="1" s="1"/>
  <c r="Z10" i="1" s="1"/>
  <c r="F13" i="19" l="1"/>
  <c r="F28" i="19"/>
  <c r="F35" i="19"/>
  <c r="F29" i="19"/>
  <c r="F31" i="19"/>
  <c r="F32" i="19"/>
  <c r="F14" i="19"/>
  <c r="F12" i="19" s="1"/>
  <c r="X33" i="1"/>
  <c r="Y33" i="1" s="1"/>
  <c r="Z33" i="1" s="1"/>
  <c r="F36" i="19" s="1"/>
  <c r="F34" i="19" s="1"/>
  <c r="Z6" i="1"/>
  <c r="F23" i="19" s="1"/>
  <c r="F22" i="19" s="1"/>
  <c r="F27" i="19" l="1"/>
</calcChain>
</file>

<file path=xl/sharedStrings.xml><?xml version="1.0" encoding="utf-8"?>
<sst xmlns="http://schemas.openxmlformats.org/spreadsheetml/2006/main" count="1971" uniqueCount="665">
  <si>
    <t>PLAN DE ACCIÓ - POA</t>
  </si>
  <si>
    <t>F-DE-1375
V.3</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</si>
  <si>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</si>
  <si>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</si>
  <si>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</si>
  <si>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</si>
  <si>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</si>
  <si>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PLAN DE ACCIÓN - POA</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</si>
  <si>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</si>
  <si>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proyectos de inversión y las políticas del Modelo Integrado de Planeación y Gestión -MIPG-.
Para la formulación del Plan de Acción - POA, se realizó un ejercicio participativo con los servidores de la Secretaría, en espacios en donde se llevaron a cabo el  análisis de su contexto estratégico identificando debilidades, oportunidades, fortalezas, amenazas, así como los riesgos que pueden llegar a incidir en el logro los objetivos planteados por la administración, bajo el marco estratégico del Plan de Desarrollo Distrital 2020-2024 “Un Nuevo Contrato Social y Ambiental para la Bogotá del Siglo XXI”, así como en las acciones asociadas a los diferentes Planes Institucionales. Como resultado de este ejercicio se definieron los aspectos a enfatizar y direccionar obtenido el Plan de acción 2024 conformado por 95 metas, las cuales se pueden consultar en detalle en esta versión.
Por otra parte, y con el objetivo de dar cumplimiento a lo establecido en la Política de Transparencia y Acceso a la Información Pública, el borrador del Plan de acción – POA fue publicado en la página WEB de la entidad para conocer los comentarios de la ciudadanía.  </t>
  </si>
  <si>
    <t xml:space="preserve">No. </t>
  </si>
  <si>
    <t>DEPENDENCIAS</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</si>
  <si>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</si>
  <si>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</si>
  <si>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</si>
  <si>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</si>
  <si>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</si>
  <si>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</si>
  <si>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</si>
  <si>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</si>
  <si>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</si>
  <si>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</si>
  <si>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</si>
  <si>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Subsecretaria de Seguridad y Convivencia</t>
  </si>
  <si>
    <t>2.1</t>
  </si>
  <si>
    <t>2.2</t>
  </si>
  <si>
    <t>Dirección de Prevención y Cultura Ciudadana</t>
  </si>
  <si>
    <t>2.3</t>
  </si>
  <si>
    <t>Dirección de Seguridad</t>
  </si>
  <si>
    <t>Subsecretaría de Inversiones y Fortalecimiento de Capacidades Operativas</t>
  </si>
  <si>
    <t>3.1</t>
  </si>
  <si>
    <t>3.2</t>
  </si>
  <si>
    <t>Dirección Técnica</t>
  </si>
  <si>
    <t>3.3</t>
  </si>
  <si>
    <t>Dirección de Operaciones para el Fortalecimiento</t>
  </si>
  <si>
    <t>3.4</t>
  </si>
  <si>
    <t xml:space="preserve">Dirección de Bienes para la S.C y AJ  </t>
  </si>
  <si>
    <t>Subsecretaría de Gestión Institucional</t>
  </si>
  <si>
    <t>4.1</t>
  </si>
  <si>
    <t>4.2</t>
  </si>
  <si>
    <t>Dirección de Tecnologías y Sistemas de la Información</t>
  </si>
  <si>
    <t>4.3</t>
  </si>
  <si>
    <t>Dirección de Gestión Humana</t>
  </si>
  <si>
    <t>4.4</t>
  </si>
  <si>
    <t>Dirección Jurídica y Contractual</t>
  </si>
  <si>
    <t>4.5</t>
  </si>
  <si>
    <t>Dirección de Recursos Físicos y Gestión Documental</t>
  </si>
  <si>
    <t>4.6</t>
  </si>
  <si>
    <t>Dirección Financiera</t>
  </si>
  <si>
    <t>Oficinas Despacho</t>
  </si>
  <si>
    <t>5.1</t>
  </si>
  <si>
    <t>Oficina Asesora de Planeación</t>
  </si>
  <si>
    <t>5.2</t>
  </si>
  <si>
    <t>Oficina Asesora de Comunicaciones</t>
  </si>
  <si>
    <t>5.3</t>
  </si>
  <si>
    <t>Oficina de Control Interno</t>
  </si>
  <si>
    <t>5.4</t>
  </si>
  <si>
    <t>Oficina de Control Disciplinario Interno</t>
  </si>
  <si>
    <t>5.5</t>
  </si>
  <si>
    <t>Oficina de Análisis de Información y Estudios Estratégicos</t>
  </si>
  <si>
    <t>5.6</t>
  </si>
  <si>
    <t>Oficina Centro de Comando, Control, comunicaciones y Cómputo-C4</t>
  </si>
  <si>
    <t>5.7</t>
  </si>
  <si>
    <t>Gerencia Código</t>
  </si>
  <si>
    <t xml:space="preserve">% DE AVANCE TOTAL DE POA </t>
  </si>
  <si>
    <t>CONTROL DE CAMBIOS</t>
  </si>
  <si>
    <t>NUMERO DE VERSION</t>
  </si>
  <si>
    <t>FECHA</t>
  </si>
  <si>
    <t xml:space="preserve">DESCRIPCIÓN </t>
  </si>
  <si>
    <t>El Plan Operativo se aprobó en el Comité Institucional de Gestión y Desempeño de la sesión ordinaria No. 01 del 2024 del 26 de enero de 2024.</t>
  </si>
  <si>
    <t xml:space="preserve">Se incluye las columnas "tipo de indicador" y "formula de indicador"
S ajusta indicadores teniendo en cuenta las recomendaciones de la Oficina de Control Interno
Se elimina la actividad No. 5 de Oficina Asesoar de Comunicaciones
La Subsecretaría de Gestión Institucional solicita el 12/02/2024 cambio en la programación y ajustes a la formulación de indicadores. 
La Dirección de Acceso a la Justicia solicita el 16/02/2024 ajuste en la redacción de la meta 4 y cambiar en la meta 3 el tipo de meta,
Oficina de Análisis de Información y Estudios Estratégicos informa que en la mesa de trabajo  se incluyeron los indicadores y formula del indicador de las actividades 1 y 2 y se elimina la actividad 3, 
</t>
  </si>
  <si>
    <t>ORGANIGRAMA DE LA SECRETARÍA DISTRITRAL DE SEGURIDAD, CONVIVENCIA Y JUSTICIA</t>
  </si>
  <si>
    <t xml:space="preserve">PLAN DE ACCIÓN - POA																																						</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</si>
  <si>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</si>
  <si>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</si>
  <si>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</si>
  <si>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</si>
  <si>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</si>
  <si>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</si>
  <si>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</si>
  <si>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</si>
  <si>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</si>
  <si>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</si>
  <si>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</si>
  <si>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</si>
  <si>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</si>
  <si>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OFICINA / OFICINA ASESORA / SUBSECRETARÍA</t>
  </si>
  <si>
    <t>DEPENDENCIA</t>
  </si>
  <si>
    <t>PROCESO</t>
  </si>
  <si>
    <t>OBJETIVO ESTRATÉGICO</t>
  </si>
  <si>
    <t>PROYECTO DE INVERSIÓN</t>
  </si>
  <si>
    <t>POLÍTICA MIPG</t>
  </si>
  <si>
    <t>ACTIVIDAD</t>
  </si>
  <si>
    <t>UNIDAD DE MEDIDA</t>
  </si>
  <si>
    <t xml:space="preserve">TIPO DE INDICADOR </t>
  </si>
  <si>
    <t>FORMULA  INDICADOR</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</si>
  <si>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</si>
  <si>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</si>
  <si>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</si>
  <si>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</si>
  <si>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</si>
  <si>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</si>
  <si>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</si>
  <si>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</si>
  <si>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</si>
  <si>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</si>
  <si>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</si>
  <si>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</si>
  <si>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</si>
  <si>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</si>
  <si>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Subsecretaria de Inversión y Fortalecimiento de Capacidades Operativas</t>
  </si>
  <si>
    <t>Subsecretaria de Inversiones y Fortalecimiento de Capacidades Operativas</t>
  </si>
  <si>
    <t>Administración de Bienes Muebles e Inmuebles para el Fortalecimiento de la Capacidades Operativas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</si>
  <si>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</si>
  <si>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7783  Fortalecimiento de los equipamientos y capacidades del Sistema Distrital de Justicia en Bogotá</t>
  </si>
  <si>
    <t>Política 14 – Seguimiento y evaluación del desempeño institucional</t>
  </si>
  <si>
    <t>1. Elaborar 2 reportes de conciliación de información del seguimiento frente al cumplimiento de metas entre las Subsecretarías de Acceso a la Justicia e Inversiones.</t>
  </si>
  <si>
    <t>Número</t>
  </si>
  <si>
    <t>Eficacia</t>
  </si>
  <si>
    <t>(No. de actividades realizadas/No. de actividades programadas)*100</t>
  </si>
  <si>
    <t>Sumatoria</t>
  </si>
  <si>
    <t xml:space="preserve">No se presentaron </t>
  </si>
  <si>
    <t>NA</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</si>
  <si>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</si>
  <si>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7792  Fortalecimiento de los organismos de seguridad y justicia en Bogotá
7797  Modernización de la infraestructura de tecnología para la seguridad, la convivencia y la justicia en Bogotá</t>
  </si>
  <si>
    <t>2. Realizar 4 mesas de trabajo técnicas con organismos de seguridad para el seguimiento a la planeación, ejecución y necesidades de adquisición de bienes y servicios requeridos para el fortalecimiento de sus capacidades operativas enfocadas en seguridad y justicia del Distrito.</t>
  </si>
  <si>
    <t>Durante el primera trimestre del 2024 se Realizó  1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</si>
  <si>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8 de marzo</t>
  </si>
  <si>
    <t>10. Fortalecer la capacidad Institucional y la gestión administrativa que permita el cumplimiento de la misión institucional.</t>
  </si>
  <si>
    <t>3. Elaborar informe de seguimiento trimestral a la ejecución de los proyectos de inversión que gerencia la Subsecretaría de Inversiones</t>
  </si>
  <si>
    <t>Durante el primera trimestre del 2024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</si>
  <si>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</si>
  <si>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4. Efectuar 4 reuniones de control y seguimiento a la ejecución de las metas de los proyectos de inversión que gerencia la Subsecretaría de Inversiones con su respectiva acta.</t>
  </si>
  <si>
    <t>Durante el primera trimestre del 2024 se realizaron  reuniones de control y seguimiento a la planeación y ejecución de las metas de los proyectos de inversión que gerencia la Subsecretaría de Inversiones con su respectiva acta.</t>
  </si>
  <si>
    <t>Acta de reunión 11 de marzo</t>
  </si>
  <si>
    <t>Subsecretaria de Gestión Institucional</t>
  </si>
  <si>
    <t>Gestión Jurídica</t>
  </si>
  <si>
    <t>7776  Fortalecimiento de la gestión institucional y la participación ciudadana en la Secretaría Distrital de Seguridad, Convivencia y Justicia en Bogotá</t>
  </si>
  <si>
    <t>Política 9 – Defensa jurídica</t>
  </si>
  <si>
    <t>1.Responder las acciones judiciales y extrajudiciales  notificadas en la Secretaría Distrital de Seguridad, Convivencia y Justicia</t>
  </si>
  <si>
    <t>Porcentaje</t>
  </si>
  <si>
    <t>(Número  de repuestas de acciones judiciales y extrajudiciales  notificadas / Número  de acciones judiciales y extrajudiciales recibidas) *100</t>
  </si>
  <si>
    <t>Demanda</t>
  </si>
  <si>
    <t>En el primer trimestre fueron respondidas 9 demandas en tiempo de las notificadas</t>
  </si>
  <si>
    <t>base de datos procesos</t>
  </si>
  <si>
    <t>Política 15 – Gestión documental</t>
  </si>
  <si>
    <t>2. Realizar la transferencia primaria de los expedientes físicos sujetos a esta, de la vigencia 2019 de acuerdo a la tabla de retención documental. (Decreto 612 de 2018 PI_01)</t>
  </si>
  <si>
    <t>(No. de traferencias primerarias realizadas/No. de transferencias primarias programadas)*100</t>
  </si>
  <si>
    <t>El equipo de archivo adelantó el inventario de 840 carpetas de un total de 312 como se identifica en la columna A</t>
  </si>
  <si>
    <t>Base de inventario</t>
  </si>
  <si>
    <t>3. Proferir Resoluciones administrativas que confirme o revoquen decisiones policivas de primera instancia sometidas a consideración.</t>
  </si>
  <si>
    <t>(Numero de Resoluciones Administrativas proferidas de decisiones policivas de primera instancia / Numero de Resoluciones Administrativas de decisiones policivas de primera instancia recibidas)*100</t>
  </si>
  <si>
    <t>En el primer trimestre fueron emitidas 18 resoluciones</t>
  </si>
  <si>
    <t xml:space="preserve">Resoluciones </t>
  </si>
  <si>
    <t xml:space="preserve">Gestión Contractual </t>
  </si>
  <si>
    <t>Política 10 – Mejora normativa</t>
  </si>
  <si>
    <t>4. Impulsar los procesos disciplinarios en etapa de juzgamiento</t>
  </si>
  <si>
    <t>( Número de expedientes impulsados/Número de expedientes activos en termino legal para impulsar)*100</t>
  </si>
  <si>
    <t>En el primer trimestre fueron gestionados un total de 15 acciones acciones: fallo de primera instancia 1, auto de pruebas 1,auto de tramite 5,traslado de autos de conclusion 3,autos de fijacion 5</t>
  </si>
  <si>
    <t>base de datos con acciones en los procesos</t>
  </si>
  <si>
    <t>Política 5 – Compras y Contratación Pública</t>
  </si>
  <si>
    <t>5. Elaborar los procesos de contratación que sean competencia de la Dirección Jurídica y Contractual de la vigencia 2024.</t>
  </si>
  <si>
    <t>(Numero de contrato elaborados/No. de solicitudes de contratos recibidas)*100</t>
  </si>
  <si>
    <t>En el primer tirmestre fueron suscritos 456 contratos</t>
  </si>
  <si>
    <t>base de datos</t>
  </si>
  <si>
    <t>Oficina</t>
  </si>
  <si>
    <t xml:space="preserve">Oficina de Análisis de Información y Estudios Estratégicos </t>
  </si>
  <si>
    <t>Gestión y Análisis de la Información</t>
  </si>
  <si>
    <t>3.Prevenir, atender, proteger y sancionar las violencias contra las mujeres por razón de género y generar las condiciones necesarias para que mujeres y niñas vivan de manera autónoma, libre y segura.</t>
  </si>
  <si>
    <t>7781  Generación de conocimiento para la implementación de la política pública de seguridad, convivencia y acceso a la justicia en Bogotá</t>
  </si>
  <si>
    <t>Política 17 – Gestión de la información estadística</t>
  </si>
  <si>
    <t>1. Realizar seguimiento al cumplimiento de la programación definida para la generación de Documentos de Política Pública para la vigencia 2024.</t>
  </si>
  <si>
    <t>Se realizó el seguimiento a la programación de actividades para el desarrollo del documento de política pública definido para el 2024, en el cual se evidencia que se están cumpliendo de acuerdo a lo estipulado.</t>
  </si>
  <si>
    <t>20240320_ActaReunión_ComitéEditorial
Adjunto. Programación Policy Paper 2024</t>
  </si>
  <si>
    <t>2. Realizar seguimiento al cumplimiento de la programación definida para la generación de Investigaciones para la vigencia 2024.</t>
  </si>
  <si>
    <t>Se realizó el seguimiento a la programación de actividades para el desarrollo de la investigación liderada por la OAIEE  para el 2024, en el cual se evidencia el cumplimiento de acuerdo a lo estipulado.</t>
  </si>
  <si>
    <t>20240320_ActaReunión_ComitéEditorial
Adjunto. Programación Investigación 2024</t>
  </si>
  <si>
    <t xml:space="preserve">Gestión de Tecnologías de la Información </t>
  </si>
  <si>
    <t>7777  Fortalecimiento de la gestión de las Tecnologías de la Información en la Secretaría de Seguridad, Convivencia y Justicia en el marco de las políticas de gobierno y seguridad digital en Bogotá</t>
  </si>
  <si>
    <t>Política 7 – Gobierno digital</t>
  </si>
  <si>
    <t>(Número de actividades ejecutadas en el Plan Estrategico PETI / Número de actividades programadas en el PETI)*100</t>
  </si>
  <si>
    <t>Constante</t>
  </si>
  <si>
    <t>De acuerdo a lo definido en la actividad, se ejecutaton al 100 % las accciones definidas en el Plan Estrategico de Tecnologias de la Información - PETI de acuerdo a lo programado</t>
  </si>
  <si>
    <t>N/A</t>
  </si>
  <si>
    <t>Cronograma complementario  medicción porcentaje de aance  PETI</t>
  </si>
  <si>
    <t>Política 8 – Seguridad digital</t>
  </si>
  <si>
    <t>2. Ejecutar nueve actividades  definidas en el Plan de Seguridad y Privacidad de la Información , de acuerdo con lo programado (Decreto 612 de 2018 PI_12)</t>
  </si>
  <si>
    <t>De acuerdo a lo definido en la actividad, se  avanza en   las accciones definidas en el Plan de Seguridad y Privacidad de la Información de acuerdo a lo programado</t>
  </si>
  <si>
    <t xml:space="preserve">Plan de de Seguridad y Privacidad de la Información </t>
  </si>
  <si>
    <t>3. Ejecutar cinco  actividades  definidas en el Plan de Tratamiento de Riesgos de Seguridad de la Información), de acuerdo con lo programado (Decreto 612 de 2018 PI_11)</t>
  </si>
  <si>
    <t>De acuerdo a lo definido en la actividad, se  avanza en  las accciones definidas en el Plan  de Tratamiento de Riesgos de Seguridad de  la Información de acuerdo a lo programado</t>
  </si>
  <si>
    <t xml:space="preserve">Plan de Tratamiento de Riesgos de Seguridad y Privacidad de la Información </t>
  </si>
  <si>
    <t>4. Atender los requerimientos recibidos de las dependencias a través  de mesa de servicio de TI, conforme al procedimiento definido para esto.</t>
  </si>
  <si>
    <t>(Número de requerimientos atendidos / Número de requerimientos recibidos) *100</t>
  </si>
  <si>
    <t>Se realizá la atención y solución de los  requerimientos a través de la mesa de servicios de TI. Es importante mencionar que,  se cerraron completamente  los casos de acuerdo a los tiempos definidos,  quedando pendiente casos  aún están dentro de los tiempos establecidos.</t>
  </si>
  <si>
    <t xml:space="preserve">Reporte de seguimiento Dirección de Tecnologias de la Información </t>
  </si>
  <si>
    <t>Gestión de Recursos Físicos al Servicio de la Entidad</t>
  </si>
  <si>
    <t>Política 16– Transparencia, acceso a la información pública y lucha contra la corrupción</t>
  </si>
  <si>
    <t>1. Atender los requerimientos para la entrada de los bienes de la SSCJ.</t>
  </si>
  <si>
    <t>(No. de requerimientos atendidos en el periodo/No. de requerimientos radicados para ingreso en el periodo)*100</t>
  </si>
  <si>
    <t xml:space="preserve">Durante el primer trimestre de 2024, la Dirección de Recursos Fisicos y Gestión Documental recibió diecisiete (17) solicitudes de entrada a almacen con documentación completa, las cuales fueron atendidas en su totalidad para realizar su respectiva entrada. </t>
  </si>
  <si>
    <t>Los funcionarios no realizan la radicación de la documetación completa para la solicitud de ingresos de bienes.</t>
  </si>
  <si>
    <t>Se realiza la devolución de las solicitudes que tienen documetación incompleta, indicando la relación de documentos requeridos para proceder con el trámite de ingreso de bienes.</t>
  </si>
  <si>
    <t xml:space="preserve">Se adjuntan comprobantes de entrada a almacén de las solicitudes realizadas durante el periodo. </t>
  </si>
  <si>
    <t xml:space="preserve">2. Atender las necesidades de mantenimiento y mejoramiento de la sede administrativa. </t>
  </si>
  <si>
    <t>(No. de necesidades de mantenimiento atendidos en el periodo/No. de requerimientos recibidos en el periodo)*100</t>
  </si>
  <si>
    <t xml:space="preserve">Durante el primer trimestre de 2024, la Dirección de Recursos Fisicos y Gestión Documental recibió quince (15) solicitudes de de mantenimiento en la sede administrativa, las cuales fueron atendidas en su totalidad para realizar su respectiva adecuación. </t>
  </si>
  <si>
    <t>Solicitudes incompletas o que no correspondian a la competencia de esta dependencia</t>
  </si>
  <si>
    <t>Se devolvian las solicitudes incompletas o que no correspondias indicando la información requerida para su atención o el área encargada de atender el requerimeinto.</t>
  </si>
  <si>
    <t xml:space="preserve">Se adjunta relación de las solicitudes de mantenimeinto atendidas durante el periodo. </t>
  </si>
  <si>
    <t>Gestión Documental</t>
  </si>
  <si>
    <t>3. Atender las transferencias documentales primarias de la SCJ de acuerdo a la TRD.   (Decreto 612 de 2018 PI_01)</t>
  </si>
  <si>
    <t>(No. de actividades ejecutadas para la transferencias primarias /No. de actividades programadas para la transferencias primarias)*100</t>
  </si>
  <si>
    <t>Se realizo el cronograma de transferencia primaria en el cual se identifican las fechas en las cuales se realizaran las visitas a los archivos de gestión</t>
  </si>
  <si>
    <t>1. Reporte de memorandos dirigidos a todas las dependencia, donde se notifica las fechas de transferencias a cada una de las dependencias.
2. Matriz seguimiento Visitas.</t>
  </si>
  <si>
    <t>4. Implementación de los Programas del Sistema Integrado de Conservación.   (Decreto 612 de 2018 PI_01)</t>
  </si>
  <si>
    <t>(No. de actividades ejecutadas en el sistema integrado de conservación /No. de actividades programadas en el sistema integrado de conservación)*100</t>
  </si>
  <si>
    <t>1. Plan de Conservación Programa de capacitación y sensibilización: Se realizó la solicitud de las piezas comunicacionales de la estrategia de sensibilización “Conservando Ando”, mediante formato código F-GC-571, en el cual se describe el contenido a socializar en cada uno de los meses iniciando en febrero hasta diciembre 2024. Programa de monitoreo de condiciones ambientales: El proveedor del Archivo central presentó los resultados del monitoreo ambiental mediante informe correspondiente al último trimestre del 2023. Se recibieron los equipos de monitoreo y control ambiental en la sede del Archivo Central: 2Hidroaspiradoras, 1 Luxómetro, 2 purificadores de aire, 2 deshumidificadores y 4 dataloggers, para rotar en los espacios de archivo de las sedes de la SD-SCJ. Plan de Preservación Digital: Para el primer trimestre de la vigencia 2024, no se realizaron actividades asociadas a este componente, por demora en la contratación del personal con el perfil correspondiente</t>
  </si>
  <si>
    <t xml:space="preserve">1.ReporteMonitoreo
2.Solicitud Piezas Comunicación
3.Piezas Febrero
4. Plan de Trabajo </t>
  </si>
  <si>
    <t>5. Realizar la actualización e implementación de los instrumentos archivísticos de la SCJ.   (Decreto 612 de 2018 PI_01)</t>
  </si>
  <si>
    <t>(No. de actividades ejecutadas en la actualización de instrumentos archivisticos /No. de actividades programadas en la actualización de instrumentos archivistico)*100</t>
  </si>
  <si>
    <t xml:space="preserve">Se realizo la primera reunion con la Dirección de Tecnologias , con el fin de identificar la metologia de trabajo para el levantamiento de activos de información. </t>
  </si>
  <si>
    <t>1. agendamiento activos de Información</t>
  </si>
  <si>
    <t>Subsecretaria de Acceso a la Justicia</t>
  </si>
  <si>
    <t>Dirección de Acceso a la Justicia</t>
  </si>
  <si>
    <t>Acceso y Fortalecimiento a la Justicia</t>
  </si>
  <si>
    <t>7692  Consolidación de una ciudadanía transformadora para la convivencia y la seguridad en Bogotá</t>
  </si>
  <si>
    <t xml:space="preserve">Política 3 – Planeación Institucional </t>
  </si>
  <si>
    <t>1. Ejecutar las actividades definidas en el plan de trabajo para la formulación de la "Política Pública para el fortalecimiento de la labor ejercida por jueces y juezas de paz, jueces de reconsideración, conciliadores/as y mediadores/as en el Distrito Capital".</t>
  </si>
  <si>
    <t>(No. de Actividades realizadas del Plan de Trabajo de Formulación de la Politica/Número de actividades programadas en el Plan de Trabajo para la formulación de la poítica)*100</t>
  </si>
  <si>
    <t>Se definió el cronograma de trabajo para la vigencia, y siguiendo la guía de formulación de política públicas del Distrito, se elaboró el documento de Estructración de "la Política pública para el fortalecimiento de la labor ejercida por jueces y juezas de paz, jueces de reconsideración, conciliadores/as y mediadores/as en el Distrito Capital"</t>
  </si>
  <si>
    <t xml:space="preserve">Cronograma de trabajo Acuerdo 900
Documento Estructuración de la Política pública </t>
  </si>
  <si>
    <t xml:space="preserve">Política 11 – Servicio al ciudadano </t>
  </si>
  <si>
    <t>2. Implementar  las actividades programadas para el fortalecimiento de la estrategia de Facilitadores para el Acceso a la Justicia.</t>
  </si>
  <si>
    <t>(Número de actividades realizadas en la estrategia de facilitadores/ Número de programadas en la estrategia de facilitadores)*100</t>
  </si>
  <si>
    <t xml:space="preserve">Durante el I trimestre se realizaron 14 jornadas de semilleros de acceso a la justicia con la participación de 316 asistentes.  en las localidades de Ciudad Bolívar, Usaquén, Engativá, Barrios Unidos, Tunjuelito, Usme, Puente Aranda, Chapinero, San Cristóbal y Kennedy. Los temas fueron: derechos y deberes fundamentales, derechos de petición y Arrendamiento. </t>
  </si>
  <si>
    <t xml:space="preserve">En el mes de marzo no se programaron jornadas de semilleros ante la contingencia de contratación. </t>
  </si>
  <si>
    <t xml:space="preserve">Informes mensuales de las jornadas de Semilleros de acceso a la justicia, incluidas las listas de asistencia. </t>
  </si>
  <si>
    <t>3. Ejecuctar las actividades programadas para elaborar los documentos asociados al modelo preventivo pedagógico en los Centros de Traslado por Protección (CTP).</t>
  </si>
  <si>
    <t>(Número de actividades realizadas para la elaboración del documento/ Número de actividades programadas para la elaboración del documento del modelo preventivo pedagógico en los CTP)*100</t>
  </si>
  <si>
    <t xml:space="preserve">Durante el periodo reportado se definieron los documentos a elaborar: el Modelo de atención de Centros de Traslado por Protección y la actualización del Procedimiento </t>
  </si>
  <si>
    <t xml:space="preserve">Las evidencias se constituyen en los listados de asistencia de las reuniones relaizadas y el plan de trabajo elaborado. </t>
  </si>
  <si>
    <t>4. Orientar al 98% de ciudadanos(as) que lo soliciten, de acuerdo a sus necesidades específicas por medio del Centro de Recepción e Información (CRI) de Casas de Justicia, en el marco del funcionamiento del Programa Nacional de Casas de Justicia.</t>
  </si>
  <si>
    <t>(Número de ciudadanos(as) orientados por medio del CRI  de Casas de Justicia / Número de ciudadanos(as) que solicitan orientación en CRI de Casas de Justicia )*100</t>
  </si>
  <si>
    <t>Durante el primer trimestre se realizaron en el Centro de Recepción e  Información CRI 45.941 atenciones de las 47.159 remitidas desde Recepción, lo cual constituye el 97% de las remisiones realizadas.</t>
  </si>
  <si>
    <t xml:space="preserve">Base de datos del sistema de información SICAS con el registro de atenciones CRI y el registro de remisiones de Recepción. </t>
  </si>
  <si>
    <t>Oficina asesora</t>
  </si>
  <si>
    <t>Gestión de Comunicaciones Estratégicas</t>
  </si>
  <si>
    <t>1. Diseñar e implementar cuatro (4) campañas estrategicas de comunicación externa, de acuerdo al plan de acción de la entidad y al cumplimiento de los objetivos de la misma.</t>
  </si>
  <si>
    <t>Se implementó la campaña "100 Días por Bogotá" que tuvo gran alcance en redes sociales, medios masivos y otros medios digitales y alternativos, donde se destacaron los resultados de los operativos, capturas e incautaciones hechas por la Policía Metropolitana de Bogotá cpn el caompñamiento de la SCJ y acciones contundentes contra el delito en todas sus modalidades.</t>
  </si>
  <si>
    <t>Se anexa una carpeta por cada mes, evidenciando los diferentes productos y publicaciones realizadas</t>
  </si>
  <si>
    <t>2. Aumentar el 28% del total de seguidores en las redes sociales de la entidad frente a la vigencia anterior</t>
  </si>
  <si>
    <t>(No. de seguidores nuevos en el periodo/ No. De seguidores en el periodo anterior)*100</t>
  </si>
  <si>
    <t xml:space="preserve">El crecimiento de seguidores aumentó más que lo planeado, destacando el crecimiento significativo, especialmente en la red social X y gracias a los diferentes resultados operativos en materia de seguridad.  </t>
  </si>
  <si>
    <t>Aunque el crecimiento de seguidores es positivo, no es posible controlar las variables de crecimiento</t>
  </si>
  <si>
    <t>Se anexa una carpeta por cada mes con el reporte de redes, evidenciando los diferentes productos y publicaciones que tuvieron gran alcance.</t>
  </si>
  <si>
    <t>3. Diseñar e implementar cuatro (4) campañas estrategicas de comunicación interna, de acuerdo a los objetivos internos de la entidad.</t>
  </si>
  <si>
    <t xml:space="preserve">Se implementó a nivel interno  la campaña "100 Días por Bogotá" en los diferentes canales de comunicación, a travé de concursos, pioezas graficas y otros incentivos para que los funcionarios y contratistas  se apropiaran de los nuevos planes y metas del gobierno distrital. </t>
  </si>
  <si>
    <t xml:space="preserve">4. Atender el 90% de manera oportuna las solicitudes internas y externas realizadas a la Oficina de Comunicaciones, a través del formato 571, de acuerdo al cumplimiento de los objetivos de la entidad </t>
  </si>
  <si>
    <t>(No. De solicitudes atendidas en el periodo/ No. De solicitudes recibidas)*100</t>
  </si>
  <si>
    <t>En el trimestre la OAC recibió 72 solicitudes por medio del formato F- GC-571 de las diferentes dependencias para la elaboración de productos comunicacionales, los cuales fueron divulgados en canales internos y externos.</t>
  </si>
  <si>
    <t>Se anexa una carpeta por cada mes con la evidencia de las solicitudes recibidas y otra con los productos realizados. Además se anexa la matriz de seguimiento de las solicitudes.</t>
  </si>
  <si>
    <t>Direccionamiento Estrategico</t>
  </si>
  <si>
    <t>1. Realizar el seguimiento  y envío  consolidada del avance a los compromisos de la SDSCJ en los planes de acción de Políticas Públicas Distritales.</t>
  </si>
  <si>
    <t>(Número de seguimientos realizados del avance a los compromisos de la SDSCJ en los planes de acción de Políticas Públicas Distritales./ Número de seguimientos programados del avance a los compromisos de la SDSCJ en los planes de acción de Políticas Públicas Distritales)* 100</t>
  </si>
  <si>
    <t xml:space="preserve">Dentro de la vigencia del primer trimestre 2024, se remitiron todos los reportes de cierre del cuarto trimestre del año 2023. Se adelantó la gestión de solicititud de información, acompañamiento y orientación para los reportes y articulación institucional. Con ello, se hicieron los envíos de los reportes a las Entidades Distritales sobre los planes de acción en los que tiene compromisos la Entidad. </t>
  </si>
  <si>
    <t>Documento con reporte y enlace con evidenciar del respectivo seguimiento</t>
  </si>
  <si>
    <t>2. Realizar el seguimiento y envío  a la Secretaría Distrital de Planeación del Plan de Acción de la Política Pública Distrital de Seguridad, Convivencia, Justicia y Construcción de Paz y Reconciliación 2023 -2038.</t>
  </si>
  <si>
    <t>(Número de seguimientos realizados a la Secretaría Distrital de Planeación del Plan de Acción de la Política Pública Distrital de Seguridad, Convivencia, Justicia y Construcción de Paz y Reconciliación / Número de seguimiento Programados y presentados a la Secretaría Distrital de Planeación del Plan de Acción de la Política Pública Distrital de Seguridad, Convivencia, Justicia y Construcción de Paz y Reconciliación) * 100</t>
  </si>
  <si>
    <t>En noviembre de 2023, se aprobó la política pública de Seguridad, Convivencia y Justicia, dando inicio al proceso de solicitud del primer informe a las Entidades Distritales y a las áreas de la SDSCJ que previamente habían establecido metas de producto para el año 2023. Desde enero de 2024, se implementaron los formatos necesarios, los cuales se distribuyeron a través de archivos compartidos para recopilar los primeros aportes. Tras consolidar la información hasta el 20 de marzo, se remitió el informe a la Secretaría Distrital de Planeación.</t>
  </si>
  <si>
    <t>Correo electronico donde se reportó ante la Secretaría Distrital de Planeación el respectivo seguimiento</t>
  </si>
  <si>
    <t>3. Realizar un monitoreo bimestral al Programa de transparencia y ética pública de la entidad (Decreto 612 de 2018 PI_09)</t>
  </si>
  <si>
    <t>4. Realizar un monitoreo trimestral al Plan de Acción de MIPG de la entidad.</t>
  </si>
  <si>
    <t>5. Apoyar la formulación de los proyectos de inversión en el marco del plan de desarrolo 2024-2028 y realizar la armonización presupuestal de los proyectos de inversión</t>
  </si>
  <si>
    <t>(No. de formulación de proyectos de inversión apoyados y armonizados/No. de proyectos de inversión del plan de desarrollo 2024-2028)*100</t>
  </si>
  <si>
    <t>6. Realizar seguimiento a los proyectos de inversión asociados a los planes de desarrollo vigente</t>
  </si>
  <si>
    <t>7. Realizar acompañamiento a las Subsecretarías misionales y a la MEBOG, en la actualización de los criterios de elegibilidad y viabilidad del Sector, así como de sus anexos técnicos, para los Fondos de Desarrollo Local</t>
  </si>
  <si>
    <t>(No. de acompañamientos a los Fondos de Desarrollo Local realizados/No. de acompañamientos a los Fondos de Desarrollo Local solicitados)*100</t>
  </si>
  <si>
    <t>8. Realizar el seguimiento al Plan Estratégico institucional de la SDSCJ</t>
  </si>
  <si>
    <t>9. Desarrollar acciones que faciliten la implementación de los instrumentos de reglamentación del Plan de Ordenamiento Territorial en los equipamientos del sector de seguridad, defensa, convivencia y justicia</t>
  </si>
  <si>
    <t xml:space="preserve"> (Número de acciones realizadas que faciliten la implementación de los instrumentos de reglamentación del Plan de Ordenamiento Territorial /  Número de acciones programadas que faciliten la implementación de los instrumentos de reglamentación del Plan de Ordenamiento Territorial) *100 </t>
  </si>
  <si>
    <t>Política 6 – Fortalecimiento organizacional y simplificación de procesos</t>
  </si>
  <si>
    <t xml:space="preserve">10. Realizar seguimiento al estado de los requerimientos de actualización documentos del Sistema Gestión de Calidad, recibidos a través del Portal MIPG. </t>
  </si>
  <si>
    <t>Gestión del Conocimiento y la Innovación Publica</t>
  </si>
  <si>
    <t>Política 18 – Gestión del conocimiento y la innovación</t>
  </si>
  <si>
    <t>11. Ejecutar las actividades programas en el plan de trabajo de gestión de conocimiento y la innovación en la entidad.</t>
  </si>
  <si>
    <t>(Número de actividades realizadas del plan de trabajo de gestión de conocimiento y la innovación en la entidad / Número de actividades programadas del plan de trabajo de gestión de conocimiento y la innovación en la entidad)*100</t>
  </si>
  <si>
    <t>Fortalecimiento Institucional</t>
  </si>
  <si>
    <t>12.  Realizar seguimiento al plan de acción del Plan Institucional de Gestión Ambiental - PIGA.</t>
  </si>
  <si>
    <t>(Número de actividades ejecutadas PIGA / Número de actividades programadas PIGA) *100</t>
  </si>
  <si>
    <t>Gestión Estratégica del Talento Humano</t>
  </si>
  <si>
    <t>Política 1 – Gestión Estratégica del Talento Humano</t>
  </si>
  <si>
    <t>1. Realizar seguimiento a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</si>
  <si>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r>
      <rPr>
        <b/>
        <sz val="11"/>
        <color rgb="FF000000"/>
        <rFont val="Arial"/>
        <family val="2"/>
      </rPr>
      <t>BIENESTAR, INCENTIVOS, ESTÍMULOS Y RECONOCIMIENTOS</t>
    </r>
    <r>
      <rPr>
        <sz val="11"/>
        <color rgb="FF000000"/>
        <rFont val="Arial"/>
        <family val="2"/>
      </rPr>
      <t xml:space="preserve"> 
 Se realizan 17 actividades del cronograma de bienestar e incentivos, dando cumplimiento en un 100% de las actividades programas
Se realizan 15 actividades del plan de clima organizacional de acuerdo con lo programado para el primer trimestre 2024
"Enero: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íntegra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Se envía correo en marzo de 2024 para realizar entrevista de retiro al ex servidor CARLOS NORBERTO BOTIA JAIME
</t>
    </r>
    <r>
      <rPr>
        <b/>
        <sz val="11"/>
        <color rgb="FF000000"/>
        <rFont val="Arial"/>
        <family val="2"/>
      </rPr>
      <t xml:space="preserve">FORMACIÓN Y CAPACITACIÓN
</t>
    </r>
    <r>
      <rPr>
        <sz val="11"/>
        <color rgb="FF000000"/>
        <rFont val="Arial"/>
        <family val="2"/>
      </rPr>
      <t xml:space="preserve">Para el primer trimestre 2024 se inicia con las siguientes capacitaciones: Contratación Pública, Justicia Juvenil Restaurativa, Indicadores, Acreditación ACA, Herramientas tecnológicas especializadas de C4, Sentencias judiciales condenatorias, Prevención del delito, Toma de decisiones y análisis de Datos
</t>
    </r>
    <r>
      <rPr>
        <b/>
        <sz val="11"/>
        <color rgb="FF000000"/>
        <rFont val="Arial"/>
        <family val="2"/>
      </rPr>
      <t>HABITOS SALUDABLE</t>
    </r>
    <r>
      <rPr>
        <sz val="11"/>
        <color rgb="FF000000"/>
        <rFont val="Arial"/>
        <family val="2"/>
      </rPr>
      <t xml:space="preserve">S 
Se realizan 41 actividades del cronograma de SST para dar cumplimiento a lo programado en el primer trimestre de 2024, se realizaron las siguientes actividades: enero de 11 actividades, febrero 13 actividades y marzo 15 actividades.
</t>
    </r>
    <r>
      <rPr>
        <b/>
        <sz val="11"/>
        <color rgb="FF000000"/>
        <rFont val="Arial"/>
        <family val="2"/>
      </rPr>
      <t xml:space="preserve">PLAN DE EQUIDAD
</t>
    </r>
    <r>
      <rPr>
        <sz val="11"/>
        <color rgb="FF000000"/>
        <rFont val="Arial"/>
        <family val="2"/>
      </rPr>
      <t xml:space="preserve">"Enero: Se realiza publicación de ruta de acceso al repositorio de discapacidad.
Se realiza reunión con el equipo de SST y Atención al Ciudadano para dar respuesta a la Directiva 004 de 2023Se realiza publicación de fecha especial: día mundial del braile.
Febrero: Se asiste de forma virtual a las sesiones del comité técnico distrital de discapacidad los días 23 , 26 y 27 de febrero: Se solicita la actualización del repositorio virtual de discapacidad.
Marzo: Se realiza reunión con el equipo de Atención al Ciudadano y el módulo de formación y capacitación para articular acciones de divulgación de oferta en capacitación de lenguaje claro.
Se publica pieza comunicativa sobre la diferencia en los conceptos de incapacidad y discapacidad
Se envia a los equipos de trabajo de los módulos de SST- Bienestar y Capacitación el listado de servidores públicos autoreconocidos como personas con discapacidad en la plataforma SIDEAP
Se incio la articulaciòn con la Secretaria Distrital de Cultura, Recreación y Deporte, para el desarrollo de las diferentes estrategias de la Escuela Hombres al Cuidado: 
1. Se establece plan de trabajo para el desarrollo de actividades presenciales en algunos centros de trabajo de la SCJ.
2. Se coordina con el CER , y la SDCRD, el desarrollo de las estrategia "" Conversatorio Parchese en confianza"" en los meses de abril y se establece la periodicidad de las demas sesiones en el transcurso del año.
3. Se remite a comuniciones, piezas audivisuales de la mini serie calma y clips del cuidado con la programaciòn para su publicación, en el año.
Febrero: Se solicita la elaboración de piezas comunicativas de fechas conmemorativas de la PPLBGTI para el mes de marzo: 1 de marzo día internacional de la cero discriminación
8 de marzo día internacional de la mujer trabajadora
31 de marzo día de la visibilidad trans
Marzo: Publicación fechas conmemorativas:
1 de marzo: día de la cero discriminación
31 de marzo día de la visibilidad trans ( se publica el 4 de abril por que la fecha del 31 de marzo fue un domingo, festivo de semana santa)
Febrero: Se solicita la elaboración de las piezas comunicativas de las rutas de atención a mujeres victimas de violencia de género
Marzo: Se socializa y lleva a cabo la actividad de semana de género con el calendario de las actividades programadas del 5 al 8 de marzo: concurso de dibujo, charlas virtuales, entrega souvenir, pausa activa
Se publican piezas comunicativas en sinergia con el distrito sobre la conmemoración del 8 de marzo referente a acoso sexual laboral.
Se actualiza la presentación del acuerdo 828: prevención de violencias en entornos familiar 
Se realiza entrega de souvenir con ocasión de la semana de género. 
Enero: Bienestar: Se realiza publicaciones de cumpleaños, condolencias
Se realiza publicación de formato virtual de identificación de necesidades del programa de bienestar.
SST: Se realiza publicación del sobre prevención de covid
Se realiza publicación día mundial contra la depresión
Sinergia Distrito: Se realiza publicación día de la movilidad sostenible
Febrero: Bienestar: Se realiza publicaciones de cumpleaños, fechas especiales, condolencias, convenios educativos, alianzas distritales
Hábitos Saludables: se publica invitación para la actividad termales
Sinergia Distrito: Se realiza publicación sobre información de acoso laboral
Marzo: *Publicación fechas especiales:
1 de marzo: día del contador
1 de marzo: día de la cero discriminación
10 de marzo: día de la felicidad
21 de marzo: día internacional de la eliminación de la discrimación racial 
*Publicación cumpleaños
*Se publican piezas comunicativas de: alianzas y beneficios caja de compensación y distrito
*Gestión de la charla lenguaje claro con el equipo de Atención al Ciudadano y Veeduría Distrital
*Se publican piezas comunicativas en sinergia con el distrito sobre la conmemoración del 8 de marzo referente a acoso sexual laboral.
*Se realiza publicación de actividad del módulo de secretaría en familia: charlas en familia.
*Se realiza publicación de actividad del módulo de secretaría sostenible: actividad ciclistas
*Se realiza publicación de actividad del módulo de bienestar: día de la felicidad
*Se realiza publicación de SST prevención consumo sustancias psicoactivas
Enero: Se realiza publicaciones de cumpleaños.
Se realiza publicación de formato virtual de identificación de necesidades del programa de bienestar.
Febrero: Sinergia Distrito: Se realiza publicación sobre información de acoso laboral y lenguaje incluyente.
Se realiza actualización del documento: política de equidad laboral
Marzo: Publicación de fechas conmemorativa:
1 de marzo día internacional de la cero discriminación
8 de marzo día internacional de la mujer trabajadora
21 de marzo: día internacional de la eliminación de la discrimación racial 
31 de marzo día de la visibilidad trans
Gestión de actividad para la vigencia 2024 acerca de lenguaje claro con apoyo del equipo de Atención al Ciudadano y Veeduría Distrital
Se publica sinergia del distrito en conmemoración del 8 de marzo con temas de acoso laboral. 
Se actualiza la presentación de equidad laboral para los procesos de inducción y capacitación "
</t>
    </r>
    <r>
      <rPr>
        <b/>
        <sz val="11"/>
        <color rgb="FF000000"/>
        <rFont val="Arial"/>
        <family val="2"/>
      </rPr>
      <t xml:space="preserve">PROGRAMA DE TRANSPARENCIA Y ÉTICA PÚBLICA
</t>
    </r>
    <r>
      <rPr>
        <sz val="11"/>
        <color rgb="FF000000"/>
        <rFont val="Arial"/>
        <family val="2"/>
      </rPr>
      <t xml:space="preserve">"Enero: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r>
      <rPr>
        <b/>
        <sz val="11"/>
        <color rgb="FF000000"/>
        <rFont val="Arial"/>
        <family val="2"/>
      </rPr>
      <t xml:space="preserve">SECRETARÍA EN FAMILIA
</t>
    </r>
    <r>
      <rPr>
        <sz val="11"/>
        <color rgb="FF000000"/>
        <rFont val="Arial"/>
        <family val="2"/>
      </rPr>
      <t xml:space="preserve">*Se adjunta la pieza de comunicaciones informando el lanzamiento del programa.  Se envia copia de uno de los correos enviando las boletas de cine a los servidores 
* Se adjunta archivo con la relacòn de los servidores a los cuales se les envìo el beneficio. 
* Se desarrollo actividad virtual el pasado 02 de abril a las 4 pm,  donde se desarrollo una interesante charla sobre Por una crianza que nuestros hij@s no tengan que sanar.
Teniendo una asistencia de 42  personas de las cuales 25 firmaron asistencia y encuesta.
</t>
    </r>
    <r>
      <rPr>
        <b/>
        <sz val="11"/>
        <color rgb="FF000000"/>
        <rFont val="Arial"/>
        <family val="2"/>
      </rPr>
      <t xml:space="preserve">SECRETARÍA SOSTENIBLE
</t>
    </r>
    <r>
      <rPr>
        <sz val="11"/>
        <color rgb="FF000000"/>
        <rFont val="Arial"/>
        <family val="2"/>
      </rPr>
      <t xml:space="preserve"> * Gestión y tramite de novedades, solicitudes de vinculación a la modalidad de Teletrabajo, manejo de carpetas Digitales personales y de informacion con SST.(Gestion de Visitas ARL Informes)-informacion personal
* Reportes trimestral a la Secretraria Mayor de la Alcaldia.
* Reporte semestral 2023 a Mintrabajo.
* Acuerdos de Teletrabajo nuevos - modificaciones - CD información personal
* Resoluciones de nuevos  Resoluciones de modificaciones,y reversibilidades 
*Actualización de la base de TT al día
*Gestion de comunicacion y seguimiento de participacion 1 cohorte curso de Teletrabajo
* Carpetas Digitales de TT, actualizadas (nuevos y cambios)- PANTALLAZOS
* Control de renovaciones TT
</t>
    </r>
    <r>
      <rPr>
        <b/>
        <sz val="11"/>
        <color rgb="FF000000"/>
        <rFont val="Arial"/>
        <family val="2"/>
      </rPr>
      <t xml:space="preserve">SISTEMA DE INFORMACIÓN PARA LA PLANEACIÓN Y GESTIÓN DEL EMPLEO
</t>
    </r>
    <r>
      <rPr>
        <sz val="11"/>
        <color rgb="FF000000"/>
        <rFont val="Arial"/>
        <family val="2"/>
      </rPr>
      <t xml:space="preserve">Se elaborará los planes estratégicos del proceso de gestión humana y presenta para aprobación ante las instancias respectivas, así: Plan Institucional de Capacitación, Programa de Bienestar e incentivos, Plan Anual de Vacantes, Plan de Previsión de Necesidades de Talento Humano, Plan de SST, Plan Estratégico de Talento Humano. Posteriormente se realiza publicación de los mismo en el portal MIPG el 30/01/2024.
"Enero: Plan de Bienestar 2024, Prevención Covid, Día Mundial Contra la Depresión, Jornada de Fumigación
Febrero: Jornada de fumigación, Termales, Prevención consumo de sustancias psicoactivas
Marzo: Semana de la Salud física y mental, Jornada de fumigación, Inscripción Taller Universidad El Bosque, Prevención consumo de sustancias psicoactivas
Enero: Cumpleaños, Plan Bienestar 2024, Condolencias, Beneficios compensar
Condolencias, Febrero: Beneficios Compensar
Cumpleaños, Condolencias
Marzo: Beneficios Compensar, Cumpleaños, Zumbatón, Cine en familia, Charlas en familia, Feria Financiera
Febrero: Oferta educativa Escuela de Postgrados Policía Nacional
Enero: Novedades de nómina
Programación novedades
Febrero: Novedades de nómina
Programación novedades
Marzo: Novedades de nómina
Novedades de nómina programación vacaciones Certificado de ingresos y retenciones Certificado de alivios tributarios Novedades de nómina
Enero: Lineamientos Circular 005 Concertación de compromisos Solicitud Financiación Educativa 
Charlas con Talento Consulta sitio internet Gestión Humana Plan anticorrupciónActualización formatos Publicación guía metodológica para el otorgamiento de incentivos pecuniarios y no pecuniarios Día Mundial del Braile
Febrero
Teletrabajo para teletrabajadores Rutas de Atención Violencia de Género
Marzo
Concurso de dibujo, Semana de género, Actualización documentos Conflicto de interés,
Día de la Felicidad, Día Internacional de la Eliminación de la Discriminación Racial, Diferencia entre discapacidad e incapacidad
Se reubicaron unidades de conservación (carpetas) que contienen los expedientes laborales a fin de distribuir de una mejor manera cada carpeta para prevenir el deterioro por hacinamiento.
Se ha realizado inserción de los documentos que se generan con destino a las respectivas historias laborales a fin de poder entregar la información que se requiera de las mismas de manera oportuna
Se actualizó el formato de inventario único documental de en donde se registran la serie de Historias Laborales de acuerdo a los movimientos en la planta de personal y siguiendo los lineamientos establecidos por el Sistema de Gestión Documental de la entidad.  De la misma manera actualizaron las bases de datos de apoyo compartidas en One Drive generadas entre los meses de enero y marzo.
Se realizaron los respectivo préstamo de expedientes laborales en el archivo de la Dirección de Gestión Humana y se verificaron tiempos de entrega oportunos, diligenciando el formato de consulta y préstamo establecido para esta actividad.
Se elaboró para su respectiva validación un formato de préstamo y consulta documental ajustado a las necesidades del archivo de Historias Laborales con el fin de realizar los registros físicos y verificar seguimiento de los expedientes que se entregan en calidad de préstamo dentro de la Dirección de Gestión Humana y además se revisó y modifico el instructivo para la organización de Historias Laborales presentado en el mes de enero.
 En el mes de marzo de 2024 se realizó en envió de dos correos electrónicos solicitando seguimiento de los diferentes planes de la DGH
POA: Se envió reporte I trimestre a la Ofician Asesora de Planeación
Riesgo de corrupción: Durante el periodo de ejecución de la actividad se dio posesión a 37 servidores públicos en calidad de titulares de sus empleos y en encargos del nivel directivo en calidad de libre nombramiento y remoción como en empleos con vocación de carrera administrativa. Los procesos de encargo de esta última denominación se consignan en el banner de encargos de la intranet y página Web www.scj.gov.co que es abierta y de consulta permanente. Al respecto se procedió a desarrollar un total de diecieciocho (18) procesos registrados al termino del mes de marzo de 2024 ubicados en el siguiente link: https://scj.gov.co/proceso-encargo
Riesgo Proceso Nomina R1: Durante el primer trimestre se diligenciaron los soportes correspondientes a cada nómina, se adjuntan evidencias
Riesgo Proceso SST R2: Enero: Para el periodo en mención se programaron y ejecutaron 11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Febrero: Para este periodo se programaron y se ejecutaron 13 actividades encaminadas a cumplir con el subprograma de Medicina de Preventiva del Trabajo: Evaluaciones médicas ocupacionales, actividades del SVE de Riesgo Psicosocial, Biomecánico, Cardiovascular y Biológico, Mesa laboral, seguimiento a casos médicos, Subprograma de Higiene y Seguridad Industrial:17 investigaciones de accidentes. entrega de EPP, inspecciones a centros de trabajo.""
Marzo: Para este periodo se programaron 18 y se ejecutaron 16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8 investigaciones de accidentes. entrega de EPP, inspecciones a centros de trabajo y se reprogramaron dos actividades para el mes de abril(SVE Auditivo y campaña de reporte de accidente
Riesgo Proceso Plan Estrategico de Talento Humano R3: Enero, Febrero, Marzo: Se adjunto evidencia de matriz de seguimiento al Plan Estrategico de Talento Humano, donde se ejecutaron 60 actividades planeadas
Plan Anual de caja PAC: Para iniciar la vigencia 2024, se envió a la Dirección Financiera (DF), la programación del PAC de enero a diciembre, con base en la apropiación presupuestal aprobada para la vigencia 2024.
En marzo, se envió por correo electrónico a la DF, la reprogramación del PAC para los meses de abril, mayo y junio de 2024.
* Archivo con los rubros de gastos de funcionamiento - gastos de personal.
* Archivo con los rubros de gastos de funcionamiento - adquisición de bienes y servicios.
* Archivo con los rubros de gastos de funcionamiento en reservas presupuestales.
Seguimiento Presupuesto Vigente: Para los rubros de gastos de personal:
En enero se realizó la programación de la ejecución presupuestal para la vigencia 2024.
En enero, febrero y marzo se generó el seguimiento de la ejecución presupuestal.
Para los rubros de adquisición de bienes y servicios:
En enero se realizó la programación de la ejecución presupuestal para la vigencia 2024.
En febrero se realizó una justificación y solicitud de traslado presupuestal para acreditar algunos rubros para pago a proveedores.
Seguimiento Reservas: En enero se envió la justificación de la constitución de las reservas correspondientes a los procesos contractuales de la DGH.
En marzo se realizó la reprogramación de pagos de reservas presupuestales para los meses de abril, mayo y junio de 2024.
Plan Anual de Adquisiciones: En Febrero y Marzo de 2024, se envio la modificación al PAA al responsable de la Subdirección de Gestion Institucional.
Plan de Austeridad: En febrero se envió a la SGI la definición del plan de austeridad para la vigencia 2024, para los componentes de horas extras y recargos, viáticos, actividades de bienestar y actividades de capacitación.
En marzo se realizó la consolidación de la información para el reporte de austeridad del primer trimestre.
Indicador Efectividad SST: Enero: Se aplicaron 11 encuestas de satisfacción enmarcads en el SVE de Riesgo Biomécanico, a los cuales repondieron el 81,82% con excelente(9 personas) y un 18,18% con Bueno(2 personas).
Febrero:  Se aplicaron 81 encuestas de satistafcción  relacionads con el SVE Biomecanico, Biológico y Psicooscial,a así como actividdaes relacionadas con el Plan de Emergencia a los cuales respodieron 76,54% con excelente(62 personas) , 20,99% con bueno (17 personas) , 1,23% con regular(1 persona) y 1,23% con malo(1 persona).
Marzo: Se aplicaron 485  encuestas de satistafcción  relacionads con Medicina Preventiva relacionadas con el SVE Biomecanico, Cardiovascular,  Psicooscial e Higiene y Segurida Industrial  a los cuales respodieron 82,89 % con excelente (402 personas), 15,67 % con bueno (76 personas), 1,03% con regular(5 personas) y 0,41% con malo(2 peronas).
Indicador Eficacia: Durante el primer trimestre de 2024, en el marco del cumplimiento del Plan Estratégico de Talento Humano, se ejecutaron un total de 60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
Riesgos Seguridad de la informacion: Para los numerales 1 y 3, únicamente se presento novedad de ajustes de permisos de SIAP en el mes de marzo, se carga evidencia correspondiente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
SE INGRESAN 427 NOVEDADES ADMINISTRATIVAS EN EL MES DE ENERO DE LOS SERVIDORES PUBLICOS EN EL APLICATIVO SIDEAP. SE INGRESAN 500 NOVEDADES ADMINISTRATIVAS EN EL MES DE FEBRERO DE LOS SERVIDORES PUBLICOS EN EL APLICATIVO SIDEAP.E INGRESAN 435 NOVEDADES ADMINISTRATIVAS EN EL MES DE MARZO DE LOS SERVIDORES PUBLICOS EN EL APLICATIVO SIDEAP."
"Para el primer trimestre del año 2024 se realizaron 18 publicaciones de procesos de encargos. De los anteriores resultaron 9 actos administrativos que se publicaron conforme a la normatividad vigente y criterios de la CNSC. En igual sentido, todas las actuaciones permanecen abiertas a consulta pública en el vínculo: https://scj.gov.co/proceso-encargo
Proveer los empleos de la planta de personal en vacancia temporal o definitiva mediante proceso de selección o nombramiento provisional
Proveer los empleos de la planta de personal mediante nombramiento de libre nombramiento y remoción
La planta de empleos de la SDSCJ tiene un total de 811 cargos sobre los cuales se genera el reporte de la planta en tanto vacancias temporales y definitivas con sus respectivas identificaciones, el cual sirve de insumo para las decisiones que debe tomar la Alta Dirección."
 Se realiza validación de hojas de vida en SIDEAP durante el primer trimestre 2024.
 Durante el primer trimestre se dligencio el control de novedades de cada mes y se realizaron oprtunamente las reuniones de pre nómina.
 Las incapacidades de los meses de enero, febero y marzo fueron afectadas en las respectivas nóminas, asi mismo se elaboro el informe de recobro de enero y febrero, y el del mes de marzo se realizará la primera semana se abril, teniendo en cuenta que los pagos de las incapacidades los reportan mes vencido.
 Durante el primer trimestre, se realizó el seguimiento correspondiente con el área de SST frente a los servidores con incapacidades mayores a 90 días
 Durante el primer trimestre se gestionaron los requerimientos de sentencias requeridos por la Dirección Jurídica
 Se realizó el seguimiento presupuestal a los rubros de gastos de personal, dejando evidencia en los meses de enero, febrero y marzo.
No aplica
 Para los meses de enero febrero y marzo se adjunta Excel con las evidencias de los puntos de los acuerdo sindicales 
Se registra las novedades y situaciones administrativas de los servidores durante del primer trimestre 2024
 Se radico en la Dirección Jurídica los procesos de Dotación de prendas (para quienes ganan hasta 2 smmlv) y el proceso de Auditoria de Calidad.
</t>
    </r>
  </si>
  <si>
    <t>Las evidencias reposan en la carpeta de Sharpoint asignada por la oficina Asesora de Planeación</t>
  </si>
  <si>
    <t>Política 2- Integridad</t>
  </si>
  <si>
    <t>2. Realizar reporte a la Oficina Asesora de Planeación de las actividades  a cargo de la Dirección de Gestión Humana, definidas en el Programa de transparencia y etica pública (Decreto 612 de 2018 PI_09)</t>
  </si>
  <si>
    <r>
      <rPr>
        <b/>
        <sz val="11"/>
        <color rgb="FF000000"/>
        <rFont val="Arial"/>
        <family val="2"/>
      </rPr>
      <t xml:space="preserve">PROGRAMA DE TRANSPARENCIA Y ÉTICA PÚBLICA 
</t>
    </r>
    <r>
      <rPr>
        <sz val="11"/>
        <color rgb="FF000000"/>
        <rFont val="Arial"/>
        <family val="2"/>
      </rPr>
      <t xml:space="preserve">Enero: Se publica la ruta del respositorio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</si>
  <si>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</si>
  <si>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</si>
  <si>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Teniendo en cuenta que la Dirección de Operaciones para el Fortalecimiento tiene como meta realizar dos transferencias documentales en la presente vigencia, el equipo de Gestión Documental realizó en el primer trimestre el alistamiento de los expedientes de vigencia 2021 aplicando los lineamientos de administración de archivo y las tablas de retención documental, para dar cumplimiento a la activadad propuesta ejecutada en el primer semestre de 2024.</t>
  </si>
  <si>
    <t>Para el primer trimestre no se cuenta con medio de verificación, teneindo en cuenta que la formula del indicador, es la transferencia realizada al culminar el primer semestre de la presente anualida</t>
  </si>
  <si>
    <t xml:space="preserve">2. Realizar mesas de seguimiento mensuales al interior de la Dirección de Operaciones, para revisar el avance en los procesos de contratación y de novedades contractuales radicados a la dependencia. </t>
  </si>
  <si>
    <t xml:space="preserve">Atendiendo las solicitudes de nuevos proceso de contratación en sus diferentes modalidades y de novedades contractuales radicadas a la Dirección de Operaciones para el Fortalecimiento, realizaró tres mesas de seguimiento mensual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primer trimestre.
</t>
  </si>
  <si>
    <t>No se presentaron dificultades para la realización de las mesas de seguimiento.</t>
  </si>
  <si>
    <t>Para el primer trimestre se anexan las respectivas actas de seguimiento (con el desarrollo de cada reunión) junto con el listado de asistencia.</t>
  </si>
  <si>
    <t>3. Realizar un reporte trimestral a los Supervisores de los contratos de unidad ejecutara No. 2 que requieren liquidación.</t>
  </si>
  <si>
    <t>Con corte al 26-Mar-2024 se generó un reporte a cada una de las dependencias mediante el cual se remitió la relación de contratos que se encontraban ejecutados, y que no tenían proceso de liquidación y/o cierre del expediente en la plataforma SECOP o TVEC. En total se remitieron 16 comunicados con información de contratos que presentaban tal condición, con el fin de que las áreas realicen los procedimientos correspondientes.</t>
  </si>
  <si>
    <t>Para el primer trimestre se anexan 16 memorandos remitidos a cada uno de los supervisores de contratos.</t>
  </si>
  <si>
    <t>4. Realizar reporte mensual a las dependencias informando el avance en la radicación de los procesos de contratación, para el cumplimiento del Plan Anual de Adquisiciones. (Decreto 612 de 2018 PI_02)</t>
  </si>
  <si>
    <t>En el periodo comprendido entre el 01-Ene-2024 al 31-Mar-2024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166 procesos que se debían radicar, se radicaron 95 y se encontraba pendiente la radicación de 71 procesos. Para el caso de las adiciones, habían 233 líneas de las cuales ya se habían radicado lo de 211 y se encuentra pendiente la radicación de 22.</t>
  </si>
  <si>
    <t>Para el primer trimestre se anexan tres memorandos de seguimiento del PAA  dirigido a las dependencias que cuentan con contratación que se debe suscribir en  la Unidad Ejecutora 2.</t>
  </si>
  <si>
    <t>5. Realizar solicitud de copias de seguridad de los expedientes digitales de la vigencias 2022 en adelante.</t>
  </si>
  <si>
    <t>La Dirección de Operaciones para el Fortalecimiento, tiene como meta para presente anualidad, solicitar que la información contractual producida y almaceada en el sitio 420 de SharePoint cuente con una copia de seguridad y de esta manera salvaguardar la documentación que soporta cada una de las actuaciones contractuales en sus diferentes etapas.</t>
  </si>
  <si>
    <t>Control Disciplinario</t>
  </si>
  <si>
    <t>1. Realizar 3 capacitaciones en temas que permitan  prevenir las conductas con incidencia disciplinaria</t>
  </si>
  <si>
    <t>La OCDI, con ocación a la solicitud enviada por medio de correo electrónico por la Directora de la Cárcel Distrital de realizar una capacitación dirigiada a los funcionarios del cuerpo de Custodia y Vigilancia, esta oficina se encuentra diseñando una capacitación en temas relacionados con derechos humanos y temas relacionados con procedimientos, resoluciones, manuales e instructivos que rigen en el establecimiento y que son establecidos en la ley.</t>
  </si>
  <si>
    <t>2. Instruir  los procesos disciplinarios que se encuentren en terminos y activos en la OCDI.</t>
  </si>
  <si>
    <t>(Número de Procesos en terminos / Número de procesos impulsados)*100</t>
  </si>
  <si>
    <t xml:space="preserve">De manera conjunta el equipo de la OCDI procede a realizar la revisión y seguimiento de todos y cada uno de los procesos disciplinarios activos que cursan tramite a la fecha en la Oficina, de 241 procesos activos se tomaron 73 decisiones de fondo y 23 decisiones de tramite dando como resultado el 32% de procesos impulsados en el trimestre. </t>
  </si>
  <si>
    <t>Informe plan de acción - POA Primer Trimestre 2024</t>
  </si>
  <si>
    <t xml:space="preserve">3. Realizar dos actividades de sensibilización y/o prevención de conductas con incidencia disciplinaria </t>
  </si>
  <si>
    <t>Fase preliminar de estructuración del material de apoyo de las campañas de sensibilización y/o prevención de conductas con incidencia disciplinaria, para su ejecución en el segundo trimestre del 2023.</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</si>
  <si>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</si>
  <si>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</si>
  <si>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 xml:space="preserve">1. Elaborar los estudios Previos para el fortalecimento de las capacidades operativas de los organismos de seguridad, Convivencia  y justicia del distrito, de acuerdo con los requerimientos debidamente allegados </t>
  </si>
  <si>
    <t>(No. de estudios previos elaborados /No. de estudios previos programados)*100</t>
  </si>
  <si>
    <t>2.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</si>
  <si>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3. Realizar doce (12) mesas de trabajo técnicas con los clientes internos y externos para validar las especificaciones tecnicas u otros aspectos de los bienes y servicios requeridos para el fortalecimientos de las capacidades operativas de los organismos de seguridad y justicia del Distrito, de acuerdo con las necesidades identificadas para el proceso precontractual</t>
  </si>
  <si>
    <t>4. Elaborar, gestionar y efectuar doce (12) seguimientos al Plan Anual de Adquisiciones en la elaboración de los estudios previos a cargo de la Dirección Técnica y de la Subsecretaría de Inversión y fortalecimiento de capacidades operativas. (Decreto 612 de 2018 PI 02)</t>
  </si>
  <si>
    <t>5. Realizar actualización a que haya lugar de la documentación y de procedimientos que permitan consolidar la gestión misional de la Dirección Técnica de la Subsecretaría de Inversión y fortalecimiento de capacidades operativas.</t>
  </si>
  <si>
    <t>(No. de documentos actualizados/ No. de solicitudes de actualización de documentos)*100</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</si>
  <si>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</si>
  <si>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(No. de seguimientos realizados al Plan Anual de Adquisiciones/No. de seguimientos programados durante la vigencia 2024) * 100%</t>
  </si>
  <si>
    <t>Durante el primer trimestre de la vigencia 2024, se realizó lo siguiente:
- Se formuló la matriz de seguimiento al PAA de la vigencia 2024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2024.</t>
  </si>
  <si>
    <t>Soportes:
- 1 - Matriz del PAA - Seguimiento 31-03-2024
- 2 - Seguimiento al PAA – 01-2024
- 3 - Seguimiento al PAA – 02-2024
- 4 - Seguimiento al PAA – 03-2024</t>
  </si>
  <si>
    <t>Atención y Relación con el Ciudadano</t>
  </si>
  <si>
    <t>2. Realizar la medición de la calidad de las respuestas a las PQRSDF ciudadanas emitidas por la SDSCJ, con el objetivo de generar alertas al interior de las áreas para que las mismas implementen acciones de mejora.</t>
  </si>
  <si>
    <t>(No. de informes de medición de calidad de respuesta de PQRSDF realizados / No. de informes de medición de calidad de respuesta de PQRSDF programados durante la vigencia 2024) x 100%</t>
  </si>
  <si>
    <t>No esta programada para el trimestre I.</t>
  </si>
  <si>
    <t>No aplica</t>
  </si>
  <si>
    <t>3. Socializar y/o difundir, al interior de la entidad los “Lineamientos relacionados con la Política Pública Distrital de Servicio a la Ciudadanía”</t>
  </si>
  <si>
    <t>(No. de socializaciones y/o difusiones realizadas de los “Lineamientos relacionados con la Política Pública Distrital de Servicio a la Ciudadanía” / No. de socializaciones y/o difusiones programadas de los “Lineamientos relacionados con la Política Pública Distrital de Servicio a la Ciudadanía” durante la vigencia 2024) * 100%</t>
  </si>
  <si>
    <t>Durante el primer trimestre de la vigencia 2024, se realizó lo siguiente:
Se establecieron documentos con lineamientos precisos para la correcta atención a la ciudadanía en la SDSCJ y a para la gestión de PQRSDF, enmarcados en lo dispuesto en la Política Pública Distrital de Servicio a la Ciudadanía. Estos lineamientos se socializaron masivamente mediante correos electrónicos.</t>
  </si>
  <si>
    <t>Soportes:
- CE Divulgacion ABC respuesta peticiones.
- CE Divulgacion Manual de atención al ciudadano
- CE Instructivo canales y medios de atención.</t>
  </si>
  <si>
    <t>4. Convocar y realizar Mesas Técnicas de seguimiento al Plan Anual de Adquisiciones y Ejecución de Proyectos, con el objetivo de generar puntos de control y articular a las dependencias. (Decreto 612 de 2018 PI_02)</t>
  </si>
  <si>
    <t>(No. de mesas técnicas realizadas de seguimiento al Plan Anual de Adquisiciones y Ejecución de Proyectos Programadas / No. de mesas técnicas de seguimiento al Plan Anual de Adquisiciones y Ejecución de Proyectos Programadas durante la vigencia 2024) * 100%</t>
  </si>
  <si>
    <t>Durante el primer trimestre de la vigencia 2024, se realizó lo siguiente:
Se convocó la Mesa Técnica de seguimiento al Plan Anual de Adquisiciones y Ejecución de Proyectos para el 27 de marzo de 2024.
Se llevó a cabo la Mesa Técnica de seguimiento al Plan Anual de Adquisiciones y Ejecución de Proyectos.</t>
  </si>
  <si>
    <t>Soportes:
-	Memorando reprogramando la Mesa Técnica de PAA y ejecución de Proyectos.
-	Orden del día.
-	Lista de Asistencia.</t>
  </si>
  <si>
    <t>Evaluación al Sistema de Control Interno</t>
  </si>
  <si>
    <t>Política 19 – Control interno</t>
  </si>
  <si>
    <t>1. Fortalecimiento del Sistema de Control Interno de la entidad, a través de la ejecución y seguimiento del Plan Anual de Auditoria aprobado para la vigencia.</t>
  </si>
  <si>
    <t>(Número de actividades realizadas en el trimestre en el marco del Plan anual de auditoría/ Número de actividades programadas en el trimestre en el marco del Plan anual de auditoría ) *100</t>
  </si>
  <si>
    <t>Para el primer trimestre se tenían programadas 47,5 actividades, las cuales fueron realizadas en las fechas establecidas. Lo cual puede verificarse en el formato F-SM-946 Seguimiento Plan Anual de Auditoría</t>
  </si>
  <si>
    <t>Formato F-SM-946 Seguimiento Plan Anual de Auditoría, vigencia 2024</t>
  </si>
  <si>
    <t>2. Realizar alertamiento frente a las solicitudes de los entes de control con el objetivo de evitar respuestas fuera de términos.</t>
  </si>
  <si>
    <t>(Total de alertamientos realizados  en el trimestre a las áreas referente a las solicitudes de los entes de control/ ( Total de requerimientos por parte de los entes de controlque se radican durante el trimestre - Total de requerimientos de los entes de control que no aplican alertamiento))*100</t>
  </si>
  <si>
    <t>Durante el I trimestre se alertaron 130 requerimientos, los cuales corresponden al número de requerimientos radicados en la Entidad, por los diferentes entes de control. Lo anterior, puede verificarse a través de la Matriz de seguimiento a requerimientos entes de control, con corte a 31 de marzo 2024.</t>
  </si>
  <si>
    <t>Base de seguimiento requerimientos entes de control</t>
  </si>
  <si>
    <t>Dirección de Responsabilidad Penal Adolescente</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</si>
  <si>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</si>
  <si>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7640  Implementación de la justicia restaurativa y atención integral para adolescentes en conflicto con la ley y población pospenada en Bogotá</t>
  </si>
  <si>
    <t>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</si>
  <si>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Durante el primer trimestre de 2024, se elaboró informe cuantitativo que resume la ejecución de los programas y estrategias llevados a cabo por la Dirección de Responsabilidad Penal Adolescente en el marco del Sistema de Responsabilidad Penal para Adolescentes, consolidado de enero a diciembre de 2023.
En el año 2023 el Programa Distrital de Justicia Juvenil Restaurativa – PDJJR brindó atención a 1686 personas (592 jóvenes ofensores (as), 333 víctimas y 761 personas de la red de apoyo familiar y comunitaria); el Programa para la Atención y Prevención de la Agresión sexual – PASOS brindó atención a 1518 personas (504 jóvenes ofensores (as), 439 víctimas y 575 personas de la red de apoyo familiar y comunitaria); el Programa de Seguimiento Judicial al Tratamiento de Drogas – PSJTD brindó atención a 935 personas (470 jóvenes ofensores (as), 67 víctimas y 398 personas de la red de apoyo familiar y comunitaria); y la Estrategia de Reintegro Familiar y Atención en el Egreso brindó atención a 806 personas (66 jóvenes ofensores (as), 7 víctimas y 733 personas de la red de apoyo familiar y comunitaria).</t>
  </si>
  <si>
    <t>No se presentaron</t>
  </si>
  <si>
    <t>Informe cuantitativo programas y estrategias.pdf</t>
  </si>
  <si>
    <t>Política 4 – Gestión Presupuestal y Eficiencia del Gasto Público</t>
  </si>
  <si>
    <t>2. Realizar informe de seguimiento a las reservas y/o pasivos asociados a contratos supervisados por la DRPA</t>
  </si>
  <si>
    <t>Durante el primer trimestre de 2024, se elaboró un informe de seguimiento sobre las reservas y/o pasivos asociados a los contratos supervisados por la Dirección de Responsabilidad Penal Adolescente. En relación con el proyecto de inversión 7640, se ha alcanzado un avance del 54% en los giros, mientras que en el proyecto 7765 se ha logrado un avance del 67%.</t>
  </si>
  <si>
    <t xml:space="preserve">Informe reservas y pasivos.pdf
DRPA Informe reservas.xlsx
</t>
  </si>
  <si>
    <t>3. Realizar con el ICBF la agenda y convocatoria del 100% de las sesiones del Comité de Coordinación Distrital de Responsabilidad Penal para Adolescentes </t>
  </si>
  <si>
    <t>(Número de Comités de Coordinación Distrital de Responsabilidad Penal para Adolescentes realizados /  Número de Comités de Coordinación Distrital de Responsabilidad Penal para Adolescentes programados)*100%</t>
  </si>
  <si>
    <t>En el primer trimestre según la programación acordada entre la Secretaría e ICBF se realizó una sesión del Comité de Coordinación Distrital de Responsabilidad Penal Adolescente. Agenda del Comité del 19 de marzo: (i) Verificación del quórum, (ii) Revisión y aprobación Plan de acción 2024-2025 (Salud, Educación, Inclusión Social, Política Pública y Desarrollo Normativo, Seguridad e Infraestructura, Justicia Restaurativa y Sistemas de la Información), (iii) Socialización Política Pública de prevención en el delito, (iv) Reglamento Interno, (v) Varios.</t>
  </si>
  <si>
    <t>20240214 Programacion Comites.pdf 
20240317 Agenda Comite 19 marzo.pdf</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</si>
  <si>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</si>
  <si>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</si>
  <si>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 xml:space="preserve">Durante el primer trimestre se lograron compromisos del 26% del presupuesto de la vigencia para Subsecretaría de Acceso a la Justicia.  Frente a las reservas presupuestales se ha logrado el giro del 30% de las reservas constituidas,  donde las contrataciones supervisadas por la SAJ han logrado reducir considerablemente su porcentaje.  Frente a los pasivos exigibles, se realizaron gestiones para trámite de sustitucion de fuentes de 3 pasivos no obstante este fue devuleto por la Direccion Financiera considerando que la Resolucion de Reconocimiento de Pasivo generada en el 2023 establece en su clausulado la afectacion a la anterior vigencia, por lo tanto se inicio nuevamnete el trámite. </t>
  </si>
  <si>
    <t>7765  Mejoramiento y protección de derechos de la población privada de la libertad en Bogotá</t>
  </si>
  <si>
    <t xml:space="preserve">2. Realizar caracterización de la población privada de la libertad en Centros Transitorios, por edad, gênero y situación jurídica. </t>
  </si>
  <si>
    <t>-</t>
  </si>
  <si>
    <t>3. Requerir trimestralmente, informe de logros y alertas, a los responsables de las metas del plan de desarrollo asociadas a los proyectos gerenciados por la Subsecretaría de Acceso a la Justicia.</t>
  </si>
  <si>
    <t xml:space="preserve">Para el corte del presente informe, los responsables de meta reitieron informes de los meses de enero y febrero, los cuales fueron remitidos a la OAP para consilidación.  a partir de estos informes, en conjunto con laOAP se remite memorando de alrtas para metas tales como: Construccion de URI y Primera fase de Carcel II </t>
  </si>
  <si>
    <t xml:space="preserve">No se presentan dificultades </t>
  </si>
  <si>
    <t>Gestión Financiera</t>
  </si>
  <si>
    <t>1. Realizar 3 capacitaciones  para orientar a las áreas de la SDCJ del trámite de radicación de cuentas conforme a los procedimientos establecidos.</t>
  </si>
  <si>
    <t>Se realizó capacitación el dia 26 de febrero de 2024 a los enlaces de la SDSCJ en la que se socializó el Tramite para la radicación de cuentas en la Dirección Financiera, esto con el fin de que esta información se comunique a los contratistas de la entidad en pro del mejoramiento del proceso de pagos y evitar reprocesos.</t>
  </si>
  <si>
    <t>Presentación y listado de asistencia.</t>
  </si>
  <si>
    <t>2. Realizar 2 capacitaciones de orientación en los traslados presupuestales de acuerdo a la normatividad vigente   a las áreas de la SDCJ</t>
  </si>
  <si>
    <t>3. Realizar 2 seguimientos  a los saldos  reportados en los Estados de Situación Financiera (Matriz de Seguimiento) ,con el fin de verificar la razonabilidad de las cifras reportadas en los Estados Financieros de la SDSCJ.</t>
  </si>
  <si>
    <t>Dirección Cárcel Distrital de Varones y Anexo de Mujeres</t>
  </si>
  <si>
    <t>Gestión Integral a las Personas Privadas de la Libertad -PPL-</t>
  </si>
  <si>
    <t>1. Digitalizar las hojas de vida de las Personas privadas de la libertad que son trasladadas. (Trámite Jurídico).</t>
  </si>
  <si>
    <t>(No. de actividades realizadas / No. de actividades programadas)*100</t>
  </si>
  <si>
    <t>Se adelanta la digitalización de las Hojas de vida de las personas privadas de la libertad de la Cárcel Distrital en un Share point en cuenta institucional, se alimenta según el comportamiento del comportamiento presentado, cada uno de los meses cuenta con la información dispuesta de manera oportuna, por parte del Archivo de Trámites Jurídicos.</t>
  </si>
  <si>
    <t>No Aplica</t>
  </si>
  <si>
    <t xml:space="preserve">Hojas de vida digitalizadas cargadas en Sharepoint </t>
  </si>
  <si>
    <t>3. Gestionar con entidades externas el desarrollo de actividades  que fortalezcan el proceso de atención integral, que se efectúa en el establecimiento dejando registro en el formato  de acta formalizado. (Atención integral)</t>
  </si>
  <si>
    <t>Se inician las actividades para la generación y el fortalecimiento de las habilidades de las Personas Privadas de la libertad, principalmente en el tema del emprendimiento, las organizaciones externas involucradas son:
- Fundacion Flixmach
- Without Borders Corp
- Second Talent
- Acción Interna
- Cámara de Comercio de Bogotá
- Grupo de Emprendedores
- Zasca Renacer
- Texti y Modas
Con quienes se realizaron los primeros acercamientos, dentro de las instlaciones de la Cárcel Distrital (en pabellones con relacionamiento directo de las Personas Privadas de la Libertad) para comenzar la ejecución durante el 2do trimestre de 2024 hasta la terminación según la metodologia o procedimiento de cada entidad externa.
Estas entidades estuvieron en la Cárcel Distrital materializando el inicio del acercamiento.
Tambien hay contenidos de economía circular, identificar talentos, entre otros.</t>
  </si>
  <si>
    <t>Oficios radicados formalmente de las organizaciones que ingresaron a la Cárcel distrital para delantar los primeros acercamientos con las personas privadas de la libertad que son potenciales en las actividades.</t>
  </si>
  <si>
    <t>Dirección del Centro Especial de Reclusion (CER)</t>
  </si>
  <si>
    <t>1. Realizar mínimo dos (2) muestras de artesanías y manualidades elaboradas por las Personas Privadas de la Libertad, en los talleres de ocupación del tiempo libre ofertados en el Centro Especial de Reclusión - CER. </t>
  </si>
  <si>
    <t>En el mes de febrero se llevó a cabo la primera muestra de artesanías y manualidades por las personas privadas de la libertad, en los talleres de ocupación del tiempo libre ofertados en el CER, con el fin que las personas que llevan poco tiempo en el centro conozcan lo que hacen sus compañeros y se motiven a realizar trabajos manuales y participar de los talleres.</t>
  </si>
  <si>
    <t>Evidencia Fotográfica</t>
  </si>
  <si>
    <t>2. Gestionar como mínimo dos (2) brigadas de atención integral (salud visual, odontología, atención psicosocial, entre otros) dirigidas a las Personas Privadas de la Libertad del Centro </t>
  </si>
  <si>
    <t>En la fecha 19 de marzo de 2024 se realizó invitación la Fundación Caminos de Libertad, con el ánimo de recibir su apoyo en la realización de una brigada integral de salud para la población privada de la libertad del Centro Especial de Reclusión. Se espera respuesta de la fundación para coordinar brigada en el primer semestre del año.</t>
  </si>
  <si>
    <t>Ninguna</t>
  </si>
  <si>
    <t>Correo de invitación dirigido a la Fundación Caminos de Libertad.</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</si>
  <si>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</si>
  <si>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Durante el primer trimestre el año, se agendaron diferentes espacios de socialización de los Instructivos: Atención de Abogados, Actividades Espirituales, Reglamento Interno del CER, Actividades de Ocupación del Tiempo Libre.</t>
  </si>
  <si>
    <t>Listados de asistencia a espacios de reunión.</t>
  </si>
  <si>
    <t>4. Brindar atención jurídica al 100% de las Personas Privadas de la Libertad que lo soliciten.</t>
  </si>
  <si>
    <t>(Número de atención juridicas realizadas / Número total de solicitudes de atención recibidas)*100</t>
  </si>
  <si>
    <t>Durante los meses de enero, febrero y marzo de 2024, se programó los días martes y jueves, jornadas de atención jurídica a las personas privadas de la libertad recluídas en el Centro Especial de Reclusión.</t>
  </si>
  <si>
    <t>Planilas de atención a las personas privadas de la libertad.</t>
  </si>
  <si>
    <t>5. Realizar charlas de sensibilización al cuerpo de custodia y vigilancia en temas relacionados con la prevención de posibles fugas  de las Personas Privadas de la Libertad recluídas en el Centro Especial de Reclusión CER</t>
  </si>
  <si>
    <t>Durante el primer trimestre el año se realizaron charlas de sensibilización al cuerpo de custodia y vigilancia en temas relacionados con la prevención de posibles fugas  de las Personas Privadas de la Libertad recluídas en el Centro Especial de Reclusión CER.</t>
  </si>
  <si>
    <t>Reporte realizado por el Profesional Especializado Cód. 222 Grado 24 respecto a las acciones realizadas para prevenir fugas.      Listados de asistencias a charlas de sensibilización drigidas al Cuerpo de Custodia y Vigilancia en temas relacionados con la prevención de posibles fugas.</t>
  </si>
  <si>
    <t>Dirección de Bienes para la Seguridad, Convivencia y Acceso a la Justicia</t>
  </si>
  <si>
    <t>1.Realizar mesas de trabajo trimestral para verificar la aplicación de la Metodología de Supervisión en 20 contratos en ejecución asignados a la Dirección de Bienes.</t>
  </si>
  <si>
    <t>7792  Fortalecimiento de los organismos de seguridad y justicia en Bogotá</t>
  </si>
  <si>
    <t>(No. de bienes verificados/ No. de bienes programados a verificar)*100</t>
  </si>
  <si>
    <t>4. Realizar el seguimiento financiero mensual de los contratos en ejecución a cargo de la Dirección de Bienes mediante el formato F-AB-1351</t>
  </si>
  <si>
    <t>Gestión de Seguridad y Convivencia</t>
  </si>
  <si>
    <t>4.Desarrollar programas especiales de protección para que los niños, niñas y jóvenes no sean cooptados e instrumentalizados por estructuras criminales.</t>
  </si>
  <si>
    <t>7695  Generación de entornos de confianza para la prevención y control del delito en Bogotá</t>
  </si>
  <si>
    <t>1. Realizar seguimiento a los planes de acción de las estrategias a cargo de la Dirección de Seguridad</t>
  </si>
  <si>
    <t>(Número de actividades realizadas en el periodo / Número de actividades programadas en el periodo)*100%</t>
  </si>
  <si>
    <t xml:space="preserve">Mediante el trabajo institucional de los equipos territoriales de la SDSCJ en articulación con la Policía Metropolitana de Bogotá – MEBOG y otras entidades, en los meses de enero a marzo de 2024 y de acuerdo a lo reportado en el sistema Progressus se desarrollaron 868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del periodo mensual marzo, en el marco del apoyo y la coordinación de acciones para el control del delito en los entornos mencionados, se realizaron 113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Por su parte desde lo equipo de nivel central, en el acumulado del año 2024 se adelantaron alrededor de 160 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</si>
  <si>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Seguridad que terminan por afectar el cumplimiento de acciones a razon de riesgos de emergencia ambiental por ejemplo</t>
  </si>
  <si>
    <t xml:space="preserve">•	Revisar con los equipos operativos y líderes de estrategia la pertinencia de mantener algunas de las metas que por circunstancias externas a la entidad no podrán ser gestionadas durante el periodo y que presentan alerta de incumplimiento durante el I Trimestre 2024.
•	Participar de reuniones con cada uno de los equipos de tal manera que se pueda direccionar y orientar sobre los lineamientos técnicos para la materialización de acciones en los territorios, armonizar las solicitudes en materia de operatividad provenientes del despacho y la Alcaldía Mayor.
•	Verificar con el equipo de Gestión de la Información de la Subsecretaria de Seguridad y Convivencia la posibilidad de reprogramar aquellas metas que presentan riesgo de incumplimiento para los casos que se requiera.
•	Reforzar con los líderes de estrategia el reporte oportuno en los sistemas de información de las acciones realizadas, a fin de minimizar hallazgos a razón de cargue extemporáneos que afectan el cumplimiento de la meta
</t>
  </si>
  <si>
    <t>* Informe de seguimiento a los planes de acción a las estrategias a cargo de la Dirección de Seguridad</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</si>
  <si>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</si>
  <si>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Política 13 – Participación ciudadana en la gestión pública</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</si>
  <si>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</si>
  <si>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(Número de actividades ejecutadas en el  periodo / Número de actividades programadas en el periodo)*100%</t>
  </si>
  <si>
    <t>Se participó de la Mesa Técnica definida por la Subsecretaria de Seguridad para el proceso de construcción de la Fase I del Diagnostico del Modelo de Intervención Institucional para la Protección de la vida y la integridad de la ciudadanía, para lo cual se definiió en conjunto con la OAIEE el formato plantilla para la construcción del documento técnico, se definió el plan de trabajo y se inicio la de información de insumo para iniciar el proceso de diagnóstico</t>
  </si>
  <si>
    <t>1, Plan de Trabajo 2. Formato diagnóstico
3, Cronograma
4, Soporte Progressus
5, Mesas técnicas (2)</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</si>
  <si>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</si>
  <si>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participó de la Mesa Técnica definida por la Subsecretaria de Seguridad para el proceso de construcción de la Fase I del Diagnostico del Modelo de Mitigación Situacional de Riesgos Contra el Patrimonio, para lo cual se definiió en conjunto con la OAIEE el formato plantilla para la construcción del documento técnico, se definió el plan de trabajo y se inicio la de información de insumo para iniciar el proceso de diagnóstico</t>
  </si>
  <si>
    <t>1, Formato diagnóstico
2, Cronograma
3, Soporte Progressus
4, Mesas técnicas (2)</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</si>
  <si>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</si>
  <si>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</si>
  <si>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</si>
  <si>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Durante el primer trimestre se dió inicio a la organización de equipos de trabajo y elaboración de estudios previos para la contratación.</t>
  </si>
  <si>
    <t xml:space="preserve">Informe dirigido al Subsecretario de Seguridad y Convivencia </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</si>
  <si>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</si>
  <si>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</si>
  <si>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realizó la construcción del formato a utilizar para la elaboración del documento, definición de cronograma de trabajo, cargue del cronograma en la heramienta Progressus y mesas técnicas de trabajo.</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</si>
  <si>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</si>
  <si>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4. Ejecutar las actividades definidas para la elaboración del Protocolo interinstitucional de intervención coordinada para la atención en clave de salud y seguridad de las emergencias que se presentan en Bogotá</t>
  </si>
  <si>
    <t xml:space="preserve">1. Realizar seguimiento a los planes de acción de las estrategias a cargo de la Dirección de Prevención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</si>
  <si>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Prevención que terminan por afectar el cumplimiento de acciones a razon de riesgos de emergencia ambiental por ejemplo</t>
  </si>
  <si>
    <t>Correo electronico dirigido al Subsecretario de Seguridad donde se socializa resultado reunion sobre cumplimiento de metas de la Dirección de Prevención, y acta de reunion.</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</si>
  <si>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</si>
  <si>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N.A</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</si>
  <si>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</si>
  <si>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Oficina de Centro de Comando, Control, Comunicaciones y Cómputo C4</t>
  </si>
  <si>
    <t>Gestión de Emergencias</t>
  </si>
  <si>
    <t>7797  Modernización de la infraestructura de tecnología para la seguridad, la convivencia y la justicia en Bogotá</t>
  </si>
  <si>
    <t>1. Oficializar en el portal MIPG los documentos del C4 alineados a los estandares NENA 911 y de conformidad al sistema de control de calidad de la SDSCJ</t>
  </si>
  <si>
    <t>(Número de documentos oficializados / Número de documentos programados)*100</t>
  </si>
  <si>
    <t xml:space="preserve">Durante el primer trimestre de 2024 se logró la oficilización en el portal MIPG de los siguientes documentos:
1. Se realizó última revisión del documento y se oficializó en el portal MIPG  el documento guía G-GE-03 SISTEMATIZACIÓN Y ATENCIÓN DE INCIDENTES DE ALTO IMPACTO - SOARS. Disponible en: https://portalmipg.scj.gov.co/index.php?la=2&amp;li=0&amp;op=2&amp;sop=2.4.2&amp;id_doc=3653&amp;version=1&amp;back=1 
2. Se realizó última revisión del documento y se oficializó en el portal MIPG el día 8 de febrero de 2024, el documento procedimiento PD-GE-06 GESTIÓN DE INCIDENTES DE ALTO IMPACTO EN LA SOARS. Disponible en: https://portalmipg.scj.gov.co/index.php?la=2&amp;li=0&amp;op=2&amp;sop=2.4.2&amp;id_doc=3664&amp;version=1&amp;back=1 
3. Se realizó última revisión del documento y se oficializó en el portal MIPG el día 26 de febrero de 2024, el documento guía G-GE-04 ATENCIÓN DE REQUERIMIENTOS Y ACTIVIDADES DE APOYO AL SEGUIMIENTO DE LA OPERACIÓN. Disponible en: https://portalmipg.scj.gov.co/index.php?la=2&amp;li=0&amp;op=2&amp;sop=2.4.2&amp;id_doc=3744&amp;version=1&amp;back=1
</t>
  </si>
  <si>
    <t>Documentos oficializados en el MIPG</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</si>
  <si>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</si>
  <si>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Se adelantaron 4 reuniones de seguimiento al contrato SCJ-1904-2023 cuyo objeto es: "Suministro e instalación de equipos, sistemas y componentes para el fortalecimiento de la infraestructura de videovigilancia de Bogotá D.C", así mismo se realizó la gestión de la informes de ejecución 1 y 2 adjuntos como evidencia, el avance el contrato a la fecha es de 13.4%, se adelanto la fase 1- Prueba de Concepto: Prueba voluntaria realizada por parte del contratista para determinar en laboratorio el funcionamiento y los  porcentajes de efectividad del  hardware y el software a suministrar, Para el desarrollo del contrato en la Fase de inicio, la supervisión de la SDSCJ, solicita al contratista Consorcio LPR SCC 2024, realizar pruebas de concepto con dos o tres tecnologías diferentes en cuanto a hardware y software de los dispositivos de reconocimiento de placas LPR.</t>
  </si>
  <si>
    <t>Actas de reunión de seguimiento a la ejecución del contrato e informes de actividaes del contratista}</t>
  </si>
  <si>
    <t>3. Realizar mensualmente el seguimiento a los reportes dell tiempo de respuesta de la línea 123</t>
  </si>
  <si>
    <t>En el primer trimestre del 2024 se realizó respectivemente a los tiempos de respuesta de llamadas en la linea 123, atraves del portal MIPG, se adjunta evidencia y se identifica que la tasa de respuesta se redujo levemente dado que se aumentó el volumen de llamadas contestadas después del umbral equivalente a 2.738 llamadas. Lo anterior indica que los operadores de recepción están tramitando las llamadas en un tiempo mayor con respecto al período anterior.</t>
  </si>
  <si>
    <t>Reporte de indicadores descargado del portal MIPG</t>
  </si>
  <si>
    <t>Despacho</t>
  </si>
  <si>
    <t xml:space="preserve">Gerencia Código </t>
  </si>
  <si>
    <t>7.Implementar estrategias para fortalecer la convivencia ciudadana desde la aplicación del Código Nacional de Seguridad y Convivencia.</t>
  </si>
  <si>
    <t>7767  Fortalecimiento de estrategias para la materialización de las disposiciones del Código Nacional de Seguridad y Convivencia Ciudadana en Bogotá</t>
  </si>
  <si>
    <t xml:space="preserve">1. Desarrollo de actividades pedagógicas de convivencia y programas comunitarios para la gestión de comparendos de convivencia y para prevención de comportamientos contrarios a la convivencia
</t>
  </si>
  <si>
    <t>(Número de actividades pedagógicas de convivencia y programas comunitarios realizadas / Número de actividades pedagógicas de convivencia y programas comunitarios programadas) *100%</t>
  </si>
  <si>
    <t xml:space="preserve">Por la 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ciudadana en Bogotá.
A través de jornadas deprograma comunitario, impulsamos la apropiación, corresponsabilidad y confianza en el uso de espacios y bienes públicos, así como el respeto por el medio ambiente, la preservación del patrimonio cultural y la promoción de una convivencia armoniosa en la ciudad.
Por la línea de Prevención: Para destacar se destaca el impacto a  2.706 personas. Además, resalta el trabajo diferencial con distintas poblaciones tales como: personal de la Unidad Nacional de Dialogo y Mantenimiento del Orden, Mujeres migrantes, bici taxistas, vendedores informales, comerciantes, uniformados de policía, temáticas de propiedad horizontal, espacio público, estudiantes, padres de familia, adulto mayor, conductores de Transmilenio, entre otros. </t>
  </si>
  <si>
    <t>Sí</t>
  </si>
  <si>
    <t xml:space="preserve"> </t>
  </si>
  <si>
    <t>PROCESOS</t>
  </si>
  <si>
    <t xml:space="preserve">OBJETIVO PROCESO </t>
  </si>
  <si>
    <t>PLANES DECRETO 612</t>
  </si>
  <si>
    <t>Objetivos Estrategicos</t>
  </si>
  <si>
    <t>Unidad de medida</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</si>
  <si>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</si>
  <si>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1. Plan Institucional de Archivos de la Entidad ­PINAR</t>
  </si>
  <si>
    <t>Unidad</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</si>
  <si>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</si>
  <si>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2. Plan Anual de Adquisiciones</t>
  </si>
  <si>
    <t>Procentaje</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</si>
  <si>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</si>
  <si>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3. Plan Anual de Vacantes</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</si>
  <si>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</si>
  <si>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</si>
  <si>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4. Plan de Previsión de Recursos Humanos</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</si>
  <si>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</si>
  <si>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5. Plan Estratégico de Talento Humano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</si>
  <si>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</si>
  <si>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6. Plan Institucional de Capacitación</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</si>
  <si>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</si>
  <si>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7. Plan de Incentivos Institucionales</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</si>
  <si>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</si>
  <si>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8. Plan de Trabajo Anual en Seguridad y Salud en el Trabajo</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</si>
  <si>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</si>
  <si>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</si>
  <si>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9. Plan Anticorrupción y de Atención al Ciudadano</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</si>
  <si>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</si>
  <si>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10. Plan Estratégico de Tecnologías de la Información y las Comunicaciones -­ PETI</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</si>
  <si>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</si>
  <si>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11. Plan de Tratamiento de Riesgos de Seguridad y Privacidad de la Información</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</si>
  <si>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</si>
  <si>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12. Plan de Seguridad y Privacidad de la Información</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</si>
  <si>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</si>
  <si>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</si>
  <si>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</si>
  <si>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Gestionar los recursos al servicio de la Entidad, mediante la prestación de los servicios de apoyo administrativo, logístico y control de inventarios, con el fin de garantizar el efectivo funcionamiento de la Entidad.</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</si>
  <si>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</si>
  <si>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</si>
  <si>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</si>
  <si>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</si>
  <si>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</si>
  <si>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</si>
  <si>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Planes del Decreto 612 de 2018</t>
  </si>
  <si>
    <t xml:space="preserve">En el caso que una actividad haga referencia al  Decreto 612 de 2018,  esto responde a que la misma está relacionada con los planes institucionales, los cuales se identificaran mediante las siguientes nomenclatura
</t>
  </si>
  <si>
    <t>Código referencia</t>
  </si>
  <si>
    <t>Nombre del plan</t>
  </si>
  <si>
    <t xml:space="preserve">PI_01 </t>
  </si>
  <si>
    <t>Plan Institucional de Archivos de la Entidad ­PINAR</t>
  </si>
  <si>
    <t>PI_02</t>
  </si>
  <si>
    <t>Plan Anual de Adquisiciones</t>
  </si>
  <si>
    <t>PI_03</t>
  </si>
  <si>
    <t>Plan Anual de Vacantes</t>
  </si>
  <si>
    <t>PI_04</t>
  </si>
  <si>
    <t>Plan de Previsión de Necesidades</t>
  </si>
  <si>
    <t>PI_05</t>
  </si>
  <si>
    <t>Plan Estratégico de Talento Humano</t>
  </si>
  <si>
    <t>PI_06</t>
  </si>
  <si>
    <t>Plan Institucional de Capacitación</t>
  </si>
  <si>
    <t>PI_07</t>
  </si>
  <si>
    <t>Plan de Bienestar e Incentivos Institucionales</t>
  </si>
  <si>
    <t>PI_08</t>
  </si>
  <si>
    <t>Plan de Trabajo Anual en Seguridad y Salud en el Trabajo</t>
  </si>
  <si>
    <t>PI_09</t>
  </si>
  <si>
    <t>Programa de Transparencia y Ética Pública</t>
  </si>
  <si>
    <t>PI_10</t>
  </si>
  <si>
    <t>Plan Estratégico de Tecnologías de la Información y las Comunicaciones -­ PETI</t>
  </si>
  <si>
    <t>PI_11</t>
  </si>
  <si>
    <t>Plan de Tratamiento de Riesgos de Seguridad y Privacidad de la Información</t>
  </si>
  <si>
    <t>PI_12</t>
  </si>
  <si>
    <t>Plan de Seguridad y Privacidad de la Información</t>
  </si>
  <si>
    <t>Columnas del formato</t>
  </si>
  <si>
    <t>Descripción</t>
  </si>
  <si>
    <t xml:space="preserve">FORMULACIÓN </t>
  </si>
  <si>
    <t xml:space="preserve">Plan </t>
  </si>
  <si>
    <t>OFICINA/OFICINA ASESORA/SUBSECRETARÍA</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</si>
  <si>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</si>
  <si>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</si>
  <si>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</si>
  <si>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</si>
  <si>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</si>
  <si>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Seleccionar el o los proyecto(s) de inversión que esta asocida la actividad</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</si>
  <si>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</si>
  <si>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</si>
  <si>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En el caso que la actividad este asociada al Decreto 612 de 2018 realice lo indicado en la G-DE-02 Guia formulación, seguimiento y monitoreo del plan de acción - POA	</t>
  </si>
  <si>
    <t>Corresponde a la unidad con la cual se mide la actividad.</t>
  </si>
  <si>
    <t>Determinar el nivel de importancia de cada actividad, reflejado en el valor porcentual que se asigna a cada una de ellas, la sumatoria de los ponderados debe ser del 100% para cada dependencia.</t>
  </si>
  <si>
    <t>Tipo de Indicador</t>
  </si>
  <si>
    <t>Indicar el tipo de indicador definido, señalando si es de eficacia, eficiencia, producto, efectividad o según aplique.</t>
  </si>
  <si>
    <t>Formula de Indicador</t>
  </si>
  <si>
    <t>Teniendo en cuenta la actividad, la meta programada por periodo y la meta anual, elabore la formula respectiva. Para el caso de las metas numéricas, el indicador se debe definir teniendo en cuanta lo ejecutado vs lo programado (meta anual) para lograr una formula con variables.</t>
  </si>
  <si>
    <t>PROGRAMACIÓN POR TRIMESTRE</t>
  </si>
  <si>
    <t>Corresponde a la distribución de la meta (cantidad) para cada trimestre de la vigencia,  registrar la programación.</t>
  </si>
  <si>
    <t>Valor total de acuerdo con el tipo de meta y la planeación de la actividad.</t>
  </si>
  <si>
    <r>
      <t>Seleccionar el tipo de meta correspondiente para su medición:
a)</t>
    </r>
    <r>
      <rPr>
        <b/>
        <sz val="11"/>
        <color rgb="FF000000"/>
        <rFont val="Arial"/>
        <family val="2"/>
      </rPr>
      <t xml:space="preserve"> Sumatoria:</t>
    </r>
    <r>
      <rPr>
        <sz val="11"/>
        <color rgb="FF000000"/>
        <rFont val="Arial"/>
        <family val="2"/>
      </rPr>
      <t xml:space="preserve"> Meta que mide los avances progresivos de la actividad formulada y que al finalizar la vigencia determinan el cumplimiento de la meta anual. 
b)</t>
    </r>
    <r>
      <rPr>
        <b/>
        <sz val="11"/>
        <color rgb="FF000000"/>
        <rFont val="Arial"/>
        <family val="2"/>
      </rPr>
      <t xml:space="preserve"> Demanda</t>
    </r>
    <r>
      <rPr>
        <sz val="11"/>
        <color rgb="FF000000"/>
        <rFont val="Arial"/>
        <family val="2"/>
      </rPr>
      <t xml:space="preserve">: Meta que se mide de acuerdo con las solicitudes o requerimientos de información y/o documentación que se reciben y requieren atención, trámite y respuesta.
c) </t>
    </r>
    <r>
      <rPr>
        <b/>
        <sz val="11"/>
        <color rgb="FF000000"/>
        <rFont val="Arial"/>
        <family val="2"/>
      </rPr>
      <t>Constante</t>
    </r>
    <r>
      <rPr>
        <sz val="11"/>
        <color rgb="FF000000"/>
        <rFont val="Arial"/>
        <family val="2"/>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</si>
  <si>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</si>
  <si>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</si>
  <si>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</si>
  <si>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</si>
  <si>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</si>
  <si>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</si>
  <si>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</si>
  <si>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</si>
  <si>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</si>
  <si>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</si>
  <si>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</si>
  <si>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</si>
  <si>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</si>
  <si>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</si>
  <si>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</si>
  <si>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</si>
  <si>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</si>
  <si>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</si>
  <si>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</si>
  <si>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TRIMESTRE  4</t>
  </si>
  <si>
    <t>Actividad no programada para el primer trimestre</t>
  </si>
  <si>
    <t>Se evidenció el cargue de la información oportunamente.</t>
  </si>
  <si>
    <t>1. Ejecutar las actividades  definidas el Plan Estratégico de Tecnologías de Información - PETI, de acuerdo con lo programado. (Decreto 612 de 2018 PI_10)</t>
  </si>
  <si>
    <t>Se realizó el primer monitoreo al Programa de Transparencia y ética pública, en el que se verificó el cumplimiento de las actividades programadas para el primer cuatrimestre de la vigencia 2024</t>
  </si>
  <si>
    <t>Se adjunta correo electonico donde se solicito información a los responsible de cumplir con las actividad, y excel donde se evidencia el reporte y seguimiento realizado</t>
  </si>
  <si>
    <t>Se realizó el seguimiento al plan de acción MIPG del cuatro trimestre del vigencia 2024, el cual se realizó mediante el portal MIPG.</t>
  </si>
  <si>
    <t>Se adjunta pantallazos del seguimiento realizado al plan de acción MIPG</t>
  </si>
  <si>
    <t>La actividad no esta programada para el periodo</t>
  </si>
  <si>
    <t>Se realizó seguimiento con corte a 31 de diciembre de 2023 a los proyectos de inversión, remitiendo los respectivos alertamientos</t>
  </si>
  <si>
    <t>Se adjunta memorando con los respectivos alertamiento realizados</t>
  </si>
  <si>
    <t>Durante el primer trimestre de la vigencia no se recibieron solicitudes para realizar acompañamiento a los fondos de desarrollo local.</t>
  </si>
  <si>
    <t>Se realizó seguimiento al Plan Estrategico Institucional con corte a 31 de diciembre del 2023.</t>
  </si>
  <si>
    <t>Se adjunto documento PEI con seguimiento realizado</t>
  </si>
  <si>
    <t>1. Se reiteró solicitud a los organismos y dependencias para la actualización de las hojas de vida de equipamientos
2. Se realizaron gestiones con la Oficina de Análisis de la Información para avanzar en la georeferenciación de equipamientos 
3. Se presentó a la Secretaría Distrital de Planeación -SDP-, el estado de avance de la actualización de equipamientos, estableciendo como plazo de entrega, el inicio del segundo semestre del año en curso.
4. Se remitió el "manual de estándares de calidad" la SDP, esperando retroalimentación en el marco la actualización anual, de conformidad a lo concluido en reunión de trabajo. 
5. Se elaboró material de apoyo con "ABC" de las reglamentaciones y metas programáticas del POT en el marco de la elaboración del PDD 2024-2028</t>
  </si>
  <si>
    <t>1. Oficios y correos electrónicos de solicitudes a organismos
2. Correos electrónicos y archivo Excel con matriz de datos
3. Evidencia de reunión con SDP 
4. remisión de documento ECE
5. Presentaciones PPT y otros documentos de soporte</t>
  </si>
  <si>
    <t xml:space="preserve">Se realiza tramite de 230 solicitudes de creación, actualización y eliminación de los documentos del sistema de gestión  cargadas al sistema Portal MIPG para el primer trimestre de la vigencia. 
Para lo cual se realizaron 2  verificaciones de los documentos publicados para los meses de enero y febrero y  el mes de marzo lo cual se evidencia en el listado maestro de documentos. </t>
  </si>
  <si>
    <t xml:space="preserve">1. Reporte documentos enero febrero 2024. 
2. Reporte documentos marzo 2024. 
</t>
  </si>
  <si>
    <t>Durante el primer trimestre se ejecutaron las siguientes actividades programadas en el plan de acción del PIGA:
* Conmemoración del día mundial del agua mediante divulgación de pieza gráfica y nota comunicativa en intranet. 
* Seguimiento a los consumos de agua y energía del segundo semestre 2023
* Divulgación de mensajes para el uso eficiente y responsable del agua
* Entrega del material reciclable a la Organización de reciclaje El Porvenir
* Reporte de la generación de residuos peligrosos vigencia 2023 en el aplicativo RUA RESPEL del IDEAM. 
*Elaboración y presentación del informe trimestral de aprovechamiento correspondiente al cuarto trimestre de la vigencia 2024 y del informe de ejecución del Plan de acción interno para el aprovechamiento de los residuos (PAI) del segundo semestre 2023.
*Seguimiento al cumplimiento normativo sobre la gestión de los residuos de construcción y demolición en el marco de los contratos de obra (mantenimiento preventivo y correctivo de equipamientos)
*Promoción del día de la movilidad sostenible "primer jueves del mes", conforme lo establecido en el Decreto 037 de 2019 y del día sin carro. 
*Divulgación de piezas gráficas con ocasión del calendario ambiental nacional y mundial, como medida de sensibilización. 
*Seguimiento a la inclusión de criterios ambientales legales y de sostenibilidad en los procesos de contratación
*Seguimiento al cumplimiento normativo ambiental de los talleres de mantenimiento de vehículos
*Elaboración y presentación de los informes periódicos del PIGA, conforme Resolución 242 de 2014.</t>
  </si>
  <si>
    <t>Se anexa documetnos evidencias de las actividades realizadas</t>
  </si>
  <si>
    <t>Se realizaron las actividades programas para realizar en el primer trimestre conforme a lo programado</t>
  </si>
  <si>
    <t>Se adjunta documentos elaborados y actividades programadas</t>
  </si>
  <si>
    <t>Documento solicitud</t>
  </si>
  <si>
    <t>No programada</t>
  </si>
  <si>
    <t>26-03-24 Acta de visita de campo verificación Bienes de Tecnología</t>
  </si>
  <si>
    <t>2. Realizar seguimiento a los contratos de obras e interventoría en ejecución,  por medio de la ficha de seguimiento de obras</t>
  </si>
  <si>
    <t>08-03-24 Acta seguimiento y visita Construcción CTP. Semanas 2 y 3 Informes Interventoría Construcción CTP hasta 200324 20-03-24 Acta de Comité de seguimiento No. 19 SCJ Mantenimiento Equipamientos de Seguridad</t>
  </si>
  <si>
    <t xml:space="preserve"> Acta seguimiento y visita Construcción CTP</t>
  </si>
  <si>
    <t xml:space="preserve"> Acta 280324</t>
  </si>
  <si>
    <t xml:space="preserve">Durente el primer trimestre del 2024 se elaboraron los estudios Previos para el fortalecimento de las capacidades operativas de los organismos de seguridad, Convivencia  y justicia del distrito, de acuerdo con los requerimientos debidamente allegados </t>
  </si>
  <si>
    <t>Documento de relación de estudios previos elaborados</t>
  </si>
  <si>
    <t>Se actualizó el procedimiento 	PD-GCT-04 etapa precontractual para el arrendamiento de bienes</t>
  </si>
  <si>
    <t>Procedimiento actualizado</t>
  </si>
  <si>
    <t>Durente el primer trimestre se realizaron dos mesas de trabajo con los clientes internos y externos para validar las especificaciones tecnicas</t>
  </si>
  <si>
    <t>Durente el primer trimestre de 2024 se realiaron 3 mesas de trabajo de seguimiento y control que garanticen la elaboración de los estudios Previos</t>
  </si>
  <si>
    <t>Actas de reunión</t>
  </si>
  <si>
    <t>Memorando</t>
  </si>
  <si>
    <t xml:space="preserve">Durante el primer trimestre de 2024 se realizaron tres seguimiento financiero mensual de los contratos en ejecución a cargo de la Dirección de Bienes </t>
  </si>
  <si>
    <t>Formato de seguimiento</t>
  </si>
  <si>
    <t>Actividad no programada para el periodo</t>
  </si>
  <si>
    <t>Se evidenció que el 8 de marzo de 2024 se realizó esas de trabajo técnicas con organismos de seguridad en el que se realizó  seguimiento a la planeación, ejecución y necesidades de adquisición de bienes y servicios</t>
  </si>
  <si>
    <t>Se evidenció que se elaboró informe de seguimiento trimestral al cumplimiento de la meta de los proyectos de inversión que gerencia la Subsecretaría de Inversiones</t>
  </si>
  <si>
    <t>Se evidenció que el 11 de marzo se realizó reunión para realizar control y seguimiento a la ejecución de las metas de los proyectos de inversión que gerencia la Subsecretaría de Inversiones con su respectiva acta.</t>
  </si>
  <si>
    <t>Mediante reporte del primer trimestre del 2024 , se evidenciaron los listados de los  documentos de  estudios Previos elaborados que corresponden a contratación asociada a  el fortalecimento de las capacidades operativas de los organismos de seguridad, Convivencia  y justicia del distrito</t>
  </si>
  <si>
    <t>Se evidenció mediante actas de reunión que se realizaron seguimiento y control que garanticen la elaboración de los estudios Previos</t>
  </si>
  <si>
    <t>Se evidenció mediante actas de reunión que se realizaron dos mesas de trabajo con los clientes internos y externos para validar las especificaciones tecnicas</t>
  </si>
  <si>
    <t>Mediante documentos se observó que se realizaron 3 seguimientos al plan anual de adquisiciones</t>
  </si>
  <si>
    <t>Durente el primer trimestre de 2024 se realizaron 3 seguimiento al plan anual de adquisiciones</t>
  </si>
  <si>
    <t>Se observó que se actualizó el procedimiento rocedimiento PD-GCT-04 Etapa precontractual para el arrendamiento de bienes</t>
  </si>
  <si>
    <t>Mediante formato de comprobante de ingreso de elementos, se evidenció que durante el primer trimestre se realizó ingreso al almacen de los bienes requeridos</t>
  </si>
  <si>
    <t xml:space="preserve">Se evidenció mediante documento de controll en el que se reporta la atencicón realizada a las necesidades de mantenimiento y mejoramiento de la sede administrativa. </t>
  </si>
  <si>
    <t>Se evidenció que ser realizó la transferencia de documentos conforme al cronograma establecido para el primer trimestre</t>
  </si>
  <si>
    <t>Se evidenció que se realizaron las actividades para la implementación de los Programas del Sistema Integrado de Conservación, conforme al cronograma establecido</t>
  </si>
  <si>
    <t>Se evidenció   que se realizó actividad actualización e implementación de los instrumentos archivísticos, conforme a la agenda</t>
  </si>
  <si>
    <t xml:space="preserve">Se evidenció mediante presentación y reporte de asistencia que se realizó capacitación el 26 de febrero de 2024 a los enlaces de la SDSCJ en la que se socializó el "Trámite para la radicación de cuentas" </t>
  </si>
  <si>
    <t>3. Verificar mediante visitas aleatorias el uso y estado de 2.000 bienes que hacen parte de los contratos de comodatos vigentes</t>
  </si>
  <si>
    <t>28/03/24 Mesa de trabajo verificación aplicación de metodología en la supervisión de contratos responsabilidad de Bienes Evidencias</t>
  </si>
  <si>
    <t>Se evidenció mediante acta de reunión que se realizó mesa de trabajo verificación aplicación de metodología en la supervisión de contratos</t>
  </si>
  <si>
    <t>Se evidenció mediante acta de reunión que se realizó seguimiento a los contratos de obras e interventoría en ejecución</t>
  </si>
  <si>
    <t>El 26 de marzo se realizó visita de bienes de tecnologia para verificar aleatoriamente el uso y estado de bienes</t>
  </si>
  <si>
    <t>Se evidenció mediante acta de reunión que el 26 de marzo se realizó visita de bienes de tecnologia  en el que se verificó el estado de los bienes</t>
  </si>
  <si>
    <t>Se evidenció mediante acta de reunión y formato  F-AB-1351 que se realizó seguimeinto a la ejecución presupuestal del primer trimestre.</t>
  </si>
  <si>
    <t>Se evidenció que se dio cumplimiento a las actividades programas en el Plan Anual de Auditoría 2024</t>
  </si>
  <si>
    <t>Se evidenció mediante matriz que se realizó seguimiento a los requerimiento de entes de control</t>
  </si>
  <si>
    <t>Se evidenció que se dio cumplimiento a las actividades programa para el primer trimestre, según programación de actividades para la implementación de la política</t>
  </si>
  <si>
    <t>Se evidenció que se dio cumplimiento a las actividades programa para el primer trimestre, según programación de actividades definidas para la generación de Investigaciones</t>
  </si>
  <si>
    <t>Se evidenció mediante documento de seguimeinto que se reporto el avance y cumplimiento de las actividades programadas en los diferentes planes que lidera la Dirección de Gestión Humana</t>
  </si>
  <si>
    <t>Se evidenció reporte del cumplimiento de las actividades a cargo de la Dirección de Gestión Humana definidas den el programa de transparencia y éticapública</t>
  </si>
  <si>
    <t>Se evidenció mediante base de datos que se dio respuesta  7 demandas</t>
  </si>
  <si>
    <t>Se evidenció que se realizó transferencia documental, según base de inventario</t>
  </si>
  <si>
    <t>Se evidenció que se emitieron 18 resoluciones por parte de la Dirección Juridica</t>
  </si>
  <si>
    <t>Se evidenció que se gestionaron los  procesos disciplinarios que se encuentran en etapa de juzgamiento</t>
  </si>
  <si>
    <t>Se evidenció que se elaboraron minutas de contratación que se encuentran a cargo de la Dirección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</si>
</sst>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sz val="11"/>
      <name val="Arial"/>
      <family val="2"/>
    </font>
    <font>
      <sz val="11"/>
      <color indexed="8"/>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11"/>
      <color theme="1"/>
      <name val="Arial"/>
      <family val="2"/>
    </font>
    <font>
      <sz val="11"/>
      <name val="Arial"/>
      <family val="2"/>
    </font>
    <font>
      <b/>
      <sz val="11"/>
      <color rgb="FF000000"/>
      <name val="Arial"/>
      <family val="2"/>
    </font>
    <font>
      <sz val="11"/>
      <color theme="0"/>
      <name val="Arial"/>
      <family val="2"/>
    </font>
    <font>
      <sz val="24"/>
      <color theme="1"/>
      <name val="Arial"/>
      <family val="2"/>
    </font>
    <font>
      <b/>
      <sz val="10"/>
      <color theme="0"/>
      <name val="Calibri Light"/>
      <family val="2"/>
      <scheme val="major"/>
    </font>
    <font>
      <b/>
      <sz val="12"/>
      <color theme="1"/>
      <name val="Arial"/>
      <family val="2"/>
    </font>
    <font>
      <sz val="12"/>
      <color rgb="FF000000"/>
      <name val="Franklin Gothic Book"/>
      <family val="2"/>
    </font>
    <font>
      <b/>
      <sz val="18"/>
      <color theme="0"/>
      <name val="Arial"/>
      <family val="2"/>
    </font>
    <font>
      <sz val="11"/>
      <color rgb="FF333333"/>
      <name val="Arial"/>
      <family val="2"/>
    </font>
    <font>
      <sz val="12"/>
      <name val="Arial"/>
      <family val="2"/>
    </font>
    <font>
      <sz val="11"/>
      <name val="Arial"/>
      <family val="2"/>
    </font>
    <font>
      <sz val="11"/>
      <color theme="1"/>
      <name val="Arial"/>
      <family val="2"/>
    </font>
    <font>
      <u/>
      <sz val="11"/>
      <color theme="10"/>
      <name val="Calibri"/>
      <family val="2"/>
      <scheme val="minor"/>
    </font>
    <font>
      <sz val="10"/>
      <name val="Franklin Gothic Book"/>
      <family val="2"/>
    </font>
    <font>
      <sz val="11"/>
      <color rgb="FF000000"/>
      <name val="Arial"/>
      <family val="2"/>
    </font>
    <font>
      <sz val="11"/>
      <color indexed="8"/>
      <name val="Arial"/>
      <family val="2"/>
    </font>
  </fonts>
  <fills count="31">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379B"/>
        <bgColor indexed="64"/>
      </patternFill>
    </fill>
    <fill>
      <patternFill patternType="solid">
        <fgColor theme="6" tint="0.79998168889431442"/>
        <bgColor rgb="FF000000"/>
      </patternFill>
    </fill>
    <fill>
      <patternFill patternType="solid">
        <fgColor theme="2" tint="-0.499984740745262"/>
        <bgColor indexed="64"/>
      </patternFill>
    </fill>
    <fill>
      <patternFill patternType="solid">
        <fgColor rgb="FF99082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FF"/>
        <bgColor rgb="FFCCFFFF"/>
      </patternFill>
    </fill>
  </fills>
  <borders count="7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medium">
        <color rgb="FF000000"/>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indexed="64"/>
      </left>
      <right/>
      <top style="thin">
        <color indexed="64"/>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medium">
        <color indexed="64"/>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medium">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style="thin">
        <color theme="1"/>
      </left>
      <right style="medium">
        <color theme="1"/>
      </right>
      <top style="thin">
        <color theme="1"/>
      </top>
      <bottom/>
      <diagonal/>
    </border>
    <border>
      <left/>
      <right style="thin">
        <color indexed="64"/>
      </right>
      <top/>
      <bottom style="thin">
        <color indexed="64"/>
      </bottom>
      <diagonal/>
    </border>
  </borders>
  <cellStyleXfs count="8">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1" fillId="0" borderId="0" applyNumberFormat="0" applyFill="0" applyBorder="0" applyAlignment="0" applyProtection="0"/>
  </cellStyleXfs>
  <cellXfs count="401">
    <xf numFmtId="0" fontId="0" fillId="0" borderId="0" xfId="0"/>
    <xf numFmtId="0" fontId="2" fillId="3" borderId="0" xfId="0" applyFont="1" applyFill="1" applyAlignment="1">
      <alignment horizontal="center"/>
    </xf>
    <xf numFmtId="0" fontId="0" fillId="0" borderId="9" xfId="0" applyBorder="1" applyAlignment="1">
      <alignment vertical="center"/>
    </xf>
    <xf numFmtId="0" fontId="0" fillId="0" borderId="9" xfId="0" applyBorder="1"/>
    <xf numFmtId="0" fontId="6" fillId="0" borderId="9" xfId="0" applyFont="1" applyBorder="1" applyAlignment="1">
      <alignment vertical="center"/>
    </xf>
    <xf numFmtId="0" fontId="0" fillId="0" borderId="9" xfId="0" applyBorder="1" applyAlignment="1">
      <alignment horizontal="left" vertical="center"/>
    </xf>
    <xf numFmtId="0" fontId="0" fillId="0" borderId="11" xfId="0" applyBorder="1"/>
    <xf numFmtId="0" fontId="3" fillId="0" borderId="9" xfId="0" applyFont="1" applyBorder="1" applyAlignment="1">
      <alignment vertical="center"/>
    </xf>
    <xf numFmtId="0" fontId="3" fillId="0" borderId="9" xfId="0" applyFont="1" applyBorder="1"/>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vertical="center" wrapText="1"/>
    </xf>
    <xf numFmtId="0" fontId="0" fillId="0" borderId="0" xfId="0" applyProtection="1">
      <protection locked="0"/>
    </xf>
    <xf numFmtId="0" fontId="0" fillId="0" borderId="9" xfId="0" applyBorder="1" applyAlignment="1">
      <alignment horizontal="justify" wrapText="1"/>
    </xf>
    <xf numFmtId="0" fontId="10" fillId="0" borderId="0" xfId="0" applyFont="1" applyAlignment="1">
      <alignment horizontal="left" vertical="center" wrapText="1"/>
    </xf>
    <xf numFmtId="0" fontId="11" fillId="0" borderId="18" xfId="0" applyFont="1" applyBorder="1" applyAlignment="1">
      <alignment horizontal="justify"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9"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5" borderId="21" xfId="0" applyFont="1" applyFill="1" applyBorder="1" applyAlignment="1">
      <alignment horizontal="center" vertical="center" wrapText="1"/>
    </xf>
    <xf numFmtId="0" fontId="11" fillId="0" borderId="0" xfId="0" applyFont="1" applyAlignment="1">
      <alignment vertical="center" wrapText="1"/>
    </xf>
    <xf numFmtId="0" fontId="0" fillId="4" borderId="0" xfId="0" applyFill="1" applyProtection="1">
      <protection locked="0"/>
    </xf>
    <xf numFmtId="0" fontId="7" fillId="0" borderId="9" xfId="0" applyFont="1" applyBorder="1" applyProtection="1">
      <protection locked="0"/>
    </xf>
    <xf numFmtId="0" fontId="7" fillId="4" borderId="9" xfId="0" applyFont="1" applyFill="1" applyBorder="1" applyProtection="1">
      <protection locked="0"/>
    </xf>
    <xf numFmtId="0" fontId="7" fillId="0" borderId="30" xfId="0" applyFont="1" applyBorder="1" applyAlignment="1">
      <alignment horizontal="center" vertical="center"/>
    </xf>
    <xf numFmtId="0" fontId="7" fillId="0" borderId="22" xfId="0" applyFont="1" applyBorder="1"/>
    <xf numFmtId="0" fontId="7" fillId="4" borderId="22" xfId="0" applyFont="1" applyFill="1" applyBorder="1"/>
    <xf numFmtId="0" fontId="7" fillId="0" borderId="15" xfId="0" applyFont="1" applyBorder="1" applyProtection="1">
      <protection locked="0"/>
    </xf>
    <xf numFmtId="0" fontId="7" fillId="4" borderId="15" xfId="0" applyFont="1" applyFill="1" applyBorder="1" applyProtection="1">
      <protection locked="0"/>
    </xf>
    <xf numFmtId="0" fontId="12" fillId="10" borderId="9" xfId="0" applyFont="1" applyFill="1" applyBorder="1" applyAlignment="1">
      <alignment horizontal="center" vertical="center"/>
    </xf>
    <xf numFmtId="0" fontId="16" fillId="10" borderId="9" xfId="0" applyFont="1" applyFill="1" applyBorder="1" applyAlignment="1">
      <alignment horizontal="center" vertical="center"/>
    </xf>
    <xf numFmtId="0" fontId="3" fillId="11" borderId="9" xfId="0" applyFont="1" applyFill="1" applyBorder="1" applyAlignment="1">
      <alignment horizontal="center" vertical="center"/>
    </xf>
    <xf numFmtId="0" fontId="27" fillId="12" borderId="9" xfId="0" applyFont="1" applyFill="1" applyBorder="1" applyAlignment="1">
      <alignment horizontal="center" vertical="center" wrapText="1"/>
    </xf>
    <xf numFmtId="0" fontId="7" fillId="0" borderId="0" xfId="0" applyFont="1"/>
    <xf numFmtId="0" fontId="7" fillId="0" borderId="2" xfId="0" applyFont="1" applyBorder="1"/>
    <xf numFmtId="0" fontId="7" fillId="0" borderId="3" xfId="0" applyFont="1" applyBorder="1"/>
    <xf numFmtId="0" fontId="7" fillId="0" borderId="8" xfId="0" applyFont="1" applyBorder="1"/>
    <xf numFmtId="0" fontId="7" fillId="0" borderId="7" xfId="0" applyFont="1" applyBorder="1"/>
    <xf numFmtId="0" fontId="7" fillId="0" borderId="14" xfId="0" applyFont="1" applyBorder="1"/>
    <xf numFmtId="0" fontId="15" fillId="13" borderId="14" xfId="0" applyFont="1" applyFill="1" applyBorder="1" applyAlignment="1" applyProtection="1">
      <alignment horizontal="center" vertical="center" wrapText="1"/>
      <protection locked="0"/>
    </xf>
    <xf numFmtId="1" fontId="16" fillId="13" borderId="14" xfId="0" applyNumberFormat="1" applyFont="1" applyFill="1" applyBorder="1" applyAlignment="1" applyProtection="1">
      <alignment horizontal="center" vertical="center" wrapText="1"/>
      <protection locked="0"/>
    </xf>
    <xf numFmtId="0" fontId="16" fillId="17" borderId="23" xfId="0" applyFont="1" applyFill="1" applyBorder="1" applyAlignment="1" applyProtection="1">
      <alignment horizontal="center" vertical="center" wrapText="1"/>
      <protection locked="0"/>
    </xf>
    <xf numFmtId="0" fontId="16" fillId="17" borderId="22" xfId="0" applyFont="1" applyFill="1" applyBorder="1" applyAlignment="1" applyProtection="1">
      <alignment horizontal="center" vertical="center" wrapText="1"/>
      <protection locked="0"/>
    </xf>
    <xf numFmtId="0" fontId="16" fillId="18" borderId="22" xfId="0" applyFont="1" applyFill="1" applyBorder="1" applyAlignment="1" applyProtection="1">
      <alignment horizontal="center" vertical="center" wrapText="1"/>
      <protection locked="0"/>
    </xf>
    <xf numFmtId="1" fontId="16" fillId="17" borderId="22" xfId="0" applyNumberFormat="1" applyFont="1" applyFill="1" applyBorder="1" applyAlignment="1" applyProtection="1">
      <alignment horizontal="center" vertical="center" wrapText="1"/>
      <protection locked="0"/>
    </xf>
    <xf numFmtId="0" fontId="16" fillId="17" borderId="28" xfId="0" applyFont="1" applyFill="1" applyBorder="1" applyAlignment="1" applyProtection="1">
      <alignment horizontal="center" vertical="center" wrapText="1"/>
      <protection locked="0"/>
    </xf>
    <xf numFmtId="1" fontId="16" fillId="20" borderId="24" xfId="0" applyNumberFormat="1" applyFont="1" applyFill="1" applyBorder="1" applyAlignment="1" applyProtection="1">
      <alignment horizontal="center" vertical="center" wrapText="1"/>
      <protection locked="0"/>
    </xf>
    <xf numFmtId="1" fontId="16" fillId="20" borderId="25" xfId="0" applyNumberFormat="1" applyFont="1" applyFill="1" applyBorder="1" applyAlignment="1" applyProtection="1">
      <alignment horizontal="center" vertical="center" wrapText="1"/>
      <protection locked="0"/>
    </xf>
    <xf numFmtId="0" fontId="16" fillId="22" borderId="25"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28" fillId="0" borderId="0" xfId="0" applyFont="1" applyProtection="1">
      <protection locked="0"/>
    </xf>
    <xf numFmtId="0" fontId="28" fillId="0" borderId="0" xfId="0" applyFont="1" applyAlignment="1" applyProtection="1">
      <alignment wrapText="1"/>
      <protection locked="0"/>
    </xf>
    <xf numFmtId="0" fontId="28" fillId="0" borderId="0" xfId="0" applyFont="1" applyAlignment="1" applyProtection="1">
      <alignment horizontal="left" wrapText="1"/>
      <protection locked="0"/>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protection locked="0"/>
    </xf>
    <xf numFmtId="0" fontId="28" fillId="0" borderId="0" xfId="0" applyFont="1" applyAlignment="1" applyProtection="1">
      <alignment horizontal="right"/>
      <protection locked="0"/>
    </xf>
    <xf numFmtId="0" fontId="28" fillId="0" borderId="0" xfId="0" applyFont="1" applyAlignment="1" applyProtection="1">
      <alignment horizontal="center"/>
      <protection locked="0"/>
    </xf>
    <xf numFmtId="0" fontId="28" fillId="0" borderId="0" xfId="0" applyFont="1" applyAlignment="1" applyProtection="1">
      <alignment vertical="center"/>
      <protection locked="0"/>
    </xf>
    <xf numFmtId="0" fontId="29" fillId="0" borderId="0" xfId="0" applyFont="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8" fillId="4" borderId="0" xfId="0" applyFont="1" applyFill="1" applyProtection="1">
      <protection locked="0"/>
    </xf>
    <xf numFmtId="0" fontId="33" fillId="23" borderId="9" xfId="0" applyFont="1" applyFill="1" applyBorder="1" applyAlignment="1">
      <alignment horizontal="center" vertical="center" wrapText="1"/>
    </xf>
    <xf numFmtId="0" fontId="3" fillId="0" borderId="9" xfId="0" applyFont="1" applyBorder="1" applyAlignment="1">
      <alignment vertical="center" wrapText="1"/>
    </xf>
    <xf numFmtId="0" fontId="5" fillId="0" borderId="9" xfId="0" applyFont="1" applyBorder="1" applyAlignment="1">
      <alignment vertical="center" wrapText="1"/>
    </xf>
    <xf numFmtId="0" fontId="5" fillId="0" borderId="20"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7" fillId="0" borderId="0" xfId="0" applyFont="1" applyAlignment="1" applyProtection="1">
      <alignment horizontal="left" wrapText="1"/>
      <protection locked="0"/>
    </xf>
    <xf numFmtId="0" fontId="7" fillId="0" borderId="9" xfId="0" applyFont="1" applyBorder="1" applyAlignment="1" applyProtection="1">
      <alignment horizontal="left" wrapText="1"/>
      <protection locked="0"/>
    </xf>
    <xf numFmtId="0" fontId="0" fillId="0" borderId="9" xfId="0" applyBorder="1" applyProtection="1">
      <protection locked="0"/>
    </xf>
    <xf numFmtId="0" fontId="31" fillId="7" borderId="9" xfId="0" applyFont="1" applyFill="1" applyBorder="1" applyAlignment="1" applyProtection="1">
      <alignment horizontal="center" vertical="center" wrapText="1"/>
      <protection locked="0"/>
    </xf>
    <xf numFmtId="9" fontId="7" fillId="7" borderId="9" xfId="0" applyNumberFormat="1" applyFont="1" applyFill="1" applyBorder="1" applyAlignment="1">
      <alignment horizontal="center" vertical="center" wrapText="1"/>
    </xf>
    <xf numFmtId="0" fontId="7" fillId="7" borderId="9" xfId="0" applyFont="1" applyFill="1" applyBorder="1" applyAlignment="1" applyProtection="1">
      <alignment horizontal="center" vertical="center"/>
      <protection locked="0"/>
    </xf>
    <xf numFmtId="0" fontId="34" fillId="0" borderId="0" xfId="0" applyFont="1" applyAlignment="1">
      <alignment vertical="top" wrapText="1"/>
    </xf>
    <xf numFmtId="0" fontId="16" fillId="0" borderId="0" xfId="0" applyFont="1" applyAlignment="1">
      <alignment vertical="center" wrapText="1"/>
    </xf>
    <xf numFmtId="0" fontId="35" fillId="0" borderId="12" xfId="0" applyFont="1" applyBorder="1" applyAlignment="1">
      <alignment vertical="top" wrapText="1"/>
    </xf>
    <xf numFmtId="0" fontId="35" fillId="0" borderId="0" xfId="0" applyFont="1" applyAlignment="1">
      <alignment vertical="top" wrapText="1"/>
    </xf>
    <xf numFmtId="0" fontId="36" fillId="10" borderId="64" xfId="0" applyFont="1" applyFill="1" applyBorder="1" applyAlignment="1">
      <alignment horizontal="center" vertical="center" wrapText="1"/>
    </xf>
    <xf numFmtId="0" fontId="7" fillId="0" borderId="0" xfId="0" applyFont="1" applyAlignment="1">
      <alignment wrapText="1"/>
    </xf>
    <xf numFmtId="0" fontId="7" fillId="0" borderId="24" xfId="0" applyFont="1" applyBorder="1" applyAlignment="1">
      <alignment wrapText="1"/>
    </xf>
    <xf numFmtId="0" fontId="7" fillId="0" borderId="25" xfId="0" applyFont="1" applyBorder="1" applyAlignment="1">
      <alignment wrapText="1"/>
    </xf>
    <xf numFmtId="0" fontId="7" fillId="0" borderId="25" xfId="0" applyFont="1" applyBorder="1" applyAlignment="1">
      <alignment horizontal="left" vertical="center" wrapText="1"/>
    </xf>
    <xf numFmtId="0" fontId="18" fillId="0" borderId="27" xfId="0" applyFont="1" applyBorder="1" applyAlignment="1">
      <alignment wrapText="1"/>
    </xf>
    <xf numFmtId="0" fontId="7" fillId="6" borderId="41" xfId="0" applyFont="1" applyFill="1" applyBorder="1" applyAlignment="1">
      <alignment wrapText="1"/>
    </xf>
    <xf numFmtId="0" fontId="7" fillId="0" borderId="41" xfId="0" applyFont="1" applyBorder="1" applyAlignment="1">
      <alignment wrapText="1"/>
    </xf>
    <xf numFmtId="0" fontId="7" fillId="0" borderId="14" xfId="0" applyFont="1" applyBorder="1" applyAlignment="1">
      <alignment vertical="center" wrapText="1"/>
    </xf>
    <xf numFmtId="0" fontId="7" fillId="0" borderId="60" xfId="0" applyFont="1" applyBorder="1" applyAlignment="1">
      <alignment vertical="center" wrapText="1"/>
    </xf>
    <xf numFmtId="0" fontId="13" fillId="6" borderId="27" xfId="0" applyFont="1" applyFill="1" applyBorder="1" applyAlignment="1" applyProtection="1">
      <alignment horizontal="center" vertical="center" wrapText="1"/>
      <protection locked="0"/>
    </xf>
    <xf numFmtId="0" fontId="0" fillId="4" borderId="9" xfId="0" applyFill="1" applyBorder="1" applyProtection="1">
      <protection locked="0"/>
    </xf>
    <xf numFmtId="0" fontId="16" fillId="25" borderId="9" xfId="0" applyFont="1" applyFill="1" applyBorder="1" applyAlignment="1">
      <alignment horizontal="center" vertical="center"/>
    </xf>
    <xf numFmtId="0" fontId="7" fillId="0" borderId="9" xfId="0" applyFont="1" applyBorder="1"/>
    <xf numFmtId="0" fontId="37" fillId="0" borderId="9" xfId="0" applyFont="1" applyBorder="1"/>
    <xf numFmtId="0" fontId="37" fillId="4" borderId="9" xfId="0" applyFont="1" applyFill="1" applyBorder="1"/>
    <xf numFmtId="0" fontId="22" fillId="0" borderId="14" xfId="0" applyFont="1" applyBorder="1"/>
    <xf numFmtId="0" fontId="22" fillId="0" borderId="0" xfId="0" applyFont="1"/>
    <xf numFmtId="0" fontId="22" fillId="0" borderId="7" xfId="0" applyFont="1" applyBorder="1"/>
    <xf numFmtId="0" fontId="12" fillId="26" borderId="0" xfId="0" applyFont="1" applyFill="1"/>
    <xf numFmtId="0" fontId="7" fillId="0" borderId="22" xfId="0" applyFont="1" applyBorder="1" applyAlignment="1">
      <alignment wrapText="1"/>
    </xf>
    <xf numFmtId="0" fontId="7" fillId="0" borderId="0" xfId="0" applyFont="1" applyProtection="1">
      <protection locked="0"/>
    </xf>
    <xf numFmtId="0" fontId="16" fillId="15" borderId="47" xfId="0" applyFont="1" applyFill="1" applyBorder="1" applyAlignment="1" applyProtection="1">
      <alignment horizontal="center" vertical="center" wrapText="1"/>
      <protection locked="0"/>
    </xf>
    <xf numFmtId="0" fontId="16" fillId="14" borderId="36" xfId="0" applyFont="1" applyFill="1" applyBorder="1" applyAlignment="1" applyProtection="1">
      <alignment horizontal="center" vertical="center" wrapText="1"/>
      <protection locked="0"/>
    </xf>
    <xf numFmtId="0" fontId="16" fillId="14" borderId="28" xfId="0" applyFont="1" applyFill="1" applyBorder="1" applyAlignment="1" applyProtection="1">
      <alignment horizontal="center" vertical="center" wrapText="1"/>
      <protection locked="0"/>
    </xf>
    <xf numFmtId="0" fontId="16" fillId="14" borderId="49" xfId="0" applyFont="1" applyFill="1" applyBorder="1" applyAlignment="1" applyProtection="1">
      <alignment horizontal="center" vertical="center" wrapText="1"/>
      <protection locked="0"/>
    </xf>
    <xf numFmtId="0" fontId="13" fillId="6" borderId="36"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wrapText="1"/>
      <protection locked="0"/>
    </xf>
    <xf numFmtId="0" fontId="13" fillId="6" borderId="71"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9" fontId="20" fillId="7" borderId="9" xfId="0" applyNumberFormat="1" applyFont="1" applyFill="1" applyBorder="1" applyAlignment="1">
      <alignment horizontal="center" vertical="center" wrapText="1"/>
    </xf>
    <xf numFmtId="9" fontId="19" fillId="7" borderId="9" xfId="0" applyNumberFormat="1" applyFont="1" applyFill="1" applyBorder="1" applyAlignment="1">
      <alignment horizontal="center" vertical="center" wrapText="1"/>
    </xf>
    <xf numFmtId="9" fontId="19" fillId="7" borderId="9" xfId="0" applyNumberFormat="1" applyFont="1" applyFill="1" applyBorder="1" applyAlignment="1" applyProtection="1">
      <alignment horizontal="center" vertical="center" wrapText="1"/>
      <protection locked="0"/>
    </xf>
    <xf numFmtId="0" fontId="20" fillId="7" borderId="9" xfId="0" applyFont="1" applyFill="1" applyBorder="1" applyAlignment="1" applyProtection="1">
      <alignment horizontal="center" vertical="center" wrapText="1"/>
      <protection locked="0"/>
    </xf>
    <xf numFmtId="1" fontId="20" fillId="7" borderId="9" xfId="0" applyNumberFormat="1" applyFont="1" applyFill="1" applyBorder="1" applyAlignment="1">
      <alignment horizontal="center" vertical="center" wrapText="1"/>
    </xf>
    <xf numFmtId="164" fontId="7" fillId="7" borderId="9" xfId="1" applyNumberFormat="1" applyFont="1" applyFill="1" applyBorder="1" applyAlignment="1" applyProtection="1">
      <alignment horizontal="center" vertical="center" wrapText="1"/>
    </xf>
    <xf numFmtId="0" fontId="7" fillId="0" borderId="9" xfId="0" applyFont="1" applyBorder="1" applyAlignment="1" applyProtection="1">
      <alignment horizontal="center" vertical="center" wrapText="1"/>
      <protection locked="0"/>
    </xf>
    <xf numFmtId="0" fontId="19" fillId="7" borderId="9" xfId="0" applyFont="1" applyFill="1" applyBorder="1" applyAlignment="1">
      <alignment horizontal="center" vertical="center" wrapText="1"/>
    </xf>
    <xf numFmtId="0" fontId="19" fillId="7" borderId="9" xfId="0" applyFont="1" applyFill="1" applyBorder="1" applyAlignment="1" applyProtection="1">
      <alignment horizontal="center" vertical="center" wrapText="1"/>
      <protection locked="0"/>
    </xf>
    <xf numFmtId="9" fontId="18" fillId="7" borderId="9" xfId="0" applyNumberFormat="1" applyFont="1" applyFill="1" applyBorder="1" applyAlignment="1">
      <alignment horizontal="center" vertical="center" wrapText="1"/>
    </xf>
    <xf numFmtId="9" fontId="18" fillId="7" borderId="9" xfId="0" applyNumberFormat="1" applyFont="1" applyFill="1" applyBorder="1" applyAlignment="1" applyProtection="1">
      <alignment horizontal="center" vertical="center" wrapText="1"/>
      <protection locked="0"/>
    </xf>
    <xf numFmtId="0" fontId="18" fillId="7" borderId="9" xfId="0" applyFont="1" applyFill="1" applyBorder="1" applyAlignment="1" applyProtection="1">
      <alignment horizontal="center" vertical="center" wrapText="1"/>
      <protection locked="0"/>
    </xf>
    <xf numFmtId="0" fontId="7" fillId="7" borderId="9" xfId="0" applyFont="1" applyFill="1" applyBorder="1" applyAlignment="1">
      <alignment horizontal="center" vertical="center"/>
    </xf>
    <xf numFmtId="0" fontId="18" fillId="24" borderId="9" xfId="0" applyFont="1" applyFill="1" applyBorder="1" applyAlignment="1" applyProtection="1">
      <alignment horizontal="center" vertical="center"/>
      <protection locked="0"/>
    </xf>
    <xf numFmtId="9" fontId="7" fillId="7" borderId="9" xfId="1" applyFont="1" applyFill="1" applyBorder="1" applyAlignment="1" applyProtection="1">
      <alignment horizontal="center" vertical="center"/>
    </xf>
    <xf numFmtId="9" fontId="18" fillId="24" borderId="9" xfId="0" applyNumberFormat="1" applyFont="1" applyFill="1" applyBorder="1" applyAlignment="1" applyProtection="1">
      <alignment horizontal="center" vertical="center"/>
      <protection locked="0"/>
    </xf>
    <xf numFmtId="9" fontId="7" fillId="7" borderId="9" xfId="0" applyNumberFormat="1" applyFont="1" applyFill="1" applyBorder="1" applyAlignment="1" applyProtection="1">
      <alignment horizontal="center" vertical="center"/>
      <protection locked="0"/>
    </xf>
    <xf numFmtId="9" fontId="18" fillId="7" borderId="9" xfId="0" applyNumberFormat="1" applyFont="1" applyFill="1" applyBorder="1" applyAlignment="1">
      <alignment horizontal="center" vertical="center"/>
    </xf>
    <xf numFmtId="9" fontId="7" fillId="7" borderId="9" xfId="0" applyNumberFormat="1" applyFont="1" applyFill="1" applyBorder="1" applyAlignment="1">
      <alignment horizontal="center" vertical="center"/>
    </xf>
    <xf numFmtId="1" fontId="7" fillId="7" borderId="9" xfId="0" applyNumberFormat="1" applyFont="1" applyFill="1" applyBorder="1" applyAlignment="1">
      <alignment horizontal="center" vertical="center"/>
    </xf>
    <xf numFmtId="9" fontId="7"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9" fontId="7" fillId="7" borderId="9" xfId="3" applyFont="1" applyFill="1" applyBorder="1" applyAlignment="1" applyProtection="1">
      <alignment horizontal="center" vertical="center" wrapText="1"/>
    </xf>
    <xf numFmtId="1" fontId="7" fillId="8" borderId="9" xfId="3" applyNumberFormat="1" applyFont="1" applyFill="1" applyBorder="1" applyAlignment="1" applyProtection="1">
      <alignment horizontal="center" vertical="center" wrapText="1"/>
    </xf>
    <xf numFmtId="1" fontId="7" fillId="7" borderId="9" xfId="3" applyNumberFormat="1" applyFont="1" applyFill="1" applyBorder="1" applyAlignment="1" applyProtection="1">
      <alignment horizontal="center" vertical="center" wrapText="1"/>
    </xf>
    <xf numFmtId="0" fontId="18" fillId="7" borderId="9" xfId="0" applyFont="1" applyFill="1" applyBorder="1" applyAlignment="1" applyProtection="1">
      <alignment horizontal="center" vertical="center"/>
      <protection locked="0"/>
    </xf>
    <xf numFmtId="9" fontId="7" fillId="7" borderId="9" xfId="3" applyFont="1" applyFill="1" applyBorder="1" applyAlignment="1">
      <alignment horizontal="center" vertical="center" wrapText="1"/>
    </xf>
    <xf numFmtId="0" fontId="7" fillId="7" borderId="9" xfId="0" applyFont="1" applyFill="1" applyBorder="1" applyAlignment="1" applyProtection="1">
      <alignment vertical="center"/>
      <protection locked="0"/>
    </xf>
    <xf numFmtId="0" fontId="7" fillId="0" borderId="9" xfId="0" applyFont="1" applyBorder="1" applyAlignment="1" applyProtection="1">
      <alignment vertical="center"/>
      <protection locked="0"/>
    </xf>
    <xf numFmtId="0" fontId="7" fillId="7" borderId="9" xfId="0" applyFont="1" applyFill="1" applyBorder="1" applyProtection="1">
      <protection locked="0"/>
    </xf>
    <xf numFmtId="9" fontId="7" fillId="0" borderId="9" xfId="0" applyNumberFormat="1"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0" xfId="0" applyFont="1" applyAlignment="1" applyProtection="1">
      <alignment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164" fontId="7" fillId="0" borderId="0" xfId="1" applyNumberFormat="1" applyFont="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9" xfId="0" applyFont="1" applyBorder="1" applyAlignment="1" applyProtection="1">
      <alignment horizontal="left" vertical="center" wrapText="1"/>
      <protection locked="0"/>
    </xf>
    <xf numFmtId="0" fontId="16" fillId="16" borderId="49" xfId="0" applyFont="1" applyFill="1" applyBorder="1" applyAlignment="1" applyProtection="1">
      <alignment horizontal="center" vertical="center" wrapText="1"/>
      <protection locked="0"/>
    </xf>
    <xf numFmtId="0" fontId="16" fillId="16" borderId="10"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18" fillId="0" borderId="9" xfId="0" applyFont="1" applyBorder="1" applyAlignment="1">
      <alignment horizontal="left" vertical="center" wrapText="1"/>
    </xf>
    <xf numFmtId="0" fontId="18" fillId="0" borderId="9" xfId="0" applyFont="1" applyBorder="1" applyAlignment="1">
      <alignment horizontal="center" vertical="center" wrapText="1"/>
    </xf>
    <xf numFmtId="9" fontId="18" fillId="0" borderId="9" xfId="0" applyNumberFormat="1" applyFont="1" applyBorder="1" applyAlignment="1">
      <alignment horizontal="center" vertical="center" wrapText="1"/>
    </xf>
    <xf numFmtId="0" fontId="19" fillId="0" borderId="9" xfId="0" applyFont="1" applyBorder="1" applyAlignment="1">
      <alignment horizontal="center" vertical="center" wrapText="1"/>
    </xf>
    <xf numFmtId="0" fontId="19" fillId="0" borderId="9" xfId="0" applyFont="1" applyBorder="1" applyAlignment="1">
      <alignment horizontal="left" vertical="center" wrapText="1"/>
    </xf>
    <xf numFmtId="9" fontId="19" fillId="0" borderId="9" xfId="0" applyNumberFormat="1" applyFont="1" applyBorder="1" applyAlignment="1">
      <alignment horizontal="center" vertical="center" wrapText="1"/>
    </xf>
    <xf numFmtId="0" fontId="19" fillId="0" borderId="9" xfId="0" applyFont="1" applyBorder="1" applyAlignment="1">
      <alignment horizontal="center" vertical="center"/>
    </xf>
    <xf numFmtId="0" fontId="16" fillId="15" borderId="28" xfId="0" applyFont="1" applyFill="1" applyBorder="1" applyAlignment="1" applyProtection="1">
      <alignment horizontal="center" vertical="center" wrapText="1"/>
      <protection locked="0"/>
    </xf>
    <xf numFmtId="0" fontId="16" fillId="16" borderId="28" xfId="0" applyFont="1" applyFill="1" applyBorder="1" applyAlignment="1" applyProtection="1">
      <alignment horizontal="center" vertical="center" wrapText="1"/>
      <protection locked="0"/>
    </xf>
    <xf numFmtId="0" fontId="16" fillId="16" borderId="29" xfId="0" applyFont="1" applyFill="1" applyBorder="1" applyAlignment="1" applyProtection="1">
      <alignment horizontal="center" vertical="center" wrapText="1"/>
      <protection locked="0"/>
    </xf>
    <xf numFmtId="1" fontId="16" fillId="15" borderId="28" xfId="0" applyNumberFormat="1" applyFont="1" applyFill="1" applyBorder="1" applyAlignment="1" applyProtection="1">
      <alignment horizontal="center" vertical="center" wrapText="1"/>
      <protection locked="0"/>
    </xf>
    <xf numFmtId="0" fontId="16" fillId="15" borderId="49" xfId="0" applyFont="1" applyFill="1" applyBorder="1" applyAlignment="1" applyProtection="1">
      <alignment horizontal="center" vertical="center" wrapText="1"/>
      <protection locked="0"/>
    </xf>
    <xf numFmtId="9" fontId="7" fillId="0" borderId="9" xfId="0" applyNumberFormat="1" applyFont="1" applyBorder="1" applyAlignment="1">
      <alignment horizontal="center" vertical="center"/>
    </xf>
    <xf numFmtId="9" fontId="7" fillId="0" borderId="9" xfId="1" applyFont="1" applyFill="1" applyBorder="1" applyAlignment="1">
      <alignment horizontal="center" vertical="center"/>
    </xf>
    <xf numFmtId="1" fontId="7"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9" fontId="18" fillId="0" borderId="9" xfId="1" applyFont="1" applyFill="1" applyBorder="1" applyAlignment="1">
      <alignment horizontal="center" vertical="center" wrapText="1"/>
    </xf>
    <xf numFmtId="9" fontId="18" fillId="0" borderId="9" xfId="0" applyNumberFormat="1" applyFont="1" applyBorder="1" applyAlignment="1">
      <alignment horizontal="center" vertical="center"/>
    </xf>
    <xf numFmtId="10" fontId="7" fillId="0" borderId="9" xfId="0" applyNumberFormat="1" applyFont="1" applyBorder="1" applyAlignment="1">
      <alignment horizontal="center" vertical="center" wrapText="1"/>
    </xf>
    <xf numFmtId="0" fontId="7" fillId="0" borderId="9" xfId="0" applyFont="1" applyBorder="1" applyAlignment="1">
      <alignment horizontal="left" vertical="top" wrapText="1"/>
    </xf>
    <xf numFmtId="1" fontId="7" fillId="0" borderId="9" xfId="3" applyNumberFormat="1" applyFont="1" applyFill="1" applyBorder="1" applyAlignment="1">
      <alignment horizontal="center" vertical="center" wrapText="1"/>
    </xf>
    <xf numFmtId="0" fontId="7" fillId="0" borderId="9" xfId="3" applyNumberFormat="1" applyFont="1" applyFill="1" applyBorder="1" applyAlignment="1">
      <alignment horizontal="center" vertical="center" wrapText="1"/>
    </xf>
    <xf numFmtId="1" fontId="7" fillId="0" borderId="9" xfId="1" applyNumberFormat="1" applyFont="1" applyFill="1" applyBorder="1" applyAlignment="1">
      <alignment horizontal="center" vertical="center"/>
    </xf>
    <xf numFmtId="9" fontId="7" fillId="0" borderId="9" xfId="3" applyFont="1" applyFill="1" applyBorder="1" applyAlignment="1" applyProtection="1">
      <alignment horizontal="center" vertical="center" wrapText="1"/>
    </xf>
    <xf numFmtId="1" fontId="7" fillId="0" borderId="9" xfId="3" applyNumberFormat="1" applyFont="1" applyFill="1" applyBorder="1" applyAlignment="1" applyProtection="1">
      <alignment horizontal="center" vertical="center" wrapText="1"/>
    </xf>
    <xf numFmtId="9" fontId="7" fillId="0" borderId="9" xfId="1" applyFont="1" applyFill="1" applyBorder="1" applyAlignment="1" applyProtection="1">
      <alignment horizontal="center" vertical="center" wrapText="1"/>
    </xf>
    <xf numFmtId="0" fontId="19" fillId="27" borderId="9" xfId="0" applyFont="1" applyFill="1" applyBorder="1" applyAlignment="1">
      <alignment horizontal="left" vertical="center" wrapText="1"/>
    </xf>
    <xf numFmtId="0" fontId="19" fillId="27" borderId="9" xfId="0" applyFont="1" applyFill="1" applyBorder="1" applyAlignment="1">
      <alignment horizontal="center" vertical="center" wrapText="1"/>
    </xf>
    <xf numFmtId="9" fontId="19" fillId="27" borderId="9" xfId="0" applyNumberFormat="1" applyFont="1" applyFill="1" applyBorder="1" applyAlignment="1">
      <alignment horizontal="center" vertical="center" wrapText="1"/>
    </xf>
    <xf numFmtId="0" fontId="19" fillId="27" borderId="9" xfId="0" applyFont="1" applyFill="1" applyBorder="1" applyAlignment="1">
      <alignment horizontal="center" vertical="center"/>
    </xf>
    <xf numFmtId="9" fontId="7" fillId="0" borderId="9" xfId="1" applyFont="1" applyFill="1" applyBorder="1" applyAlignment="1" applyProtection="1">
      <alignment horizontal="center" vertical="center"/>
    </xf>
    <xf numFmtId="1" fontId="7" fillId="0" borderId="9" xfId="1" applyNumberFormat="1" applyFont="1" applyFill="1" applyBorder="1" applyAlignment="1">
      <alignment horizontal="center" vertical="center" wrapText="1"/>
    </xf>
    <xf numFmtId="0" fontId="7" fillId="0" borderId="9" xfId="0" applyFont="1" applyBorder="1" applyAlignment="1" applyProtection="1">
      <alignment vertical="center" wrapText="1"/>
      <protection locked="0"/>
    </xf>
    <xf numFmtId="0" fontId="18" fillId="27" borderId="9" xfId="0" applyFont="1" applyFill="1" applyBorder="1" applyAlignment="1">
      <alignment horizontal="left" vertical="center" wrapText="1" readingOrder="1"/>
    </xf>
    <xf numFmtId="0" fontId="18" fillId="27" borderId="9" xfId="0" applyFont="1" applyFill="1" applyBorder="1" applyAlignment="1">
      <alignment horizontal="center" vertical="center" readingOrder="1"/>
    </xf>
    <xf numFmtId="0" fontId="18" fillId="27" borderId="9" xfId="0" applyFont="1" applyFill="1" applyBorder="1" applyAlignment="1">
      <alignment horizontal="center" vertical="center" wrapText="1" readingOrder="1"/>
    </xf>
    <xf numFmtId="9" fontId="18" fillId="27" borderId="9" xfId="0" applyNumberFormat="1" applyFont="1" applyFill="1" applyBorder="1" applyAlignment="1">
      <alignment horizontal="center" vertical="center" readingOrder="1"/>
    </xf>
    <xf numFmtId="0" fontId="18" fillId="27" borderId="9" xfId="0" applyFont="1" applyFill="1" applyBorder="1" applyAlignment="1">
      <alignment horizontal="left" vertical="center" wrapText="1"/>
    </xf>
    <xf numFmtId="0" fontId="18" fillId="27" borderId="9" xfId="0" applyFont="1" applyFill="1" applyBorder="1" applyAlignment="1">
      <alignment horizontal="center" vertical="center" wrapText="1"/>
    </xf>
    <xf numFmtId="9" fontId="18" fillId="27" borderId="9" xfId="0" applyNumberFormat="1" applyFont="1" applyFill="1" applyBorder="1" applyAlignment="1">
      <alignment horizontal="center" vertical="center" wrapText="1"/>
    </xf>
    <xf numFmtId="1" fontId="18" fillId="0" borderId="9" xfId="0" applyNumberFormat="1" applyFont="1" applyBorder="1" applyAlignment="1">
      <alignment horizontal="center" vertical="center" wrapText="1"/>
    </xf>
    <xf numFmtId="9" fontId="18" fillId="0" borderId="9" xfId="1" applyFont="1" applyFill="1" applyBorder="1" applyAlignment="1">
      <alignment horizontal="center" vertical="center"/>
    </xf>
    <xf numFmtId="0" fontId="7" fillId="0" borderId="9" xfId="0" applyFont="1" applyBorder="1" applyAlignment="1" applyProtection="1">
      <alignment horizontal="left" vertical="top" wrapText="1"/>
      <protection locked="0"/>
    </xf>
    <xf numFmtId="9" fontId="18" fillId="7" borderId="9" xfId="0" applyNumberFormat="1" applyFont="1" applyFill="1" applyBorder="1" applyAlignment="1" applyProtection="1">
      <alignment horizontal="center" vertical="center"/>
      <protection locked="0"/>
    </xf>
    <xf numFmtId="14" fontId="27" fillId="0" borderId="9" xfId="0" applyNumberFormat="1" applyFont="1" applyBorder="1" applyAlignment="1">
      <alignment horizontal="center" vertical="center" wrapText="1"/>
    </xf>
    <xf numFmtId="0" fontId="18" fillId="0" borderId="9" xfId="0" applyFont="1" applyBorder="1" applyAlignment="1">
      <alignment vertical="center" wrapText="1"/>
    </xf>
    <xf numFmtId="0" fontId="7" fillId="4" borderId="9" xfId="0"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0" fontId="18" fillId="0" borderId="9" xfId="0" applyFont="1" applyBorder="1" applyAlignment="1">
      <alignment horizontal="center" vertical="center" readingOrder="1"/>
    </xf>
    <xf numFmtId="10" fontId="18" fillId="0" borderId="9" xfId="0" applyNumberFormat="1" applyFont="1" applyBorder="1" applyAlignment="1">
      <alignment horizontal="center" vertical="center" wrapText="1"/>
    </xf>
    <xf numFmtId="9" fontId="7" fillId="0" borderId="9" xfId="1" applyFont="1" applyBorder="1" applyAlignment="1">
      <alignment horizontal="center" vertical="center"/>
    </xf>
    <xf numFmtId="0" fontId="7" fillId="0" borderId="15" xfId="0" applyFont="1" applyBorder="1" applyAlignment="1" applyProtection="1">
      <alignment horizontal="center" vertical="center"/>
      <protection locked="0"/>
    </xf>
    <xf numFmtId="0" fontId="0" fillId="0" borderId="15" xfId="0" applyBorder="1" applyProtection="1">
      <protection locked="0"/>
    </xf>
    <xf numFmtId="0" fontId="0" fillId="4" borderId="15" xfId="0" applyFill="1" applyBorder="1" applyProtection="1">
      <protection locked="0"/>
    </xf>
    <xf numFmtId="0" fontId="7" fillId="0" borderId="15" xfId="0" applyFont="1" applyBorder="1" applyAlignment="1" applyProtection="1">
      <alignment vertical="center"/>
      <protection locked="0"/>
    </xf>
    <xf numFmtId="0" fontId="16" fillId="15" borderId="36" xfId="0" applyFont="1" applyFill="1" applyBorder="1" applyAlignment="1" applyProtection="1">
      <alignment horizontal="center" vertical="center" wrapText="1"/>
      <protection locked="0"/>
    </xf>
    <xf numFmtId="1" fontId="16" fillId="13" borderId="36" xfId="0" applyNumberFormat="1" applyFont="1" applyFill="1" applyBorder="1" applyAlignment="1" applyProtection="1">
      <alignment horizontal="center" vertical="center" wrapText="1"/>
      <protection locked="0"/>
    </xf>
    <xf numFmtId="1" fontId="16" fillId="13" borderId="28" xfId="0" applyNumberFormat="1" applyFont="1" applyFill="1" applyBorder="1" applyAlignment="1" applyProtection="1">
      <alignment horizontal="center" vertical="center" wrapText="1"/>
      <protection locked="0"/>
    </xf>
    <xf numFmtId="1" fontId="16" fillId="13" borderId="73" xfId="0" applyNumberFormat="1" applyFont="1" applyFill="1" applyBorder="1" applyAlignment="1" applyProtection="1">
      <alignment horizontal="center" vertical="center" wrapText="1"/>
      <protection locked="0"/>
    </xf>
    <xf numFmtId="1" fontId="19" fillId="7" borderId="9" xfId="0" applyNumberFormat="1" applyFont="1" applyFill="1" applyBorder="1" applyAlignment="1">
      <alignment horizontal="center" vertical="center" wrapText="1"/>
    </xf>
    <xf numFmtId="1" fontId="19" fillId="7" borderId="9" xfId="0" applyNumberFormat="1" applyFont="1" applyFill="1" applyBorder="1" applyAlignment="1" applyProtection="1">
      <alignment horizontal="center" vertical="center" wrapText="1"/>
      <protection locked="0"/>
    </xf>
    <xf numFmtId="1" fontId="20" fillId="7" borderId="9" xfId="0" applyNumberFormat="1" applyFont="1" applyFill="1" applyBorder="1" applyAlignment="1" applyProtection="1">
      <alignment horizontal="center" vertical="center" wrapText="1"/>
      <protection locked="0"/>
    </xf>
    <xf numFmtId="9" fontId="19" fillId="6" borderId="9" xfId="0" applyNumberFormat="1" applyFont="1" applyFill="1" applyBorder="1" applyAlignment="1" applyProtection="1">
      <alignment horizontal="center" vertical="center" wrapText="1"/>
      <protection locked="0"/>
    </xf>
    <xf numFmtId="0" fontId="20" fillId="7" borderId="9" xfId="0" applyFont="1" applyFill="1" applyBorder="1" applyAlignment="1">
      <alignment horizontal="center" vertical="center" wrapText="1"/>
    </xf>
    <xf numFmtId="1" fontId="19" fillId="24" borderId="9" xfId="0" applyNumberFormat="1" applyFont="1" applyFill="1" applyBorder="1" applyAlignment="1">
      <alignment horizontal="center" vertical="center" wrapText="1"/>
    </xf>
    <xf numFmtId="9" fontId="19" fillId="24" borderId="9" xfId="0" applyNumberFormat="1" applyFont="1" applyFill="1" applyBorder="1" applyAlignment="1">
      <alignment horizontal="center" vertical="center" wrapText="1"/>
    </xf>
    <xf numFmtId="0" fontId="7" fillId="7" borderId="9" xfId="0" applyFont="1" applyFill="1" applyBorder="1" applyAlignment="1" applyProtection="1">
      <alignment horizontal="center" vertical="center" wrapText="1"/>
      <protection locked="0"/>
    </xf>
    <xf numFmtId="0" fontId="7" fillId="7" borderId="9" xfId="0" applyFont="1" applyFill="1" applyBorder="1" applyAlignment="1">
      <alignment horizontal="center" vertical="center" wrapText="1"/>
    </xf>
    <xf numFmtId="9" fontId="19" fillId="0" borderId="9" xfId="0" applyNumberFormat="1" applyFont="1" applyBorder="1" applyAlignment="1" applyProtection="1">
      <alignment horizontal="center" vertical="center" wrapText="1"/>
      <protection locked="0"/>
    </xf>
    <xf numFmtId="0" fontId="7" fillId="0" borderId="9" xfId="0" applyFont="1" applyBorder="1" applyAlignment="1" applyProtection="1">
      <alignment wrapText="1"/>
      <protection locked="0"/>
    </xf>
    <xf numFmtId="1" fontId="7" fillId="28" borderId="9" xfId="3" applyNumberFormat="1" applyFont="1" applyFill="1" applyBorder="1" applyAlignment="1" applyProtection="1">
      <alignment horizontal="center" vertical="center" wrapText="1"/>
    </xf>
    <xf numFmtId="164" fontId="7" fillId="7" borderId="9" xfId="0" applyNumberFormat="1" applyFont="1" applyFill="1" applyBorder="1" applyAlignment="1">
      <alignment horizontal="center" vertical="center"/>
    </xf>
    <xf numFmtId="0" fontId="7" fillId="0" borderId="9" xfId="0" applyFont="1" applyBorder="1" applyAlignment="1" applyProtection="1">
      <alignment vertical="top" wrapText="1"/>
      <protection locked="0"/>
    </xf>
    <xf numFmtId="0" fontId="39" fillId="29" borderId="74" xfId="0" applyFont="1" applyFill="1" applyBorder="1" applyAlignment="1">
      <alignment vertical="center" wrapText="1"/>
    </xf>
    <xf numFmtId="9" fontId="40" fillId="7" borderId="9" xfId="0" applyNumberFormat="1" applyFont="1" applyFill="1" applyBorder="1" applyAlignment="1" applyProtection="1">
      <alignment horizontal="center" vertical="center"/>
      <protection locked="0"/>
    </xf>
    <xf numFmtId="0" fontId="40" fillId="0" borderId="9" xfId="0" applyFont="1" applyBorder="1" applyAlignment="1" applyProtection="1">
      <alignment vertical="center" wrapText="1"/>
      <protection locked="0"/>
    </xf>
    <xf numFmtId="0" fontId="41" fillId="0" borderId="0" xfId="7" applyAlignment="1">
      <alignment horizontal="center" vertical="center" wrapText="1"/>
    </xf>
    <xf numFmtId="0" fontId="40" fillId="0" borderId="9" xfId="0" applyFont="1" applyBorder="1" applyAlignment="1" applyProtection="1">
      <alignment horizontal="center" vertical="center"/>
      <protection locked="0"/>
    </xf>
    <xf numFmtId="0" fontId="7" fillId="4" borderId="9" xfId="0" applyFont="1" applyFill="1" applyBorder="1" applyAlignment="1" applyProtection="1">
      <alignment vertical="center" wrapText="1"/>
      <protection locked="0"/>
    </xf>
    <xf numFmtId="0" fontId="40" fillId="4" borderId="9" xfId="0" applyFont="1" applyFill="1" applyBorder="1" applyAlignment="1" applyProtection="1">
      <alignment vertical="center" wrapText="1"/>
      <protection locked="0"/>
    </xf>
    <xf numFmtId="0" fontId="7" fillId="0" borderId="9" xfId="0" applyFont="1" applyBorder="1" applyAlignment="1" applyProtection="1">
      <alignment horizontal="left" vertical="center"/>
      <protection locked="0"/>
    </xf>
    <xf numFmtId="0" fontId="39" fillId="29" borderId="74" xfId="0" applyFont="1" applyFill="1" applyBorder="1" applyAlignment="1">
      <alignment horizontal="left" vertical="center" wrapText="1"/>
    </xf>
    <xf numFmtId="0" fontId="42" fillId="30" borderId="9" xfId="0" applyFont="1" applyFill="1" applyBorder="1" applyAlignment="1">
      <alignment wrapText="1"/>
    </xf>
    <xf numFmtId="0" fontId="43" fillId="0" borderId="15" xfId="0" applyFont="1" applyBorder="1" applyAlignment="1">
      <alignment wrapText="1"/>
    </xf>
    <xf numFmtId="0" fontId="42" fillId="30" borderId="15" xfId="0" applyFont="1" applyFill="1" applyBorder="1" applyAlignment="1">
      <alignment wrapText="1"/>
    </xf>
    <xf numFmtId="0" fontId="42" fillId="30" borderId="20" xfId="0" applyFont="1" applyFill="1" applyBorder="1" applyAlignment="1">
      <alignment wrapText="1"/>
    </xf>
    <xf numFmtId="0" fontId="43" fillId="0" borderId="74" xfId="0" applyFont="1" applyBorder="1" applyAlignment="1">
      <alignment wrapText="1"/>
    </xf>
    <xf numFmtId="0" fontId="42" fillId="30" borderId="74" xfId="0" applyFont="1" applyFill="1" applyBorder="1" applyAlignment="1">
      <alignment wrapText="1"/>
    </xf>
    <xf numFmtId="0" fontId="7" fillId="4" borderId="9" xfId="0" applyFont="1" applyFill="1" applyBorder="1" applyAlignment="1" applyProtection="1">
      <alignment horizontal="center" vertical="center"/>
      <protection locked="0"/>
    </xf>
    <xf numFmtId="0" fontId="7" fillId="4" borderId="9" xfId="0" applyFont="1" applyFill="1" applyBorder="1" applyAlignment="1" applyProtection="1">
      <alignment horizontal="left" vertical="center" wrapText="1"/>
      <protection locked="0"/>
    </xf>
    <xf numFmtId="0" fontId="40" fillId="0" borderId="9" xfId="0" applyFont="1" applyBorder="1" applyAlignment="1" applyProtection="1">
      <alignment horizontal="left" vertical="top" wrapText="1"/>
      <protection locked="0"/>
    </xf>
    <xf numFmtId="0" fontId="18" fillId="0" borderId="20" xfId="0" applyFont="1" applyBorder="1" applyAlignment="1">
      <alignment vertical="center" wrapText="1"/>
    </xf>
    <xf numFmtId="9" fontId="40" fillId="7" borderId="9" xfId="0" applyNumberFormat="1" applyFont="1" applyFill="1" applyBorder="1" applyAlignment="1">
      <alignment horizontal="center" vertical="center"/>
    </xf>
    <xf numFmtId="0" fontId="43" fillId="0" borderId="40" xfId="0" applyFont="1" applyBorder="1" applyAlignment="1">
      <alignment wrapText="1"/>
    </xf>
    <xf numFmtId="0" fontId="43" fillId="0" borderId="72" xfId="0" applyFont="1" applyBorder="1" applyAlignment="1">
      <alignment wrapText="1"/>
    </xf>
    <xf numFmtId="0" fontId="43" fillId="0" borderId="9" xfId="0" applyFont="1" applyBorder="1" applyAlignment="1">
      <alignment wrapText="1"/>
    </xf>
    <xf numFmtId="0" fontId="43" fillId="0" borderId="20" xfId="0" applyFont="1" applyBorder="1" applyAlignment="1">
      <alignment wrapText="1"/>
    </xf>
    <xf numFmtId="0" fontId="43" fillId="0" borderId="74" xfId="0" applyFont="1" applyBorder="1" applyAlignment="1">
      <alignment horizontal="center" wrapText="1"/>
    </xf>
    <xf numFmtId="0" fontId="43" fillId="0" borderId="15" xfId="0" applyFont="1" applyBorder="1" applyAlignment="1">
      <alignment horizontal="center"/>
    </xf>
    <xf numFmtId="0" fontId="43" fillId="0" borderId="74" xfId="0" applyFont="1" applyBorder="1" applyAlignment="1">
      <alignment horizontal="center"/>
    </xf>
    <xf numFmtId="0" fontId="40" fillId="4" borderId="9" xfId="0" applyFont="1" applyFill="1" applyBorder="1" applyAlignment="1" applyProtection="1">
      <alignment horizontal="center" vertical="center" wrapText="1"/>
      <protection locked="0"/>
    </xf>
    <xf numFmtId="0" fontId="40" fillId="4" borderId="9" xfId="0" applyFont="1" applyFill="1" applyBorder="1" applyAlignment="1" applyProtection="1">
      <alignment horizontal="left" vertical="center" wrapText="1"/>
      <protection locked="0"/>
    </xf>
    <xf numFmtId="9" fontId="7" fillId="7" borderId="9" xfId="0" applyNumberFormat="1" applyFont="1" applyFill="1" applyBorder="1" applyProtection="1">
      <protection locked="0"/>
    </xf>
    <xf numFmtId="0" fontId="40" fillId="0" borderId="9" xfId="0" applyFont="1" applyBorder="1" applyAlignment="1" applyProtection="1">
      <alignment wrapText="1"/>
      <protection locked="0"/>
    </xf>
    <xf numFmtId="0" fontId="40" fillId="0" borderId="9" xfId="0" applyFont="1" applyBorder="1" applyProtection="1">
      <protection locked="0"/>
    </xf>
    <xf numFmtId="0" fontId="44" fillId="7" borderId="9" xfId="0" applyFont="1" applyFill="1" applyBorder="1" applyAlignment="1">
      <alignment horizontal="center" vertical="center" wrapText="1"/>
    </xf>
    <xf numFmtId="0" fontId="18" fillId="0" borderId="65" xfId="0" applyFont="1" applyBorder="1" applyAlignment="1">
      <alignment horizontal="center" vertical="center" wrapText="1"/>
    </xf>
    <xf numFmtId="0" fontId="43" fillId="0" borderId="9" xfId="0" applyFont="1" applyBorder="1" applyAlignment="1" applyProtection="1">
      <alignment wrapText="1"/>
      <protection locked="0"/>
    </xf>
    <xf numFmtId="0" fontId="7" fillId="0" borderId="21" xfId="0" applyFont="1" applyBorder="1" applyAlignment="1" applyProtection="1">
      <alignment horizontal="left" vertical="top" wrapText="1"/>
      <protection locked="0"/>
    </xf>
    <xf numFmtId="0" fontId="7" fillId="0" borderId="21" xfId="0" applyFont="1" applyBorder="1" applyProtection="1">
      <protection locked="0"/>
    </xf>
    <xf numFmtId="0" fontId="7" fillId="0" borderId="21" xfId="0" applyFont="1" applyBorder="1" applyAlignment="1" applyProtection="1">
      <alignment horizontal="left" wrapText="1"/>
      <protection locked="0"/>
    </xf>
    <xf numFmtId="164" fontId="7" fillId="7" borderId="17" xfId="1" applyNumberFormat="1" applyFont="1" applyFill="1" applyBorder="1" applyAlignment="1" applyProtection="1">
      <alignment horizontal="center" vertical="center" wrapText="1"/>
    </xf>
    <xf numFmtId="0" fontId="40" fillId="4" borderId="10" xfId="0" applyFont="1" applyFill="1" applyBorder="1" applyAlignment="1" applyProtection="1">
      <alignment horizontal="left" vertical="center" wrapText="1"/>
      <protection locked="0"/>
    </xf>
    <xf numFmtId="0" fontId="7" fillId="0" borderId="10" xfId="0" applyFont="1" applyBorder="1" applyProtection="1">
      <protection locked="0"/>
    </xf>
    <xf numFmtId="0" fontId="40" fillId="4" borderId="10" xfId="0" applyFont="1" applyFill="1" applyBorder="1" applyAlignment="1" applyProtection="1">
      <alignment horizontal="center" vertical="center" wrapText="1"/>
      <protection locked="0"/>
    </xf>
    <xf numFmtId="0" fontId="7" fillId="0" borderId="20" xfId="0" applyFont="1" applyBorder="1" applyAlignment="1" applyProtection="1">
      <alignment horizontal="left" vertical="top" wrapText="1"/>
      <protection locked="0"/>
    </xf>
    <xf numFmtId="0" fontId="7" fillId="0" borderId="20" xfId="0" applyFont="1" applyBorder="1" applyProtection="1">
      <protection locked="0"/>
    </xf>
    <xf numFmtId="0" fontId="7" fillId="0" borderId="20" xfId="0" applyFont="1" applyBorder="1" applyAlignment="1" applyProtection="1">
      <alignment horizontal="left" wrapText="1"/>
      <protection locked="0"/>
    </xf>
    <xf numFmtId="0" fontId="7" fillId="0" borderId="9" xfId="0" applyFont="1" applyBorder="1" applyAlignment="1" applyProtection="1">
      <alignment horizontal="left" vertical="top"/>
      <protection locked="0"/>
    </xf>
    <xf numFmtId="0" fontId="0" fillId="0" borderId="4" xfId="0" applyBorder="1" applyAlignment="1">
      <alignment horizontal="center"/>
    </xf>
    <xf numFmtId="0" fontId="0" fillId="0" borderId="5" xfId="0" applyBorder="1" applyAlignment="1">
      <alignment horizontal="center"/>
    </xf>
    <xf numFmtId="0" fontId="22" fillId="0" borderId="5" xfId="0" applyFont="1" applyBorder="1" applyAlignment="1">
      <alignment horizontal="right" wrapText="1"/>
    </xf>
    <xf numFmtId="0" fontId="22" fillId="0" borderId="6" xfId="0" applyFont="1" applyBorder="1" applyAlignment="1">
      <alignment horizontal="right" wrapText="1"/>
    </xf>
    <xf numFmtId="0" fontId="21" fillId="0" borderId="5" xfId="0" applyFont="1" applyBorder="1" applyAlignment="1">
      <alignment horizontal="center" vertical="center"/>
    </xf>
    <xf numFmtId="0" fontId="18" fillId="0" borderId="37" xfId="0" applyFont="1" applyBorder="1" applyAlignment="1">
      <alignment horizontal="left" vertical="center" wrapText="1"/>
    </xf>
    <xf numFmtId="0" fontId="18" fillId="0" borderId="9" xfId="0" applyFont="1" applyBorder="1" applyAlignment="1">
      <alignment horizontal="left" vertical="center" wrapText="1"/>
    </xf>
    <xf numFmtId="0" fontId="18" fillId="0" borderId="16" xfId="0" applyFont="1" applyBorder="1" applyAlignment="1">
      <alignment horizontal="left" vertical="center" wrapText="1"/>
    </xf>
    <xf numFmtId="0" fontId="18" fillId="0" borderId="3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0" xfId="0" applyFont="1" applyFill="1" applyAlignment="1">
      <alignment horizontal="center" vertical="center"/>
    </xf>
    <xf numFmtId="0" fontId="12" fillId="10" borderId="14" xfId="0" applyFont="1" applyFill="1" applyBorder="1" applyAlignment="1">
      <alignment horizontal="center" vertical="center"/>
    </xf>
    <xf numFmtId="0" fontId="12" fillId="10" borderId="0" xfId="0" applyFont="1" applyFill="1" applyAlignment="1">
      <alignment horizontal="center"/>
    </xf>
    <xf numFmtId="10" fontId="7" fillId="0" borderId="31" xfId="1" applyNumberFormat="1" applyFont="1" applyBorder="1" applyAlignment="1">
      <alignment horizontal="center" vertical="center"/>
    </xf>
    <xf numFmtId="10" fontId="7" fillId="0" borderId="68" xfId="1" applyNumberFormat="1" applyFont="1" applyBorder="1" applyAlignment="1">
      <alignment horizontal="center" vertical="center"/>
    </xf>
    <xf numFmtId="0" fontId="22" fillId="0" borderId="4" xfId="0" applyFont="1" applyBorder="1" applyAlignment="1">
      <alignment horizontal="center"/>
    </xf>
    <xf numFmtId="0" fontId="22" fillId="0" borderId="5" xfId="0" applyFont="1" applyBorder="1" applyAlignment="1">
      <alignment horizontal="center"/>
    </xf>
    <xf numFmtId="0" fontId="22" fillId="0" borderId="5" xfId="0" applyFont="1" applyBorder="1" applyAlignment="1">
      <alignment horizontal="right"/>
    </xf>
    <xf numFmtId="0" fontId="22" fillId="0" borderId="6" xfId="0" applyFont="1" applyBorder="1" applyAlignment="1">
      <alignment horizontal="right"/>
    </xf>
    <xf numFmtId="0" fontId="25" fillId="10" borderId="4"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7"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12" fillId="10" borderId="9" xfId="0" applyFont="1" applyFill="1" applyBorder="1" applyAlignment="1">
      <alignment horizontal="center" vertical="center"/>
    </xf>
    <xf numFmtId="10" fontId="3" fillId="11" borderId="66" xfId="1" applyNumberFormat="1" applyFont="1" applyFill="1" applyBorder="1" applyAlignment="1">
      <alignment horizontal="center" vertical="center"/>
    </xf>
    <xf numFmtId="10" fontId="3" fillId="11" borderId="67" xfId="1" applyNumberFormat="1" applyFont="1" applyFill="1" applyBorder="1" applyAlignment="1">
      <alignment horizontal="center" vertical="center"/>
    </xf>
    <xf numFmtId="10" fontId="3" fillId="11" borderId="69" xfId="1" applyNumberFormat="1" applyFont="1" applyFill="1" applyBorder="1" applyAlignment="1">
      <alignment horizontal="center" vertical="center"/>
    </xf>
    <xf numFmtId="10" fontId="3" fillId="11" borderId="70" xfId="1" applyNumberFormat="1" applyFont="1" applyFill="1" applyBorder="1" applyAlignment="1">
      <alignment horizontal="center" vertical="center"/>
    </xf>
    <xf numFmtId="0" fontId="26" fillId="10" borderId="17" xfId="0" applyFont="1" applyFill="1" applyBorder="1" applyAlignment="1">
      <alignment horizontal="center" vertical="center"/>
    </xf>
    <xf numFmtId="0" fontId="26" fillId="10" borderId="40" xfId="0" applyFont="1" applyFill="1" applyBorder="1" applyAlignment="1">
      <alignment horizontal="center" vertical="center"/>
    </xf>
    <xf numFmtId="9" fontId="26" fillId="10" borderId="40" xfId="1" applyFont="1" applyFill="1" applyBorder="1" applyAlignment="1">
      <alignment horizontal="center" vertical="center"/>
    </xf>
    <xf numFmtId="9" fontId="26" fillId="10" borderId="15" xfId="1" applyFont="1" applyFill="1" applyBorder="1" applyAlignment="1">
      <alignment horizontal="center" vertical="center"/>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6" fillId="10" borderId="53" xfId="0" applyFont="1" applyFill="1" applyBorder="1" applyAlignment="1">
      <alignment horizontal="center" vertical="center" wrapText="1"/>
    </xf>
    <xf numFmtId="0" fontId="26" fillId="10" borderId="54" xfId="0" applyFont="1" applyFill="1" applyBorder="1" applyAlignment="1">
      <alignment horizontal="center" vertical="center" wrapText="1"/>
    </xf>
    <xf numFmtId="0" fontId="26" fillId="10" borderId="55" xfId="0" applyFont="1" applyFill="1" applyBorder="1" applyAlignment="1">
      <alignment horizontal="center" vertical="center" wrapText="1"/>
    </xf>
    <xf numFmtId="0" fontId="27" fillId="12" borderId="37" xfId="0" applyFont="1" applyFill="1" applyBorder="1" applyAlignment="1">
      <alignment horizontal="center" vertical="center" wrapText="1"/>
    </xf>
    <xf numFmtId="0" fontId="27" fillId="12" borderId="9"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15" xfId="0" applyFont="1" applyBorder="1" applyAlignment="1">
      <alignment horizontal="center" vertical="center" wrapText="1"/>
    </xf>
    <xf numFmtId="0" fontId="24" fillId="0" borderId="9" xfId="0" applyFont="1" applyBorder="1" applyAlignment="1">
      <alignment horizontal="left" vertical="top" wrapText="1"/>
    </xf>
    <xf numFmtId="0" fontId="38" fillId="0" borderId="17" xfId="0" applyFont="1" applyBorder="1" applyAlignment="1">
      <alignment horizontal="left" vertical="top" wrapText="1"/>
    </xf>
    <xf numFmtId="0" fontId="38" fillId="0" borderId="40" xfId="0" applyFont="1" applyBorder="1" applyAlignment="1">
      <alignment horizontal="left" vertical="top" wrapText="1"/>
    </xf>
    <xf numFmtId="0" fontId="38" fillId="0" borderId="41" xfId="0" applyFont="1" applyBorder="1" applyAlignment="1">
      <alignment horizontal="left" vertical="top" wrapText="1"/>
    </xf>
    <xf numFmtId="0" fontId="13" fillId="6" borderId="32" xfId="0" applyFont="1" applyFill="1" applyBorder="1" applyAlignment="1" applyProtection="1">
      <alignment horizontal="center" vertical="center"/>
      <protection locked="0"/>
    </xf>
    <xf numFmtId="0" fontId="13" fillId="6" borderId="45" xfId="0" applyFont="1" applyFill="1" applyBorder="1" applyAlignment="1" applyProtection="1">
      <alignment horizontal="center" vertical="center"/>
      <protection locked="0"/>
    </xf>
    <xf numFmtId="0" fontId="16" fillId="14" borderId="32" xfId="0" applyFont="1" applyFill="1" applyBorder="1" applyAlignment="1" applyProtection="1">
      <alignment horizontal="center" vertical="center"/>
      <protection locked="0"/>
    </xf>
    <xf numFmtId="0" fontId="16" fillId="14" borderId="23" xfId="0" applyFont="1" applyFill="1" applyBorder="1" applyAlignment="1" applyProtection="1">
      <alignment horizontal="center" vertical="center"/>
      <protection locked="0"/>
    </xf>
    <xf numFmtId="0" fontId="16" fillId="14" borderId="45" xfId="0" applyFont="1" applyFill="1" applyBorder="1" applyAlignment="1" applyProtection="1">
      <alignment horizontal="center" vertical="center"/>
      <protection locked="0"/>
    </xf>
    <xf numFmtId="0" fontId="13" fillId="6" borderId="46"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7" fillId="0" borderId="5" xfId="0" applyFont="1" applyBorder="1" applyAlignment="1" applyProtection="1">
      <alignment horizontal="right" vertical="center" wrapText="1"/>
      <protection locked="0"/>
    </xf>
    <xf numFmtId="0" fontId="32" fillId="0" borderId="5" xfId="0" applyFont="1" applyBorder="1" applyAlignment="1" applyProtection="1">
      <alignment horizontal="center" wrapText="1"/>
      <protection locked="0"/>
    </xf>
    <xf numFmtId="0" fontId="32" fillId="0" borderId="6" xfId="0" applyFont="1" applyBorder="1" applyAlignment="1" applyProtection="1">
      <alignment horizontal="center" wrapText="1"/>
      <protection locked="0"/>
    </xf>
    <xf numFmtId="0" fontId="15" fillId="13" borderId="32" xfId="0" applyFont="1" applyFill="1" applyBorder="1" applyAlignment="1" applyProtection="1">
      <alignment horizontal="center" vertical="center" wrapText="1"/>
      <protection locked="0"/>
    </xf>
    <xf numFmtId="0" fontId="15" fillId="13" borderId="23" xfId="0" applyFont="1" applyFill="1" applyBorder="1" applyAlignment="1" applyProtection="1">
      <alignment horizontal="center" vertical="center" wrapText="1"/>
      <protection locked="0"/>
    </xf>
    <xf numFmtId="0" fontId="15" fillId="13" borderId="24" xfId="0" applyFont="1" applyFill="1" applyBorder="1" applyAlignment="1" applyProtection="1">
      <alignment horizontal="center" vertical="center" wrapText="1"/>
      <protection locked="0"/>
    </xf>
    <xf numFmtId="0" fontId="13" fillId="9" borderId="42" xfId="0" applyFont="1" applyFill="1" applyBorder="1" applyAlignment="1" applyProtection="1">
      <alignment horizontal="center" vertical="center" wrapText="1"/>
      <protection locked="0"/>
    </xf>
    <xf numFmtId="0" fontId="13" fillId="9" borderId="43" xfId="0" applyFont="1" applyFill="1" applyBorder="1" applyAlignment="1" applyProtection="1">
      <alignment horizontal="center" vertical="center" wrapText="1"/>
      <protection locked="0"/>
    </xf>
    <xf numFmtId="0" fontId="13" fillId="9" borderId="43" xfId="0" applyFont="1" applyFill="1" applyBorder="1" applyAlignment="1" applyProtection="1">
      <alignment horizontal="left" vertical="center" wrapText="1"/>
      <protection locked="0"/>
    </xf>
    <xf numFmtId="0" fontId="13" fillId="9" borderId="43" xfId="0" applyFont="1" applyFill="1" applyBorder="1" applyAlignment="1" applyProtection="1">
      <alignment horizontal="right" vertical="center" wrapText="1"/>
      <protection locked="0"/>
    </xf>
    <xf numFmtId="0" fontId="13" fillId="9" borderId="44" xfId="0" applyFont="1" applyFill="1" applyBorder="1" applyAlignment="1" applyProtection="1">
      <alignment horizontal="center" vertical="center" wrapText="1"/>
      <protection locked="0"/>
    </xf>
    <xf numFmtId="0" fontId="13" fillId="9" borderId="22" xfId="0" applyFont="1" applyFill="1" applyBorder="1" applyAlignment="1" applyProtection="1">
      <alignment horizontal="center" vertical="center" wrapText="1"/>
      <protection locked="0"/>
    </xf>
    <xf numFmtId="0" fontId="13" fillId="9" borderId="22" xfId="0" applyFont="1" applyFill="1" applyBorder="1" applyAlignment="1" applyProtection="1">
      <alignment horizontal="left" vertical="center" wrapText="1"/>
      <protection locked="0"/>
    </xf>
    <xf numFmtId="0" fontId="13" fillId="9" borderId="28" xfId="0" applyFont="1" applyFill="1" applyBorder="1" applyAlignment="1" applyProtection="1">
      <alignment horizontal="center" vertical="center" wrapText="1"/>
      <protection locked="0"/>
    </xf>
    <xf numFmtId="0" fontId="13" fillId="9" borderId="22" xfId="0" applyFont="1" applyFill="1" applyBorder="1" applyAlignment="1" applyProtection="1">
      <alignment horizontal="right" vertical="center" wrapText="1"/>
      <protection locked="0"/>
    </xf>
    <xf numFmtId="0" fontId="13" fillId="9" borderId="31" xfId="0" applyFont="1" applyFill="1" applyBorder="1" applyAlignment="1" applyProtection="1">
      <alignment horizontal="center" vertical="center" wrapText="1"/>
      <protection locked="0"/>
    </xf>
    <xf numFmtId="0" fontId="15" fillId="13" borderId="1" xfId="0" applyFont="1" applyFill="1" applyBorder="1" applyAlignment="1" applyProtection="1">
      <alignment horizontal="center" vertical="center" wrapText="1"/>
      <protection locked="0"/>
    </xf>
    <xf numFmtId="1" fontId="16" fillId="13" borderId="0" xfId="0" applyNumberFormat="1" applyFont="1" applyFill="1" applyAlignment="1" applyProtection="1">
      <alignment horizontal="center" vertical="center" wrapText="1"/>
      <protection locked="0"/>
    </xf>
    <xf numFmtId="1" fontId="16" fillId="13" borderId="17" xfId="0" applyNumberFormat="1" applyFont="1" applyFill="1" applyBorder="1" applyAlignment="1" applyProtection="1">
      <alignment horizontal="center" vertical="center" wrapText="1"/>
      <protection locked="0"/>
    </xf>
    <xf numFmtId="1" fontId="16" fillId="13" borderId="34" xfId="0" applyNumberFormat="1" applyFont="1" applyFill="1" applyBorder="1" applyAlignment="1" applyProtection="1">
      <alignment horizontal="center" vertical="center" wrapText="1"/>
      <protection locked="0"/>
    </xf>
    <xf numFmtId="0" fontId="7" fillId="0" borderId="72" xfId="0" applyFont="1" applyBorder="1" applyAlignment="1">
      <alignment horizontal="left" wrapText="1"/>
    </xf>
    <xf numFmtId="0" fontId="13" fillId="0" borderId="0" xfId="0" applyFont="1" applyAlignment="1">
      <alignment horizontal="center"/>
    </xf>
    <xf numFmtId="0" fontId="7" fillId="0" borderId="25" xfId="0" applyFont="1" applyBorder="1" applyAlignment="1">
      <alignment horizontal="left" vertical="center" wrapText="1"/>
    </xf>
    <xf numFmtId="0" fontId="14" fillId="2" borderId="32" xfId="0" applyFont="1" applyFill="1" applyBorder="1" applyAlignment="1" applyProtection="1">
      <alignment horizontal="center" vertical="center" textRotation="90" wrapText="1"/>
      <protection locked="0"/>
    </xf>
    <xf numFmtId="0" fontId="14" fillId="2" borderId="35" xfId="0" applyFont="1" applyFill="1" applyBorder="1" applyAlignment="1" applyProtection="1">
      <alignment horizontal="center" vertical="center" textRotation="90" wrapText="1"/>
      <protection locked="0"/>
    </xf>
    <xf numFmtId="0" fontId="14" fillId="2" borderId="33" xfId="0" applyFont="1" applyFill="1" applyBorder="1" applyAlignment="1" applyProtection="1">
      <alignment horizontal="center" vertical="center" textRotation="90" wrapText="1"/>
      <protection locked="0"/>
    </xf>
    <xf numFmtId="0" fontId="15" fillId="19" borderId="23" xfId="0" applyFont="1" applyFill="1" applyBorder="1" applyAlignment="1" applyProtection="1">
      <alignment horizontal="center" vertical="center" wrapText="1"/>
      <protection locked="0"/>
    </xf>
    <xf numFmtId="0" fontId="15" fillId="19" borderId="22"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65" xfId="0" applyFont="1" applyBorder="1" applyAlignment="1">
      <alignment horizontal="center" vertical="center" wrapText="1"/>
    </xf>
    <xf numFmtId="1" fontId="7" fillId="6" borderId="22" xfId="0" applyNumberFormat="1" applyFont="1" applyFill="1" applyBorder="1" applyAlignment="1" applyProtection="1">
      <alignment horizontal="center" vertical="center" wrapText="1"/>
      <protection locked="0"/>
    </xf>
    <xf numFmtId="1" fontId="7" fillId="6" borderId="25" xfId="0" applyNumberFormat="1" applyFont="1" applyFill="1" applyBorder="1" applyAlignment="1" applyProtection="1">
      <alignment horizontal="center" vertical="center" wrapText="1"/>
      <protection locked="0"/>
    </xf>
    <xf numFmtId="1" fontId="13" fillId="6" borderId="22" xfId="0" applyNumberFormat="1" applyFont="1" applyFill="1" applyBorder="1" applyAlignment="1" applyProtection="1">
      <alignment horizontal="center" vertical="center" wrapText="1"/>
      <protection locked="0"/>
    </xf>
    <xf numFmtId="1" fontId="13" fillId="6" borderId="25" xfId="0" applyNumberFormat="1" applyFont="1" applyFill="1" applyBorder="1" applyAlignment="1" applyProtection="1">
      <alignment horizontal="center" vertical="center" wrapText="1"/>
      <protection locked="0"/>
    </xf>
    <xf numFmtId="0" fontId="16" fillId="21" borderId="22" xfId="0" applyFont="1" applyFill="1" applyBorder="1" applyAlignment="1" applyProtection="1">
      <alignment horizontal="center" vertical="center" textRotation="90" wrapText="1"/>
      <protection locked="0"/>
    </xf>
    <xf numFmtId="0" fontId="13" fillId="6" borderId="22" xfId="0" applyFont="1" applyFill="1" applyBorder="1" applyAlignment="1" applyProtection="1">
      <alignment horizontal="center" vertical="center" textRotation="89" wrapText="1"/>
      <protection locked="0"/>
    </xf>
    <xf numFmtId="0" fontId="16" fillId="21" borderId="22" xfId="0" applyFont="1" applyFill="1" applyBorder="1" applyAlignment="1" applyProtection="1">
      <alignment horizontal="center" vertical="center" textRotation="89" wrapText="1"/>
      <protection locked="0"/>
    </xf>
    <xf numFmtId="0" fontId="13" fillId="6" borderId="26" xfId="0" applyFont="1" applyFill="1" applyBorder="1" applyAlignment="1" applyProtection="1">
      <alignment horizontal="center" vertical="center" textRotation="89" wrapText="1"/>
      <protection locked="0"/>
    </xf>
    <xf numFmtId="0" fontId="36" fillId="10" borderId="61" xfId="0" applyFont="1" applyFill="1" applyBorder="1" applyAlignment="1">
      <alignment horizontal="center" wrapText="1"/>
    </xf>
    <xf numFmtId="0" fontId="36" fillId="10" borderId="62" xfId="0" applyFont="1" applyFill="1" applyBorder="1" applyAlignment="1">
      <alignment horizontal="center" wrapText="1"/>
    </xf>
    <xf numFmtId="0" fontId="36" fillId="10" borderId="63" xfId="0" applyFont="1" applyFill="1" applyBorder="1" applyAlignment="1">
      <alignment horizontal="center" wrapText="1"/>
    </xf>
    <xf numFmtId="0" fontId="13" fillId="9" borderId="32" xfId="0" applyFont="1" applyFill="1" applyBorder="1" applyAlignment="1" applyProtection="1">
      <alignment horizontal="center" vertical="center" textRotation="90" wrapText="1"/>
      <protection locked="0"/>
    </xf>
    <xf numFmtId="0" fontId="13" fillId="9" borderId="35" xfId="0" applyFont="1" applyFill="1" applyBorder="1" applyAlignment="1" applyProtection="1">
      <alignment horizontal="center" vertical="center" textRotation="90" wrapText="1"/>
      <protection locked="0"/>
    </xf>
    <xf numFmtId="0" fontId="13" fillId="9" borderId="36" xfId="0" applyFont="1" applyFill="1" applyBorder="1" applyAlignment="1" applyProtection="1">
      <alignment horizontal="center" vertical="center" textRotation="90" wrapText="1"/>
      <protection locked="0"/>
    </xf>
    <xf numFmtId="1" fontId="16" fillId="14" borderId="23" xfId="0" applyNumberFormat="1" applyFont="1" applyFill="1" applyBorder="1" applyAlignment="1" applyProtection="1">
      <alignment horizontal="center" vertical="center" wrapText="1"/>
      <protection locked="0"/>
    </xf>
    <xf numFmtId="1" fontId="16" fillId="14" borderId="22" xfId="0" applyNumberFormat="1" applyFont="1" applyFill="1" applyBorder="1" applyAlignment="1" applyProtection="1">
      <alignment horizontal="center" vertical="center" wrapText="1"/>
      <protection locked="0"/>
    </xf>
    <xf numFmtId="1" fontId="16" fillId="14" borderId="28" xfId="0" applyNumberFormat="1" applyFont="1" applyFill="1" applyBorder="1" applyAlignment="1" applyProtection="1">
      <alignment horizontal="center" vertical="center" wrapText="1"/>
      <protection locked="0"/>
    </xf>
    <xf numFmtId="0" fontId="16" fillId="21" borderId="26" xfId="0" applyFont="1" applyFill="1" applyBorder="1" applyAlignment="1" applyProtection="1">
      <alignment horizontal="center" vertical="center" textRotation="90" wrapText="1"/>
      <protection locked="0"/>
    </xf>
    <xf numFmtId="1" fontId="18" fillId="7" borderId="9" xfId="0" applyNumberFormat="1" applyFont="1" applyFill="1" applyBorder="1" applyAlignment="1">
      <alignment horizontal="center" vertical="center"/>
    </xf>
    <xf numFmtId="0" fontId="7" fillId="0" borderId="9" xfId="0" applyFont="1" applyFill="1" applyBorder="1" applyAlignment="1" applyProtection="1">
      <alignment vertical="center" wrapText="1"/>
      <protection locked="0"/>
    </xf>
    <xf numFmtId="0" fontId="7" fillId="0" borderId="9" xfId="0" applyFont="1" applyBorder="1" applyAlignment="1" applyProtection="1">
      <alignment horizontal="justify" vertical="center" wrapText="1"/>
      <protection locked="0"/>
    </xf>
    <xf numFmtId="0" fontId="7" fillId="0" borderId="9" xfId="0" applyFont="1" applyBorder="1" applyAlignment="1" applyProtection="1">
      <alignment horizontal="justify" vertical="top" wrapText="1"/>
      <protection locked="0"/>
    </xf>
    <xf numFmtId="0" fontId="18" fillId="0" borderId="15" xfId="0" applyFont="1" applyBorder="1" applyAlignment="1">
      <alignment wrapText="1"/>
    </xf>
    <xf numFmtId="9" fontId="7" fillId="7" borderId="9" xfId="1" applyNumberFormat="1" applyFont="1" applyFill="1" applyBorder="1" applyAlignment="1" applyProtection="1">
      <alignment horizontal="center" vertical="center"/>
    </xf>
    <xf numFmtId="0" fontId="30" fillId="0" borderId="9" xfId="0" applyFont="1" applyBorder="1" applyAlignment="1" applyProtection="1">
      <alignment wrapText="1"/>
      <protection locked="0"/>
    </xf>
    <xf numFmtId="0" fontId="7" fillId="0" borderId="22" xfId="0" applyFont="1" applyBorder="1" applyAlignment="1">
      <alignment horizontal="left"/>
    </xf>
  </cellXfs>
  <cellStyles count="8">
    <cellStyle name="Hyperlink" xfId="7" xr:uid="{00000000-000B-0000-0000-000008000000}"/>
    <cellStyle name="Millares 2" xfId="5" xr:uid="{00000000-0005-0000-0000-000000000000}"/>
    <cellStyle name="Millares 2 2" xfId="6" xr:uid="{00000000-0005-0000-0000-000001000000}"/>
    <cellStyle name="Normal" xfId="0" builtinId="0"/>
    <cellStyle name="Normal 3" xfId="2" xr:uid="{00000000-0005-0000-0000-000003000000}"/>
    <cellStyle name="Porcentaje" xfId="1" builtinId="5"/>
    <cellStyle name="Porcentaje 2" xfId="3" xr:uid="{00000000-0005-0000-0000-000005000000}"/>
    <cellStyle name="Porcentaje 3" xfId="4" xr:uid="{00000000-0005-0000-0000-000006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457200</xdr:colOff>
      <xdr:row>0</xdr:row>
      <xdr:rowOff>88899</xdr:rowOff>
    </xdr:from>
    <xdr:ext cx="1404257" cy="1337730"/>
    <xdr:pic>
      <xdr:nvPicPr>
        <xdr:cNvPr id="2" name="Imagen 1">
          <a:extLst>
            <a:ext uri="{FF2B5EF4-FFF2-40B4-BE49-F238E27FC236}">
              <a16:creationId xmlns:a16="http://schemas.microsoft.com/office/drawing/2014/main" id="{6C24AC1B-34C3-5649-89A0-D8882F80D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88899"/>
          <a:ext cx="1404257" cy="13377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4</xdr:row>
      <xdr:rowOff>0</xdr:rowOff>
    </xdr:from>
    <xdr:ext cx="10006542" cy="7838016"/>
    <xdr:pic>
      <xdr:nvPicPr>
        <xdr:cNvPr id="2" name="Imagen 1">
          <a:extLst>
            <a:ext uri="{FF2B5EF4-FFF2-40B4-BE49-F238E27FC236}">
              <a16:creationId xmlns:a16="http://schemas.microsoft.com/office/drawing/2014/main" id="{7D823928-4988-2F4B-9184-AB26CD842CC3}"/>
            </a:ext>
          </a:extLst>
        </xdr:cNvPr>
        <xdr:cNvPicPr>
          <a:picLocks noChangeAspect="1"/>
        </xdr:cNvPicPr>
      </xdr:nvPicPr>
      <xdr:blipFill>
        <a:blip xmlns:r="http://schemas.openxmlformats.org/officeDocument/2006/relationships" r:embed="rId1"/>
        <a:stretch>
          <a:fillRect/>
        </a:stretch>
      </xdr:blipFill>
      <xdr:spPr>
        <a:xfrm>
          <a:off x="673100" y="762000"/>
          <a:ext cx="10006542" cy="7838016"/>
        </a:xfrm>
        <a:prstGeom prst="rect">
          <a:avLst/>
        </a:prstGeom>
      </xdr:spPr>
    </xdr:pic>
    <xdr:clientData/>
  </xdr:oneCellAnchor>
  <xdr:oneCellAnchor>
    <xdr:from>
      <xdr:col>0</xdr:col>
      <xdr:colOff>457200</xdr:colOff>
      <xdr:row>0</xdr:row>
      <xdr:rowOff>88899</xdr:rowOff>
    </xdr:from>
    <xdr:ext cx="1088000" cy="1096511"/>
    <xdr:pic>
      <xdr:nvPicPr>
        <xdr:cNvPr id="3" name="Imagen 2">
          <a:extLst>
            <a:ext uri="{FF2B5EF4-FFF2-40B4-BE49-F238E27FC236}">
              <a16:creationId xmlns:a16="http://schemas.microsoft.com/office/drawing/2014/main" id="{4506BDCB-BEA3-5F49-8EDC-5D3A22375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88899"/>
          <a:ext cx="1088000" cy="1096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656432</xdr:colOff>
      <xdr:row>0</xdr:row>
      <xdr:rowOff>175027</xdr:rowOff>
    </xdr:from>
    <xdr:to>
      <xdr:col>2</xdr:col>
      <xdr:colOff>515586</xdr:colOff>
      <xdr:row>0</xdr:row>
      <xdr:rowOff>1123894</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5636" y="175027"/>
          <a:ext cx="1287904" cy="94886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4236</xdr:colOff>
      <xdr:row>0</xdr:row>
      <xdr:rowOff>8467</xdr:rowOff>
    </xdr:from>
    <xdr:to>
      <xdr:col>2</xdr:col>
      <xdr:colOff>1117600</xdr:colOff>
      <xdr:row>0</xdr:row>
      <xdr:rowOff>1016001</xdr:rowOff>
    </xdr:to>
    <xdr:pic>
      <xdr:nvPicPr>
        <xdr:cNvPr id="2" name="Imagen 1">
          <a:extLst>
            <a:ext uri="{FF2B5EF4-FFF2-40B4-BE49-F238E27FC236}">
              <a16:creationId xmlns:a16="http://schemas.microsoft.com/office/drawing/2014/main" id="{D01F7130-EEA2-084D-AE76-5A3E4037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5236" y="8467"/>
          <a:ext cx="1113364" cy="100753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cjgovcol-my.sharepoint.com/:f:/r/personal/jennifer_velasquez_scj_gov_co/Documents/OFICINA%20CATHERIN/PLANEACI%C3%93N/PLANEACI%C3%93N/POA/Informe%20plan%20de%20acci%C3%B3n%20-%20POA%20Primer%20Trimestre%202024?csf=1&amp;web=1&amp;e=pZzjg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
  <sheetViews>
    <sheetView showGridLines="0" view="pageBreakPreview" topLeftCell="A9" zoomScaleNormal="100" zoomScaleSheetLayoutView="100" workbookViewId="0">
      <selection activeCell="N7" sqref="N7"/>
    </sheetView>
  </sheetViews>
  <sheetFormatPr baseColWidth="10" defaultColWidth="11.5" defaultRowHeight="15" x14ac:dyDescent="0.2"/>
  <cols>
    <col min="11" max="11" width="26.83203125" customWidth="1"/>
    <col min="13" max="13" width="15.6640625" customWidth="1"/>
  </cols>
  <sheetData>
    <row r="1" spans="1:16" ht="123.75" customHeight="1" thickBot="1" x14ac:dyDescent="0.25">
      <c r="A1" s="272"/>
      <c r="B1" s="273"/>
      <c r="C1" s="273"/>
      <c r="D1" s="276" t="s">
        <v>0</v>
      </c>
      <c r="E1" s="276"/>
      <c r="F1" s="276"/>
      <c r="G1" s="276"/>
      <c r="H1" s="276"/>
      <c r="I1" s="276"/>
      <c r="J1" s="276"/>
      <c r="K1" s="276"/>
      <c r="L1" s="274" t="s">
        <v>1</v>
      </c>
      <c r="M1" s="275"/>
    </row>
    <row r="3" spans="1:16" ht="18" x14ac:dyDescent="0.2">
      <c r="A3" s="286" t="s">
        <v>2</v>
      </c>
      <c r="B3" s="286"/>
      <c r="C3" s="286"/>
      <c r="D3" s="286"/>
      <c r="E3" s="286"/>
      <c r="F3" s="286"/>
      <c r="G3" s="286"/>
      <c r="H3" s="286"/>
      <c r="I3" s="286"/>
      <c r="J3" s="286"/>
      <c r="K3" s="286"/>
      <c r="L3" s="286"/>
      <c r="M3" s="286"/>
      <c r="N3" s="99"/>
      <c r="O3" s="99"/>
      <c r="P3" s="99"/>
    </row>
    <row r="4" spans="1:16" ht="16" thickBot="1" x14ac:dyDescent="0.25">
      <c r="A4" s="36"/>
      <c r="B4" s="36"/>
      <c r="C4" s="36"/>
      <c r="D4" s="36"/>
      <c r="E4" s="36"/>
      <c r="F4" s="36"/>
      <c r="G4" s="36"/>
      <c r="H4" s="36"/>
      <c r="I4" s="36"/>
      <c r="J4" s="36"/>
      <c r="K4" s="36"/>
      <c r="L4" s="36"/>
      <c r="M4" s="36"/>
      <c r="N4" s="36"/>
      <c r="O4" s="36"/>
      <c r="P4" s="36"/>
    </row>
    <row r="5" spans="1:16" x14ac:dyDescent="0.2">
      <c r="A5" s="36"/>
      <c r="B5" s="36"/>
      <c r="C5" s="37"/>
      <c r="D5" s="38"/>
      <c r="E5" s="38"/>
      <c r="F5" s="38"/>
      <c r="G5" s="38"/>
      <c r="H5" s="38"/>
      <c r="I5" s="38"/>
      <c r="J5" s="38"/>
      <c r="K5" s="39"/>
      <c r="L5" s="36"/>
      <c r="M5" s="36"/>
      <c r="N5" s="36"/>
      <c r="O5" s="36"/>
      <c r="P5" s="36"/>
    </row>
    <row r="6" spans="1:16" x14ac:dyDescent="0.2">
      <c r="A6" s="36"/>
      <c r="B6" s="36"/>
      <c r="C6" s="40"/>
      <c r="D6" s="36"/>
      <c r="E6" s="36"/>
      <c r="F6" s="36"/>
      <c r="G6" s="36"/>
      <c r="H6" s="36"/>
      <c r="I6" s="36"/>
      <c r="J6" s="36"/>
      <c r="K6" s="41"/>
      <c r="L6" s="36"/>
      <c r="M6" s="36"/>
      <c r="N6" s="36"/>
      <c r="O6" s="36"/>
      <c r="P6" s="36"/>
    </row>
    <row r="7" spans="1:16" ht="26.25" customHeight="1" x14ac:dyDescent="0.2">
      <c r="A7" s="36"/>
      <c r="B7" s="36"/>
      <c r="C7" s="283" t="s">
        <v>3</v>
      </c>
      <c r="D7" s="284"/>
      <c r="E7" s="284"/>
      <c r="F7" s="284"/>
      <c r="G7" s="284"/>
      <c r="H7" s="284"/>
      <c r="I7" s="284"/>
      <c r="J7" s="284"/>
      <c r="K7" s="285"/>
      <c r="L7" s="36"/>
      <c r="M7" s="36"/>
      <c r="N7" s="36"/>
      <c r="O7" s="36"/>
      <c r="P7" s="36"/>
    </row>
    <row r="8" spans="1:16" ht="15.75" customHeight="1" x14ac:dyDescent="0.2">
      <c r="A8" s="36"/>
      <c r="B8" s="36"/>
      <c r="C8" s="98"/>
      <c r="D8" s="97"/>
      <c r="E8" s="97"/>
      <c r="F8" s="97"/>
      <c r="G8" s="97"/>
      <c r="H8" s="97"/>
      <c r="I8" s="97"/>
      <c r="J8" s="97"/>
      <c r="K8" s="96"/>
      <c r="L8" s="36"/>
      <c r="M8" s="36"/>
      <c r="N8" s="36"/>
      <c r="O8" s="36"/>
      <c r="P8" s="36"/>
    </row>
    <row r="9" spans="1:16" ht="120.75" customHeight="1" x14ac:dyDescent="0.2">
      <c r="A9" s="36"/>
      <c r="B9" s="36"/>
      <c r="C9" s="277" t="s">
        <v>4</v>
      </c>
      <c r="D9" s="278"/>
      <c r="E9" s="278"/>
      <c r="F9" s="278"/>
      <c r="G9" s="278"/>
      <c r="H9" s="278"/>
      <c r="I9" s="278"/>
      <c r="J9" s="278"/>
      <c r="K9" s="279"/>
      <c r="L9" s="36"/>
      <c r="M9" s="36"/>
      <c r="N9" s="36"/>
      <c r="O9" s="36"/>
      <c r="P9" s="36"/>
    </row>
    <row r="10" spans="1:16" ht="27" customHeight="1" x14ac:dyDescent="0.2">
      <c r="A10" s="36"/>
      <c r="B10" s="36"/>
      <c r="C10" s="283" t="s">
        <v>5</v>
      </c>
      <c r="D10" s="284"/>
      <c r="E10" s="284"/>
      <c r="F10" s="284"/>
      <c r="G10" s="284"/>
      <c r="H10" s="284"/>
      <c r="I10" s="284"/>
      <c r="J10" s="284"/>
      <c r="K10" s="285"/>
      <c r="L10" s="36"/>
      <c r="M10" s="36"/>
      <c r="N10" s="36"/>
      <c r="O10" s="36"/>
      <c r="P10" s="36"/>
    </row>
    <row r="11" spans="1:16" ht="96" customHeight="1" thickBot="1" x14ac:dyDescent="0.25">
      <c r="A11" s="36"/>
      <c r="B11" s="36"/>
      <c r="C11" s="280" t="s">
        <v>6</v>
      </c>
      <c r="D11" s="281"/>
      <c r="E11" s="281"/>
      <c r="F11" s="281"/>
      <c r="G11" s="281"/>
      <c r="H11" s="281"/>
      <c r="I11" s="281"/>
      <c r="J11" s="281"/>
      <c r="K11" s="282"/>
      <c r="L11" s="36"/>
      <c r="M11" s="36"/>
      <c r="N11" s="36"/>
      <c r="O11" s="36"/>
      <c r="P11" s="36"/>
    </row>
  </sheetData>
  <sheetProtection algorithmName="SHA-512" hashValue="E+iRB9gMk4FMCAEou03Uvkjm0kEoUfOLaXmhsGak8lyiLkS/ocIMaWpP2V+DVmg8I2CW1uM5Bb5+C0DlUK9NCg==" saltValue="1TkLGu6j7mmGuVT9p+2puQ==" spinCount="100000" sheet="1" objects="1" scenarios="1"/>
  <mergeCells count="8">
    <mergeCell ref="A1:C1"/>
    <mergeCell ref="L1:M1"/>
    <mergeCell ref="D1:K1"/>
    <mergeCell ref="C9:K9"/>
    <mergeCell ref="C11:K11"/>
    <mergeCell ref="C10:K10"/>
    <mergeCell ref="C7:K7"/>
    <mergeCell ref="A3:M3"/>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9"/>
  <sheetViews>
    <sheetView showGridLines="0" view="pageBreakPreview" zoomScale="80" zoomScaleNormal="40" zoomScaleSheetLayoutView="80" workbookViewId="0">
      <selection activeCell="F42" sqref="F42:G42"/>
    </sheetView>
  </sheetViews>
  <sheetFormatPr baseColWidth="10" defaultColWidth="11.5" defaultRowHeight="15" x14ac:dyDescent="0.2"/>
  <cols>
    <col min="1" max="1" width="5.6640625" customWidth="1"/>
    <col min="3" max="3" width="12.33203125" style="19" customWidth="1"/>
    <col min="4" max="4" width="19.5" style="19" customWidth="1"/>
    <col min="5" max="5" width="50.1640625" style="19" customWidth="1"/>
    <col min="6" max="6" width="12.33203125" style="19" customWidth="1"/>
    <col min="7" max="7" width="14.83203125" style="19" customWidth="1"/>
    <col min="8" max="10" width="12.33203125" style="19" customWidth="1"/>
    <col min="11" max="11" width="8.83203125" style="19" customWidth="1"/>
    <col min="12" max="12" width="5.5" style="19" customWidth="1"/>
    <col min="24" max="24" width="36.5" customWidth="1"/>
  </cols>
  <sheetData>
    <row r="1" spans="2:12" ht="16" thickBot="1" x14ac:dyDescent="0.25"/>
    <row r="2" spans="2:12" ht="99" customHeight="1" thickBot="1" x14ac:dyDescent="0.25">
      <c r="B2" s="289"/>
      <c r="C2" s="290"/>
      <c r="D2" s="276" t="s">
        <v>7</v>
      </c>
      <c r="E2" s="276"/>
      <c r="F2" s="276"/>
      <c r="G2" s="276"/>
      <c r="H2" s="276"/>
      <c r="I2" s="274" t="s">
        <v>1</v>
      </c>
      <c r="J2" s="291"/>
      <c r="K2" s="292"/>
    </row>
    <row r="3" spans="2:12" ht="9" customHeight="1" x14ac:dyDescent="0.2"/>
    <row r="4" spans="2:12" ht="9" customHeight="1" thickBot="1" x14ac:dyDescent="0.25"/>
    <row r="5" spans="2:12" ht="34.5" customHeight="1" thickBot="1" x14ac:dyDescent="0.25">
      <c r="B5" s="293" t="s">
        <v>8</v>
      </c>
      <c r="C5" s="294"/>
      <c r="D5" s="294"/>
      <c r="E5" s="294"/>
      <c r="F5" s="294"/>
      <c r="G5" s="294"/>
      <c r="H5" s="294"/>
      <c r="I5" s="294"/>
      <c r="J5" s="294"/>
      <c r="K5" s="295"/>
      <c r="L5" s="76"/>
    </row>
    <row r="6" spans="2:12" ht="52.5" customHeight="1" x14ac:dyDescent="0.2">
      <c r="B6" s="296" t="s">
        <v>9</v>
      </c>
      <c r="C6" s="297"/>
      <c r="D6" s="297"/>
      <c r="E6" s="297"/>
      <c r="F6" s="297"/>
      <c r="G6" s="297"/>
      <c r="H6" s="297"/>
      <c r="I6" s="297"/>
      <c r="J6" s="297"/>
      <c r="K6" s="298"/>
      <c r="L6" s="76"/>
    </row>
    <row r="7" spans="2:12" ht="52.5" customHeight="1" x14ac:dyDescent="0.2">
      <c r="B7" s="299"/>
      <c r="C7" s="300"/>
      <c r="D7" s="300"/>
      <c r="E7" s="300"/>
      <c r="F7" s="300"/>
      <c r="G7" s="300"/>
      <c r="H7" s="300"/>
      <c r="I7" s="300"/>
      <c r="J7" s="300"/>
      <c r="K7" s="301"/>
      <c r="L7" s="76"/>
    </row>
    <row r="8" spans="2:12" ht="52.5" customHeight="1" x14ac:dyDescent="0.2">
      <c r="B8" s="299"/>
      <c r="C8" s="300"/>
      <c r="D8" s="300"/>
      <c r="E8" s="300"/>
      <c r="F8" s="300"/>
      <c r="G8" s="300"/>
      <c r="H8" s="300"/>
      <c r="I8" s="300"/>
      <c r="J8" s="300"/>
      <c r="K8" s="301"/>
    </row>
    <row r="9" spans="2:12" ht="52.5" customHeight="1" thickBot="1" x14ac:dyDescent="0.25">
      <c r="B9" s="302"/>
      <c r="C9" s="303"/>
      <c r="D9" s="303"/>
      <c r="E9" s="303"/>
      <c r="F9" s="303"/>
      <c r="G9" s="303"/>
      <c r="H9" s="303"/>
      <c r="I9" s="303"/>
      <c r="J9" s="303"/>
      <c r="K9" s="304"/>
    </row>
    <row r="11" spans="2:12" ht="18" x14ac:dyDescent="0.2">
      <c r="D11" s="32" t="s">
        <v>10</v>
      </c>
      <c r="E11" s="33" t="s">
        <v>11</v>
      </c>
      <c r="F11" s="305" t="s">
        <v>12</v>
      </c>
      <c r="G11" s="305"/>
    </row>
    <row r="12" spans="2:12" x14ac:dyDescent="0.2">
      <c r="D12" s="34">
        <v>1</v>
      </c>
      <c r="E12" s="34" t="s">
        <v>13</v>
      </c>
      <c r="F12" s="306">
        <f>AVERAGE(F13:F17)</f>
        <v>0.21739795918367349</v>
      </c>
      <c r="G12" s="307"/>
    </row>
    <row r="13" spans="2:12" x14ac:dyDescent="0.2">
      <c r="D13" s="27" t="s">
        <v>14</v>
      </c>
      <c r="E13" s="28" t="s">
        <v>13</v>
      </c>
      <c r="F13" s="287">
        <f>SUM('Plan de Acción - POA'!Z70:Z72)</f>
        <v>0.1875</v>
      </c>
      <c r="G13" s="288"/>
    </row>
    <row r="14" spans="2:12" x14ac:dyDescent="0.2">
      <c r="D14" s="27" t="s">
        <v>15</v>
      </c>
      <c r="E14" s="28" t="s">
        <v>16</v>
      </c>
      <c r="F14" s="287">
        <f>SUM('Plan de Acción - POA'!Z26:Z29)</f>
        <v>0.14948979591836736</v>
      </c>
      <c r="G14" s="288"/>
    </row>
    <row r="15" spans="2:12" x14ac:dyDescent="0.2">
      <c r="D15" s="27" t="s">
        <v>17</v>
      </c>
      <c r="E15" s="28" t="s">
        <v>18</v>
      </c>
      <c r="F15" s="287">
        <f>SUM('Plan de Acción - POA'!Z67:Z69)</f>
        <v>0.25</v>
      </c>
      <c r="G15" s="288"/>
    </row>
    <row r="16" spans="2:12" x14ac:dyDescent="0.2">
      <c r="D16" s="27" t="s">
        <v>19</v>
      </c>
      <c r="E16" s="29" t="s">
        <v>20</v>
      </c>
      <c r="F16" s="287">
        <f>SUM('Plan de Acción - POA'!Z76:Z77)</f>
        <v>0.25</v>
      </c>
      <c r="G16" s="288"/>
    </row>
    <row r="17" spans="4:7" x14ac:dyDescent="0.2">
      <c r="D17" s="27" t="s">
        <v>21</v>
      </c>
      <c r="E17" s="29" t="s">
        <v>22</v>
      </c>
      <c r="F17" s="287">
        <f>SUM('Plan de Acción - POA'!Z78:Z82)</f>
        <v>0.25</v>
      </c>
      <c r="G17" s="288"/>
    </row>
    <row r="18" spans="4:7" x14ac:dyDescent="0.2">
      <c r="D18" s="34">
        <v>2</v>
      </c>
      <c r="E18" s="34" t="s">
        <v>23</v>
      </c>
      <c r="F18" s="308">
        <f>AVERAGE(F19:F21)</f>
        <v>0.25</v>
      </c>
      <c r="G18" s="309"/>
    </row>
    <row r="19" spans="4:7" x14ac:dyDescent="0.2">
      <c r="D19" s="27" t="s">
        <v>24</v>
      </c>
      <c r="E19" s="28" t="s">
        <v>23</v>
      </c>
      <c r="F19" s="287">
        <f>SUM('Plan de Acción - POA'!Z90:Z93)</f>
        <v>0.25</v>
      </c>
      <c r="G19" s="288"/>
    </row>
    <row r="20" spans="4:7" x14ac:dyDescent="0.2">
      <c r="D20" s="27" t="s">
        <v>25</v>
      </c>
      <c r="E20" s="28" t="s">
        <v>26</v>
      </c>
      <c r="F20" s="287">
        <f>SUM('Plan de Acción - POA'!Z94:Z96)</f>
        <v>0.25</v>
      </c>
      <c r="G20" s="288"/>
    </row>
    <row r="21" spans="4:7" x14ac:dyDescent="0.2">
      <c r="D21" s="27" t="s">
        <v>27</v>
      </c>
      <c r="E21" s="29" t="s">
        <v>28</v>
      </c>
      <c r="F21" s="287">
        <f>SUM('Plan de Acción - POA'!Z87:Z89)</f>
        <v>0.25</v>
      </c>
      <c r="G21" s="288"/>
    </row>
    <row r="22" spans="4:7" x14ac:dyDescent="0.2">
      <c r="D22" s="34">
        <v>3</v>
      </c>
      <c r="E22" s="34" t="s">
        <v>29</v>
      </c>
      <c r="F22" s="308">
        <f>AVERAGE(F23:F26)</f>
        <v>0.21145833333333336</v>
      </c>
      <c r="G22" s="309"/>
    </row>
    <row r="23" spans="4:7" x14ac:dyDescent="0.2">
      <c r="D23" s="27" t="s">
        <v>30</v>
      </c>
      <c r="E23" s="28" t="s">
        <v>29</v>
      </c>
      <c r="F23" s="287">
        <f>SUM('Plan de Acción - POA'!Z6:Z9)</f>
        <v>0.1875</v>
      </c>
      <c r="G23" s="288"/>
    </row>
    <row r="24" spans="4:7" x14ac:dyDescent="0.2">
      <c r="D24" s="27" t="s">
        <v>31</v>
      </c>
      <c r="E24" s="28" t="s">
        <v>32</v>
      </c>
      <c r="F24" s="287">
        <f>SUM('Plan de Acción - POA'!Z56:Z60)</f>
        <v>0.23333333333333334</v>
      </c>
      <c r="G24" s="288"/>
    </row>
    <row r="25" spans="4:7" x14ac:dyDescent="0.2">
      <c r="D25" s="27" t="s">
        <v>33</v>
      </c>
      <c r="E25" s="28" t="s">
        <v>34</v>
      </c>
      <c r="F25" s="287">
        <f>SUM('Plan de Acción - POA'!Z94:Z96)</f>
        <v>0.25</v>
      </c>
      <c r="G25" s="288"/>
    </row>
    <row r="26" spans="4:7" x14ac:dyDescent="0.2">
      <c r="D26" s="27" t="s">
        <v>35</v>
      </c>
      <c r="E26" s="28" t="s">
        <v>36</v>
      </c>
      <c r="F26" s="287">
        <f>SUM('Plan de Acción - POA'!Z83:Z86)</f>
        <v>0.17499999999999999</v>
      </c>
      <c r="G26" s="288"/>
    </row>
    <row r="27" spans="4:7" x14ac:dyDescent="0.2">
      <c r="D27" s="34">
        <v>4</v>
      </c>
      <c r="E27" s="34" t="s">
        <v>37</v>
      </c>
      <c r="F27" s="308">
        <f>AVERAGE(F28:F33)</f>
        <v>0.16416666666666666</v>
      </c>
      <c r="G27" s="309"/>
    </row>
    <row r="28" spans="4:7" x14ac:dyDescent="0.2">
      <c r="D28" s="27" t="s">
        <v>38</v>
      </c>
      <c r="E28" s="28" t="s">
        <v>37</v>
      </c>
      <c r="F28" s="287">
        <f>SUM('Plan de Acción - POA'!Z61:Z64)</f>
        <v>0.1875</v>
      </c>
      <c r="G28" s="288"/>
    </row>
    <row r="29" spans="4:7" x14ac:dyDescent="0.2">
      <c r="D29" s="27" t="s">
        <v>39</v>
      </c>
      <c r="E29" s="28" t="s">
        <v>40</v>
      </c>
      <c r="F29" s="287">
        <f>SUM('Plan de Acción - POA'!Z17:Z20)</f>
        <v>0.125</v>
      </c>
      <c r="G29" s="288"/>
    </row>
    <row r="30" spans="4:7" x14ac:dyDescent="0.2">
      <c r="D30" s="27" t="s">
        <v>41</v>
      </c>
      <c r="E30" s="28" t="s">
        <v>42</v>
      </c>
      <c r="F30" s="287"/>
      <c r="G30" s="288"/>
    </row>
    <row r="31" spans="4:7" x14ac:dyDescent="0.2">
      <c r="D31" s="27" t="s">
        <v>43</v>
      </c>
      <c r="E31" s="28" t="s">
        <v>44</v>
      </c>
      <c r="F31" s="287">
        <f>SUM('Plan de Acción - POA'!Z10:Z14)</f>
        <v>0.23499999999999999</v>
      </c>
      <c r="G31" s="288"/>
    </row>
    <row r="32" spans="4:7" x14ac:dyDescent="0.2">
      <c r="D32" s="27" t="s">
        <v>45</v>
      </c>
      <c r="E32" s="28" t="s">
        <v>46</v>
      </c>
      <c r="F32" s="287">
        <f>SUM('Plan de Acción - POA'!Z21:Z25)</f>
        <v>0.16000000000000003</v>
      </c>
      <c r="G32" s="288"/>
    </row>
    <row r="33" spans="2:12" x14ac:dyDescent="0.2">
      <c r="D33" s="27" t="s">
        <v>47</v>
      </c>
      <c r="E33" s="28" t="s">
        <v>48</v>
      </c>
      <c r="F33" s="287">
        <f>SUM('Plan de Acción - POA'!Z73:Z75)</f>
        <v>0.11333333333333334</v>
      </c>
      <c r="G33" s="288"/>
    </row>
    <row r="34" spans="2:12" x14ac:dyDescent="0.2">
      <c r="D34" s="34">
        <v>5</v>
      </c>
      <c r="E34" s="34" t="s">
        <v>49</v>
      </c>
      <c r="F34" s="308">
        <f>AVERAGE(F35:F41)</f>
        <v>0.17984777468563182</v>
      </c>
      <c r="G34" s="309"/>
    </row>
    <row r="35" spans="2:12" x14ac:dyDescent="0.2">
      <c r="D35" s="27" t="s">
        <v>50</v>
      </c>
      <c r="E35" s="28" t="s">
        <v>51</v>
      </c>
      <c r="F35" s="287">
        <f>SUM('Plan de Acción - POA'!Z34:Z45)</f>
        <v>0.22609712121212122</v>
      </c>
      <c r="G35" s="288"/>
    </row>
    <row r="36" spans="2:12" x14ac:dyDescent="0.2">
      <c r="D36" s="27" t="s">
        <v>52</v>
      </c>
      <c r="E36" s="29" t="s">
        <v>53</v>
      </c>
      <c r="F36" s="287">
        <f>SUM('Plan de Acción - POA'!Z30:Z33)</f>
        <v>0.3078373015873016</v>
      </c>
      <c r="G36" s="288"/>
    </row>
    <row r="37" spans="2:12" x14ac:dyDescent="0.2">
      <c r="D37" s="27" t="s">
        <v>54</v>
      </c>
      <c r="E37" s="29" t="s">
        <v>55</v>
      </c>
      <c r="F37" s="287">
        <f>SUM('Plan de Acción - POA'!Z65:Z66)</f>
        <v>0.25</v>
      </c>
      <c r="G37" s="288"/>
    </row>
    <row r="38" spans="2:12" x14ac:dyDescent="0.2">
      <c r="D38" s="27" t="s">
        <v>56</v>
      </c>
      <c r="E38" s="28" t="s">
        <v>57</v>
      </c>
      <c r="F38" s="287">
        <f>SUM('Plan de Acción - POA'!Z53:Z55)</f>
        <v>0.125</v>
      </c>
      <c r="G38" s="288"/>
    </row>
    <row r="39" spans="2:12" x14ac:dyDescent="0.2">
      <c r="D39" s="27" t="s">
        <v>58</v>
      </c>
      <c r="E39" s="400" t="s">
        <v>59</v>
      </c>
      <c r="F39" s="287">
        <f>SUM('Plan de Acción - POA'!Z15:Z16)</f>
        <v>0.1</v>
      </c>
      <c r="G39" s="288"/>
    </row>
    <row r="40" spans="2:12" ht="31" x14ac:dyDescent="0.2">
      <c r="D40" s="27" t="s">
        <v>60</v>
      </c>
      <c r="E40" s="100" t="s">
        <v>61</v>
      </c>
      <c r="F40" s="287">
        <f>SUM('Plan de Acción - POA'!Z97:Z99)</f>
        <v>0.25</v>
      </c>
      <c r="G40" s="288"/>
    </row>
    <row r="41" spans="2:12" x14ac:dyDescent="0.2">
      <c r="D41" s="27" t="s">
        <v>62</v>
      </c>
      <c r="E41" s="28" t="s">
        <v>63</v>
      </c>
      <c r="F41" s="287">
        <f>SUM('Plan de Acción - POA'!Z100)</f>
        <v>0</v>
      </c>
      <c r="G41" s="288"/>
    </row>
    <row r="42" spans="2:12" ht="16" x14ac:dyDescent="0.2">
      <c r="D42" s="310" t="s">
        <v>64</v>
      </c>
      <c r="E42" s="311"/>
      <c r="F42" s="312">
        <f>AVERAGE(F12,F18,F22,F27,F34)</f>
        <v>0.20457414677386104</v>
      </c>
      <c r="G42" s="313"/>
    </row>
    <row r="44" spans="2:12" ht="16" thickBot="1" x14ac:dyDescent="0.25"/>
    <row r="45" spans="2:12" ht="29.25" customHeight="1" x14ac:dyDescent="0.2">
      <c r="B45" s="319" t="s">
        <v>65</v>
      </c>
      <c r="C45" s="320"/>
      <c r="D45" s="320"/>
      <c r="E45" s="320"/>
      <c r="F45" s="320"/>
      <c r="G45" s="320"/>
      <c r="H45" s="320"/>
      <c r="I45" s="320"/>
      <c r="J45" s="321"/>
      <c r="K45" s="77"/>
      <c r="L45" s="77"/>
    </row>
    <row r="46" spans="2:12" ht="40.5" customHeight="1" x14ac:dyDescent="0.2">
      <c r="B46" s="322" t="s">
        <v>66</v>
      </c>
      <c r="C46" s="323"/>
      <c r="D46" s="35" t="s">
        <v>67</v>
      </c>
      <c r="E46" s="323" t="s">
        <v>68</v>
      </c>
      <c r="F46" s="323"/>
      <c r="G46" s="323"/>
      <c r="H46" s="323"/>
      <c r="I46" s="323"/>
      <c r="J46" s="324"/>
      <c r="K46" s="77"/>
      <c r="L46" s="77"/>
    </row>
    <row r="47" spans="2:12" ht="40.5" customHeight="1" x14ac:dyDescent="0.2">
      <c r="B47" s="325">
        <v>1</v>
      </c>
      <c r="C47" s="326"/>
      <c r="D47" s="197">
        <v>45317</v>
      </c>
      <c r="E47" s="327" t="s">
        <v>69</v>
      </c>
      <c r="F47" s="327"/>
      <c r="G47" s="327"/>
      <c r="H47" s="327"/>
      <c r="I47" s="327"/>
      <c r="J47" s="327"/>
      <c r="K47" s="77"/>
      <c r="L47" s="77"/>
    </row>
    <row r="48" spans="2:12" ht="152.25" customHeight="1" x14ac:dyDescent="0.2">
      <c r="B48" s="325">
        <v>2</v>
      </c>
      <c r="C48" s="326"/>
      <c r="D48" s="197">
        <v>45377</v>
      </c>
      <c r="E48" s="328" t="s">
        <v>70</v>
      </c>
      <c r="F48" s="329"/>
      <c r="G48" s="329"/>
      <c r="H48" s="329"/>
      <c r="I48" s="329"/>
      <c r="J48" s="330"/>
      <c r="K48" s="77"/>
      <c r="L48" s="77"/>
    </row>
    <row r="49" spans="2:12" ht="44.25" customHeight="1" thickBot="1" x14ac:dyDescent="0.25">
      <c r="B49" s="314"/>
      <c r="C49" s="315"/>
      <c r="D49" s="78"/>
      <c r="E49" s="316"/>
      <c r="F49" s="317"/>
      <c r="G49" s="317"/>
      <c r="H49" s="317"/>
      <c r="I49" s="317"/>
      <c r="J49" s="318"/>
      <c r="K49" s="79"/>
      <c r="L49" s="79"/>
    </row>
  </sheetData>
  <mergeCells count="47">
    <mergeCell ref="B49:C49"/>
    <mergeCell ref="E49:J49"/>
    <mergeCell ref="B45:J45"/>
    <mergeCell ref="B46:C46"/>
    <mergeCell ref="E46:J46"/>
    <mergeCell ref="B47:C47"/>
    <mergeCell ref="E47:J47"/>
    <mergeCell ref="B48:C48"/>
    <mergeCell ref="E48:J48"/>
    <mergeCell ref="D42:E42"/>
    <mergeCell ref="F42:G42"/>
    <mergeCell ref="F30:G30"/>
    <mergeCell ref="F31:G31"/>
    <mergeCell ref="F32:G32"/>
    <mergeCell ref="F33:G33"/>
    <mergeCell ref="F34:G34"/>
    <mergeCell ref="F35:G35"/>
    <mergeCell ref="F36:G36"/>
    <mergeCell ref="F37:G37"/>
    <mergeCell ref="F38:G38"/>
    <mergeCell ref="F39:G39"/>
    <mergeCell ref="F41:G41"/>
    <mergeCell ref="F40:G40"/>
    <mergeCell ref="F29:G29"/>
    <mergeCell ref="F18:G18"/>
    <mergeCell ref="F19:G19"/>
    <mergeCell ref="F20:G20"/>
    <mergeCell ref="F21:G21"/>
    <mergeCell ref="F22:G22"/>
    <mergeCell ref="F23:G23"/>
    <mergeCell ref="F24:G24"/>
    <mergeCell ref="F25:G25"/>
    <mergeCell ref="F26:G26"/>
    <mergeCell ref="F27:G27"/>
    <mergeCell ref="F28:G28"/>
    <mergeCell ref="F17:G17"/>
    <mergeCell ref="B2:C2"/>
    <mergeCell ref="D2:H2"/>
    <mergeCell ref="I2:K2"/>
    <mergeCell ref="B5:K5"/>
    <mergeCell ref="B6:K9"/>
    <mergeCell ref="F11:G11"/>
    <mergeCell ref="F12:G12"/>
    <mergeCell ref="F13:G13"/>
    <mergeCell ref="F14:G14"/>
    <mergeCell ref="F15:G15"/>
    <mergeCell ref="F16:G16"/>
  </mergeCells>
  <pageMargins left="0.7" right="0.7" top="0.75" bottom="0.75" header="0.3" footer="0.3"/>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showGridLines="0" view="pageBreakPreview" topLeftCell="Q6" zoomScale="90" zoomScaleNormal="50" zoomScaleSheetLayoutView="90" workbookViewId="0">
      <selection activeCell="S7" sqref="S7"/>
    </sheetView>
  </sheetViews>
  <sheetFormatPr baseColWidth="10" defaultColWidth="8.83203125" defaultRowHeight="15" x14ac:dyDescent="0.2"/>
  <sheetData>
    <row r="1" spans="1:17" ht="99" customHeight="1" thickBot="1" x14ac:dyDescent="0.25">
      <c r="A1" s="272"/>
      <c r="B1" s="273"/>
      <c r="C1" s="273"/>
      <c r="D1" s="276" t="s">
        <v>7</v>
      </c>
      <c r="E1" s="276"/>
      <c r="F1" s="276"/>
      <c r="G1" s="276"/>
      <c r="H1" s="276"/>
      <c r="I1" s="276"/>
      <c r="J1" s="276"/>
      <c r="K1" s="276"/>
      <c r="L1" s="276"/>
      <c r="M1" s="276"/>
      <c r="N1" s="276"/>
      <c r="O1" s="274" t="s">
        <v>1</v>
      </c>
      <c r="P1" s="291"/>
      <c r="Q1" s="292"/>
    </row>
    <row r="3" spans="1:17" ht="27.75" customHeight="1" x14ac:dyDescent="0.2">
      <c r="A3" s="284" t="s">
        <v>71</v>
      </c>
      <c r="B3" s="284"/>
      <c r="C3" s="284"/>
      <c r="D3" s="284"/>
      <c r="E3" s="284"/>
      <c r="F3" s="284"/>
      <c r="G3" s="284"/>
      <c r="H3" s="284"/>
      <c r="I3" s="284"/>
      <c r="J3" s="284"/>
      <c r="K3" s="284"/>
      <c r="L3" s="284"/>
      <c r="M3" s="284"/>
      <c r="N3" s="284"/>
      <c r="O3" s="284"/>
      <c r="P3" s="284"/>
      <c r="Q3" s="284"/>
    </row>
  </sheetData>
  <sheetProtection algorithmName="SHA-512" hashValue="Oj4wawzqy9FsRAruglBkApS1QAGXTkN58+ngk1EHmMerJYmb/oIIMifRBrJzNqbalkFiTsJG+CTp/Pl1iRU2WA==" saltValue="0w/EcFJyt9Z2OEMbypJZGA==" spinCount="100000" sheet="1" objects="1" scenarios="1"/>
  <mergeCells count="4">
    <mergeCell ref="A3:Q3"/>
    <mergeCell ref="O1:Q1"/>
    <mergeCell ref="A1:C1"/>
    <mergeCell ref="D1:N1"/>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AX240"/>
  <sheetViews>
    <sheetView showGridLines="0" tabSelected="1" topLeftCell="P1" zoomScale="113" zoomScaleNormal="70" workbookViewId="0">
      <selection activeCell="Z2" sqref="C1:Z1048576"/>
    </sheetView>
  </sheetViews>
  <sheetFormatPr baseColWidth="10" defaultColWidth="10.6640625" defaultRowHeight="15" x14ac:dyDescent="0.2"/>
  <cols>
    <col min="1" max="1" width="10.6640625" style="53"/>
    <col min="2" max="2" width="21.5" style="54" customWidth="1"/>
    <col min="3" max="3" width="21.6640625" style="55" customWidth="1"/>
    <col min="4" max="4" width="26" style="54" customWidth="1"/>
    <col min="5" max="5" width="43.83203125" style="56" customWidth="1"/>
    <col min="6" max="6" width="22.5" style="56" customWidth="1"/>
    <col min="7" max="7" width="10.83203125" style="54" customWidth="1"/>
    <col min="8" max="8" width="40.6640625" style="57" customWidth="1"/>
    <col min="9" max="9" width="13.6640625" style="57" customWidth="1"/>
    <col min="10" max="10" width="15.1640625" style="59" customWidth="1"/>
    <col min="11" max="11" width="32.33203125" style="59" customWidth="1"/>
    <col min="12" max="12" width="19.6640625" style="58" customWidth="1"/>
    <col min="13" max="16" width="14.5" style="59" customWidth="1"/>
    <col min="17" max="17" width="17.5" style="59" customWidth="1"/>
    <col min="18" max="18" width="17.5" style="53" customWidth="1"/>
    <col min="19" max="19" width="32.83203125" style="53" customWidth="1"/>
    <col min="20" max="20" width="19.6640625" style="53" customWidth="1"/>
    <col min="21" max="21" width="18.5" style="53" customWidth="1"/>
    <col min="22" max="22" width="16.5" style="53" customWidth="1"/>
    <col min="23" max="23" width="13.5" style="12" customWidth="1"/>
    <col min="24" max="24" width="10.83203125" style="53" customWidth="1"/>
    <col min="25" max="25" width="17.83203125" style="60" customWidth="1"/>
    <col min="26" max="26" width="19" style="60" customWidth="1"/>
    <col min="27" max="27" width="75" style="53" customWidth="1"/>
    <col min="28" max="28" width="35.1640625" style="53" customWidth="1"/>
    <col min="29" max="29" width="28" style="53" customWidth="1"/>
    <col min="30" max="30" width="29.1640625" style="53" customWidth="1"/>
    <col min="31" max="31" width="32.83203125" style="53" customWidth="1"/>
    <col min="32" max="32" width="38.33203125" style="53" customWidth="1"/>
    <col min="33" max="50" width="39.5" style="53" customWidth="1"/>
    <col min="51" max="16384" width="10.6640625" style="53"/>
  </cols>
  <sheetData>
    <row r="1" spans="1:50" ht="109" customHeight="1" x14ac:dyDescent="0.3">
      <c r="A1" s="340"/>
      <c r="B1" s="341"/>
      <c r="C1" s="342"/>
      <c r="D1" s="343" t="s">
        <v>7</v>
      </c>
      <c r="E1" s="344"/>
      <c r="F1" s="344"/>
      <c r="G1" s="343"/>
      <c r="H1" s="343"/>
      <c r="I1" s="343"/>
      <c r="J1" s="343"/>
      <c r="K1" s="343"/>
      <c r="L1" s="345"/>
      <c r="M1" s="343"/>
      <c r="N1" s="343"/>
      <c r="O1" s="343"/>
      <c r="P1" s="343"/>
      <c r="Q1" s="343"/>
      <c r="R1" s="343"/>
      <c r="S1" s="343"/>
      <c r="T1" s="343"/>
      <c r="U1" s="343"/>
      <c r="V1" s="343"/>
      <c r="W1" s="343"/>
      <c r="X1" s="343"/>
      <c r="Y1" s="343"/>
      <c r="Z1" s="343"/>
      <c r="AA1" s="343"/>
      <c r="AB1" s="346" t="s">
        <v>1</v>
      </c>
      <c r="AC1" s="346"/>
      <c r="AD1" s="346"/>
      <c r="AE1" s="346"/>
      <c r="AF1" s="347"/>
      <c r="AG1" s="101"/>
      <c r="AH1" s="101"/>
      <c r="AI1" s="101"/>
      <c r="AJ1" s="101"/>
      <c r="AK1" s="101"/>
      <c r="AL1" s="101"/>
      <c r="AM1" s="101"/>
      <c r="AN1" s="101"/>
      <c r="AO1" s="101"/>
      <c r="AP1" s="101"/>
      <c r="AQ1" s="101"/>
      <c r="AR1" s="101"/>
      <c r="AS1" s="101"/>
      <c r="AT1" s="101"/>
      <c r="AU1" s="101"/>
      <c r="AV1" s="101"/>
      <c r="AW1" s="101"/>
      <c r="AX1" s="101"/>
    </row>
    <row r="3" spans="1:50" s="61" customFormat="1" ht="27.75" customHeight="1" thickBot="1" x14ac:dyDescent="0.25">
      <c r="A3" s="351" t="s">
        <v>72</v>
      </c>
      <c r="B3" s="352"/>
      <c r="C3" s="353"/>
      <c r="D3" s="352"/>
      <c r="E3" s="353"/>
      <c r="F3" s="353"/>
      <c r="G3" s="352"/>
      <c r="H3" s="352"/>
      <c r="I3" s="352"/>
      <c r="J3" s="352"/>
      <c r="K3" s="352"/>
      <c r="L3" s="354"/>
      <c r="M3" s="352"/>
      <c r="N3" s="352"/>
      <c r="O3" s="352"/>
      <c r="P3" s="352"/>
      <c r="Q3" s="352"/>
      <c r="R3" s="352"/>
      <c r="S3" s="337" t="s">
        <v>73</v>
      </c>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9"/>
    </row>
    <row r="4" spans="1:50" s="59" customFormat="1" ht="26.25" customHeight="1" thickBot="1" x14ac:dyDescent="0.2">
      <c r="A4" s="355"/>
      <c r="B4" s="356"/>
      <c r="C4" s="357"/>
      <c r="D4" s="356"/>
      <c r="E4" s="357"/>
      <c r="F4" s="357"/>
      <c r="G4" s="356"/>
      <c r="H4" s="356"/>
      <c r="I4" s="356"/>
      <c r="J4" s="358"/>
      <c r="K4" s="358"/>
      <c r="L4" s="359"/>
      <c r="M4" s="356"/>
      <c r="N4" s="356"/>
      <c r="O4" s="356"/>
      <c r="P4" s="356"/>
      <c r="Q4" s="356"/>
      <c r="R4" s="360"/>
      <c r="S4" s="348" t="s">
        <v>74</v>
      </c>
      <c r="T4" s="349"/>
      <c r="U4" s="349"/>
      <c r="V4" s="350"/>
      <c r="W4" s="42"/>
      <c r="X4" s="361" t="s">
        <v>75</v>
      </c>
      <c r="Y4" s="362" t="s">
        <v>76</v>
      </c>
      <c r="Z4" s="363" t="s">
        <v>77</v>
      </c>
      <c r="AA4" s="333" t="s">
        <v>78</v>
      </c>
      <c r="AB4" s="334"/>
      <c r="AC4" s="334"/>
      <c r="AD4" s="335"/>
      <c r="AE4" s="331" t="s">
        <v>79</v>
      </c>
      <c r="AF4" s="332"/>
      <c r="AG4" s="333" t="s">
        <v>80</v>
      </c>
      <c r="AH4" s="334"/>
      <c r="AI4" s="334"/>
      <c r="AJ4" s="335"/>
      <c r="AK4" s="331" t="s">
        <v>81</v>
      </c>
      <c r="AL4" s="332"/>
      <c r="AM4" s="333" t="s">
        <v>82</v>
      </c>
      <c r="AN4" s="334"/>
      <c r="AO4" s="334"/>
      <c r="AP4" s="335"/>
      <c r="AQ4" s="331" t="s">
        <v>83</v>
      </c>
      <c r="AR4" s="332"/>
      <c r="AS4" s="333" t="s">
        <v>84</v>
      </c>
      <c r="AT4" s="334"/>
      <c r="AU4" s="334"/>
      <c r="AV4" s="335"/>
      <c r="AW4" s="331" t="s">
        <v>85</v>
      </c>
      <c r="AX4" s="336"/>
    </row>
    <row r="5" spans="1:50" s="59" customFormat="1" ht="52.5" customHeight="1" x14ac:dyDescent="0.15">
      <c r="A5" s="102" t="s">
        <v>10</v>
      </c>
      <c r="B5" s="208" t="s">
        <v>86</v>
      </c>
      <c r="C5" s="160" t="s">
        <v>87</v>
      </c>
      <c r="D5" s="160" t="s">
        <v>88</v>
      </c>
      <c r="E5" s="160" t="s">
        <v>89</v>
      </c>
      <c r="F5" s="160" t="s">
        <v>90</v>
      </c>
      <c r="G5" s="160" t="s">
        <v>91</v>
      </c>
      <c r="H5" s="161" t="s">
        <v>92</v>
      </c>
      <c r="I5" s="150" t="s">
        <v>93</v>
      </c>
      <c r="J5" s="151" t="s">
        <v>94</v>
      </c>
      <c r="K5" s="151" t="s">
        <v>95</v>
      </c>
      <c r="L5" s="162" t="s">
        <v>96</v>
      </c>
      <c r="M5" s="163" t="s">
        <v>97</v>
      </c>
      <c r="N5" s="163" t="s">
        <v>98</v>
      </c>
      <c r="O5" s="163" t="s">
        <v>99</v>
      </c>
      <c r="P5" s="163" t="s">
        <v>100</v>
      </c>
      <c r="Q5" s="160" t="s">
        <v>101</v>
      </c>
      <c r="R5" s="164" t="s">
        <v>102</v>
      </c>
      <c r="S5" s="209" t="s">
        <v>97</v>
      </c>
      <c r="T5" s="210" t="s">
        <v>98</v>
      </c>
      <c r="U5" s="210" t="s">
        <v>99</v>
      </c>
      <c r="V5" s="211" t="s">
        <v>100</v>
      </c>
      <c r="W5" s="43" t="s">
        <v>103</v>
      </c>
      <c r="X5" s="361"/>
      <c r="Y5" s="362"/>
      <c r="Z5" s="364"/>
      <c r="AA5" s="103" t="s">
        <v>104</v>
      </c>
      <c r="AB5" s="104" t="s">
        <v>105</v>
      </c>
      <c r="AC5" s="104" t="s">
        <v>106</v>
      </c>
      <c r="AD5" s="105" t="s">
        <v>107</v>
      </c>
      <c r="AE5" s="106" t="s">
        <v>108</v>
      </c>
      <c r="AF5" s="107" t="s">
        <v>109</v>
      </c>
      <c r="AG5" s="103" t="s">
        <v>104</v>
      </c>
      <c r="AH5" s="104" t="s">
        <v>105</v>
      </c>
      <c r="AI5" s="104" t="s">
        <v>106</v>
      </c>
      <c r="AJ5" s="105" t="s">
        <v>107</v>
      </c>
      <c r="AK5" s="106" t="s">
        <v>108</v>
      </c>
      <c r="AL5" s="107" t="s">
        <v>109</v>
      </c>
      <c r="AM5" s="103" t="s">
        <v>104</v>
      </c>
      <c r="AN5" s="104" t="s">
        <v>105</v>
      </c>
      <c r="AO5" s="104" t="s">
        <v>106</v>
      </c>
      <c r="AP5" s="105" t="s">
        <v>107</v>
      </c>
      <c r="AQ5" s="106" t="s">
        <v>108</v>
      </c>
      <c r="AR5" s="107" t="s">
        <v>109</v>
      </c>
      <c r="AS5" s="103" t="s">
        <v>104</v>
      </c>
      <c r="AT5" s="104" t="s">
        <v>105</v>
      </c>
      <c r="AU5" s="104" t="s">
        <v>106</v>
      </c>
      <c r="AV5" s="105" t="s">
        <v>107</v>
      </c>
      <c r="AW5" s="106" t="s">
        <v>108</v>
      </c>
      <c r="AX5" s="108" t="s">
        <v>109</v>
      </c>
    </row>
    <row r="6" spans="1:50" s="62" customFormat="1" ht="101.25" customHeight="1" x14ac:dyDescent="0.15">
      <c r="A6" s="141">
        <v>1</v>
      </c>
      <c r="B6" s="131" t="s">
        <v>110</v>
      </c>
      <c r="C6" s="148" t="s">
        <v>111</v>
      </c>
      <c r="D6" s="131" t="s">
        <v>112</v>
      </c>
      <c r="E6" s="148" t="s">
        <v>113</v>
      </c>
      <c r="F6" s="148" t="s">
        <v>114</v>
      </c>
      <c r="G6" s="131" t="s">
        <v>115</v>
      </c>
      <c r="H6" s="11" t="s">
        <v>116</v>
      </c>
      <c r="I6" s="131" t="s">
        <v>117</v>
      </c>
      <c r="J6" s="131" t="s">
        <v>118</v>
      </c>
      <c r="K6" s="131" t="s">
        <v>119</v>
      </c>
      <c r="L6" s="130">
        <v>0.25</v>
      </c>
      <c r="M6" s="131">
        <v>0</v>
      </c>
      <c r="N6" s="141">
        <v>1</v>
      </c>
      <c r="O6" s="141">
        <v>0</v>
      </c>
      <c r="P6" s="141">
        <v>1</v>
      </c>
      <c r="Q6" s="141">
        <f>SUBTOTAL(9,M6:P6)</f>
        <v>2</v>
      </c>
      <c r="R6" s="141" t="s">
        <v>120</v>
      </c>
      <c r="S6" s="114">
        <v>0</v>
      </c>
      <c r="T6" s="212"/>
      <c r="U6" s="213"/>
      <c r="V6" s="214"/>
      <c r="W6" s="113"/>
      <c r="X6" s="114">
        <f t="shared" ref="X6:X9" si="0">IF(R6="sumatoria",(S6+T6+U6+V6),(S6+T6+U6+V6)/W6)</f>
        <v>0</v>
      </c>
      <c r="Y6" s="115">
        <f>(X6/Q6)</f>
        <v>0</v>
      </c>
      <c r="Z6" s="115">
        <f>Y6*L6</f>
        <v>0</v>
      </c>
      <c r="AA6" s="235" t="s">
        <v>615</v>
      </c>
      <c r="AB6" s="236" t="s">
        <v>122</v>
      </c>
      <c r="AC6" s="236" t="s">
        <v>122</v>
      </c>
      <c r="AD6" s="237"/>
      <c r="AE6" s="215" t="s">
        <v>476</v>
      </c>
      <c r="AF6" s="116" t="s">
        <v>593</v>
      </c>
      <c r="AG6" s="109"/>
      <c r="AH6" s="109"/>
      <c r="AI6" s="109"/>
      <c r="AJ6" s="109"/>
      <c r="AK6" s="109"/>
      <c r="AL6" s="109"/>
      <c r="AM6" s="109"/>
      <c r="AN6" s="109"/>
      <c r="AO6" s="109"/>
      <c r="AP6" s="109"/>
      <c r="AQ6" s="109"/>
      <c r="AR6" s="109"/>
      <c r="AS6" s="109"/>
      <c r="AT6" s="109"/>
      <c r="AU6" s="109"/>
      <c r="AV6" s="109"/>
      <c r="AW6" s="109"/>
      <c r="AX6" s="204"/>
    </row>
    <row r="7" spans="1:50" s="62" customFormat="1" ht="105" customHeight="1" x14ac:dyDescent="0.15">
      <c r="A7" s="141">
        <v>2</v>
      </c>
      <c r="B7" s="131" t="s">
        <v>110</v>
      </c>
      <c r="C7" s="148" t="s">
        <v>111</v>
      </c>
      <c r="D7" s="131" t="s">
        <v>112</v>
      </c>
      <c r="E7" s="148" t="s">
        <v>123</v>
      </c>
      <c r="F7" s="11" t="s">
        <v>124</v>
      </c>
      <c r="G7" s="131" t="s">
        <v>115</v>
      </c>
      <c r="H7" s="11" t="s">
        <v>125</v>
      </c>
      <c r="I7" s="131" t="s">
        <v>117</v>
      </c>
      <c r="J7" s="131" t="s">
        <v>118</v>
      </c>
      <c r="K7" s="131" t="s">
        <v>119</v>
      </c>
      <c r="L7" s="130">
        <v>0.25</v>
      </c>
      <c r="M7" s="131">
        <v>1</v>
      </c>
      <c r="N7" s="131">
        <v>1</v>
      </c>
      <c r="O7" s="131">
        <v>1</v>
      </c>
      <c r="P7" s="131">
        <v>1</v>
      </c>
      <c r="Q7" s="141">
        <f>SUBTOTAL(9,M7:P7)</f>
        <v>4</v>
      </c>
      <c r="R7" s="141" t="s">
        <v>120</v>
      </c>
      <c r="S7" s="114">
        <v>1</v>
      </c>
      <c r="T7" s="111"/>
      <c r="U7" s="112"/>
      <c r="V7" s="113"/>
      <c r="W7" s="113"/>
      <c r="X7" s="114">
        <f t="shared" si="0"/>
        <v>1</v>
      </c>
      <c r="Y7" s="115">
        <f t="shared" ref="Y7:Y9" si="1">(X7/Q7)</f>
        <v>0.25</v>
      </c>
      <c r="Z7" s="115">
        <f t="shared" ref="Z7:Z65" si="2">Y7*L7</f>
        <v>6.25E-2</v>
      </c>
      <c r="AA7" s="238" t="s">
        <v>126</v>
      </c>
      <c r="AB7" s="239" t="s">
        <v>121</v>
      </c>
      <c r="AC7" s="239" t="s">
        <v>122</v>
      </c>
      <c r="AD7" s="240" t="s">
        <v>127</v>
      </c>
      <c r="AE7" s="215" t="s">
        <v>476</v>
      </c>
      <c r="AF7" s="116" t="s">
        <v>632</v>
      </c>
      <c r="AG7" s="109"/>
      <c r="AH7" s="109"/>
      <c r="AI7" s="109"/>
      <c r="AJ7" s="109"/>
      <c r="AK7" s="109"/>
      <c r="AL7" s="109"/>
      <c r="AM7" s="109"/>
      <c r="AN7" s="109"/>
      <c r="AO7" s="109"/>
      <c r="AP7" s="109"/>
      <c r="AQ7" s="109"/>
      <c r="AR7" s="109"/>
      <c r="AS7" s="109"/>
      <c r="AT7" s="109"/>
      <c r="AU7" s="109"/>
      <c r="AV7" s="109"/>
      <c r="AW7" s="109"/>
      <c r="AX7" s="204"/>
    </row>
    <row r="8" spans="1:50" s="62" customFormat="1" ht="95.25" customHeight="1" x14ac:dyDescent="0.15">
      <c r="A8" s="141">
        <v>3</v>
      </c>
      <c r="B8" s="131" t="s">
        <v>110</v>
      </c>
      <c r="C8" s="148" t="s">
        <v>111</v>
      </c>
      <c r="D8" s="131" t="s">
        <v>112</v>
      </c>
      <c r="E8" s="148" t="s">
        <v>128</v>
      </c>
      <c r="F8" s="11" t="s">
        <v>124</v>
      </c>
      <c r="G8" s="131" t="s">
        <v>115</v>
      </c>
      <c r="H8" s="11" t="s">
        <v>129</v>
      </c>
      <c r="I8" s="131" t="s">
        <v>117</v>
      </c>
      <c r="J8" s="131" t="s">
        <v>118</v>
      </c>
      <c r="K8" s="131" t="s">
        <v>119</v>
      </c>
      <c r="L8" s="130">
        <v>0.25</v>
      </c>
      <c r="M8" s="131">
        <v>1</v>
      </c>
      <c r="N8" s="141">
        <v>1</v>
      </c>
      <c r="O8" s="141">
        <v>1</v>
      </c>
      <c r="P8" s="141">
        <v>1</v>
      </c>
      <c r="Q8" s="141">
        <f>SUBTOTAL(9,M8:P8)</f>
        <v>4</v>
      </c>
      <c r="R8" s="141" t="s">
        <v>120</v>
      </c>
      <c r="S8" s="114">
        <v>1</v>
      </c>
      <c r="T8" s="111"/>
      <c r="U8" s="112"/>
      <c r="V8" s="113"/>
      <c r="W8" s="113"/>
      <c r="X8" s="114">
        <f t="shared" si="0"/>
        <v>1</v>
      </c>
      <c r="Y8" s="115">
        <f t="shared" si="1"/>
        <v>0.25</v>
      </c>
      <c r="Z8" s="115">
        <f t="shared" si="2"/>
        <v>6.25E-2</v>
      </c>
      <c r="AA8" s="238" t="s">
        <v>130</v>
      </c>
      <c r="AB8" s="239" t="s">
        <v>121</v>
      </c>
      <c r="AC8" s="239" t="s">
        <v>122</v>
      </c>
      <c r="AD8" s="240" t="s">
        <v>131</v>
      </c>
      <c r="AE8" s="215" t="s">
        <v>476</v>
      </c>
      <c r="AF8" s="116" t="s">
        <v>633</v>
      </c>
      <c r="AG8" s="109"/>
      <c r="AH8" s="109"/>
      <c r="AI8" s="109"/>
      <c r="AJ8" s="109"/>
      <c r="AK8" s="109"/>
      <c r="AL8" s="109"/>
      <c r="AM8" s="109"/>
      <c r="AN8" s="109"/>
      <c r="AO8" s="109"/>
      <c r="AP8" s="109"/>
      <c r="AQ8" s="109"/>
      <c r="AR8" s="109"/>
      <c r="AS8" s="109"/>
      <c r="AT8" s="109"/>
      <c r="AU8" s="109"/>
      <c r="AV8" s="109"/>
      <c r="AW8" s="109"/>
      <c r="AX8" s="204"/>
    </row>
    <row r="9" spans="1:50" s="62" customFormat="1" ht="97" customHeight="1" x14ac:dyDescent="0.15">
      <c r="A9" s="141">
        <v>4</v>
      </c>
      <c r="B9" s="131" t="s">
        <v>110</v>
      </c>
      <c r="C9" s="148" t="s">
        <v>111</v>
      </c>
      <c r="D9" s="131" t="s">
        <v>112</v>
      </c>
      <c r="E9" s="148" t="s">
        <v>128</v>
      </c>
      <c r="F9" s="11" t="s">
        <v>124</v>
      </c>
      <c r="G9" s="131" t="s">
        <v>115</v>
      </c>
      <c r="H9" s="11" t="s">
        <v>132</v>
      </c>
      <c r="I9" s="131" t="s">
        <v>117</v>
      </c>
      <c r="J9" s="131" t="s">
        <v>118</v>
      </c>
      <c r="K9" s="131" t="s">
        <v>119</v>
      </c>
      <c r="L9" s="130">
        <v>0.25</v>
      </c>
      <c r="M9" s="131">
        <v>1</v>
      </c>
      <c r="N9" s="141">
        <v>1</v>
      </c>
      <c r="O9" s="141">
        <v>1</v>
      </c>
      <c r="P9" s="141">
        <v>1</v>
      </c>
      <c r="Q9" s="141">
        <f>SUBTOTAL(9,M9:P9)</f>
        <v>4</v>
      </c>
      <c r="R9" s="141" t="s">
        <v>120</v>
      </c>
      <c r="S9" s="114">
        <v>1</v>
      </c>
      <c r="T9" s="111"/>
      <c r="U9" s="112"/>
      <c r="V9" s="113"/>
      <c r="W9" s="113"/>
      <c r="X9" s="114">
        <f t="shared" si="0"/>
        <v>1</v>
      </c>
      <c r="Y9" s="115">
        <f t="shared" si="1"/>
        <v>0.25</v>
      </c>
      <c r="Z9" s="115">
        <f t="shared" si="2"/>
        <v>6.25E-2</v>
      </c>
      <c r="AA9" s="238" t="s">
        <v>133</v>
      </c>
      <c r="AB9" s="239" t="s">
        <v>121</v>
      </c>
      <c r="AC9" s="239" t="s">
        <v>122</v>
      </c>
      <c r="AD9" s="240" t="s">
        <v>134</v>
      </c>
      <c r="AE9" s="215" t="s">
        <v>476</v>
      </c>
      <c r="AF9" s="116" t="s">
        <v>634</v>
      </c>
      <c r="AG9" s="109"/>
      <c r="AH9" s="109"/>
      <c r="AI9" s="109"/>
      <c r="AJ9" s="109"/>
      <c r="AK9" s="109"/>
      <c r="AL9" s="109"/>
      <c r="AM9" s="109"/>
      <c r="AN9" s="109"/>
      <c r="AO9" s="109"/>
      <c r="AP9" s="109"/>
      <c r="AQ9" s="109"/>
      <c r="AR9" s="109"/>
      <c r="AS9" s="109"/>
      <c r="AT9" s="109"/>
      <c r="AU9" s="109"/>
      <c r="AV9" s="109"/>
      <c r="AW9" s="109"/>
      <c r="AX9" s="204"/>
    </row>
    <row r="10" spans="1:50" s="62" customFormat="1" ht="91.5" customHeight="1" x14ac:dyDescent="0.2">
      <c r="A10" s="141">
        <v>5</v>
      </c>
      <c r="B10" s="131" t="s">
        <v>135</v>
      </c>
      <c r="C10" s="148" t="s">
        <v>44</v>
      </c>
      <c r="D10" s="131" t="s">
        <v>136</v>
      </c>
      <c r="E10" s="148" t="s">
        <v>128</v>
      </c>
      <c r="F10" s="148" t="s">
        <v>137</v>
      </c>
      <c r="G10" s="131" t="s">
        <v>138</v>
      </c>
      <c r="H10" s="148" t="s">
        <v>139</v>
      </c>
      <c r="I10" s="131" t="s">
        <v>140</v>
      </c>
      <c r="J10" s="199" t="s">
        <v>118</v>
      </c>
      <c r="K10" s="199" t="s">
        <v>141</v>
      </c>
      <c r="L10" s="200">
        <v>0.3</v>
      </c>
      <c r="M10" s="200">
        <v>1</v>
      </c>
      <c r="N10" s="130">
        <v>1</v>
      </c>
      <c r="O10" s="130">
        <v>1</v>
      </c>
      <c r="P10" s="130">
        <v>1</v>
      </c>
      <c r="Q10" s="130">
        <v>1</v>
      </c>
      <c r="R10" s="141" t="s">
        <v>142</v>
      </c>
      <c r="S10" s="110">
        <v>1</v>
      </c>
      <c r="T10" s="111"/>
      <c r="U10" s="112"/>
      <c r="V10" s="73"/>
      <c r="W10" s="113" t="str">
        <f t="shared" ref="W10:W45" si="3">IF(R10="Constante","4",IF(R10="Demanda","4","0"))</f>
        <v>4</v>
      </c>
      <c r="X10" s="110">
        <f t="shared" ref="X10:X73" si="4">IF(R10="sumatoria",(S10+T10+U10+V10),(S10+T10+U10+V10)/W10)</f>
        <v>0.25</v>
      </c>
      <c r="Y10" s="115">
        <f t="shared" ref="Y10:Y69" si="5">(X10/Q10)</f>
        <v>0.25</v>
      </c>
      <c r="Z10" s="115">
        <f t="shared" si="2"/>
        <v>7.4999999999999997E-2</v>
      </c>
      <c r="AA10" s="116" t="s">
        <v>143</v>
      </c>
      <c r="AB10" s="116"/>
      <c r="AC10" s="116"/>
      <c r="AD10" s="116" t="s">
        <v>144</v>
      </c>
      <c r="AE10" s="215" t="s">
        <v>476</v>
      </c>
      <c r="AF10" s="116" t="s">
        <v>660</v>
      </c>
      <c r="AG10" s="109"/>
      <c r="AH10" s="109"/>
      <c r="AI10" s="109"/>
      <c r="AJ10" s="109"/>
      <c r="AK10" s="109"/>
      <c r="AL10" s="109"/>
      <c r="AM10" s="109"/>
      <c r="AN10" s="109"/>
      <c r="AO10" s="109"/>
      <c r="AP10" s="109"/>
      <c r="AQ10" s="109"/>
      <c r="AR10" s="109"/>
      <c r="AS10" s="109"/>
      <c r="AT10" s="109"/>
      <c r="AU10" s="109"/>
      <c r="AV10" s="109"/>
      <c r="AW10" s="109"/>
      <c r="AX10" s="204"/>
    </row>
    <row r="11" spans="1:50" s="62" customFormat="1" ht="63.75" customHeight="1" x14ac:dyDescent="0.2">
      <c r="A11" s="141">
        <v>6</v>
      </c>
      <c r="B11" s="131" t="s">
        <v>135</v>
      </c>
      <c r="C11" s="148" t="s">
        <v>44</v>
      </c>
      <c r="D11" s="131" t="s">
        <v>136</v>
      </c>
      <c r="E11" s="148" t="s">
        <v>128</v>
      </c>
      <c r="F11" s="148" t="s">
        <v>137</v>
      </c>
      <c r="G11" s="131" t="s">
        <v>145</v>
      </c>
      <c r="H11" s="148" t="s">
        <v>146</v>
      </c>
      <c r="I11" s="131" t="s">
        <v>140</v>
      </c>
      <c r="J11" s="131" t="s">
        <v>118</v>
      </c>
      <c r="K11" s="131" t="s">
        <v>147</v>
      </c>
      <c r="L11" s="130">
        <v>0.1</v>
      </c>
      <c r="M11" s="130">
        <v>0.1</v>
      </c>
      <c r="N11" s="165">
        <v>0.1</v>
      </c>
      <c r="O11" s="165">
        <v>0.1</v>
      </c>
      <c r="P11" s="165">
        <v>0.7</v>
      </c>
      <c r="Q11" s="166">
        <f>SUBTOTAL(9,M11:P11)</f>
        <v>1</v>
      </c>
      <c r="R11" s="141" t="s">
        <v>120</v>
      </c>
      <c r="S11" s="110">
        <v>0.1</v>
      </c>
      <c r="T11" s="111"/>
      <c r="U11" s="112"/>
      <c r="V11" s="73"/>
      <c r="W11" s="113" t="str">
        <f t="shared" si="3"/>
        <v>0</v>
      </c>
      <c r="X11" s="110">
        <f t="shared" si="4"/>
        <v>0.1</v>
      </c>
      <c r="Y11" s="115">
        <f t="shared" si="5"/>
        <v>0.1</v>
      </c>
      <c r="Z11" s="115">
        <f t="shared" si="2"/>
        <v>1.0000000000000002E-2</v>
      </c>
      <c r="AA11" s="116" t="s">
        <v>148</v>
      </c>
      <c r="AB11" s="116" t="s">
        <v>405</v>
      </c>
      <c r="AC11" s="116" t="s">
        <v>405</v>
      </c>
      <c r="AD11" s="116" t="s">
        <v>149</v>
      </c>
      <c r="AE11" s="215" t="s">
        <v>476</v>
      </c>
      <c r="AF11" s="116" t="s">
        <v>661</v>
      </c>
      <c r="AG11" s="109"/>
      <c r="AH11" s="109"/>
      <c r="AI11" s="109"/>
      <c r="AJ11" s="109"/>
      <c r="AK11" s="109"/>
      <c r="AL11" s="109"/>
      <c r="AM11" s="109"/>
      <c r="AN11" s="109"/>
      <c r="AO11" s="109"/>
      <c r="AP11" s="109"/>
      <c r="AQ11" s="109"/>
      <c r="AR11" s="109"/>
      <c r="AS11" s="109"/>
      <c r="AT11" s="109"/>
      <c r="AU11" s="109"/>
      <c r="AV11" s="109"/>
      <c r="AW11" s="109"/>
      <c r="AX11" s="204"/>
    </row>
    <row r="12" spans="1:50" s="62" customFormat="1" ht="91.5" customHeight="1" x14ac:dyDescent="0.2">
      <c r="A12" s="141">
        <v>7</v>
      </c>
      <c r="B12" s="131" t="s">
        <v>135</v>
      </c>
      <c r="C12" s="148" t="s">
        <v>44</v>
      </c>
      <c r="D12" s="131" t="s">
        <v>136</v>
      </c>
      <c r="E12" s="148" t="s">
        <v>128</v>
      </c>
      <c r="F12" s="148" t="s">
        <v>137</v>
      </c>
      <c r="G12" s="131" t="s">
        <v>138</v>
      </c>
      <c r="H12" s="148" t="s">
        <v>150</v>
      </c>
      <c r="I12" s="131" t="s">
        <v>140</v>
      </c>
      <c r="J12" s="131" t="s">
        <v>118</v>
      </c>
      <c r="K12" s="131" t="s">
        <v>151</v>
      </c>
      <c r="L12" s="130">
        <v>0.15</v>
      </c>
      <c r="M12" s="165">
        <v>1</v>
      </c>
      <c r="N12" s="165">
        <v>1</v>
      </c>
      <c r="O12" s="165">
        <v>1</v>
      </c>
      <c r="P12" s="165">
        <v>1</v>
      </c>
      <c r="Q12" s="165">
        <v>1</v>
      </c>
      <c r="R12" s="141" t="s">
        <v>142</v>
      </c>
      <c r="S12" s="110">
        <v>1</v>
      </c>
      <c r="T12" s="117"/>
      <c r="U12" s="118"/>
      <c r="V12" s="73"/>
      <c r="W12" s="113" t="str">
        <f t="shared" si="3"/>
        <v>4</v>
      </c>
      <c r="X12" s="110">
        <f t="shared" si="4"/>
        <v>0.25</v>
      </c>
      <c r="Y12" s="115">
        <f t="shared" si="5"/>
        <v>0.25</v>
      </c>
      <c r="Z12" s="115">
        <f t="shared" si="2"/>
        <v>3.7499999999999999E-2</v>
      </c>
      <c r="AA12" s="116" t="s">
        <v>152</v>
      </c>
      <c r="AB12" s="116"/>
      <c r="AC12" s="116"/>
      <c r="AD12" s="116" t="s">
        <v>153</v>
      </c>
      <c r="AE12" s="215" t="s">
        <v>476</v>
      </c>
      <c r="AF12" s="116" t="s">
        <v>662</v>
      </c>
      <c r="AG12" s="109"/>
      <c r="AH12" s="109"/>
      <c r="AI12" s="109"/>
      <c r="AJ12" s="109"/>
      <c r="AK12" s="109"/>
      <c r="AL12" s="109"/>
      <c r="AM12" s="109"/>
      <c r="AN12" s="109"/>
      <c r="AO12" s="109"/>
      <c r="AP12" s="109"/>
      <c r="AQ12" s="109"/>
      <c r="AR12" s="109"/>
      <c r="AS12" s="109"/>
      <c r="AT12" s="109"/>
      <c r="AU12" s="109"/>
      <c r="AV12" s="109"/>
      <c r="AW12" s="109"/>
      <c r="AX12" s="204"/>
    </row>
    <row r="13" spans="1:50" s="62" customFormat="1" ht="74.25" customHeight="1" x14ac:dyDescent="0.2">
      <c r="A13" s="141">
        <v>8</v>
      </c>
      <c r="B13" s="131" t="s">
        <v>135</v>
      </c>
      <c r="C13" s="148" t="s">
        <v>44</v>
      </c>
      <c r="D13" s="131" t="s">
        <v>154</v>
      </c>
      <c r="E13" s="148" t="s">
        <v>128</v>
      </c>
      <c r="F13" s="148" t="s">
        <v>137</v>
      </c>
      <c r="G13" s="131" t="s">
        <v>155</v>
      </c>
      <c r="H13" s="148" t="s">
        <v>156</v>
      </c>
      <c r="I13" s="131" t="s">
        <v>140</v>
      </c>
      <c r="J13" s="131" t="s">
        <v>118</v>
      </c>
      <c r="K13" s="131" t="s">
        <v>157</v>
      </c>
      <c r="L13" s="130">
        <v>0.15</v>
      </c>
      <c r="M13" s="165">
        <v>1</v>
      </c>
      <c r="N13" s="165">
        <v>1</v>
      </c>
      <c r="O13" s="165">
        <v>1</v>
      </c>
      <c r="P13" s="165">
        <v>1</v>
      </c>
      <c r="Q13" s="165">
        <v>1</v>
      </c>
      <c r="R13" s="141" t="s">
        <v>142</v>
      </c>
      <c r="S13" s="110">
        <v>1</v>
      </c>
      <c r="T13" s="117"/>
      <c r="U13" s="118"/>
      <c r="V13" s="73"/>
      <c r="W13" s="113" t="str">
        <f t="shared" si="3"/>
        <v>4</v>
      </c>
      <c r="X13" s="110">
        <f t="shared" si="4"/>
        <v>0.25</v>
      </c>
      <c r="Y13" s="115">
        <f t="shared" si="5"/>
        <v>0.25</v>
      </c>
      <c r="Z13" s="115">
        <f t="shared" si="2"/>
        <v>3.7499999999999999E-2</v>
      </c>
      <c r="AA13" s="116" t="s">
        <v>158</v>
      </c>
      <c r="AB13" s="116"/>
      <c r="AC13" s="116"/>
      <c r="AD13" s="116" t="s">
        <v>159</v>
      </c>
      <c r="AE13" s="215" t="s">
        <v>476</v>
      </c>
      <c r="AF13" s="116" t="s">
        <v>663</v>
      </c>
      <c r="AG13" s="109"/>
      <c r="AH13" s="109"/>
      <c r="AI13" s="109"/>
      <c r="AJ13" s="109"/>
      <c r="AK13" s="109"/>
      <c r="AL13" s="109"/>
      <c r="AM13" s="109"/>
      <c r="AN13" s="109"/>
      <c r="AO13" s="109"/>
      <c r="AP13" s="109"/>
      <c r="AQ13" s="109"/>
      <c r="AR13" s="109"/>
      <c r="AS13" s="109"/>
      <c r="AT13" s="109"/>
      <c r="AU13" s="109"/>
      <c r="AV13" s="109"/>
      <c r="AW13" s="109"/>
      <c r="AX13" s="204"/>
    </row>
    <row r="14" spans="1:50" s="62" customFormat="1" ht="75" customHeight="1" x14ac:dyDescent="0.2">
      <c r="A14" s="141">
        <v>9</v>
      </c>
      <c r="B14" s="131" t="s">
        <v>135</v>
      </c>
      <c r="C14" s="148" t="s">
        <v>44</v>
      </c>
      <c r="D14" s="131" t="s">
        <v>154</v>
      </c>
      <c r="E14" s="148" t="s">
        <v>128</v>
      </c>
      <c r="F14" s="148" t="s">
        <v>137</v>
      </c>
      <c r="G14" s="131" t="s">
        <v>160</v>
      </c>
      <c r="H14" s="148" t="s">
        <v>161</v>
      </c>
      <c r="I14" s="131" t="s">
        <v>140</v>
      </c>
      <c r="J14" s="131" t="s">
        <v>118</v>
      </c>
      <c r="K14" s="131" t="s">
        <v>162</v>
      </c>
      <c r="L14" s="130">
        <v>0.3</v>
      </c>
      <c r="M14" s="130">
        <v>1</v>
      </c>
      <c r="N14" s="130">
        <v>1</v>
      </c>
      <c r="O14" s="130">
        <v>1</v>
      </c>
      <c r="P14" s="130">
        <v>1</v>
      </c>
      <c r="Q14" s="130">
        <v>1</v>
      </c>
      <c r="R14" s="141" t="s">
        <v>142</v>
      </c>
      <c r="S14" s="110">
        <v>1</v>
      </c>
      <c r="T14" s="117"/>
      <c r="U14" s="118"/>
      <c r="V14" s="73"/>
      <c r="W14" s="113" t="str">
        <f t="shared" si="3"/>
        <v>4</v>
      </c>
      <c r="X14" s="110">
        <f t="shared" si="4"/>
        <v>0.25</v>
      </c>
      <c r="Y14" s="115">
        <f t="shared" si="5"/>
        <v>0.25</v>
      </c>
      <c r="Z14" s="115">
        <f t="shared" si="2"/>
        <v>7.4999999999999997E-2</v>
      </c>
      <c r="AA14" s="116" t="s">
        <v>163</v>
      </c>
      <c r="AB14" s="116"/>
      <c r="AC14" s="116"/>
      <c r="AD14" s="116" t="s">
        <v>164</v>
      </c>
      <c r="AE14" s="215" t="s">
        <v>476</v>
      </c>
      <c r="AF14" s="116" t="s">
        <v>664</v>
      </c>
      <c r="AG14" s="109"/>
      <c r="AH14" s="109"/>
      <c r="AI14" s="109"/>
      <c r="AJ14" s="109"/>
      <c r="AK14" s="109"/>
      <c r="AL14" s="109"/>
      <c r="AM14" s="109"/>
      <c r="AN14" s="109"/>
      <c r="AO14" s="109"/>
      <c r="AP14" s="109"/>
      <c r="AQ14" s="109"/>
      <c r="AR14" s="109"/>
      <c r="AS14" s="109"/>
      <c r="AT14" s="109"/>
      <c r="AU14" s="109"/>
      <c r="AV14" s="109"/>
      <c r="AW14" s="109"/>
      <c r="AX14" s="204"/>
    </row>
    <row r="15" spans="1:50" s="62" customFormat="1" ht="79.5" customHeight="1" x14ac:dyDescent="0.15">
      <c r="A15" s="141">
        <v>10</v>
      </c>
      <c r="B15" s="131" t="s">
        <v>165</v>
      </c>
      <c r="C15" s="148" t="s">
        <v>166</v>
      </c>
      <c r="D15" s="131" t="s">
        <v>167</v>
      </c>
      <c r="E15" s="148" t="s">
        <v>168</v>
      </c>
      <c r="F15" s="148" t="s">
        <v>169</v>
      </c>
      <c r="G15" s="131" t="s">
        <v>170</v>
      </c>
      <c r="H15" s="148" t="s">
        <v>171</v>
      </c>
      <c r="I15" s="131" t="s">
        <v>117</v>
      </c>
      <c r="J15" s="131" t="s">
        <v>118</v>
      </c>
      <c r="K15" s="131" t="s">
        <v>119</v>
      </c>
      <c r="L15" s="130">
        <v>0.5</v>
      </c>
      <c r="M15" s="167">
        <v>1</v>
      </c>
      <c r="N15" s="167">
        <v>3</v>
      </c>
      <c r="O15" s="167">
        <v>3</v>
      </c>
      <c r="P15" s="167">
        <v>3</v>
      </c>
      <c r="Q15" s="168">
        <f>SUBTOTAL(9,M15:P15)</f>
        <v>10</v>
      </c>
      <c r="R15" s="141" t="s">
        <v>120</v>
      </c>
      <c r="S15" s="216">
        <v>1</v>
      </c>
      <c r="T15" s="117"/>
      <c r="U15" s="118"/>
      <c r="V15" s="73"/>
      <c r="W15" s="113" t="str">
        <f t="shared" si="3"/>
        <v>0</v>
      </c>
      <c r="X15" s="114">
        <f t="shared" si="4"/>
        <v>1</v>
      </c>
      <c r="Y15" s="115">
        <f t="shared" si="5"/>
        <v>0.1</v>
      </c>
      <c r="Z15" s="115">
        <f t="shared" si="2"/>
        <v>0.05</v>
      </c>
      <c r="AA15" s="248" t="s">
        <v>172</v>
      </c>
      <c r="AB15" s="236" t="s">
        <v>122</v>
      </c>
      <c r="AC15" s="236" t="s">
        <v>122</v>
      </c>
      <c r="AD15" s="236" t="s">
        <v>173</v>
      </c>
      <c r="AE15" s="215" t="s">
        <v>476</v>
      </c>
      <c r="AF15" s="116" t="s">
        <v>656</v>
      </c>
      <c r="AG15" s="109"/>
      <c r="AH15" s="109"/>
      <c r="AI15" s="109"/>
      <c r="AJ15" s="109"/>
      <c r="AK15" s="109"/>
      <c r="AL15" s="109"/>
      <c r="AM15" s="109"/>
      <c r="AN15" s="109"/>
      <c r="AO15" s="109"/>
      <c r="AP15" s="109"/>
      <c r="AQ15" s="109"/>
      <c r="AR15" s="109"/>
      <c r="AS15" s="109"/>
      <c r="AT15" s="109"/>
      <c r="AU15" s="109"/>
      <c r="AV15" s="109"/>
      <c r="AW15" s="109"/>
      <c r="AX15" s="204"/>
    </row>
    <row r="16" spans="1:50" s="62" customFormat="1" ht="72.75" customHeight="1" x14ac:dyDescent="0.15">
      <c r="A16" s="141">
        <v>11</v>
      </c>
      <c r="B16" s="131" t="s">
        <v>165</v>
      </c>
      <c r="C16" s="148" t="s">
        <v>166</v>
      </c>
      <c r="D16" s="131" t="s">
        <v>167</v>
      </c>
      <c r="E16" s="148" t="s">
        <v>123</v>
      </c>
      <c r="F16" s="148" t="s">
        <v>169</v>
      </c>
      <c r="G16" s="131" t="s">
        <v>170</v>
      </c>
      <c r="H16" s="148" t="s">
        <v>174</v>
      </c>
      <c r="I16" s="131" t="s">
        <v>117</v>
      </c>
      <c r="J16" s="131" t="s">
        <v>118</v>
      </c>
      <c r="K16" s="131" t="s">
        <v>119</v>
      </c>
      <c r="L16" s="130">
        <v>0.5</v>
      </c>
      <c r="M16" s="167">
        <v>1</v>
      </c>
      <c r="N16" s="167">
        <v>3</v>
      </c>
      <c r="O16" s="167">
        <v>3</v>
      </c>
      <c r="P16" s="167">
        <v>3</v>
      </c>
      <c r="Q16" s="168">
        <v>10</v>
      </c>
      <c r="R16" s="141" t="s">
        <v>120</v>
      </c>
      <c r="S16" s="258">
        <v>1</v>
      </c>
      <c r="T16" s="119"/>
      <c r="U16" s="120"/>
      <c r="V16" s="121"/>
      <c r="W16" s="113" t="str">
        <f t="shared" si="3"/>
        <v>0</v>
      </c>
      <c r="X16" s="114">
        <f t="shared" si="4"/>
        <v>1</v>
      </c>
      <c r="Y16" s="115">
        <f t="shared" si="5"/>
        <v>0.1</v>
      </c>
      <c r="Z16" s="115">
        <f t="shared" si="2"/>
        <v>0.05</v>
      </c>
      <c r="AA16" s="249" t="s">
        <v>175</v>
      </c>
      <c r="AB16" s="239" t="s">
        <v>122</v>
      </c>
      <c r="AC16" s="239" t="s">
        <v>122</v>
      </c>
      <c r="AD16" s="239" t="s">
        <v>176</v>
      </c>
      <c r="AE16" s="215" t="s">
        <v>476</v>
      </c>
      <c r="AF16" s="116" t="s">
        <v>657</v>
      </c>
      <c r="AG16" s="109"/>
      <c r="AH16" s="109"/>
      <c r="AI16" s="109"/>
      <c r="AJ16" s="109"/>
      <c r="AK16" s="109"/>
      <c r="AL16" s="109"/>
      <c r="AM16" s="109"/>
      <c r="AN16" s="109"/>
      <c r="AO16" s="109"/>
      <c r="AP16" s="109"/>
      <c r="AQ16" s="109"/>
      <c r="AR16" s="109"/>
      <c r="AS16" s="109"/>
      <c r="AT16" s="109"/>
      <c r="AU16" s="109"/>
      <c r="AV16" s="109"/>
      <c r="AW16" s="109"/>
      <c r="AX16" s="204"/>
    </row>
    <row r="17" spans="1:50" ht="150" x14ac:dyDescent="0.15">
      <c r="A17" s="141">
        <v>12</v>
      </c>
      <c r="B17" s="131" t="s">
        <v>135</v>
      </c>
      <c r="C17" s="148" t="s">
        <v>40</v>
      </c>
      <c r="D17" s="131" t="s">
        <v>177</v>
      </c>
      <c r="E17" s="148" t="s">
        <v>128</v>
      </c>
      <c r="F17" s="148" t="s">
        <v>178</v>
      </c>
      <c r="G17" s="131" t="s">
        <v>179</v>
      </c>
      <c r="H17" s="148" t="s">
        <v>595</v>
      </c>
      <c r="I17" s="131" t="s">
        <v>140</v>
      </c>
      <c r="J17" s="131" t="s">
        <v>118</v>
      </c>
      <c r="K17" s="131" t="s">
        <v>180</v>
      </c>
      <c r="L17" s="130">
        <v>0.25</v>
      </c>
      <c r="M17" s="130">
        <v>1</v>
      </c>
      <c r="N17" s="130">
        <v>1</v>
      </c>
      <c r="O17" s="130">
        <v>1</v>
      </c>
      <c r="P17" s="130">
        <v>1</v>
      </c>
      <c r="Q17" s="130">
        <v>1</v>
      </c>
      <c r="R17" s="141" t="s">
        <v>181</v>
      </c>
      <c r="S17" s="124">
        <v>1</v>
      </c>
      <c r="T17" s="124"/>
      <c r="U17" s="126"/>
      <c r="V17" s="75"/>
      <c r="W17" s="113" t="str">
        <f t="shared" si="3"/>
        <v>4</v>
      </c>
      <c r="X17" s="110">
        <f t="shared" si="4"/>
        <v>0.25</v>
      </c>
      <c r="Y17" s="115">
        <f t="shared" si="5"/>
        <v>0.25</v>
      </c>
      <c r="Z17" s="115">
        <f t="shared" si="2"/>
        <v>6.25E-2</v>
      </c>
      <c r="AA17" s="185" t="s">
        <v>182</v>
      </c>
      <c r="AB17" s="25" t="s">
        <v>183</v>
      </c>
      <c r="AC17" s="25" t="s">
        <v>183</v>
      </c>
      <c r="AD17" s="185" t="s">
        <v>184</v>
      </c>
      <c r="AE17" s="215" t="s">
        <v>476</v>
      </c>
      <c r="AF17" s="116" t="s">
        <v>594</v>
      </c>
      <c r="AG17" s="25"/>
      <c r="AH17" s="25"/>
      <c r="AI17" s="25"/>
      <c r="AJ17" s="25"/>
      <c r="AK17" s="25"/>
      <c r="AL17" s="25"/>
      <c r="AM17" s="25"/>
      <c r="AN17" s="25"/>
      <c r="AO17" s="25"/>
      <c r="AP17" s="25"/>
      <c r="AQ17" s="25"/>
      <c r="AR17" s="25"/>
      <c r="AS17" s="25"/>
      <c r="AT17" s="25"/>
      <c r="AU17" s="25"/>
      <c r="AV17" s="25"/>
      <c r="AW17" s="25"/>
      <c r="AX17" s="30"/>
    </row>
    <row r="18" spans="1:50" ht="105" customHeight="1" x14ac:dyDescent="0.15">
      <c r="A18" s="141">
        <v>13</v>
      </c>
      <c r="B18" s="131" t="s">
        <v>135</v>
      </c>
      <c r="C18" s="148" t="s">
        <v>40</v>
      </c>
      <c r="D18" s="131" t="s">
        <v>177</v>
      </c>
      <c r="E18" s="148" t="s">
        <v>128</v>
      </c>
      <c r="F18" s="148" t="s">
        <v>178</v>
      </c>
      <c r="G18" s="131" t="s">
        <v>185</v>
      </c>
      <c r="H18" s="148" t="s">
        <v>186</v>
      </c>
      <c r="I18" s="131" t="s">
        <v>117</v>
      </c>
      <c r="J18" s="131" t="s">
        <v>118</v>
      </c>
      <c r="K18" s="131" t="s">
        <v>119</v>
      </c>
      <c r="L18" s="130">
        <v>0.25</v>
      </c>
      <c r="M18" s="167">
        <v>0</v>
      </c>
      <c r="N18" s="167">
        <v>2</v>
      </c>
      <c r="O18" s="167">
        <v>0</v>
      </c>
      <c r="P18" s="167">
        <v>7</v>
      </c>
      <c r="Q18" s="167">
        <v>9</v>
      </c>
      <c r="R18" s="141" t="s">
        <v>120</v>
      </c>
      <c r="S18" s="212">
        <v>0</v>
      </c>
      <c r="T18" s="217"/>
      <c r="U18" s="75"/>
      <c r="V18" s="75"/>
      <c r="W18" s="113" t="str">
        <f t="shared" si="3"/>
        <v>0</v>
      </c>
      <c r="X18" s="110">
        <f t="shared" si="4"/>
        <v>0</v>
      </c>
      <c r="Y18" s="115">
        <f t="shared" si="5"/>
        <v>0</v>
      </c>
      <c r="Z18" s="115">
        <f t="shared" si="2"/>
        <v>0</v>
      </c>
      <c r="AA18" s="185" t="s">
        <v>187</v>
      </c>
      <c r="AB18" s="25" t="s">
        <v>183</v>
      </c>
      <c r="AC18" s="25" t="s">
        <v>183</v>
      </c>
      <c r="AD18" s="185" t="s">
        <v>188</v>
      </c>
      <c r="AE18" s="215" t="s">
        <v>476</v>
      </c>
      <c r="AF18" s="116" t="s">
        <v>593</v>
      </c>
      <c r="AG18" s="25"/>
      <c r="AH18" s="25"/>
      <c r="AI18" s="25"/>
      <c r="AJ18" s="25"/>
      <c r="AK18" s="25"/>
      <c r="AL18" s="25"/>
      <c r="AM18" s="25"/>
      <c r="AN18" s="25"/>
      <c r="AO18" s="25"/>
      <c r="AP18" s="25"/>
      <c r="AQ18" s="25"/>
      <c r="AR18" s="25"/>
      <c r="AS18" s="25"/>
      <c r="AT18" s="25"/>
      <c r="AU18" s="25"/>
      <c r="AV18" s="25"/>
      <c r="AW18" s="25"/>
      <c r="AX18" s="30"/>
    </row>
    <row r="19" spans="1:50" ht="60" customHeight="1" x14ac:dyDescent="0.15">
      <c r="A19" s="141">
        <v>14</v>
      </c>
      <c r="B19" s="131" t="s">
        <v>135</v>
      </c>
      <c r="C19" s="148" t="s">
        <v>40</v>
      </c>
      <c r="D19" s="131" t="s">
        <v>177</v>
      </c>
      <c r="E19" s="148" t="s">
        <v>128</v>
      </c>
      <c r="F19" s="148" t="s">
        <v>178</v>
      </c>
      <c r="G19" s="131" t="s">
        <v>185</v>
      </c>
      <c r="H19" s="148" t="s">
        <v>189</v>
      </c>
      <c r="I19" s="131" t="s">
        <v>117</v>
      </c>
      <c r="J19" s="131" t="s">
        <v>118</v>
      </c>
      <c r="K19" s="131" t="s">
        <v>119</v>
      </c>
      <c r="L19" s="130">
        <v>0.25</v>
      </c>
      <c r="M19" s="167">
        <v>0</v>
      </c>
      <c r="N19" s="167">
        <v>0</v>
      </c>
      <c r="O19" s="167">
        <v>1</v>
      </c>
      <c r="P19" s="167">
        <v>4</v>
      </c>
      <c r="Q19" s="167">
        <v>5</v>
      </c>
      <c r="R19" s="141" t="s">
        <v>120</v>
      </c>
      <c r="S19" s="212">
        <v>0</v>
      </c>
      <c r="T19" s="128"/>
      <c r="U19" s="126"/>
      <c r="V19" s="75"/>
      <c r="W19" s="113" t="str">
        <f t="shared" si="3"/>
        <v>0</v>
      </c>
      <c r="X19" s="110">
        <f t="shared" si="4"/>
        <v>0</v>
      </c>
      <c r="Y19" s="115">
        <f t="shared" si="5"/>
        <v>0</v>
      </c>
      <c r="Z19" s="115">
        <f t="shared" si="2"/>
        <v>0</v>
      </c>
      <c r="AA19" s="222" t="s">
        <v>190</v>
      </c>
      <c r="AB19" s="25" t="s">
        <v>183</v>
      </c>
      <c r="AC19" s="25" t="s">
        <v>183</v>
      </c>
      <c r="AD19" s="185" t="s">
        <v>191</v>
      </c>
      <c r="AE19" s="215" t="s">
        <v>476</v>
      </c>
      <c r="AF19" s="116" t="s">
        <v>593</v>
      </c>
      <c r="AG19" s="25"/>
      <c r="AH19" s="25"/>
      <c r="AI19" s="25"/>
      <c r="AJ19" s="25"/>
      <c r="AK19" s="25"/>
      <c r="AL19" s="25"/>
      <c r="AM19" s="25"/>
      <c r="AN19" s="25"/>
      <c r="AO19" s="25"/>
      <c r="AP19" s="25"/>
      <c r="AQ19" s="25"/>
      <c r="AR19" s="25"/>
      <c r="AS19" s="25"/>
      <c r="AT19" s="25"/>
      <c r="AU19" s="25"/>
      <c r="AV19" s="25"/>
      <c r="AW19" s="25"/>
      <c r="AX19" s="30"/>
    </row>
    <row r="20" spans="1:50" ht="48.75" customHeight="1" x14ac:dyDescent="0.15">
      <c r="A20" s="141">
        <v>15</v>
      </c>
      <c r="B20" s="131" t="s">
        <v>135</v>
      </c>
      <c r="C20" s="148" t="s">
        <v>40</v>
      </c>
      <c r="D20" s="131" t="s">
        <v>177</v>
      </c>
      <c r="E20" s="148" t="s">
        <v>128</v>
      </c>
      <c r="F20" s="148" t="s">
        <v>178</v>
      </c>
      <c r="G20" s="131" t="s">
        <v>179</v>
      </c>
      <c r="H20" s="148" t="s">
        <v>192</v>
      </c>
      <c r="I20" s="131" t="s">
        <v>140</v>
      </c>
      <c r="J20" s="131" t="s">
        <v>118</v>
      </c>
      <c r="K20" s="131" t="s">
        <v>193</v>
      </c>
      <c r="L20" s="130">
        <v>0.25</v>
      </c>
      <c r="M20" s="130">
        <v>1</v>
      </c>
      <c r="N20" s="130">
        <v>1</v>
      </c>
      <c r="O20" s="130">
        <v>1</v>
      </c>
      <c r="P20" s="130">
        <v>1</v>
      </c>
      <c r="Q20" s="130">
        <v>1</v>
      </c>
      <c r="R20" s="141" t="s">
        <v>142</v>
      </c>
      <c r="S20" s="111">
        <v>1</v>
      </c>
      <c r="T20" s="218"/>
      <c r="U20" s="126"/>
      <c r="V20" s="75"/>
      <c r="W20" s="113" t="str">
        <f t="shared" si="3"/>
        <v>4</v>
      </c>
      <c r="X20" s="110">
        <f t="shared" si="4"/>
        <v>0.25</v>
      </c>
      <c r="Y20" s="115">
        <f t="shared" si="5"/>
        <v>0.25</v>
      </c>
      <c r="Z20" s="115">
        <f t="shared" si="2"/>
        <v>6.25E-2</v>
      </c>
      <c r="AA20" s="185" t="s">
        <v>194</v>
      </c>
      <c r="AB20" s="25" t="s">
        <v>183</v>
      </c>
      <c r="AC20" s="25" t="s">
        <v>122</v>
      </c>
      <c r="AD20" s="116" t="s">
        <v>195</v>
      </c>
      <c r="AE20" s="215" t="s">
        <v>476</v>
      </c>
      <c r="AF20" s="116" t="s">
        <v>594</v>
      </c>
      <c r="AG20" s="25"/>
      <c r="AH20" s="25"/>
      <c r="AI20" s="25"/>
      <c r="AJ20" s="25"/>
      <c r="AK20" s="25"/>
      <c r="AL20" s="25"/>
      <c r="AM20" s="25"/>
      <c r="AN20" s="25"/>
      <c r="AO20" s="25"/>
      <c r="AP20" s="25"/>
      <c r="AQ20" s="25"/>
      <c r="AR20" s="25"/>
      <c r="AS20" s="25"/>
      <c r="AT20" s="25"/>
      <c r="AU20" s="25"/>
      <c r="AV20" s="25"/>
      <c r="AW20" s="25"/>
      <c r="AX20" s="30"/>
    </row>
    <row r="21" spans="1:50" ht="57.75" customHeight="1" x14ac:dyDescent="0.15">
      <c r="A21" s="141">
        <v>16</v>
      </c>
      <c r="B21" s="131" t="s">
        <v>135</v>
      </c>
      <c r="C21" s="148" t="s">
        <v>46</v>
      </c>
      <c r="D21" s="131" t="s">
        <v>196</v>
      </c>
      <c r="E21" s="148" t="s">
        <v>128</v>
      </c>
      <c r="F21" s="148" t="s">
        <v>137</v>
      </c>
      <c r="G21" s="131" t="s">
        <v>197</v>
      </c>
      <c r="H21" s="148" t="s">
        <v>198</v>
      </c>
      <c r="I21" s="131" t="s">
        <v>140</v>
      </c>
      <c r="J21" s="131" t="s">
        <v>118</v>
      </c>
      <c r="K21" s="131" t="s">
        <v>199</v>
      </c>
      <c r="L21" s="130">
        <v>0.2</v>
      </c>
      <c r="M21" s="130">
        <v>1</v>
      </c>
      <c r="N21" s="130">
        <v>1</v>
      </c>
      <c r="O21" s="130">
        <v>1</v>
      </c>
      <c r="P21" s="130">
        <v>1</v>
      </c>
      <c r="Q21" s="130">
        <v>1</v>
      </c>
      <c r="R21" s="141" t="s">
        <v>142</v>
      </c>
      <c r="S21" s="245">
        <v>1</v>
      </c>
      <c r="T21" s="128"/>
      <c r="U21" s="126"/>
      <c r="V21" s="75"/>
      <c r="W21" s="113" t="str">
        <f t="shared" si="3"/>
        <v>4</v>
      </c>
      <c r="X21" s="110">
        <f t="shared" si="4"/>
        <v>0.25</v>
      </c>
      <c r="Y21" s="115">
        <f t="shared" si="5"/>
        <v>0.25</v>
      </c>
      <c r="Z21" s="115">
        <f t="shared" si="2"/>
        <v>0.05</v>
      </c>
      <c r="AA21" s="236" t="s">
        <v>200</v>
      </c>
      <c r="AB21" s="236" t="s">
        <v>201</v>
      </c>
      <c r="AC21" s="236" t="s">
        <v>202</v>
      </c>
      <c r="AD21" s="246" t="s">
        <v>203</v>
      </c>
      <c r="AE21" s="215" t="s">
        <v>476</v>
      </c>
      <c r="AF21" s="116" t="s">
        <v>641</v>
      </c>
      <c r="AG21" s="25"/>
      <c r="AH21" s="25"/>
      <c r="AI21" s="25"/>
      <c r="AJ21" s="25"/>
      <c r="AK21" s="25"/>
      <c r="AL21" s="25"/>
      <c r="AM21" s="25"/>
      <c r="AN21" s="25"/>
      <c r="AO21" s="25"/>
      <c r="AP21" s="25"/>
      <c r="AQ21" s="25"/>
      <c r="AR21" s="25"/>
      <c r="AS21" s="25"/>
      <c r="AT21" s="25"/>
      <c r="AU21" s="25"/>
      <c r="AV21" s="25"/>
      <c r="AW21" s="25"/>
      <c r="AX21" s="30"/>
    </row>
    <row r="22" spans="1:50" ht="80.25" customHeight="1" x14ac:dyDescent="0.15">
      <c r="A22" s="141">
        <v>17</v>
      </c>
      <c r="B22" s="131" t="s">
        <v>135</v>
      </c>
      <c r="C22" s="148" t="s">
        <v>46</v>
      </c>
      <c r="D22" s="131" t="s">
        <v>196</v>
      </c>
      <c r="E22" s="148" t="s">
        <v>128</v>
      </c>
      <c r="F22" s="148" t="s">
        <v>137</v>
      </c>
      <c r="G22" s="131" t="s">
        <v>183</v>
      </c>
      <c r="H22" s="148" t="s">
        <v>204</v>
      </c>
      <c r="I22" s="131" t="s">
        <v>140</v>
      </c>
      <c r="J22" s="131" t="s">
        <v>118</v>
      </c>
      <c r="K22" s="131" t="s">
        <v>205</v>
      </c>
      <c r="L22" s="130">
        <v>0.2</v>
      </c>
      <c r="M22" s="130">
        <v>1</v>
      </c>
      <c r="N22" s="130">
        <v>1</v>
      </c>
      <c r="O22" s="130">
        <v>1</v>
      </c>
      <c r="P22" s="130">
        <v>1</v>
      </c>
      <c r="Q22" s="130">
        <v>1</v>
      </c>
      <c r="R22" s="141" t="s">
        <v>142</v>
      </c>
      <c r="S22" s="245">
        <v>1</v>
      </c>
      <c r="T22" s="128"/>
      <c r="U22" s="75"/>
      <c r="V22" s="126"/>
      <c r="W22" s="113" t="str">
        <f t="shared" si="3"/>
        <v>4</v>
      </c>
      <c r="X22" s="110">
        <f t="shared" si="4"/>
        <v>0.25</v>
      </c>
      <c r="Y22" s="115">
        <f t="shared" si="5"/>
        <v>0.25</v>
      </c>
      <c r="Z22" s="115">
        <f t="shared" si="2"/>
        <v>0.05</v>
      </c>
      <c r="AA22" s="239" t="s">
        <v>206</v>
      </c>
      <c r="AB22" s="239" t="s">
        <v>207</v>
      </c>
      <c r="AC22" s="239" t="s">
        <v>208</v>
      </c>
      <c r="AD22" s="247" t="s">
        <v>209</v>
      </c>
      <c r="AE22" s="215" t="s">
        <v>476</v>
      </c>
      <c r="AF22" s="116" t="s">
        <v>642</v>
      </c>
      <c r="AG22" s="25"/>
      <c r="AH22" s="25"/>
      <c r="AI22" s="25"/>
      <c r="AJ22" s="25"/>
      <c r="AK22" s="25"/>
      <c r="AL22" s="25"/>
      <c r="AM22" s="25"/>
      <c r="AN22" s="25"/>
      <c r="AO22" s="25"/>
      <c r="AP22" s="25"/>
      <c r="AQ22" s="25"/>
      <c r="AR22" s="25"/>
      <c r="AS22" s="25"/>
      <c r="AT22" s="25"/>
      <c r="AU22" s="25"/>
      <c r="AV22" s="25"/>
      <c r="AW22" s="25"/>
      <c r="AX22" s="30"/>
    </row>
    <row r="23" spans="1:50" ht="65.25" customHeight="1" x14ac:dyDescent="0.15">
      <c r="A23" s="141">
        <v>18</v>
      </c>
      <c r="B23" s="131" t="s">
        <v>135</v>
      </c>
      <c r="C23" s="148" t="s">
        <v>46</v>
      </c>
      <c r="D23" s="131" t="s">
        <v>210</v>
      </c>
      <c r="E23" s="148" t="s">
        <v>128</v>
      </c>
      <c r="F23" s="148" t="s">
        <v>137</v>
      </c>
      <c r="G23" s="131" t="s">
        <v>145</v>
      </c>
      <c r="H23" s="148" t="s">
        <v>211</v>
      </c>
      <c r="I23" s="131" t="s">
        <v>140</v>
      </c>
      <c r="J23" s="131" t="s">
        <v>118</v>
      </c>
      <c r="K23" s="131" t="s">
        <v>212</v>
      </c>
      <c r="L23" s="130">
        <v>0.2</v>
      </c>
      <c r="M23" s="130">
        <v>0.1</v>
      </c>
      <c r="N23" s="130">
        <v>0.3</v>
      </c>
      <c r="O23" s="130">
        <v>0.3</v>
      </c>
      <c r="P23" s="130">
        <v>0.3</v>
      </c>
      <c r="Q23" s="166">
        <f>SUBTOTAL(9,M23:P23)</f>
        <v>1</v>
      </c>
      <c r="R23" s="141" t="s">
        <v>120</v>
      </c>
      <c r="S23" s="245">
        <v>0.1</v>
      </c>
      <c r="T23" s="128"/>
      <c r="U23" s="126"/>
      <c r="V23" s="75"/>
      <c r="W23" s="113" t="str">
        <f t="shared" si="3"/>
        <v>0</v>
      </c>
      <c r="X23" s="110">
        <f t="shared" si="4"/>
        <v>0.1</v>
      </c>
      <c r="Y23" s="115">
        <f t="shared" si="5"/>
        <v>0.1</v>
      </c>
      <c r="Z23" s="115">
        <f t="shared" si="2"/>
        <v>2.0000000000000004E-2</v>
      </c>
      <c r="AA23" s="239" t="s">
        <v>213</v>
      </c>
      <c r="AB23" s="116" t="s">
        <v>405</v>
      </c>
      <c r="AC23" s="116" t="s">
        <v>405</v>
      </c>
      <c r="AD23" s="247" t="s">
        <v>214</v>
      </c>
      <c r="AE23" s="215" t="s">
        <v>476</v>
      </c>
      <c r="AF23" s="116" t="s">
        <v>643</v>
      </c>
      <c r="AG23" s="25"/>
      <c r="AH23" s="25"/>
      <c r="AI23" s="25"/>
      <c r="AJ23" s="25"/>
      <c r="AK23" s="25"/>
      <c r="AL23" s="25"/>
      <c r="AM23" s="25"/>
      <c r="AN23" s="25"/>
      <c r="AO23" s="25"/>
      <c r="AP23" s="25"/>
      <c r="AQ23" s="25"/>
      <c r="AR23" s="25"/>
      <c r="AS23" s="25"/>
      <c r="AT23" s="25"/>
      <c r="AU23" s="25"/>
      <c r="AV23" s="25"/>
      <c r="AW23" s="25"/>
      <c r="AX23" s="30"/>
    </row>
    <row r="24" spans="1:50" ht="63.75" customHeight="1" x14ac:dyDescent="0.15">
      <c r="A24" s="141">
        <v>19</v>
      </c>
      <c r="B24" s="131" t="s">
        <v>135</v>
      </c>
      <c r="C24" s="148" t="s">
        <v>46</v>
      </c>
      <c r="D24" s="131" t="s">
        <v>210</v>
      </c>
      <c r="E24" s="148" t="s">
        <v>128</v>
      </c>
      <c r="F24" s="148" t="s">
        <v>137</v>
      </c>
      <c r="G24" s="131" t="s">
        <v>145</v>
      </c>
      <c r="H24" s="148" t="s">
        <v>215</v>
      </c>
      <c r="I24" s="131" t="s">
        <v>140</v>
      </c>
      <c r="J24" s="131" t="s">
        <v>118</v>
      </c>
      <c r="K24" s="131" t="s">
        <v>216</v>
      </c>
      <c r="L24" s="130">
        <v>0.2</v>
      </c>
      <c r="M24" s="130">
        <v>0.1</v>
      </c>
      <c r="N24" s="130">
        <v>0.3</v>
      </c>
      <c r="O24" s="130">
        <v>0.3</v>
      </c>
      <c r="P24" s="130">
        <v>0.3</v>
      </c>
      <c r="Q24" s="166">
        <f>SUBTOTAL(9,M24:P24)</f>
        <v>1</v>
      </c>
      <c r="R24" s="141" t="s">
        <v>120</v>
      </c>
      <c r="S24" s="245">
        <v>0.1</v>
      </c>
      <c r="T24" s="128"/>
      <c r="U24" s="126"/>
      <c r="V24" s="75"/>
      <c r="W24" s="113"/>
      <c r="X24" s="110">
        <f>IF(R24="sumatoria",(S24+T24+U24+V24),(S24+T24+U24+V24)/W24)</f>
        <v>0.1</v>
      </c>
      <c r="Y24" s="115">
        <f t="shared" si="5"/>
        <v>0.1</v>
      </c>
      <c r="Z24" s="115">
        <f t="shared" si="2"/>
        <v>2.0000000000000004E-2</v>
      </c>
      <c r="AA24" s="239" t="s">
        <v>217</v>
      </c>
      <c r="AB24" s="116" t="s">
        <v>405</v>
      </c>
      <c r="AC24" s="116" t="s">
        <v>405</v>
      </c>
      <c r="AD24" s="247" t="s">
        <v>218</v>
      </c>
      <c r="AE24" s="215" t="s">
        <v>476</v>
      </c>
      <c r="AF24" s="116" t="s">
        <v>644</v>
      </c>
      <c r="AG24" s="25"/>
      <c r="AH24" s="25"/>
      <c r="AI24" s="25"/>
      <c r="AJ24" s="25"/>
      <c r="AK24" s="25"/>
      <c r="AL24" s="25"/>
      <c r="AM24" s="25"/>
      <c r="AN24" s="25"/>
      <c r="AO24" s="25"/>
      <c r="AP24" s="25"/>
      <c r="AQ24" s="25"/>
      <c r="AR24" s="25"/>
      <c r="AS24" s="25"/>
      <c r="AT24" s="25"/>
      <c r="AU24" s="25"/>
      <c r="AV24" s="25"/>
      <c r="AW24" s="25"/>
      <c r="AX24" s="30"/>
    </row>
    <row r="25" spans="1:50" ht="60" customHeight="1" x14ac:dyDescent="0.15">
      <c r="A25" s="141">
        <v>20</v>
      </c>
      <c r="B25" s="131" t="s">
        <v>135</v>
      </c>
      <c r="C25" s="148" t="s">
        <v>46</v>
      </c>
      <c r="D25" s="131" t="s">
        <v>210</v>
      </c>
      <c r="E25" s="148" t="s">
        <v>128</v>
      </c>
      <c r="F25" s="148" t="s">
        <v>137</v>
      </c>
      <c r="G25" s="131" t="s">
        <v>145</v>
      </c>
      <c r="H25" s="148" t="s">
        <v>219</v>
      </c>
      <c r="I25" s="131" t="s">
        <v>140</v>
      </c>
      <c r="J25" s="131" t="s">
        <v>118</v>
      </c>
      <c r="K25" s="131" t="s">
        <v>220</v>
      </c>
      <c r="L25" s="130">
        <v>0.2</v>
      </c>
      <c r="M25" s="130">
        <v>0.1</v>
      </c>
      <c r="N25" s="130">
        <v>0.3</v>
      </c>
      <c r="O25" s="130">
        <v>0.3</v>
      </c>
      <c r="P25" s="130">
        <v>0.3</v>
      </c>
      <c r="Q25" s="166">
        <f>SUBTOTAL(9,M25:P25)</f>
        <v>1</v>
      </c>
      <c r="R25" s="141" t="s">
        <v>120</v>
      </c>
      <c r="S25" s="245">
        <v>0.1</v>
      </c>
      <c r="T25" s="128"/>
      <c r="U25" s="126"/>
      <c r="V25" s="75"/>
      <c r="W25" s="113"/>
      <c r="X25" s="110">
        <f>IF(R25="sumatoria",(S25+T25+U25+V25),(S25+T25+U25+V25)/W25)</f>
        <v>0.1</v>
      </c>
      <c r="Y25" s="115">
        <f t="shared" si="5"/>
        <v>0.1</v>
      </c>
      <c r="Z25" s="115">
        <f t="shared" si="2"/>
        <v>2.0000000000000004E-2</v>
      </c>
      <c r="AA25" s="239" t="s">
        <v>221</v>
      </c>
      <c r="AB25" s="116" t="s">
        <v>405</v>
      </c>
      <c r="AC25" s="116" t="s">
        <v>405</v>
      </c>
      <c r="AD25" s="247" t="s">
        <v>222</v>
      </c>
      <c r="AE25" s="215" t="s">
        <v>476</v>
      </c>
      <c r="AF25" s="116" t="s">
        <v>645</v>
      </c>
      <c r="AG25" s="25"/>
      <c r="AH25" s="25"/>
      <c r="AI25" s="25"/>
      <c r="AJ25" s="25"/>
      <c r="AK25" s="25"/>
      <c r="AL25" s="25"/>
      <c r="AM25" s="25"/>
      <c r="AN25" s="25"/>
      <c r="AO25" s="25"/>
      <c r="AP25" s="25"/>
      <c r="AQ25" s="25"/>
      <c r="AR25" s="25"/>
      <c r="AS25" s="25"/>
      <c r="AT25" s="25"/>
      <c r="AU25" s="25"/>
      <c r="AV25" s="25"/>
      <c r="AW25" s="25"/>
      <c r="AX25" s="30"/>
    </row>
    <row r="26" spans="1:50" ht="105" x14ac:dyDescent="0.15">
      <c r="A26" s="141">
        <v>21</v>
      </c>
      <c r="B26" s="131" t="s">
        <v>223</v>
      </c>
      <c r="C26" s="148" t="s">
        <v>224</v>
      </c>
      <c r="D26" s="131" t="s">
        <v>225</v>
      </c>
      <c r="E26" s="148" t="s">
        <v>113</v>
      </c>
      <c r="F26" s="148" t="s">
        <v>226</v>
      </c>
      <c r="G26" s="131" t="s">
        <v>227</v>
      </c>
      <c r="H26" s="148" t="s">
        <v>228</v>
      </c>
      <c r="I26" s="131" t="s">
        <v>140</v>
      </c>
      <c r="J26" s="131" t="s">
        <v>118</v>
      </c>
      <c r="K26" s="131" t="s">
        <v>229</v>
      </c>
      <c r="L26" s="155">
        <v>0.3</v>
      </c>
      <c r="M26" s="155">
        <v>0.15</v>
      </c>
      <c r="N26" s="155">
        <v>0.15</v>
      </c>
      <c r="O26" s="155">
        <v>0.35</v>
      </c>
      <c r="P26" s="155">
        <v>0.35</v>
      </c>
      <c r="Q26" s="155">
        <v>1</v>
      </c>
      <c r="R26" s="141" t="s">
        <v>120</v>
      </c>
      <c r="S26" s="128">
        <v>0.15</v>
      </c>
      <c r="T26" s="128"/>
      <c r="U26" s="126"/>
      <c r="V26" s="75"/>
      <c r="W26" s="113"/>
      <c r="X26" s="110"/>
      <c r="Y26" s="115">
        <f t="shared" si="5"/>
        <v>0</v>
      </c>
      <c r="Z26" s="115">
        <f t="shared" si="2"/>
        <v>0</v>
      </c>
      <c r="AA26" s="195" t="s">
        <v>230</v>
      </c>
      <c r="AB26" s="25"/>
      <c r="AC26" s="25"/>
      <c r="AD26" s="195" t="s">
        <v>231</v>
      </c>
      <c r="AE26" s="215" t="s">
        <v>476</v>
      </c>
      <c r="AF26" s="116" t="s">
        <v>594</v>
      </c>
      <c r="AG26" s="25"/>
      <c r="AH26" s="25"/>
      <c r="AI26" s="25"/>
      <c r="AJ26" s="25"/>
      <c r="AK26" s="25"/>
      <c r="AL26" s="25"/>
      <c r="AM26" s="25"/>
      <c r="AN26" s="25"/>
      <c r="AO26" s="25"/>
      <c r="AP26" s="25"/>
      <c r="AQ26" s="25"/>
      <c r="AR26" s="25"/>
      <c r="AS26" s="25"/>
      <c r="AT26" s="25"/>
      <c r="AU26" s="25"/>
      <c r="AV26" s="25"/>
      <c r="AW26" s="25"/>
      <c r="AX26" s="30"/>
    </row>
    <row r="27" spans="1:50" ht="105" x14ac:dyDescent="0.15">
      <c r="A27" s="141">
        <v>22</v>
      </c>
      <c r="B27" s="131" t="s">
        <v>223</v>
      </c>
      <c r="C27" s="148" t="s">
        <v>224</v>
      </c>
      <c r="D27" s="131" t="s">
        <v>225</v>
      </c>
      <c r="E27" s="148" t="s">
        <v>113</v>
      </c>
      <c r="F27" s="148" t="s">
        <v>114</v>
      </c>
      <c r="G27" s="131" t="s">
        <v>232</v>
      </c>
      <c r="H27" s="148" t="s">
        <v>233</v>
      </c>
      <c r="I27" s="131" t="s">
        <v>140</v>
      </c>
      <c r="J27" s="131" t="s">
        <v>118</v>
      </c>
      <c r="K27" s="131" t="s">
        <v>234</v>
      </c>
      <c r="L27" s="155">
        <v>0.25</v>
      </c>
      <c r="M27" s="155">
        <v>1</v>
      </c>
      <c r="N27" s="155">
        <v>1</v>
      </c>
      <c r="O27" s="155">
        <v>1</v>
      </c>
      <c r="P27" s="155">
        <v>1</v>
      </c>
      <c r="Q27" s="155">
        <v>1</v>
      </c>
      <c r="R27" s="141" t="s">
        <v>181</v>
      </c>
      <c r="S27" s="245">
        <v>1</v>
      </c>
      <c r="T27" s="128"/>
      <c r="U27" s="126"/>
      <c r="V27" s="75"/>
      <c r="W27" s="113" t="str">
        <f t="shared" si="3"/>
        <v>4</v>
      </c>
      <c r="X27" s="110">
        <f t="shared" si="4"/>
        <v>0.25</v>
      </c>
      <c r="Y27" s="115">
        <f t="shared" si="5"/>
        <v>0.25</v>
      </c>
      <c r="Z27" s="115">
        <f t="shared" si="2"/>
        <v>6.25E-2</v>
      </c>
      <c r="AA27" s="243" t="s">
        <v>235</v>
      </c>
      <c r="AB27" s="243" t="s">
        <v>236</v>
      </c>
      <c r="AC27" s="25"/>
      <c r="AD27" s="243" t="s">
        <v>237</v>
      </c>
      <c r="AE27" s="215" t="s">
        <v>476</v>
      </c>
      <c r="AF27" s="116" t="s">
        <v>594</v>
      </c>
      <c r="AG27" s="25"/>
      <c r="AH27" s="25"/>
      <c r="AI27" s="25"/>
      <c r="AJ27" s="25"/>
      <c r="AK27" s="25"/>
      <c r="AL27" s="25"/>
      <c r="AM27" s="25"/>
      <c r="AN27" s="25"/>
      <c r="AO27" s="25"/>
      <c r="AP27" s="25"/>
      <c r="AQ27" s="25"/>
      <c r="AR27" s="25"/>
      <c r="AS27" s="25"/>
      <c r="AT27" s="25"/>
      <c r="AU27" s="25"/>
      <c r="AV27" s="25"/>
      <c r="AW27" s="25"/>
      <c r="AX27" s="30"/>
    </row>
    <row r="28" spans="1:50" ht="105" x14ac:dyDescent="0.15">
      <c r="A28" s="141">
        <v>23</v>
      </c>
      <c r="B28" s="131" t="s">
        <v>223</v>
      </c>
      <c r="C28" s="148" t="s">
        <v>224</v>
      </c>
      <c r="D28" s="131" t="s">
        <v>225</v>
      </c>
      <c r="E28" s="148" t="s">
        <v>113</v>
      </c>
      <c r="F28" s="148" t="s">
        <v>114</v>
      </c>
      <c r="G28" s="131" t="s">
        <v>232</v>
      </c>
      <c r="H28" s="148" t="s">
        <v>238</v>
      </c>
      <c r="I28" s="131" t="s">
        <v>140</v>
      </c>
      <c r="J28" s="131" t="s">
        <v>118</v>
      </c>
      <c r="K28" s="131" t="s">
        <v>239</v>
      </c>
      <c r="L28" s="155">
        <v>0.25</v>
      </c>
      <c r="M28" s="155">
        <v>0.15</v>
      </c>
      <c r="N28" s="155">
        <v>0.15</v>
      </c>
      <c r="O28" s="155">
        <v>0.35</v>
      </c>
      <c r="P28" s="155">
        <v>0.35</v>
      </c>
      <c r="Q28" s="155">
        <v>1</v>
      </c>
      <c r="R28" s="141" t="s">
        <v>120</v>
      </c>
      <c r="S28" s="128">
        <v>0.15</v>
      </c>
      <c r="T28" s="128"/>
      <c r="U28" s="126"/>
      <c r="V28" s="75"/>
      <c r="W28" s="113" t="str">
        <f t="shared" si="3"/>
        <v>0</v>
      </c>
      <c r="X28" s="110">
        <f t="shared" si="4"/>
        <v>0.15</v>
      </c>
      <c r="Y28" s="115">
        <f t="shared" si="5"/>
        <v>0.15</v>
      </c>
      <c r="Z28" s="115">
        <f t="shared" si="2"/>
        <v>3.7499999999999999E-2</v>
      </c>
      <c r="AA28" s="243" t="s">
        <v>240</v>
      </c>
      <c r="AB28" s="25"/>
      <c r="AC28" s="25"/>
      <c r="AD28" s="243" t="s">
        <v>241</v>
      </c>
      <c r="AE28" s="215" t="s">
        <v>476</v>
      </c>
      <c r="AF28" s="116" t="s">
        <v>594</v>
      </c>
      <c r="AG28" s="25"/>
      <c r="AH28" s="25"/>
      <c r="AI28" s="25"/>
      <c r="AJ28" s="25"/>
      <c r="AK28" s="25"/>
      <c r="AL28" s="25"/>
      <c r="AM28" s="25"/>
      <c r="AN28" s="25"/>
      <c r="AO28" s="25"/>
      <c r="AP28" s="25"/>
      <c r="AQ28" s="25"/>
      <c r="AR28" s="25"/>
      <c r="AS28" s="25"/>
      <c r="AT28" s="25"/>
      <c r="AU28" s="25"/>
      <c r="AV28" s="25"/>
      <c r="AW28" s="25"/>
      <c r="AX28" s="30"/>
    </row>
    <row r="29" spans="1:50" ht="88.5" customHeight="1" x14ac:dyDescent="0.15">
      <c r="A29" s="141">
        <v>24</v>
      </c>
      <c r="B29" s="131" t="s">
        <v>223</v>
      </c>
      <c r="C29" s="148" t="s">
        <v>224</v>
      </c>
      <c r="D29" s="131" t="s">
        <v>225</v>
      </c>
      <c r="E29" s="148" t="s">
        <v>113</v>
      </c>
      <c r="F29" s="148" t="s">
        <v>114</v>
      </c>
      <c r="G29" s="131" t="s">
        <v>232</v>
      </c>
      <c r="H29" s="148" t="s">
        <v>242</v>
      </c>
      <c r="I29" s="131" t="s">
        <v>140</v>
      </c>
      <c r="J29" s="131" t="s">
        <v>118</v>
      </c>
      <c r="K29" s="131" t="s">
        <v>243</v>
      </c>
      <c r="L29" s="155">
        <v>0.2</v>
      </c>
      <c r="M29" s="155">
        <v>0.98</v>
      </c>
      <c r="N29" s="155">
        <v>0.98</v>
      </c>
      <c r="O29" s="155">
        <v>0.98</v>
      </c>
      <c r="P29" s="155">
        <v>0.98</v>
      </c>
      <c r="Q29" s="155">
        <v>0.98</v>
      </c>
      <c r="R29" s="141" t="s">
        <v>181</v>
      </c>
      <c r="S29" s="128">
        <v>0.97</v>
      </c>
      <c r="T29" s="128"/>
      <c r="U29" s="125"/>
      <c r="V29" s="196"/>
      <c r="W29" s="113" t="str">
        <f t="shared" si="3"/>
        <v>4</v>
      </c>
      <c r="X29" s="110">
        <f t="shared" si="4"/>
        <v>0.24249999999999999</v>
      </c>
      <c r="Y29" s="115">
        <f t="shared" si="5"/>
        <v>0.24744897959183673</v>
      </c>
      <c r="Z29" s="115">
        <f t="shared" si="2"/>
        <v>4.9489795918367351E-2</v>
      </c>
      <c r="AA29" s="243" t="s">
        <v>244</v>
      </c>
      <c r="AB29" s="25"/>
      <c r="AC29" s="25"/>
      <c r="AD29" s="243" t="s">
        <v>245</v>
      </c>
      <c r="AE29" s="215" t="s">
        <v>476</v>
      </c>
      <c r="AF29" s="116" t="s">
        <v>594</v>
      </c>
      <c r="AG29" s="25"/>
      <c r="AH29" s="25"/>
      <c r="AI29" s="25"/>
      <c r="AJ29" s="25"/>
      <c r="AK29" s="25"/>
      <c r="AL29" s="25"/>
      <c r="AM29" s="25"/>
      <c r="AN29" s="25"/>
      <c r="AO29" s="25"/>
      <c r="AP29" s="25"/>
      <c r="AQ29" s="25"/>
      <c r="AR29" s="25"/>
      <c r="AS29" s="25"/>
      <c r="AT29" s="25"/>
      <c r="AU29" s="25"/>
      <c r="AV29" s="25"/>
      <c r="AW29" s="25"/>
      <c r="AX29" s="30"/>
    </row>
    <row r="30" spans="1:50" ht="174" customHeight="1" x14ac:dyDescent="0.15">
      <c r="A30" s="141">
        <v>25</v>
      </c>
      <c r="B30" s="131" t="s">
        <v>246</v>
      </c>
      <c r="C30" s="148" t="s">
        <v>53</v>
      </c>
      <c r="D30" s="131" t="s">
        <v>247</v>
      </c>
      <c r="E30" s="148" t="s">
        <v>128</v>
      </c>
      <c r="F30" s="148" t="s">
        <v>137</v>
      </c>
      <c r="G30" s="131" t="s">
        <v>197</v>
      </c>
      <c r="H30" s="153" t="s">
        <v>248</v>
      </c>
      <c r="I30" s="131" t="s">
        <v>117</v>
      </c>
      <c r="J30" s="131" t="s">
        <v>118</v>
      </c>
      <c r="K30" s="131" t="s">
        <v>119</v>
      </c>
      <c r="L30" s="130">
        <v>0.25</v>
      </c>
      <c r="M30" s="154">
        <v>1</v>
      </c>
      <c r="N30" s="154">
        <v>1</v>
      </c>
      <c r="O30" s="154">
        <v>1</v>
      </c>
      <c r="P30" s="154">
        <v>1</v>
      </c>
      <c r="Q30" s="154">
        <v>4</v>
      </c>
      <c r="R30" s="141" t="s">
        <v>120</v>
      </c>
      <c r="S30" s="122">
        <v>1</v>
      </c>
      <c r="T30" s="122"/>
      <c r="U30" s="123"/>
      <c r="V30" s="75"/>
      <c r="W30" s="113" t="str">
        <f t="shared" si="3"/>
        <v>0</v>
      </c>
      <c r="X30" s="110">
        <f t="shared" si="4"/>
        <v>1</v>
      </c>
      <c r="Y30" s="115">
        <f t="shared" si="5"/>
        <v>0.25</v>
      </c>
      <c r="Z30" s="115">
        <f t="shared" si="2"/>
        <v>6.25E-2</v>
      </c>
      <c r="AA30" s="222" t="s">
        <v>249</v>
      </c>
      <c r="AB30" s="25"/>
      <c r="AC30" s="25"/>
      <c r="AD30" s="225" t="s">
        <v>250</v>
      </c>
      <c r="AE30" s="215" t="s">
        <v>476</v>
      </c>
      <c r="AF30" s="116" t="s">
        <v>594</v>
      </c>
      <c r="AG30" s="25"/>
      <c r="AH30" s="25"/>
      <c r="AI30" s="25"/>
      <c r="AJ30" s="25"/>
      <c r="AK30" s="25"/>
      <c r="AL30" s="25"/>
      <c r="AM30" s="25"/>
      <c r="AN30" s="25"/>
      <c r="AO30" s="25"/>
      <c r="AP30" s="25"/>
      <c r="AQ30" s="25"/>
      <c r="AR30" s="25"/>
      <c r="AS30" s="25"/>
      <c r="AT30" s="25"/>
      <c r="AU30" s="25"/>
      <c r="AV30" s="25"/>
      <c r="AW30" s="25"/>
      <c r="AX30" s="30"/>
    </row>
    <row r="31" spans="1:50" ht="165" x14ac:dyDescent="0.15">
      <c r="A31" s="141">
        <v>26</v>
      </c>
      <c r="B31" s="131" t="s">
        <v>246</v>
      </c>
      <c r="C31" s="148" t="s">
        <v>53</v>
      </c>
      <c r="D31" s="131" t="s">
        <v>247</v>
      </c>
      <c r="E31" s="148" t="s">
        <v>128</v>
      </c>
      <c r="F31" s="148" t="s">
        <v>137</v>
      </c>
      <c r="G31" s="131" t="s">
        <v>197</v>
      </c>
      <c r="H31" s="153" t="s">
        <v>251</v>
      </c>
      <c r="I31" s="131" t="s">
        <v>140</v>
      </c>
      <c r="J31" s="131" t="s">
        <v>118</v>
      </c>
      <c r="K31" s="155" t="s">
        <v>252</v>
      </c>
      <c r="L31" s="130">
        <v>0.25</v>
      </c>
      <c r="M31" s="169">
        <v>7.0000000000000007E-2</v>
      </c>
      <c r="N31" s="155">
        <v>7.0000000000000007E-2</v>
      </c>
      <c r="O31" s="155">
        <v>7.0000000000000007E-2</v>
      </c>
      <c r="P31" s="155">
        <v>7.0000000000000007E-2</v>
      </c>
      <c r="Q31" s="170">
        <v>0.28000000000000003</v>
      </c>
      <c r="R31" s="141" t="s">
        <v>120</v>
      </c>
      <c r="S31" s="224">
        <v>0.127</v>
      </c>
      <c r="T31" s="122"/>
      <c r="U31" s="123"/>
      <c r="V31" s="75"/>
      <c r="W31" s="113" t="str">
        <f t="shared" si="3"/>
        <v>0</v>
      </c>
      <c r="X31" s="110">
        <f t="shared" si="4"/>
        <v>0.127</v>
      </c>
      <c r="Y31" s="115">
        <f t="shared" si="5"/>
        <v>0.45357142857142851</v>
      </c>
      <c r="Z31" s="115">
        <f t="shared" si="2"/>
        <v>0.11339285714285713</v>
      </c>
      <c r="AA31" s="222" t="s">
        <v>253</v>
      </c>
      <c r="AB31" s="225" t="s">
        <v>254</v>
      </c>
      <c r="AC31" s="25"/>
      <c r="AD31" s="225" t="s">
        <v>255</v>
      </c>
      <c r="AE31" s="215" t="s">
        <v>476</v>
      </c>
      <c r="AF31" s="116" t="s">
        <v>594</v>
      </c>
      <c r="AG31" s="25"/>
      <c r="AH31" s="25"/>
      <c r="AI31" s="25"/>
      <c r="AJ31" s="25"/>
      <c r="AK31" s="25"/>
      <c r="AL31" s="25"/>
      <c r="AM31" s="25"/>
      <c r="AN31" s="25"/>
      <c r="AO31" s="25"/>
      <c r="AP31" s="25"/>
      <c r="AQ31" s="25"/>
      <c r="AR31" s="25"/>
      <c r="AS31" s="25"/>
      <c r="AT31" s="25"/>
      <c r="AU31" s="25"/>
      <c r="AV31" s="25"/>
      <c r="AW31" s="25"/>
      <c r="AX31" s="30"/>
    </row>
    <row r="32" spans="1:50" ht="165" x14ac:dyDescent="0.15">
      <c r="A32" s="141">
        <v>27</v>
      </c>
      <c r="B32" s="131" t="s">
        <v>246</v>
      </c>
      <c r="C32" s="148" t="s">
        <v>53</v>
      </c>
      <c r="D32" s="131" t="s">
        <v>247</v>
      </c>
      <c r="E32" s="148" t="s">
        <v>128</v>
      </c>
      <c r="F32" s="148" t="s">
        <v>137</v>
      </c>
      <c r="G32" s="131" t="s">
        <v>197</v>
      </c>
      <c r="H32" s="154" t="s">
        <v>256</v>
      </c>
      <c r="I32" s="131" t="s">
        <v>117</v>
      </c>
      <c r="J32" s="131" t="s">
        <v>118</v>
      </c>
      <c r="K32" s="131" t="s">
        <v>119</v>
      </c>
      <c r="L32" s="130">
        <v>0.25</v>
      </c>
      <c r="M32" s="154">
        <v>1</v>
      </c>
      <c r="N32" s="154">
        <v>1</v>
      </c>
      <c r="O32" s="154">
        <v>1</v>
      </c>
      <c r="P32" s="154">
        <v>1</v>
      </c>
      <c r="Q32" s="154">
        <v>4</v>
      </c>
      <c r="R32" s="141" t="s">
        <v>120</v>
      </c>
      <c r="S32" s="122">
        <v>1</v>
      </c>
      <c r="T32" s="122"/>
      <c r="U32" s="123"/>
      <c r="V32" s="75"/>
      <c r="W32" s="113" t="str">
        <f t="shared" si="3"/>
        <v>0</v>
      </c>
      <c r="X32" s="114">
        <f t="shared" si="4"/>
        <v>1</v>
      </c>
      <c r="Y32" s="115">
        <f t="shared" si="5"/>
        <v>0.25</v>
      </c>
      <c r="Z32" s="115">
        <f t="shared" si="2"/>
        <v>6.25E-2</v>
      </c>
      <c r="AA32" s="225" t="s">
        <v>257</v>
      </c>
      <c r="AB32" s="25"/>
      <c r="AC32" s="25"/>
      <c r="AD32" s="225" t="s">
        <v>250</v>
      </c>
      <c r="AE32" s="215" t="s">
        <v>476</v>
      </c>
      <c r="AF32" s="116" t="s">
        <v>594</v>
      </c>
      <c r="AG32" s="25"/>
      <c r="AH32" s="25"/>
      <c r="AI32" s="25"/>
      <c r="AJ32" s="25"/>
      <c r="AK32" s="25"/>
      <c r="AL32" s="25"/>
      <c r="AM32" s="25"/>
      <c r="AN32" s="25"/>
      <c r="AO32" s="25"/>
      <c r="AP32" s="25"/>
      <c r="AQ32" s="25"/>
      <c r="AR32" s="25"/>
      <c r="AS32" s="25"/>
      <c r="AT32" s="25"/>
      <c r="AU32" s="25"/>
      <c r="AV32" s="25"/>
      <c r="AW32" s="25"/>
      <c r="AX32" s="30"/>
    </row>
    <row r="33" spans="1:50" ht="117.75" customHeight="1" x14ac:dyDescent="0.15">
      <c r="A33" s="141">
        <v>28</v>
      </c>
      <c r="B33" s="131" t="s">
        <v>246</v>
      </c>
      <c r="C33" s="148" t="s">
        <v>53</v>
      </c>
      <c r="D33" s="131" t="s">
        <v>247</v>
      </c>
      <c r="E33" s="148" t="s">
        <v>128</v>
      </c>
      <c r="F33" s="148" t="s">
        <v>137</v>
      </c>
      <c r="G33" s="131" t="s">
        <v>197</v>
      </c>
      <c r="H33" s="153" t="s">
        <v>258</v>
      </c>
      <c r="I33" s="131" t="s">
        <v>140</v>
      </c>
      <c r="J33" s="131" t="s">
        <v>118</v>
      </c>
      <c r="K33" s="155" t="s">
        <v>259</v>
      </c>
      <c r="L33" s="130">
        <v>0.25</v>
      </c>
      <c r="M33" s="155">
        <v>0.9</v>
      </c>
      <c r="N33" s="155">
        <v>0.9</v>
      </c>
      <c r="O33" s="155">
        <v>0.9</v>
      </c>
      <c r="P33" s="155">
        <v>0.9</v>
      </c>
      <c r="Q33" s="155">
        <v>0.9</v>
      </c>
      <c r="R33" s="141" t="s">
        <v>181</v>
      </c>
      <c r="S33" s="398">
        <v>1</v>
      </c>
      <c r="T33" s="124"/>
      <c r="U33" s="125"/>
      <c r="V33" s="126"/>
      <c r="W33" s="113" t="str">
        <f t="shared" si="3"/>
        <v>4</v>
      </c>
      <c r="X33" s="110">
        <f t="shared" si="4"/>
        <v>0.25</v>
      </c>
      <c r="Y33" s="115">
        <f t="shared" si="5"/>
        <v>0.27777777777777779</v>
      </c>
      <c r="Z33" s="115">
        <f t="shared" si="2"/>
        <v>6.9444444444444448E-2</v>
      </c>
      <c r="AA33" s="225" t="s">
        <v>260</v>
      </c>
      <c r="AB33" s="25"/>
      <c r="AC33" s="25"/>
      <c r="AD33" s="225" t="s">
        <v>261</v>
      </c>
      <c r="AE33" s="215" t="s">
        <v>476</v>
      </c>
      <c r="AF33" s="116" t="s">
        <v>594</v>
      </c>
      <c r="AG33" s="25"/>
      <c r="AH33" s="25"/>
      <c r="AI33" s="25"/>
      <c r="AJ33" s="25"/>
      <c r="AK33" s="25"/>
      <c r="AL33" s="25"/>
      <c r="AM33" s="25"/>
      <c r="AN33" s="25"/>
      <c r="AO33" s="25"/>
      <c r="AP33" s="25"/>
      <c r="AQ33" s="25"/>
      <c r="AR33" s="25"/>
      <c r="AS33" s="25"/>
      <c r="AT33" s="25"/>
      <c r="AU33" s="25"/>
      <c r="AV33" s="25"/>
      <c r="AW33" s="25"/>
      <c r="AX33" s="30"/>
    </row>
    <row r="34" spans="1:50" s="60" customFormat="1" ht="111" customHeight="1" x14ac:dyDescent="0.2">
      <c r="A34" s="141">
        <v>29</v>
      </c>
      <c r="B34" s="131" t="s">
        <v>246</v>
      </c>
      <c r="C34" s="148" t="s">
        <v>51</v>
      </c>
      <c r="D34" s="131" t="s">
        <v>262</v>
      </c>
      <c r="E34" s="148" t="s">
        <v>128</v>
      </c>
      <c r="F34" s="148" t="s">
        <v>137</v>
      </c>
      <c r="G34" s="131" t="s">
        <v>115</v>
      </c>
      <c r="H34" s="148" t="s">
        <v>263</v>
      </c>
      <c r="I34" s="131" t="s">
        <v>140</v>
      </c>
      <c r="J34" s="131" t="s">
        <v>118</v>
      </c>
      <c r="K34" s="131" t="s">
        <v>264</v>
      </c>
      <c r="L34" s="171">
        <v>8.3299999999999999E-2</v>
      </c>
      <c r="M34" s="130">
        <v>1</v>
      </c>
      <c r="N34" s="130">
        <v>1</v>
      </c>
      <c r="O34" s="130">
        <v>1</v>
      </c>
      <c r="P34" s="130">
        <v>1</v>
      </c>
      <c r="Q34" s="130">
        <v>1</v>
      </c>
      <c r="R34" s="141" t="s">
        <v>181</v>
      </c>
      <c r="S34" s="128">
        <v>1</v>
      </c>
      <c r="T34" s="74"/>
      <c r="U34" s="126"/>
      <c r="V34" s="75"/>
      <c r="W34" s="113" t="str">
        <f t="shared" si="3"/>
        <v>4</v>
      </c>
      <c r="X34" s="110">
        <f t="shared" si="4"/>
        <v>0.25</v>
      </c>
      <c r="Y34" s="115">
        <f t="shared" si="5"/>
        <v>0.25</v>
      </c>
      <c r="Z34" s="115">
        <f t="shared" si="2"/>
        <v>2.0825E-2</v>
      </c>
      <c r="AA34" s="185" t="s">
        <v>265</v>
      </c>
      <c r="AB34" s="228"/>
      <c r="AC34" s="228"/>
      <c r="AD34" s="228" t="s">
        <v>266</v>
      </c>
      <c r="AE34" s="215" t="s">
        <v>476</v>
      </c>
      <c r="AF34" s="116" t="s">
        <v>594</v>
      </c>
      <c r="AG34" s="138"/>
      <c r="AH34" s="138"/>
      <c r="AI34" s="138"/>
      <c r="AJ34" s="138"/>
      <c r="AK34" s="138"/>
      <c r="AL34" s="138"/>
      <c r="AM34" s="138"/>
      <c r="AN34" s="138"/>
      <c r="AO34" s="138"/>
      <c r="AP34" s="138"/>
      <c r="AQ34" s="138"/>
      <c r="AR34" s="138"/>
      <c r="AS34" s="138"/>
      <c r="AT34" s="138"/>
      <c r="AU34" s="138"/>
      <c r="AV34" s="138"/>
      <c r="AW34" s="138"/>
      <c r="AX34" s="207"/>
    </row>
    <row r="35" spans="1:50" s="60" customFormat="1" ht="127.5" customHeight="1" x14ac:dyDescent="0.2">
      <c r="A35" s="141">
        <v>30</v>
      </c>
      <c r="B35" s="131" t="s">
        <v>246</v>
      </c>
      <c r="C35" s="148" t="s">
        <v>51</v>
      </c>
      <c r="D35" s="131" t="s">
        <v>262</v>
      </c>
      <c r="E35" s="148" t="s">
        <v>128</v>
      </c>
      <c r="F35" s="148" t="s">
        <v>137</v>
      </c>
      <c r="G35" s="131" t="s">
        <v>115</v>
      </c>
      <c r="H35" s="148" t="s">
        <v>267</v>
      </c>
      <c r="I35" s="131" t="s">
        <v>140</v>
      </c>
      <c r="J35" s="131" t="s">
        <v>118</v>
      </c>
      <c r="K35" s="131" t="s">
        <v>268</v>
      </c>
      <c r="L35" s="171">
        <v>8.3299999999999999E-2</v>
      </c>
      <c r="M35" s="130">
        <v>1</v>
      </c>
      <c r="N35" s="130">
        <v>1</v>
      </c>
      <c r="O35" s="130">
        <v>1</v>
      </c>
      <c r="P35" s="130">
        <v>1</v>
      </c>
      <c r="Q35" s="130">
        <v>1</v>
      </c>
      <c r="R35" s="141" t="s">
        <v>181</v>
      </c>
      <c r="S35" s="127">
        <v>1</v>
      </c>
      <c r="T35" s="127"/>
      <c r="U35" s="126"/>
      <c r="V35" s="75"/>
      <c r="W35" s="113" t="str">
        <f t="shared" si="3"/>
        <v>4</v>
      </c>
      <c r="X35" s="110">
        <f t="shared" si="4"/>
        <v>0.25</v>
      </c>
      <c r="Y35" s="115">
        <f t="shared" si="5"/>
        <v>0.25</v>
      </c>
      <c r="Z35" s="115">
        <f t="shared" si="2"/>
        <v>2.0825E-2</v>
      </c>
      <c r="AA35" s="185" t="s">
        <v>269</v>
      </c>
      <c r="AB35" s="109" t="s">
        <v>405</v>
      </c>
      <c r="AC35" s="109" t="s">
        <v>405</v>
      </c>
      <c r="AD35" s="228" t="s">
        <v>270</v>
      </c>
      <c r="AE35" s="215" t="s">
        <v>476</v>
      </c>
      <c r="AF35" s="116" t="s">
        <v>594</v>
      </c>
      <c r="AG35" s="138"/>
      <c r="AH35" s="138"/>
      <c r="AI35" s="138"/>
      <c r="AJ35" s="138"/>
      <c r="AK35" s="138"/>
      <c r="AL35" s="138"/>
      <c r="AM35" s="138"/>
      <c r="AN35" s="138"/>
      <c r="AO35" s="138"/>
      <c r="AP35" s="138"/>
      <c r="AQ35" s="138"/>
      <c r="AR35" s="138"/>
      <c r="AS35" s="138"/>
      <c r="AT35" s="138"/>
      <c r="AU35" s="138"/>
      <c r="AV35" s="138"/>
      <c r="AW35" s="138"/>
      <c r="AX35" s="207"/>
    </row>
    <row r="36" spans="1:50" ht="73.5" customHeight="1" x14ac:dyDescent="0.15">
      <c r="A36" s="141">
        <v>31</v>
      </c>
      <c r="B36" s="131" t="s">
        <v>246</v>
      </c>
      <c r="C36" s="148" t="s">
        <v>51</v>
      </c>
      <c r="D36" s="131" t="s">
        <v>262</v>
      </c>
      <c r="E36" s="148" t="s">
        <v>128</v>
      </c>
      <c r="F36" s="148" t="s">
        <v>137</v>
      </c>
      <c r="G36" s="131" t="s">
        <v>197</v>
      </c>
      <c r="H36" s="148" t="s">
        <v>271</v>
      </c>
      <c r="I36" s="131" t="s">
        <v>117</v>
      </c>
      <c r="J36" s="131" t="s">
        <v>118</v>
      </c>
      <c r="K36" s="131" t="s">
        <v>119</v>
      </c>
      <c r="L36" s="171">
        <v>8.3299999999999999E-2</v>
      </c>
      <c r="M36" s="131">
        <v>1</v>
      </c>
      <c r="N36" s="131">
        <v>1</v>
      </c>
      <c r="O36" s="131">
        <v>2</v>
      </c>
      <c r="P36" s="131">
        <v>1</v>
      </c>
      <c r="Q36" s="141">
        <f>SUBTOTAL(9,M36:P36)</f>
        <v>5</v>
      </c>
      <c r="R36" s="141" t="s">
        <v>120</v>
      </c>
      <c r="S36" s="393">
        <v>1</v>
      </c>
      <c r="T36" s="127"/>
      <c r="U36" s="126"/>
      <c r="V36" s="75"/>
      <c r="W36" s="113" t="str">
        <f t="shared" si="3"/>
        <v>0</v>
      </c>
      <c r="X36" s="114">
        <f t="shared" si="4"/>
        <v>1</v>
      </c>
      <c r="Y36" s="115">
        <f t="shared" si="5"/>
        <v>0.2</v>
      </c>
      <c r="Z36" s="115">
        <f t="shared" si="2"/>
        <v>1.6660000000000001E-2</v>
      </c>
      <c r="AA36" s="185" t="s">
        <v>596</v>
      </c>
      <c r="AB36" s="109" t="s">
        <v>405</v>
      </c>
      <c r="AC36" s="109" t="s">
        <v>405</v>
      </c>
      <c r="AD36" s="185" t="s">
        <v>597</v>
      </c>
      <c r="AE36" s="215" t="s">
        <v>476</v>
      </c>
      <c r="AF36" s="116" t="s">
        <v>594</v>
      </c>
      <c r="AG36" s="25"/>
      <c r="AH36" s="25"/>
      <c r="AI36" s="25"/>
      <c r="AJ36" s="25"/>
      <c r="AK36" s="25"/>
      <c r="AL36" s="25"/>
      <c r="AM36" s="25"/>
      <c r="AN36" s="25"/>
      <c r="AO36" s="25"/>
      <c r="AP36" s="25"/>
      <c r="AQ36" s="25"/>
      <c r="AR36" s="25"/>
      <c r="AS36" s="25"/>
      <c r="AT36" s="25"/>
      <c r="AU36" s="25"/>
      <c r="AV36" s="25"/>
      <c r="AW36" s="25"/>
      <c r="AX36" s="30"/>
    </row>
    <row r="37" spans="1:50" ht="71" customHeight="1" x14ac:dyDescent="0.15">
      <c r="A37" s="141">
        <v>32</v>
      </c>
      <c r="B37" s="131" t="s">
        <v>246</v>
      </c>
      <c r="C37" s="148" t="s">
        <v>51</v>
      </c>
      <c r="D37" s="131" t="s">
        <v>262</v>
      </c>
      <c r="E37" s="148" t="s">
        <v>128</v>
      </c>
      <c r="F37" s="148" t="s">
        <v>137</v>
      </c>
      <c r="G37" s="131" t="s">
        <v>115</v>
      </c>
      <c r="H37" s="148" t="s">
        <v>272</v>
      </c>
      <c r="I37" s="131" t="s">
        <v>117</v>
      </c>
      <c r="J37" s="131" t="s">
        <v>118</v>
      </c>
      <c r="K37" s="131" t="s">
        <v>119</v>
      </c>
      <c r="L37" s="171">
        <v>8.3299999999999999E-2</v>
      </c>
      <c r="M37" s="131">
        <v>1</v>
      </c>
      <c r="N37" s="131">
        <v>1</v>
      </c>
      <c r="O37" s="131">
        <v>1</v>
      </c>
      <c r="P37" s="131">
        <v>1</v>
      </c>
      <c r="Q37" s="141">
        <f>SUBTOTAL(9,M37:P37)</f>
        <v>4</v>
      </c>
      <c r="R37" s="141" t="s">
        <v>120</v>
      </c>
      <c r="S37" s="393">
        <v>1</v>
      </c>
      <c r="T37" s="128"/>
      <c r="U37" s="126"/>
      <c r="V37" s="75"/>
      <c r="W37" s="113" t="str">
        <f t="shared" si="3"/>
        <v>0</v>
      </c>
      <c r="X37" s="114">
        <f t="shared" si="4"/>
        <v>1</v>
      </c>
      <c r="Y37" s="115">
        <f t="shared" si="5"/>
        <v>0.25</v>
      </c>
      <c r="Z37" s="115">
        <f t="shared" si="2"/>
        <v>2.0825E-2</v>
      </c>
      <c r="AA37" s="185" t="s">
        <v>598</v>
      </c>
      <c r="AB37" s="109" t="s">
        <v>405</v>
      </c>
      <c r="AC37" s="109" t="s">
        <v>405</v>
      </c>
      <c r="AD37" s="185" t="s">
        <v>599</v>
      </c>
      <c r="AE37" s="215" t="s">
        <v>476</v>
      </c>
      <c r="AF37" s="116" t="s">
        <v>594</v>
      </c>
      <c r="AG37" s="25"/>
      <c r="AH37" s="25"/>
      <c r="AI37" s="25"/>
      <c r="AJ37" s="25"/>
      <c r="AK37" s="25"/>
      <c r="AL37" s="25"/>
      <c r="AM37" s="25"/>
      <c r="AN37" s="25"/>
      <c r="AO37" s="25"/>
      <c r="AP37" s="25"/>
      <c r="AQ37" s="25"/>
      <c r="AR37" s="25"/>
      <c r="AS37" s="25"/>
      <c r="AT37" s="25"/>
      <c r="AU37" s="25"/>
      <c r="AV37" s="25"/>
      <c r="AW37" s="25"/>
      <c r="AX37" s="30"/>
    </row>
    <row r="38" spans="1:50" ht="71" customHeight="1" x14ac:dyDescent="0.15">
      <c r="A38" s="141">
        <v>33</v>
      </c>
      <c r="B38" s="131" t="s">
        <v>246</v>
      </c>
      <c r="C38" s="148" t="s">
        <v>51</v>
      </c>
      <c r="D38" s="131" t="s">
        <v>262</v>
      </c>
      <c r="E38" s="148" t="s">
        <v>128</v>
      </c>
      <c r="F38" s="148" t="s">
        <v>137</v>
      </c>
      <c r="G38" s="131" t="s">
        <v>227</v>
      </c>
      <c r="H38" s="148" t="s">
        <v>273</v>
      </c>
      <c r="I38" s="131" t="s">
        <v>140</v>
      </c>
      <c r="J38" s="131" t="s">
        <v>118</v>
      </c>
      <c r="K38" s="131" t="s">
        <v>274</v>
      </c>
      <c r="L38" s="171">
        <v>8.4000000000000005E-2</v>
      </c>
      <c r="M38" s="131">
        <v>0</v>
      </c>
      <c r="N38" s="131">
        <v>0</v>
      </c>
      <c r="O38" s="130">
        <v>1</v>
      </c>
      <c r="P38" s="131">
        <v>0</v>
      </c>
      <c r="Q38" s="203">
        <f>SUBTOTAL(9,M38:P38)</f>
        <v>1</v>
      </c>
      <c r="R38" s="141" t="s">
        <v>120</v>
      </c>
      <c r="S38" s="212">
        <v>0</v>
      </c>
      <c r="T38" s="128"/>
      <c r="U38" s="126"/>
      <c r="V38" s="75"/>
      <c r="W38" s="113" t="str">
        <f t="shared" si="3"/>
        <v>0</v>
      </c>
      <c r="X38" s="114">
        <f t="shared" si="4"/>
        <v>0</v>
      </c>
      <c r="Y38" s="115">
        <f t="shared" si="5"/>
        <v>0</v>
      </c>
      <c r="Z38" s="115">
        <f t="shared" si="2"/>
        <v>0</v>
      </c>
      <c r="AA38" s="25" t="s">
        <v>600</v>
      </c>
      <c r="AB38" s="109" t="s">
        <v>405</v>
      </c>
      <c r="AC38" s="109" t="s">
        <v>405</v>
      </c>
      <c r="AD38" s="25"/>
      <c r="AE38" s="215" t="s">
        <v>476</v>
      </c>
      <c r="AF38" s="116" t="s">
        <v>593</v>
      </c>
      <c r="AG38" s="25"/>
      <c r="AH38" s="25"/>
      <c r="AI38" s="25"/>
      <c r="AJ38" s="25"/>
      <c r="AK38" s="25"/>
      <c r="AL38" s="25"/>
      <c r="AM38" s="25"/>
      <c r="AN38" s="25"/>
      <c r="AO38" s="25"/>
      <c r="AP38" s="25"/>
      <c r="AQ38" s="25"/>
      <c r="AR38" s="25"/>
      <c r="AS38" s="25"/>
      <c r="AT38" s="25"/>
      <c r="AU38" s="25"/>
      <c r="AV38" s="25"/>
      <c r="AW38" s="25"/>
      <c r="AX38" s="30"/>
    </row>
    <row r="39" spans="1:50" ht="70" customHeight="1" x14ac:dyDescent="0.15">
      <c r="A39" s="141">
        <v>34</v>
      </c>
      <c r="B39" s="131" t="s">
        <v>246</v>
      </c>
      <c r="C39" s="148" t="s">
        <v>51</v>
      </c>
      <c r="D39" s="131" t="s">
        <v>262</v>
      </c>
      <c r="E39" s="148" t="s">
        <v>128</v>
      </c>
      <c r="F39" s="148" t="s">
        <v>137</v>
      </c>
      <c r="G39" s="131" t="s">
        <v>115</v>
      </c>
      <c r="H39" s="148" t="s">
        <v>275</v>
      </c>
      <c r="I39" s="131" t="s">
        <v>117</v>
      </c>
      <c r="J39" s="131" t="s">
        <v>118</v>
      </c>
      <c r="K39" s="131" t="s">
        <v>119</v>
      </c>
      <c r="L39" s="171">
        <v>8.3299999999999999E-2</v>
      </c>
      <c r="M39" s="131">
        <v>1</v>
      </c>
      <c r="N39" s="131">
        <v>0</v>
      </c>
      <c r="O39" s="131">
        <v>1</v>
      </c>
      <c r="P39" s="131">
        <v>1</v>
      </c>
      <c r="Q39" s="141">
        <f>SUBTOTAL(9,M39:P39)</f>
        <v>3</v>
      </c>
      <c r="R39" s="141" t="s">
        <v>120</v>
      </c>
      <c r="S39" s="393">
        <v>1</v>
      </c>
      <c r="T39" s="128"/>
      <c r="U39" s="126"/>
      <c r="V39" s="75"/>
      <c r="W39" s="113" t="str">
        <f t="shared" si="3"/>
        <v>0</v>
      </c>
      <c r="X39" s="114">
        <f t="shared" si="4"/>
        <v>1</v>
      </c>
      <c r="Y39" s="115">
        <f t="shared" si="5"/>
        <v>0.33333333333333331</v>
      </c>
      <c r="Z39" s="115">
        <f t="shared" si="2"/>
        <v>2.7766666666666665E-2</v>
      </c>
      <c r="AA39" s="222" t="s">
        <v>601</v>
      </c>
      <c r="AB39" s="109" t="s">
        <v>405</v>
      </c>
      <c r="AC39" s="109" t="s">
        <v>405</v>
      </c>
      <c r="AD39" s="222" t="s">
        <v>602</v>
      </c>
      <c r="AE39" s="215" t="s">
        <v>476</v>
      </c>
      <c r="AF39" s="116" t="s">
        <v>594</v>
      </c>
      <c r="AG39" s="25"/>
      <c r="AH39" s="25"/>
      <c r="AI39" s="25"/>
      <c r="AJ39" s="25"/>
      <c r="AK39" s="25"/>
      <c r="AL39" s="25"/>
      <c r="AM39" s="25"/>
      <c r="AN39" s="25"/>
      <c r="AO39" s="25"/>
      <c r="AP39" s="25"/>
      <c r="AQ39" s="25"/>
      <c r="AR39" s="25"/>
      <c r="AS39" s="25"/>
      <c r="AT39" s="25"/>
      <c r="AU39" s="25"/>
      <c r="AV39" s="25"/>
      <c r="AW39" s="25"/>
      <c r="AX39" s="30"/>
    </row>
    <row r="40" spans="1:50" ht="81.75" customHeight="1" x14ac:dyDescent="0.15">
      <c r="A40" s="141">
        <v>35</v>
      </c>
      <c r="B40" s="131" t="s">
        <v>246</v>
      </c>
      <c r="C40" s="148" t="s">
        <v>51</v>
      </c>
      <c r="D40" s="131" t="s">
        <v>262</v>
      </c>
      <c r="E40" s="148" t="s">
        <v>128</v>
      </c>
      <c r="F40" s="148" t="s">
        <v>137</v>
      </c>
      <c r="G40" s="131" t="s">
        <v>227</v>
      </c>
      <c r="H40" s="148" t="s">
        <v>276</v>
      </c>
      <c r="I40" s="131" t="s">
        <v>140</v>
      </c>
      <c r="J40" s="131" t="s">
        <v>118</v>
      </c>
      <c r="K40" s="131" t="s">
        <v>277</v>
      </c>
      <c r="L40" s="171">
        <v>8.3299999999999999E-2</v>
      </c>
      <c r="M40" s="130">
        <v>1</v>
      </c>
      <c r="N40" s="130">
        <v>1</v>
      </c>
      <c r="O40" s="130">
        <v>1</v>
      </c>
      <c r="P40" s="130">
        <v>1</v>
      </c>
      <c r="Q40" s="130">
        <v>1</v>
      </c>
      <c r="R40" s="141" t="s">
        <v>142</v>
      </c>
      <c r="S40" s="128">
        <v>1</v>
      </c>
      <c r="T40" s="128"/>
      <c r="U40" s="126"/>
      <c r="V40" s="75"/>
      <c r="W40" s="113" t="str">
        <f t="shared" si="3"/>
        <v>4</v>
      </c>
      <c r="X40" s="110">
        <f t="shared" si="4"/>
        <v>0.25</v>
      </c>
      <c r="Y40" s="115">
        <f t="shared" si="5"/>
        <v>0.25</v>
      </c>
      <c r="Z40" s="115">
        <f t="shared" si="2"/>
        <v>2.0825E-2</v>
      </c>
      <c r="AA40" s="225" t="s">
        <v>603</v>
      </c>
      <c r="AB40" s="25" t="s">
        <v>183</v>
      </c>
      <c r="AC40" s="25" t="s">
        <v>183</v>
      </c>
      <c r="AD40" s="25" t="s">
        <v>183</v>
      </c>
      <c r="AE40" s="215" t="s">
        <v>476</v>
      </c>
      <c r="AF40" s="116" t="s">
        <v>594</v>
      </c>
      <c r="AG40" s="25"/>
      <c r="AH40" s="25"/>
      <c r="AI40" s="25"/>
      <c r="AJ40" s="25"/>
      <c r="AK40" s="25"/>
      <c r="AL40" s="25"/>
      <c r="AM40" s="25"/>
      <c r="AN40" s="25"/>
      <c r="AO40" s="25"/>
      <c r="AP40" s="25"/>
      <c r="AQ40" s="25"/>
      <c r="AR40" s="25"/>
      <c r="AS40" s="25"/>
      <c r="AT40" s="25"/>
      <c r="AU40" s="25"/>
      <c r="AV40" s="25"/>
      <c r="AW40" s="25"/>
      <c r="AX40" s="30"/>
    </row>
    <row r="41" spans="1:50" ht="63" customHeight="1" x14ac:dyDescent="0.15">
      <c r="A41" s="141">
        <v>36</v>
      </c>
      <c r="B41" s="131" t="s">
        <v>246</v>
      </c>
      <c r="C41" s="148" t="s">
        <v>51</v>
      </c>
      <c r="D41" s="131" t="s">
        <v>262</v>
      </c>
      <c r="E41" s="148" t="s">
        <v>128</v>
      </c>
      <c r="F41" s="148" t="s">
        <v>137</v>
      </c>
      <c r="G41" s="131" t="s">
        <v>115</v>
      </c>
      <c r="H41" s="148" t="s">
        <v>278</v>
      </c>
      <c r="I41" s="131" t="s">
        <v>117</v>
      </c>
      <c r="J41" s="131" t="s">
        <v>118</v>
      </c>
      <c r="K41" s="131" t="s">
        <v>119</v>
      </c>
      <c r="L41" s="171">
        <v>8.3299999999999999E-2</v>
      </c>
      <c r="M41" s="131">
        <v>1</v>
      </c>
      <c r="N41" s="131">
        <v>1</v>
      </c>
      <c r="O41" s="131">
        <v>1</v>
      </c>
      <c r="P41" s="131">
        <v>1</v>
      </c>
      <c r="Q41" s="141">
        <f>SUBTOTAL(9,M41:P41)</f>
        <v>4</v>
      </c>
      <c r="R41" s="141" t="s">
        <v>120</v>
      </c>
      <c r="S41" s="393">
        <v>1</v>
      </c>
      <c r="T41" s="128"/>
      <c r="U41" s="126"/>
      <c r="V41" s="75"/>
      <c r="W41" s="113" t="str">
        <f t="shared" si="3"/>
        <v>0</v>
      </c>
      <c r="X41" s="110">
        <f t="shared" si="4"/>
        <v>1</v>
      </c>
      <c r="Y41" s="115">
        <f t="shared" si="5"/>
        <v>0.25</v>
      </c>
      <c r="Z41" s="115">
        <f t="shared" si="2"/>
        <v>2.0825E-2</v>
      </c>
      <c r="AA41" s="222" t="s">
        <v>604</v>
      </c>
      <c r="AB41" s="109" t="s">
        <v>405</v>
      </c>
      <c r="AC41" s="109" t="s">
        <v>405</v>
      </c>
      <c r="AD41" s="222" t="s">
        <v>605</v>
      </c>
      <c r="AE41" s="215" t="s">
        <v>476</v>
      </c>
      <c r="AF41" s="116" t="s">
        <v>594</v>
      </c>
      <c r="AG41" s="25"/>
      <c r="AH41" s="25"/>
      <c r="AI41" s="25"/>
      <c r="AJ41" s="25"/>
      <c r="AK41" s="25"/>
      <c r="AL41" s="25"/>
      <c r="AM41" s="25"/>
      <c r="AN41" s="25"/>
      <c r="AO41" s="25"/>
      <c r="AP41" s="25"/>
      <c r="AQ41" s="25"/>
      <c r="AR41" s="25"/>
      <c r="AS41" s="25"/>
      <c r="AT41" s="25"/>
      <c r="AU41" s="25"/>
      <c r="AV41" s="25"/>
      <c r="AW41" s="25"/>
      <c r="AX41" s="30"/>
    </row>
    <row r="42" spans="1:50" ht="171.75" customHeight="1" x14ac:dyDescent="0.15">
      <c r="A42" s="141">
        <v>37</v>
      </c>
      <c r="B42" s="131" t="s">
        <v>246</v>
      </c>
      <c r="C42" s="148" t="s">
        <v>51</v>
      </c>
      <c r="D42" s="131" t="s">
        <v>262</v>
      </c>
      <c r="E42" s="148" t="s">
        <v>128</v>
      </c>
      <c r="F42" s="148" t="s">
        <v>137</v>
      </c>
      <c r="G42" s="131" t="s">
        <v>227</v>
      </c>
      <c r="H42" s="148" t="s">
        <v>279</v>
      </c>
      <c r="I42" s="131" t="s">
        <v>140</v>
      </c>
      <c r="J42" s="131" t="s">
        <v>118</v>
      </c>
      <c r="K42" s="131" t="s">
        <v>280</v>
      </c>
      <c r="L42" s="171">
        <v>8.3299999999999999E-2</v>
      </c>
      <c r="M42" s="130">
        <v>1</v>
      </c>
      <c r="N42" s="130">
        <v>1</v>
      </c>
      <c r="O42" s="130">
        <v>1</v>
      </c>
      <c r="P42" s="130">
        <v>1</v>
      </c>
      <c r="Q42" s="130">
        <v>1</v>
      </c>
      <c r="R42" s="141" t="s">
        <v>142</v>
      </c>
      <c r="S42" s="128">
        <v>1</v>
      </c>
      <c r="T42" s="127"/>
      <c r="U42" s="126"/>
      <c r="V42" s="75"/>
      <c r="W42" s="113" t="str">
        <f t="shared" si="3"/>
        <v>4</v>
      </c>
      <c r="X42" s="110">
        <f t="shared" si="4"/>
        <v>0.25</v>
      </c>
      <c r="Y42" s="115">
        <f t="shared" si="5"/>
        <v>0.25</v>
      </c>
      <c r="Z42" s="115">
        <f t="shared" si="2"/>
        <v>2.0825E-2</v>
      </c>
      <c r="AA42" s="394" t="s">
        <v>606</v>
      </c>
      <c r="AB42" s="109" t="s">
        <v>405</v>
      </c>
      <c r="AC42" s="109" t="s">
        <v>405</v>
      </c>
      <c r="AD42" s="394" t="s">
        <v>607</v>
      </c>
      <c r="AE42" s="215" t="s">
        <v>476</v>
      </c>
      <c r="AF42" s="116" t="s">
        <v>594</v>
      </c>
      <c r="AG42" s="25"/>
      <c r="AH42" s="25"/>
      <c r="AI42" s="25"/>
      <c r="AJ42" s="25"/>
      <c r="AK42" s="25"/>
      <c r="AL42" s="25"/>
      <c r="AM42" s="25"/>
      <c r="AN42" s="25"/>
      <c r="AO42" s="25"/>
      <c r="AP42" s="25"/>
      <c r="AQ42" s="25"/>
      <c r="AR42" s="25"/>
      <c r="AS42" s="25"/>
      <c r="AT42" s="25"/>
      <c r="AU42" s="25"/>
      <c r="AV42" s="25"/>
      <c r="AW42" s="25"/>
      <c r="AX42" s="30"/>
    </row>
    <row r="43" spans="1:50" ht="74.25" customHeight="1" x14ac:dyDescent="0.15">
      <c r="A43" s="141">
        <v>38</v>
      </c>
      <c r="B43" s="131" t="s">
        <v>246</v>
      </c>
      <c r="C43" s="148" t="s">
        <v>51</v>
      </c>
      <c r="D43" s="131" t="s">
        <v>262</v>
      </c>
      <c r="E43" s="148" t="s">
        <v>128</v>
      </c>
      <c r="F43" s="148" t="s">
        <v>137</v>
      </c>
      <c r="G43" s="131" t="s">
        <v>281</v>
      </c>
      <c r="H43" s="148" t="s">
        <v>282</v>
      </c>
      <c r="I43" s="131" t="s">
        <v>117</v>
      </c>
      <c r="J43" s="131" t="s">
        <v>118</v>
      </c>
      <c r="K43" s="131" t="s">
        <v>119</v>
      </c>
      <c r="L43" s="171">
        <v>8.3299999999999999E-2</v>
      </c>
      <c r="M43" s="131">
        <v>2</v>
      </c>
      <c r="N43" s="131">
        <v>3</v>
      </c>
      <c r="O43" s="131">
        <v>3</v>
      </c>
      <c r="P43" s="131">
        <v>3</v>
      </c>
      <c r="Q43" s="141">
        <f>SUBTOTAL(9,M43:P43)</f>
        <v>11</v>
      </c>
      <c r="R43" s="141" t="s">
        <v>120</v>
      </c>
      <c r="S43" s="393">
        <v>2</v>
      </c>
      <c r="T43" s="127"/>
      <c r="U43" s="126"/>
      <c r="V43" s="75"/>
      <c r="W43" s="113" t="str">
        <f t="shared" si="3"/>
        <v>0</v>
      </c>
      <c r="X43" s="110">
        <f t="shared" si="4"/>
        <v>2</v>
      </c>
      <c r="Y43" s="115">
        <f t="shared" si="5"/>
        <v>0.18181818181818182</v>
      </c>
      <c r="Z43" s="115">
        <f t="shared" si="2"/>
        <v>1.5145454545454545E-2</v>
      </c>
      <c r="AA43" s="395" t="s">
        <v>608</v>
      </c>
      <c r="AB43" s="109" t="s">
        <v>405</v>
      </c>
      <c r="AC43" s="109" t="s">
        <v>405</v>
      </c>
      <c r="AD43" s="395" t="s">
        <v>609</v>
      </c>
      <c r="AE43" s="215" t="s">
        <v>476</v>
      </c>
      <c r="AF43" s="116" t="s">
        <v>594</v>
      </c>
      <c r="AG43" s="25"/>
      <c r="AH43" s="25"/>
      <c r="AI43" s="25"/>
      <c r="AJ43" s="25"/>
      <c r="AK43" s="25"/>
      <c r="AL43" s="25"/>
      <c r="AM43" s="25"/>
      <c r="AN43" s="25"/>
      <c r="AO43" s="25"/>
      <c r="AP43" s="25"/>
      <c r="AQ43" s="25"/>
      <c r="AR43" s="25"/>
      <c r="AS43" s="25"/>
      <c r="AT43" s="25"/>
      <c r="AU43" s="25"/>
      <c r="AV43" s="25"/>
      <c r="AW43" s="25"/>
      <c r="AX43" s="30"/>
    </row>
    <row r="44" spans="1:50" ht="89.25" customHeight="1" x14ac:dyDescent="0.15">
      <c r="A44" s="141">
        <v>39</v>
      </c>
      <c r="B44" s="131" t="s">
        <v>246</v>
      </c>
      <c r="C44" s="148" t="s">
        <v>51</v>
      </c>
      <c r="D44" s="131" t="s">
        <v>283</v>
      </c>
      <c r="E44" s="148" t="s">
        <v>128</v>
      </c>
      <c r="F44" s="148" t="s">
        <v>137</v>
      </c>
      <c r="G44" s="131" t="s">
        <v>284</v>
      </c>
      <c r="H44" s="148" t="s">
        <v>285</v>
      </c>
      <c r="I44" s="131" t="s">
        <v>140</v>
      </c>
      <c r="J44" s="131" t="s">
        <v>118</v>
      </c>
      <c r="K44" s="131" t="s">
        <v>286</v>
      </c>
      <c r="L44" s="171">
        <v>8.3000000000000004E-2</v>
      </c>
      <c r="M44" s="130">
        <v>1</v>
      </c>
      <c r="N44" s="130">
        <v>1</v>
      </c>
      <c r="O44" s="130">
        <v>1</v>
      </c>
      <c r="P44" s="130">
        <v>1</v>
      </c>
      <c r="Q44" s="130">
        <v>1</v>
      </c>
      <c r="R44" s="141" t="s">
        <v>181</v>
      </c>
      <c r="S44" s="127">
        <v>1</v>
      </c>
      <c r="T44" s="127"/>
      <c r="U44" s="126"/>
      <c r="V44" s="75"/>
      <c r="W44" s="113" t="str">
        <f t="shared" si="3"/>
        <v>4</v>
      </c>
      <c r="X44" s="110">
        <f t="shared" si="4"/>
        <v>0.25</v>
      </c>
      <c r="Y44" s="115">
        <f t="shared" si="5"/>
        <v>0.25</v>
      </c>
      <c r="Z44" s="115">
        <f t="shared" si="2"/>
        <v>2.0750000000000001E-2</v>
      </c>
      <c r="AA44" s="222" t="s">
        <v>612</v>
      </c>
      <c r="AB44" s="109" t="s">
        <v>405</v>
      </c>
      <c r="AC44" s="109" t="s">
        <v>405</v>
      </c>
      <c r="AD44" s="25" t="s">
        <v>613</v>
      </c>
      <c r="AE44" s="215" t="s">
        <v>476</v>
      </c>
      <c r="AF44" s="116" t="s">
        <v>594</v>
      </c>
      <c r="AG44" s="25"/>
      <c r="AH44" s="25"/>
      <c r="AI44" s="25"/>
      <c r="AJ44" s="25"/>
      <c r="AK44" s="25"/>
      <c r="AL44" s="25"/>
      <c r="AM44" s="25"/>
      <c r="AN44" s="25"/>
      <c r="AO44" s="25"/>
      <c r="AP44" s="25"/>
      <c r="AQ44" s="25"/>
      <c r="AR44" s="25"/>
      <c r="AS44" s="25"/>
      <c r="AT44" s="25"/>
      <c r="AU44" s="25"/>
      <c r="AV44" s="25"/>
      <c r="AW44" s="25"/>
      <c r="AX44" s="30"/>
    </row>
    <row r="45" spans="1:50" ht="78.75" customHeight="1" x14ac:dyDescent="0.15">
      <c r="A45" s="141">
        <v>40</v>
      </c>
      <c r="B45" s="131" t="s">
        <v>246</v>
      </c>
      <c r="C45" s="148" t="s">
        <v>51</v>
      </c>
      <c r="D45" s="131" t="s">
        <v>287</v>
      </c>
      <c r="E45" s="148" t="s">
        <v>128</v>
      </c>
      <c r="F45" s="148" t="s">
        <v>137</v>
      </c>
      <c r="G45" s="131" t="s">
        <v>227</v>
      </c>
      <c r="H45" s="148" t="s">
        <v>288</v>
      </c>
      <c r="I45" s="131" t="s">
        <v>140</v>
      </c>
      <c r="J45" s="131" t="s">
        <v>118</v>
      </c>
      <c r="K45" s="131" t="s">
        <v>289</v>
      </c>
      <c r="L45" s="171">
        <v>8.3299999999999999E-2</v>
      </c>
      <c r="M45" s="130">
        <v>1</v>
      </c>
      <c r="N45" s="130">
        <v>1</v>
      </c>
      <c r="O45" s="130">
        <v>1</v>
      </c>
      <c r="P45" s="130">
        <v>1</v>
      </c>
      <c r="Q45" s="130">
        <v>1</v>
      </c>
      <c r="R45" s="141" t="s">
        <v>181</v>
      </c>
      <c r="S45" s="127">
        <v>1</v>
      </c>
      <c r="T45" s="122"/>
      <c r="U45" s="75"/>
      <c r="V45" s="75"/>
      <c r="W45" s="113" t="str">
        <f t="shared" si="3"/>
        <v>4</v>
      </c>
      <c r="X45" s="110">
        <f t="shared" si="4"/>
        <v>0.25</v>
      </c>
      <c r="Y45" s="115">
        <f t="shared" si="5"/>
        <v>0.25</v>
      </c>
      <c r="Z45" s="115">
        <f t="shared" si="2"/>
        <v>2.0825E-2</v>
      </c>
      <c r="AA45" s="396" t="s">
        <v>610</v>
      </c>
      <c r="AB45" s="109" t="s">
        <v>405</v>
      </c>
      <c r="AC45" s="109" t="s">
        <v>405</v>
      </c>
      <c r="AD45" s="25" t="s">
        <v>611</v>
      </c>
      <c r="AE45" s="215" t="s">
        <v>476</v>
      </c>
      <c r="AF45" s="116" t="s">
        <v>594</v>
      </c>
      <c r="AG45" s="25"/>
      <c r="AH45" s="25"/>
      <c r="AI45" s="25"/>
      <c r="AJ45" s="25"/>
      <c r="AK45" s="25"/>
      <c r="AL45" s="25"/>
      <c r="AM45" s="25"/>
      <c r="AN45" s="25"/>
      <c r="AO45" s="25"/>
      <c r="AP45" s="25"/>
      <c r="AQ45" s="25"/>
      <c r="AR45" s="25"/>
      <c r="AS45" s="25"/>
      <c r="AT45" s="25"/>
      <c r="AU45" s="25"/>
      <c r="AV45" s="25"/>
      <c r="AW45" s="25"/>
      <c r="AX45" s="30"/>
    </row>
    <row r="46" spans="1:50" ht="159.75" customHeight="1" x14ac:dyDescent="0.15">
      <c r="A46" s="141">
        <v>41</v>
      </c>
      <c r="B46" s="131" t="s">
        <v>135</v>
      </c>
      <c r="C46" s="148" t="s">
        <v>42</v>
      </c>
      <c r="D46" s="131" t="s">
        <v>290</v>
      </c>
      <c r="E46" s="148" t="s">
        <v>128</v>
      </c>
      <c r="F46" s="148" t="s">
        <v>137</v>
      </c>
      <c r="G46" s="131" t="s">
        <v>291</v>
      </c>
      <c r="H46" s="172" t="s">
        <v>292</v>
      </c>
      <c r="I46" s="131" t="s">
        <v>117</v>
      </c>
      <c r="J46" s="131" t="s">
        <v>118</v>
      </c>
      <c r="K46" s="131" t="s">
        <v>119</v>
      </c>
      <c r="L46" s="130">
        <v>0.84</v>
      </c>
      <c r="M46" s="167">
        <v>1</v>
      </c>
      <c r="N46" s="167">
        <v>1</v>
      </c>
      <c r="O46" s="167">
        <v>1</v>
      </c>
      <c r="P46" s="167">
        <v>1</v>
      </c>
      <c r="Q46" s="167">
        <f>SUBTOTAL(9,M46:P46)</f>
        <v>4</v>
      </c>
      <c r="R46" s="141" t="s">
        <v>120</v>
      </c>
      <c r="S46" s="129">
        <v>1</v>
      </c>
      <c r="T46" s="128"/>
      <c r="U46" s="126"/>
      <c r="V46" s="75"/>
      <c r="W46" s="113" t="str">
        <f>IF(R46="Constante","3",IF(R46="Demanda","3","0"))</f>
        <v>0</v>
      </c>
      <c r="X46" s="110">
        <v>0.21</v>
      </c>
      <c r="Y46" s="115">
        <f t="shared" si="5"/>
        <v>5.2499999999999998E-2</v>
      </c>
      <c r="Z46" s="115">
        <f t="shared" si="2"/>
        <v>4.4099999999999993E-2</v>
      </c>
      <c r="AA46" s="260" t="s">
        <v>293</v>
      </c>
      <c r="AB46" s="109" t="s">
        <v>405</v>
      </c>
      <c r="AC46" s="109" t="s">
        <v>405</v>
      </c>
      <c r="AD46" s="259" t="s">
        <v>294</v>
      </c>
      <c r="AE46" s="215" t="s">
        <v>476</v>
      </c>
      <c r="AF46" s="116" t="s">
        <v>658</v>
      </c>
      <c r="AG46" s="25"/>
      <c r="AH46" s="25"/>
      <c r="AI46" s="25"/>
      <c r="AJ46" s="25"/>
      <c r="AK46" s="25"/>
      <c r="AL46" s="25"/>
      <c r="AM46" s="25"/>
      <c r="AN46" s="25"/>
      <c r="AO46" s="25"/>
      <c r="AP46" s="25"/>
      <c r="AQ46" s="25"/>
      <c r="AR46" s="25"/>
      <c r="AS46" s="25"/>
      <c r="AT46" s="25"/>
      <c r="AU46" s="25"/>
      <c r="AV46" s="25"/>
      <c r="AW46" s="25"/>
      <c r="AX46" s="30"/>
    </row>
    <row r="47" spans="1:50" ht="77.25" customHeight="1" x14ac:dyDescent="0.15">
      <c r="A47" s="141">
        <v>42</v>
      </c>
      <c r="B47" s="131" t="s">
        <v>135</v>
      </c>
      <c r="C47" s="148" t="s">
        <v>42</v>
      </c>
      <c r="D47" s="131" t="s">
        <v>290</v>
      </c>
      <c r="E47" s="148" t="s">
        <v>128</v>
      </c>
      <c r="F47" s="148" t="s">
        <v>137</v>
      </c>
      <c r="G47" s="131" t="s">
        <v>295</v>
      </c>
      <c r="H47" s="172" t="s">
        <v>296</v>
      </c>
      <c r="I47" s="131" t="s">
        <v>117</v>
      </c>
      <c r="J47" s="131" t="s">
        <v>118</v>
      </c>
      <c r="K47" s="131" t="s">
        <v>119</v>
      </c>
      <c r="L47" s="130">
        <v>0.16</v>
      </c>
      <c r="M47" s="167">
        <v>1</v>
      </c>
      <c r="N47" s="167">
        <v>1</v>
      </c>
      <c r="O47" s="167">
        <v>1</v>
      </c>
      <c r="P47" s="167">
        <v>2</v>
      </c>
      <c r="Q47" s="167">
        <f>SUBTOTAL(9,M47:P47)</f>
        <v>5</v>
      </c>
      <c r="R47" s="141" t="s">
        <v>120</v>
      </c>
      <c r="S47" s="129">
        <v>1</v>
      </c>
      <c r="T47" s="128"/>
      <c r="U47" s="126"/>
      <c r="V47" s="126"/>
      <c r="W47" s="113" t="str">
        <f>IF(R47="Constante","4",IF(R47="Demanda","4","0"))</f>
        <v>0</v>
      </c>
      <c r="X47" s="110">
        <v>0.2</v>
      </c>
      <c r="Y47" s="115">
        <f t="shared" si="5"/>
        <v>0.04</v>
      </c>
      <c r="Z47" s="115">
        <f t="shared" si="2"/>
        <v>6.4000000000000003E-3</v>
      </c>
      <c r="AA47" s="399" t="s">
        <v>297</v>
      </c>
      <c r="AB47" s="25"/>
      <c r="AC47" s="25"/>
      <c r="AD47" s="259" t="s">
        <v>294</v>
      </c>
      <c r="AE47" s="215" t="s">
        <v>476</v>
      </c>
      <c r="AF47" s="116" t="s">
        <v>659</v>
      </c>
      <c r="AG47" s="25"/>
      <c r="AH47" s="25"/>
      <c r="AI47" s="25"/>
      <c r="AJ47" s="25"/>
      <c r="AK47" s="25"/>
      <c r="AL47" s="25"/>
      <c r="AM47" s="25"/>
      <c r="AN47" s="25"/>
      <c r="AO47" s="25"/>
      <c r="AP47" s="25"/>
      <c r="AQ47" s="25"/>
      <c r="AR47" s="25"/>
      <c r="AS47" s="25"/>
      <c r="AT47" s="25"/>
      <c r="AU47" s="25"/>
      <c r="AV47" s="25"/>
      <c r="AW47" s="25"/>
      <c r="AX47" s="30"/>
    </row>
    <row r="48" spans="1:50" ht="148.5" customHeight="1" x14ac:dyDescent="0.15">
      <c r="A48" s="141">
        <v>43</v>
      </c>
      <c r="B48" s="131" t="s">
        <v>110</v>
      </c>
      <c r="C48" s="148" t="s">
        <v>34</v>
      </c>
      <c r="D48" s="131" t="s">
        <v>154</v>
      </c>
      <c r="E48" s="148" t="s">
        <v>128</v>
      </c>
      <c r="F48" s="149" t="s">
        <v>298</v>
      </c>
      <c r="G48" s="131" t="s">
        <v>145</v>
      </c>
      <c r="H48" s="9" t="s">
        <v>299</v>
      </c>
      <c r="I48" s="131" t="s">
        <v>117</v>
      </c>
      <c r="J48" s="131" t="s">
        <v>118</v>
      </c>
      <c r="K48" s="131" t="s">
        <v>119</v>
      </c>
      <c r="L48" s="130">
        <v>0.2</v>
      </c>
      <c r="M48" s="173">
        <v>0</v>
      </c>
      <c r="N48" s="173">
        <v>1</v>
      </c>
      <c r="O48" s="173">
        <v>0</v>
      </c>
      <c r="P48" s="174">
        <v>1</v>
      </c>
      <c r="Q48" s="175">
        <f>SUBTOTAL(9,M48:P48)</f>
        <v>2</v>
      </c>
      <c r="R48" s="141" t="s">
        <v>120</v>
      </c>
      <c r="S48" s="212">
        <v>0</v>
      </c>
      <c r="T48" s="128"/>
      <c r="U48" s="126"/>
      <c r="V48" s="75"/>
      <c r="W48" s="113" t="str">
        <f>IF(R48="Constante","3",IF(R48="Demanda","3","0"))</f>
        <v>0</v>
      </c>
      <c r="X48" s="110">
        <f t="shared" si="4"/>
        <v>0</v>
      </c>
      <c r="Y48" s="115">
        <f t="shared" si="5"/>
        <v>0</v>
      </c>
      <c r="Z48" s="115">
        <f t="shared" si="2"/>
        <v>0</v>
      </c>
      <c r="AA48" s="149" t="s">
        <v>300</v>
      </c>
      <c r="AB48" s="149"/>
      <c r="AC48" s="185"/>
      <c r="AD48" s="185" t="s">
        <v>301</v>
      </c>
      <c r="AE48" s="215" t="s">
        <v>476</v>
      </c>
      <c r="AF48" s="116" t="s">
        <v>593</v>
      </c>
      <c r="AG48" s="25"/>
      <c r="AH48" s="25"/>
      <c r="AI48" s="25"/>
      <c r="AJ48" s="25"/>
      <c r="AK48" s="25"/>
      <c r="AL48" s="25"/>
      <c r="AM48" s="25"/>
      <c r="AN48" s="25"/>
      <c r="AO48" s="25"/>
      <c r="AP48" s="25"/>
      <c r="AQ48" s="25"/>
      <c r="AR48" s="25"/>
      <c r="AS48" s="25"/>
      <c r="AT48" s="25"/>
      <c r="AU48" s="25"/>
      <c r="AV48" s="25"/>
      <c r="AW48" s="25"/>
      <c r="AX48" s="30"/>
    </row>
    <row r="49" spans="1:50" ht="136.5" customHeight="1" x14ac:dyDescent="0.15">
      <c r="A49" s="141">
        <v>44</v>
      </c>
      <c r="B49" s="131" t="s">
        <v>110</v>
      </c>
      <c r="C49" s="148" t="s">
        <v>34</v>
      </c>
      <c r="D49" s="131" t="s">
        <v>154</v>
      </c>
      <c r="E49" s="148" t="s">
        <v>128</v>
      </c>
      <c r="F49" s="149" t="s">
        <v>298</v>
      </c>
      <c r="G49" s="131" t="s">
        <v>160</v>
      </c>
      <c r="H49" s="9" t="s">
        <v>302</v>
      </c>
      <c r="I49" s="131" t="s">
        <v>117</v>
      </c>
      <c r="J49" s="131" t="s">
        <v>118</v>
      </c>
      <c r="K49" s="131" t="s">
        <v>119</v>
      </c>
      <c r="L49" s="130">
        <v>0.2</v>
      </c>
      <c r="M49" s="131">
        <v>3</v>
      </c>
      <c r="N49" s="131">
        <v>3</v>
      </c>
      <c r="O49" s="131">
        <v>3</v>
      </c>
      <c r="P49" s="131">
        <v>3</v>
      </c>
      <c r="Q49" s="141">
        <f t="shared" ref="Q49:Q55" si="6">SUBTOTAL(9,M49:P49)</f>
        <v>12</v>
      </c>
      <c r="R49" s="141" t="s">
        <v>120</v>
      </c>
      <c r="S49" s="220">
        <v>3</v>
      </c>
      <c r="T49" s="128"/>
      <c r="U49" s="126"/>
      <c r="V49" s="75"/>
      <c r="W49" s="113" t="str">
        <f>IF(R49="Constante","3",IF(R49="Demanda","3","0"))</f>
        <v>0</v>
      </c>
      <c r="X49" s="110">
        <f t="shared" si="4"/>
        <v>3</v>
      </c>
      <c r="Y49" s="115">
        <f t="shared" si="5"/>
        <v>0.25</v>
      </c>
      <c r="Z49" s="115">
        <f t="shared" si="2"/>
        <v>0.05</v>
      </c>
      <c r="AA49" s="185" t="s">
        <v>303</v>
      </c>
      <c r="AB49" s="149" t="s">
        <v>304</v>
      </c>
      <c r="AC49" s="116" t="s">
        <v>183</v>
      </c>
      <c r="AD49" s="149" t="s">
        <v>305</v>
      </c>
      <c r="AE49" s="215" t="s">
        <v>476</v>
      </c>
      <c r="AF49" s="116" t="s">
        <v>594</v>
      </c>
      <c r="AG49" s="25"/>
      <c r="AH49" s="25"/>
      <c r="AI49" s="25"/>
      <c r="AJ49" s="25"/>
      <c r="AK49" s="25"/>
      <c r="AL49" s="25"/>
      <c r="AM49" s="25"/>
      <c r="AN49" s="25"/>
      <c r="AO49" s="25"/>
      <c r="AP49" s="25"/>
      <c r="AQ49" s="25"/>
      <c r="AR49" s="25"/>
      <c r="AS49" s="25"/>
      <c r="AT49" s="25"/>
      <c r="AU49" s="25"/>
      <c r="AV49" s="25"/>
      <c r="AW49" s="25"/>
      <c r="AX49" s="30"/>
    </row>
    <row r="50" spans="1:50" ht="171.75" customHeight="1" x14ac:dyDescent="0.15">
      <c r="A50" s="141">
        <v>45</v>
      </c>
      <c r="B50" s="131" t="s">
        <v>110</v>
      </c>
      <c r="C50" s="148" t="s">
        <v>34</v>
      </c>
      <c r="D50" s="131" t="s">
        <v>154</v>
      </c>
      <c r="E50" s="148" t="s">
        <v>128</v>
      </c>
      <c r="F50" s="149" t="s">
        <v>298</v>
      </c>
      <c r="G50" s="131" t="s">
        <v>160</v>
      </c>
      <c r="H50" s="148" t="s">
        <v>306</v>
      </c>
      <c r="I50" s="131" t="s">
        <v>117</v>
      </c>
      <c r="J50" s="131" t="s">
        <v>118</v>
      </c>
      <c r="K50" s="131" t="s">
        <v>119</v>
      </c>
      <c r="L50" s="130">
        <v>0.2</v>
      </c>
      <c r="M50" s="174">
        <v>1</v>
      </c>
      <c r="N50" s="174">
        <v>1</v>
      </c>
      <c r="O50" s="174">
        <v>1</v>
      </c>
      <c r="P50" s="174">
        <v>1</v>
      </c>
      <c r="Q50" s="141">
        <f t="shared" si="6"/>
        <v>4</v>
      </c>
      <c r="R50" s="141" t="s">
        <v>120</v>
      </c>
      <c r="S50" s="129">
        <v>1</v>
      </c>
      <c r="T50" s="128"/>
      <c r="U50" s="126"/>
      <c r="V50" s="75"/>
      <c r="W50" s="113" t="str">
        <f t="shared" ref="W50:W100" si="7">IF(R50="Constante","4",IF(R50="Demanda","4","0"))</f>
        <v>0</v>
      </c>
      <c r="X50" s="110">
        <f t="shared" si="4"/>
        <v>1</v>
      </c>
      <c r="Y50" s="115">
        <f t="shared" si="5"/>
        <v>0.25</v>
      </c>
      <c r="Z50" s="115">
        <f t="shared" si="2"/>
        <v>0.05</v>
      </c>
      <c r="AA50" s="149" t="s">
        <v>307</v>
      </c>
      <c r="AB50" s="149" t="s">
        <v>304</v>
      </c>
      <c r="AC50" s="116" t="s">
        <v>183</v>
      </c>
      <c r="AD50" s="149" t="s">
        <v>308</v>
      </c>
      <c r="AE50" s="215" t="s">
        <v>476</v>
      </c>
      <c r="AF50" s="116" t="s">
        <v>594</v>
      </c>
      <c r="AG50" s="25"/>
      <c r="AH50" s="25"/>
      <c r="AI50" s="25"/>
      <c r="AJ50" s="25"/>
      <c r="AK50" s="25"/>
      <c r="AL50" s="25"/>
      <c r="AM50" s="25"/>
      <c r="AN50" s="25"/>
      <c r="AO50" s="25"/>
      <c r="AP50" s="25"/>
      <c r="AQ50" s="25"/>
      <c r="AR50" s="25"/>
      <c r="AS50" s="25"/>
      <c r="AT50" s="25"/>
      <c r="AU50" s="25"/>
      <c r="AV50" s="25"/>
      <c r="AW50" s="25"/>
      <c r="AX50" s="30"/>
    </row>
    <row r="51" spans="1:50" ht="144.75" customHeight="1" x14ac:dyDescent="0.15">
      <c r="A51" s="141">
        <v>46</v>
      </c>
      <c r="B51" s="131" t="s">
        <v>110</v>
      </c>
      <c r="C51" s="148" t="s">
        <v>34</v>
      </c>
      <c r="D51" s="131" t="s">
        <v>154</v>
      </c>
      <c r="E51" s="148" t="s">
        <v>128</v>
      </c>
      <c r="F51" s="149" t="s">
        <v>298</v>
      </c>
      <c r="G51" s="131" t="s">
        <v>160</v>
      </c>
      <c r="H51" s="148" t="s">
        <v>309</v>
      </c>
      <c r="I51" s="131" t="s">
        <v>117</v>
      </c>
      <c r="J51" s="131" t="s">
        <v>118</v>
      </c>
      <c r="K51" s="131" t="s">
        <v>119</v>
      </c>
      <c r="L51" s="130">
        <v>0.2</v>
      </c>
      <c r="M51" s="174">
        <v>3</v>
      </c>
      <c r="N51" s="174">
        <v>3</v>
      </c>
      <c r="O51" s="174">
        <v>3</v>
      </c>
      <c r="P51" s="174">
        <v>3</v>
      </c>
      <c r="Q51" s="141">
        <f t="shared" si="6"/>
        <v>12</v>
      </c>
      <c r="R51" s="141" t="s">
        <v>120</v>
      </c>
      <c r="S51" s="220">
        <v>3</v>
      </c>
      <c r="T51" s="128"/>
      <c r="U51" s="126"/>
      <c r="V51" s="75"/>
      <c r="W51" s="113" t="str">
        <f t="shared" si="7"/>
        <v>0</v>
      </c>
      <c r="X51" s="110">
        <f t="shared" si="4"/>
        <v>3</v>
      </c>
      <c r="Y51" s="115">
        <f t="shared" si="5"/>
        <v>0.25</v>
      </c>
      <c r="Z51" s="115">
        <f t="shared" si="2"/>
        <v>0.05</v>
      </c>
      <c r="AA51" s="149" t="s">
        <v>310</v>
      </c>
      <c r="AB51" s="149" t="s">
        <v>304</v>
      </c>
      <c r="AC51" s="109" t="s">
        <v>183</v>
      </c>
      <c r="AD51" s="149" t="s">
        <v>311</v>
      </c>
      <c r="AE51" s="215" t="s">
        <v>476</v>
      </c>
      <c r="AF51" s="116" t="s">
        <v>594</v>
      </c>
      <c r="AG51" s="25"/>
      <c r="AH51" s="25"/>
      <c r="AI51" s="25"/>
      <c r="AJ51" s="25"/>
      <c r="AK51" s="25"/>
      <c r="AL51" s="25"/>
      <c r="AM51" s="25"/>
      <c r="AN51" s="25"/>
      <c r="AO51" s="25"/>
      <c r="AP51" s="25"/>
      <c r="AQ51" s="25"/>
      <c r="AR51" s="25"/>
      <c r="AS51" s="25"/>
      <c r="AT51" s="25"/>
      <c r="AU51" s="25"/>
      <c r="AV51" s="25"/>
      <c r="AW51" s="25"/>
      <c r="AX51" s="30"/>
    </row>
    <row r="52" spans="1:50" ht="149.25" customHeight="1" x14ac:dyDescent="0.15">
      <c r="A52" s="141">
        <v>47</v>
      </c>
      <c r="B52" s="131" t="s">
        <v>110</v>
      </c>
      <c r="C52" s="148" t="s">
        <v>34</v>
      </c>
      <c r="D52" s="131" t="s">
        <v>154</v>
      </c>
      <c r="E52" s="148" t="s">
        <v>128</v>
      </c>
      <c r="F52" s="149" t="s">
        <v>298</v>
      </c>
      <c r="G52" s="131" t="s">
        <v>145</v>
      </c>
      <c r="H52" s="9" t="s">
        <v>312</v>
      </c>
      <c r="I52" s="131" t="s">
        <v>117</v>
      </c>
      <c r="J52" s="131" t="s">
        <v>118</v>
      </c>
      <c r="K52" s="131" t="s">
        <v>119</v>
      </c>
      <c r="L52" s="130">
        <v>0.2</v>
      </c>
      <c r="M52" s="167">
        <v>1</v>
      </c>
      <c r="N52" s="167">
        <v>1</v>
      </c>
      <c r="O52" s="167">
        <v>1</v>
      </c>
      <c r="P52" s="167">
        <v>1</v>
      </c>
      <c r="Q52" s="141">
        <f t="shared" si="6"/>
        <v>4</v>
      </c>
      <c r="R52" s="141" t="s">
        <v>120</v>
      </c>
      <c r="S52" s="129">
        <v>1</v>
      </c>
      <c r="T52" s="129"/>
      <c r="U52" s="75"/>
      <c r="V52" s="75"/>
      <c r="W52" s="113" t="str">
        <f t="shared" si="7"/>
        <v>0</v>
      </c>
      <c r="X52" s="110">
        <f t="shared" si="4"/>
        <v>1</v>
      </c>
      <c r="Y52" s="115">
        <f t="shared" si="5"/>
        <v>0.25</v>
      </c>
      <c r="Z52" s="115">
        <f t="shared" si="2"/>
        <v>0.05</v>
      </c>
      <c r="AA52" s="71" t="s">
        <v>313</v>
      </c>
      <c r="AB52" s="25"/>
      <c r="AC52" s="25"/>
      <c r="AD52" s="138" t="s">
        <v>614</v>
      </c>
      <c r="AE52" s="215" t="s">
        <v>476</v>
      </c>
      <c r="AF52" s="116" t="s">
        <v>594</v>
      </c>
      <c r="AG52" s="25"/>
      <c r="AH52" s="25"/>
      <c r="AI52" s="25"/>
      <c r="AJ52" s="25"/>
      <c r="AK52" s="25"/>
      <c r="AL52" s="25"/>
      <c r="AM52" s="25"/>
      <c r="AN52" s="25"/>
      <c r="AO52" s="25"/>
      <c r="AP52" s="25"/>
      <c r="AQ52" s="25"/>
      <c r="AR52" s="25"/>
      <c r="AS52" s="25"/>
      <c r="AT52" s="25"/>
      <c r="AU52" s="25"/>
      <c r="AV52" s="25"/>
      <c r="AW52" s="25"/>
      <c r="AX52" s="30"/>
    </row>
    <row r="53" spans="1:50" ht="165" x14ac:dyDescent="0.15">
      <c r="A53" s="141">
        <v>48</v>
      </c>
      <c r="B53" s="131" t="s">
        <v>165</v>
      </c>
      <c r="C53" s="148" t="s">
        <v>57</v>
      </c>
      <c r="D53" s="131" t="s">
        <v>314</v>
      </c>
      <c r="E53" s="148" t="s">
        <v>128</v>
      </c>
      <c r="F53" s="148" t="s">
        <v>137</v>
      </c>
      <c r="G53" s="131" t="s">
        <v>197</v>
      </c>
      <c r="H53" s="153" t="s">
        <v>315</v>
      </c>
      <c r="I53" s="131" t="s">
        <v>117</v>
      </c>
      <c r="J53" s="131" t="s">
        <v>118</v>
      </c>
      <c r="K53" s="131" t="s">
        <v>119</v>
      </c>
      <c r="L53" s="130">
        <v>0.3</v>
      </c>
      <c r="M53" s="167">
        <v>0</v>
      </c>
      <c r="N53" s="167">
        <v>1</v>
      </c>
      <c r="O53" s="167">
        <v>1</v>
      </c>
      <c r="P53" s="167">
        <v>1</v>
      </c>
      <c r="Q53" s="168">
        <f t="shared" si="6"/>
        <v>3</v>
      </c>
      <c r="R53" s="141" t="s">
        <v>120</v>
      </c>
      <c r="S53" s="212">
        <v>0</v>
      </c>
      <c r="T53" s="128"/>
      <c r="U53" s="126"/>
      <c r="V53" s="75"/>
      <c r="W53" s="113" t="str">
        <f t="shared" si="7"/>
        <v>0</v>
      </c>
      <c r="X53" s="114">
        <f t="shared" si="4"/>
        <v>0</v>
      </c>
      <c r="Y53" s="115">
        <f t="shared" si="5"/>
        <v>0</v>
      </c>
      <c r="Z53" s="115">
        <f t="shared" si="2"/>
        <v>0</v>
      </c>
      <c r="AA53" s="234" t="s">
        <v>316</v>
      </c>
      <c r="AB53" s="25"/>
      <c r="AC53" s="25"/>
      <c r="AD53" s="109" t="s">
        <v>183</v>
      </c>
      <c r="AE53" s="215" t="s">
        <v>476</v>
      </c>
      <c r="AF53" s="116" t="s">
        <v>593</v>
      </c>
      <c r="AG53" s="25"/>
      <c r="AH53" s="25"/>
      <c r="AI53" s="25"/>
      <c r="AJ53" s="25"/>
      <c r="AK53" s="25"/>
      <c r="AL53" s="25"/>
      <c r="AM53" s="25"/>
      <c r="AN53" s="25"/>
      <c r="AO53" s="25"/>
      <c r="AP53" s="25"/>
      <c r="AQ53" s="25"/>
      <c r="AR53" s="25"/>
      <c r="AS53" s="25"/>
      <c r="AT53" s="25"/>
      <c r="AU53" s="25"/>
      <c r="AV53" s="25"/>
      <c r="AW53" s="25"/>
      <c r="AX53" s="30"/>
    </row>
    <row r="54" spans="1:50" ht="135" x14ac:dyDescent="0.15">
      <c r="A54" s="141">
        <v>49</v>
      </c>
      <c r="B54" s="131" t="s">
        <v>165</v>
      </c>
      <c r="C54" s="148" t="s">
        <v>57</v>
      </c>
      <c r="D54" s="131" t="s">
        <v>314</v>
      </c>
      <c r="E54" s="148" t="s">
        <v>128</v>
      </c>
      <c r="F54" s="148" t="s">
        <v>137</v>
      </c>
      <c r="G54" s="131" t="s">
        <v>115</v>
      </c>
      <c r="H54" s="153" t="s">
        <v>317</v>
      </c>
      <c r="I54" s="131" t="s">
        <v>140</v>
      </c>
      <c r="J54" s="131" t="s">
        <v>118</v>
      </c>
      <c r="K54" s="154" t="s">
        <v>318</v>
      </c>
      <c r="L54" s="130">
        <v>0.5</v>
      </c>
      <c r="M54" s="176">
        <v>1</v>
      </c>
      <c r="N54" s="176">
        <v>1</v>
      </c>
      <c r="O54" s="176">
        <v>1</v>
      </c>
      <c r="P54" s="176">
        <v>1</v>
      </c>
      <c r="Q54" s="176">
        <v>1</v>
      </c>
      <c r="R54" s="141" t="s">
        <v>181</v>
      </c>
      <c r="S54" s="128">
        <v>1</v>
      </c>
      <c r="T54" s="128"/>
      <c r="U54" s="126"/>
      <c r="V54" s="227"/>
      <c r="W54" s="113" t="str">
        <f t="shared" si="7"/>
        <v>4</v>
      </c>
      <c r="X54" s="110">
        <f t="shared" si="4"/>
        <v>0.25</v>
      </c>
      <c r="Y54" s="115">
        <f t="shared" si="5"/>
        <v>0.25</v>
      </c>
      <c r="Z54" s="115">
        <f t="shared" si="2"/>
        <v>0.125</v>
      </c>
      <c r="AA54" s="226" t="s">
        <v>319</v>
      </c>
      <c r="AB54" s="25"/>
      <c r="AC54" s="25"/>
      <c r="AD54" s="229" t="s">
        <v>320</v>
      </c>
      <c r="AE54" s="215" t="s">
        <v>476</v>
      </c>
      <c r="AF54" s="116" t="s">
        <v>594</v>
      </c>
      <c r="AG54" s="25"/>
      <c r="AH54" s="25"/>
      <c r="AI54" s="25"/>
      <c r="AJ54" s="25"/>
      <c r="AK54" s="25"/>
      <c r="AL54" s="25"/>
      <c r="AM54" s="25"/>
      <c r="AN54" s="25"/>
      <c r="AO54" s="25"/>
      <c r="AP54" s="25"/>
      <c r="AQ54" s="25"/>
      <c r="AR54" s="25"/>
      <c r="AS54" s="25"/>
      <c r="AT54" s="25"/>
      <c r="AU54" s="25"/>
      <c r="AV54" s="25"/>
      <c r="AW54" s="25"/>
      <c r="AX54" s="30"/>
    </row>
    <row r="55" spans="1:50" ht="165" x14ac:dyDescent="0.15">
      <c r="A55" s="141">
        <v>50</v>
      </c>
      <c r="B55" s="131" t="s">
        <v>165</v>
      </c>
      <c r="C55" s="148" t="s">
        <v>57</v>
      </c>
      <c r="D55" s="131" t="s">
        <v>314</v>
      </c>
      <c r="E55" s="148" t="s">
        <v>128</v>
      </c>
      <c r="F55" s="148" t="s">
        <v>137</v>
      </c>
      <c r="G55" s="131" t="s">
        <v>197</v>
      </c>
      <c r="H55" s="153" t="s">
        <v>321</v>
      </c>
      <c r="I55" s="131" t="s">
        <v>117</v>
      </c>
      <c r="J55" s="131" t="s">
        <v>118</v>
      </c>
      <c r="K55" s="131" t="s">
        <v>119</v>
      </c>
      <c r="L55" s="130">
        <v>0.2</v>
      </c>
      <c r="M55" s="167">
        <v>0</v>
      </c>
      <c r="N55" s="177">
        <v>1</v>
      </c>
      <c r="O55" s="167">
        <v>0</v>
      </c>
      <c r="P55" s="177">
        <v>1</v>
      </c>
      <c r="Q55" s="168">
        <f t="shared" si="6"/>
        <v>2</v>
      </c>
      <c r="R55" s="141" t="s">
        <v>120</v>
      </c>
      <c r="S55" s="212">
        <v>0</v>
      </c>
      <c r="T55" s="128"/>
      <c r="U55" s="126"/>
      <c r="V55" s="75"/>
      <c r="W55" s="113" t="str">
        <f t="shared" si="7"/>
        <v>0</v>
      </c>
      <c r="X55" s="110">
        <f>IF(R55="sumatoria",(S55+T55+U55+V55),(S55+T55+U55+V55)/W55)</f>
        <v>0</v>
      </c>
      <c r="Y55" s="115">
        <f t="shared" si="5"/>
        <v>0</v>
      </c>
      <c r="Z55" s="115">
        <f t="shared" si="2"/>
        <v>0</v>
      </c>
      <c r="AA55" s="226" t="s">
        <v>322</v>
      </c>
      <c r="AB55" s="25"/>
      <c r="AC55" s="25"/>
      <c r="AD55" s="230" t="s">
        <v>183</v>
      </c>
      <c r="AE55" s="215" t="s">
        <v>476</v>
      </c>
      <c r="AF55" s="116" t="s">
        <v>593</v>
      </c>
      <c r="AG55" s="25"/>
      <c r="AH55" s="25"/>
      <c r="AI55" s="25"/>
      <c r="AJ55" s="25"/>
      <c r="AK55" s="25"/>
      <c r="AL55" s="25"/>
      <c r="AM55" s="25"/>
      <c r="AN55" s="25"/>
      <c r="AO55" s="25"/>
      <c r="AP55" s="25"/>
      <c r="AQ55" s="25"/>
      <c r="AR55" s="25"/>
      <c r="AS55" s="25"/>
      <c r="AT55" s="25"/>
      <c r="AU55" s="25"/>
      <c r="AV55" s="25"/>
      <c r="AW55" s="25"/>
      <c r="AX55" s="30"/>
    </row>
    <row r="56" spans="1:50" s="12" customFormat="1" ht="211" x14ac:dyDescent="0.2">
      <c r="A56" s="141">
        <v>51</v>
      </c>
      <c r="B56" s="131" t="s">
        <v>110</v>
      </c>
      <c r="C56" s="131" t="s">
        <v>32</v>
      </c>
      <c r="D56" s="131" t="s">
        <v>154</v>
      </c>
      <c r="E56" s="131" t="s">
        <v>323</v>
      </c>
      <c r="F56" s="71" t="s">
        <v>324</v>
      </c>
      <c r="G56" s="131" t="s">
        <v>160</v>
      </c>
      <c r="H56" s="11" t="s">
        <v>325</v>
      </c>
      <c r="I56" s="131" t="s">
        <v>140</v>
      </c>
      <c r="J56" s="131" t="s">
        <v>118</v>
      </c>
      <c r="K56" s="131" t="s">
        <v>326</v>
      </c>
      <c r="L56" s="130">
        <v>0.2</v>
      </c>
      <c r="M56" s="130">
        <v>1</v>
      </c>
      <c r="N56" s="130">
        <v>1</v>
      </c>
      <c r="O56" s="130">
        <v>1</v>
      </c>
      <c r="P56" s="130">
        <v>1</v>
      </c>
      <c r="Q56" s="130">
        <v>1</v>
      </c>
      <c r="R56" s="141" t="s">
        <v>181</v>
      </c>
      <c r="S56" s="245">
        <v>1</v>
      </c>
      <c r="T56" s="128"/>
      <c r="U56" s="126"/>
      <c r="V56" s="75"/>
      <c r="W56" s="113" t="str">
        <f t="shared" si="7"/>
        <v>4</v>
      </c>
      <c r="X56" s="110">
        <f t="shared" si="4"/>
        <v>0.25</v>
      </c>
      <c r="Y56" s="115">
        <f t="shared" si="5"/>
        <v>0.25</v>
      </c>
      <c r="Z56" s="115">
        <f t="shared" si="2"/>
        <v>0.05</v>
      </c>
      <c r="AA56" s="222" t="s">
        <v>621</v>
      </c>
      <c r="AB56" s="109" t="s">
        <v>405</v>
      </c>
      <c r="AC56" s="109" t="s">
        <v>405</v>
      </c>
      <c r="AD56" s="25" t="s">
        <v>622</v>
      </c>
      <c r="AE56" s="215" t="s">
        <v>476</v>
      </c>
      <c r="AF56" s="222" t="s">
        <v>635</v>
      </c>
      <c r="AG56" s="72"/>
      <c r="AH56" s="72"/>
      <c r="AI56" s="72"/>
      <c r="AJ56" s="72"/>
      <c r="AK56" s="72"/>
      <c r="AL56" s="72"/>
      <c r="AM56" s="72"/>
      <c r="AN56" s="72"/>
      <c r="AO56" s="72"/>
      <c r="AP56" s="72"/>
      <c r="AQ56" s="72"/>
      <c r="AR56" s="72"/>
      <c r="AS56" s="72"/>
      <c r="AT56" s="72"/>
      <c r="AU56" s="72"/>
      <c r="AV56" s="72"/>
      <c r="AW56" s="72"/>
      <c r="AX56" s="205"/>
    </row>
    <row r="57" spans="1:50" s="12" customFormat="1" ht="117" customHeight="1" x14ac:dyDescent="0.2">
      <c r="A57" s="141">
        <v>52</v>
      </c>
      <c r="B57" s="131" t="s">
        <v>110</v>
      </c>
      <c r="C57" s="131" t="s">
        <v>32</v>
      </c>
      <c r="D57" s="131" t="s">
        <v>154</v>
      </c>
      <c r="E57" s="131" t="s">
        <v>323</v>
      </c>
      <c r="F57" s="71" t="s">
        <v>324</v>
      </c>
      <c r="G57" s="131" t="s">
        <v>160</v>
      </c>
      <c r="H57" s="11" t="s">
        <v>327</v>
      </c>
      <c r="I57" s="131" t="s">
        <v>117</v>
      </c>
      <c r="J57" s="131" t="s">
        <v>118</v>
      </c>
      <c r="K57" s="131" t="s">
        <v>119</v>
      </c>
      <c r="L57" s="130">
        <v>0.2</v>
      </c>
      <c r="M57" s="167">
        <v>3</v>
      </c>
      <c r="N57" s="167">
        <v>3</v>
      </c>
      <c r="O57" s="167">
        <v>3</v>
      </c>
      <c r="P57" s="167">
        <v>3</v>
      </c>
      <c r="Q57" s="167">
        <f>SUBTOTAL(9,M57:P57)</f>
        <v>12</v>
      </c>
      <c r="R57" s="141" t="s">
        <v>120</v>
      </c>
      <c r="S57" s="220">
        <v>3</v>
      </c>
      <c r="T57" s="128"/>
      <c r="U57" s="126"/>
      <c r="V57" s="75"/>
      <c r="W57" s="113" t="str">
        <f t="shared" si="7"/>
        <v>0</v>
      </c>
      <c r="X57" s="110">
        <f t="shared" si="4"/>
        <v>3</v>
      </c>
      <c r="Y57" s="115">
        <f t="shared" si="5"/>
        <v>0.25</v>
      </c>
      <c r="Z57" s="115">
        <f t="shared" si="2"/>
        <v>0.05</v>
      </c>
      <c r="AA57" s="222" t="s">
        <v>626</v>
      </c>
      <c r="AB57" s="25" t="s">
        <v>405</v>
      </c>
      <c r="AC57" s="25" t="s">
        <v>183</v>
      </c>
      <c r="AD57" s="25" t="s">
        <v>627</v>
      </c>
      <c r="AE57" s="215" t="s">
        <v>476</v>
      </c>
      <c r="AF57" s="116" t="s">
        <v>636</v>
      </c>
      <c r="AG57" s="72"/>
      <c r="AH57" s="72"/>
      <c r="AI57" s="72"/>
      <c r="AJ57" s="72"/>
      <c r="AK57" s="72"/>
      <c r="AL57" s="72"/>
      <c r="AM57" s="72"/>
      <c r="AN57" s="72"/>
      <c r="AO57" s="72"/>
      <c r="AP57" s="72"/>
      <c r="AQ57" s="72"/>
      <c r="AR57" s="72"/>
      <c r="AS57" s="72"/>
      <c r="AT57" s="72"/>
      <c r="AU57" s="72"/>
      <c r="AV57" s="72"/>
      <c r="AW57" s="72"/>
      <c r="AX57" s="205"/>
    </row>
    <row r="58" spans="1:50" s="12" customFormat="1" ht="131.25" customHeight="1" x14ac:dyDescent="0.2">
      <c r="A58" s="141">
        <v>53</v>
      </c>
      <c r="B58" s="131" t="s">
        <v>110</v>
      </c>
      <c r="C58" s="131" t="s">
        <v>32</v>
      </c>
      <c r="D58" s="131" t="s">
        <v>154</v>
      </c>
      <c r="E58" s="131" t="s">
        <v>323</v>
      </c>
      <c r="F58" s="149" t="s">
        <v>324</v>
      </c>
      <c r="G58" s="131" t="s">
        <v>160</v>
      </c>
      <c r="H58" s="11" t="s">
        <v>328</v>
      </c>
      <c r="I58" s="131" t="s">
        <v>117</v>
      </c>
      <c r="J58" s="131" t="s">
        <v>118</v>
      </c>
      <c r="K58" s="131" t="s">
        <v>119</v>
      </c>
      <c r="L58" s="130">
        <v>0.2</v>
      </c>
      <c r="M58" s="167">
        <v>2</v>
      </c>
      <c r="N58" s="167">
        <v>4</v>
      </c>
      <c r="O58" s="167">
        <v>5</v>
      </c>
      <c r="P58" s="167">
        <v>1</v>
      </c>
      <c r="Q58" s="167">
        <f>SUBTOTAL(9,M58:P58)</f>
        <v>12</v>
      </c>
      <c r="R58" s="141" t="s">
        <v>120</v>
      </c>
      <c r="S58" s="393">
        <v>2</v>
      </c>
      <c r="T58" s="128"/>
      <c r="U58" s="126"/>
      <c r="V58" s="75"/>
      <c r="W58" s="113" t="str">
        <f t="shared" si="7"/>
        <v>0</v>
      </c>
      <c r="X58" s="110">
        <f t="shared" si="4"/>
        <v>2</v>
      </c>
      <c r="Y58" s="115">
        <f t="shared" si="5"/>
        <v>0.16666666666666666</v>
      </c>
      <c r="Z58" s="115">
        <f t="shared" si="2"/>
        <v>3.3333333333333333E-2</v>
      </c>
      <c r="AA58" s="222" t="s">
        <v>625</v>
      </c>
      <c r="AB58" s="25"/>
      <c r="AC58" s="25"/>
      <c r="AD58" s="25"/>
      <c r="AE58" s="215" t="s">
        <v>476</v>
      </c>
      <c r="AF58" s="116" t="s">
        <v>637</v>
      </c>
      <c r="AG58" s="72"/>
      <c r="AH58" s="72"/>
      <c r="AI58" s="72"/>
      <c r="AJ58" s="72"/>
      <c r="AK58" s="72"/>
      <c r="AL58" s="72"/>
      <c r="AM58" s="72"/>
      <c r="AN58" s="72"/>
      <c r="AO58" s="72"/>
      <c r="AP58" s="72"/>
      <c r="AQ58" s="72"/>
      <c r="AR58" s="72"/>
      <c r="AS58" s="72"/>
      <c r="AT58" s="72"/>
      <c r="AU58" s="72"/>
      <c r="AV58" s="72"/>
      <c r="AW58" s="72"/>
      <c r="AX58" s="205"/>
    </row>
    <row r="59" spans="1:50" s="12" customFormat="1" ht="97.5" customHeight="1" x14ac:dyDescent="0.2">
      <c r="A59" s="141">
        <v>54</v>
      </c>
      <c r="B59" s="131" t="s">
        <v>110</v>
      </c>
      <c r="C59" s="131" t="s">
        <v>32</v>
      </c>
      <c r="D59" s="131" t="s">
        <v>154</v>
      </c>
      <c r="E59" s="131" t="s">
        <v>323</v>
      </c>
      <c r="F59" s="71" t="s">
        <v>324</v>
      </c>
      <c r="G59" s="131" t="s">
        <v>160</v>
      </c>
      <c r="H59" s="11" t="s">
        <v>329</v>
      </c>
      <c r="I59" s="131" t="s">
        <v>117</v>
      </c>
      <c r="J59" s="131" t="s">
        <v>118</v>
      </c>
      <c r="K59" s="131" t="s">
        <v>119</v>
      </c>
      <c r="L59" s="130">
        <v>0.2</v>
      </c>
      <c r="M59" s="109">
        <v>3</v>
      </c>
      <c r="N59" s="109">
        <v>3</v>
      </c>
      <c r="O59" s="109">
        <v>3</v>
      </c>
      <c r="P59" s="109">
        <v>3</v>
      </c>
      <c r="Q59" s="141">
        <f>SUBTOTAL(9,M59:P59)</f>
        <v>12</v>
      </c>
      <c r="R59" s="141" t="s">
        <v>120</v>
      </c>
      <c r="S59" s="220">
        <v>3</v>
      </c>
      <c r="T59" s="128"/>
      <c r="U59" s="126"/>
      <c r="V59" s="75"/>
      <c r="W59" s="113" t="str">
        <f t="shared" si="7"/>
        <v>0</v>
      </c>
      <c r="X59" s="114">
        <f t="shared" si="4"/>
        <v>3</v>
      </c>
      <c r="Y59" s="115">
        <f t="shared" si="5"/>
        <v>0.25</v>
      </c>
      <c r="Z59" s="115">
        <f t="shared" si="2"/>
        <v>0.05</v>
      </c>
      <c r="AA59" s="222" t="s">
        <v>639</v>
      </c>
      <c r="AB59" s="25" t="s">
        <v>405</v>
      </c>
      <c r="AC59" s="25" t="s">
        <v>183</v>
      </c>
      <c r="AD59" s="25" t="s">
        <v>628</v>
      </c>
      <c r="AE59" s="215" t="s">
        <v>476</v>
      </c>
      <c r="AF59" s="116" t="s">
        <v>638</v>
      </c>
      <c r="AG59" s="72"/>
      <c r="AH59" s="72"/>
      <c r="AI59" s="72"/>
      <c r="AJ59" s="72"/>
      <c r="AK59" s="72"/>
      <c r="AL59" s="72"/>
      <c r="AM59" s="72"/>
      <c r="AN59" s="72"/>
      <c r="AO59" s="72"/>
      <c r="AP59" s="72"/>
      <c r="AQ59" s="72"/>
      <c r="AR59" s="72"/>
      <c r="AS59" s="72"/>
      <c r="AT59" s="72"/>
      <c r="AU59" s="72"/>
      <c r="AV59" s="72"/>
      <c r="AW59" s="72"/>
      <c r="AX59" s="205"/>
    </row>
    <row r="60" spans="1:50" s="12" customFormat="1" ht="89.25" customHeight="1" x14ac:dyDescent="0.2">
      <c r="A60" s="141">
        <v>55</v>
      </c>
      <c r="B60" s="131" t="s">
        <v>110</v>
      </c>
      <c r="C60" s="131" t="s">
        <v>32</v>
      </c>
      <c r="D60" s="131" t="s">
        <v>154</v>
      </c>
      <c r="E60" s="131" t="s">
        <v>323</v>
      </c>
      <c r="F60" s="71" t="s">
        <v>324</v>
      </c>
      <c r="G60" s="131" t="s">
        <v>160</v>
      </c>
      <c r="H60" s="11" t="s">
        <v>330</v>
      </c>
      <c r="I60" s="131" t="s">
        <v>140</v>
      </c>
      <c r="J60" s="131" t="s">
        <v>118</v>
      </c>
      <c r="K60" s="131" t="s">
        <v>331</v>
      </c>
      <c r="L60" s="130">
        <v>0.2</v>
      </c>
      <c r="M60" s="130">
        <v>1</v>
      </c>
      <c r="N60" s="130">
        <v>1</v>
      </c>
      <c r="O60" s="130">
        <v>1</v>
      </c>
      <c r="P60" s="130">
        <v>1</v>
      </c>
      <c r="Q60" s="130">
        <v>1</v>
      </c>
      <c r="R60" s="141" t="s">
        <v>142</v>
      </c>
      <c r="S60" s="245">
        <v>1</v>
      </c>
      <c r="T60" s="128"/>
      <c r="U60" s="126"/>
      <c r="V60" s="75"/>
      <c r="W60" s="113" t="str">
        <f t="shared" si="7"/>
        <v>4</v>
      </c>
      <c r="X60" s="110">
        <f t="shared" si="4"/>
        <v>0.25</v>
      </c>
      <c r="Y60" s="115">
        <f t="shared" si="5"/>
        <v>0.25</v>
      </c>
      <c r="Z60" s="115">
        <f t="shared" si="2"/>
        <v>0.05</v>
      </c>
      <c r="AA60" s="222" t="s">
        <v>623</v>
      </c>
      <c r="AB60" s="109" t="s">
        <v>405</v>
      </c>
      <c r="AC60" s="109" t="s">
        <v>405</v>
      </c>
      <c r="AD60" s="25" t="s">
        <v>624</v>
      </c>
      <c r="AE60" s="215" t="s">
        <v>476</v>
      </c>
      <c r="AF60" s="116" t="s">
        <v>640</v>
      </c>
      <c r="AG60" s="72"/>
      <c r="AH60" s="72"/>
      <c r="AI60" s="72"/>
      <c r="AJ60" s="72"/>
      <c r="AK60" s="72"/>
      <c r="AL60" s="72"/>
      <c r="AM60" s="72"/>
      <c r="AN60" s="72"/>
      <c r="AO60" s="72"/>
      <c r="AP60" s="72"/>
      <c r="AQ60" s="72"/>
      <c r="AR60" s="72"/>
      <c r="AS60" s="72"/>
      <c r="AT60" s="72"/>
      <c r="AU60" s="72"/>
      <c r="AV60" s="72"/>
      <c r="AW60" s="72"/>
      <c r="AX60" s="205"/>
    </row>
    <row r="61" spans="1:50" s="24" customFormat="1" ht="89.25" customHeight="1" x14ac:dyDescent="0.2">
      <c r="A61" s="141">
        <v>56</v>
      </c>
      <c r="B61" s="131" t="s">
        <v>135</v>
      </c>
      <c r="C61" s="131" t="s">
        <v>135</v>
      </c>
      <c r="D61" s="131" t="s">
        <v>154</v>
      </c>
      <c r="E61" s="131" t="s">
        <v>128</v>
      </c>
      <c r="F61" s="148" t="s">
        <v>137</v>
      </c>
      <c r="G61" s="131" t="s">
        <v>160</v>
      </c>
      <c r="H61" s="198" t="s">
        <v>332</v>
      </c>
      <c r="I61" s="154" t="s">
        <v>140</v>
      </c>
      <c r="J61" s="131" t="s">
        <v>118</v>
      </c>
      <c r="K61" s="154" t="s">
        <v>333</v>
      </c>
      <c r="L61" s="155">
        <v>0.25</v>
      </c>
      <c r="M61" s="155">
        <v>0.25</v>
      </c>
      <c r="N61" s="155">
        <v>0.25</v>
      </c>
      <c r="O61" s="155">
        <v>0.25</v>
      </c>
      <c r="P61" s="155">
        <v>0.25</v>
      </c>
      <c r="Q61" s="170">
        <v>1</v>
      </c>
      <c r="R61" s="168" t="s">
        <v>120</v>
      </c>
      <c r="S61" s="74">
        <v>0.25</v>
      </c>
      <c r="T61" s="74"/>
      <c r="U61" s="74"/>
      <c r="V61" s="75"/>
      <c r="W61" s="219" t="str">
        <f>IF(R61="Constante","4",IF(R61="Demanda","4","0"))</f>
        <v>0</v>
      </c>
      <c r="X61" s="114">
        <f t="shared" si="4"/>
        <v>0.25</v>
      </c>
      <c r="Y61" s="115">
        <f t="shared" si="5"/>
        <v>0.25</v>
      </c>
      <c r="Z61" s="115">
        <f t="shared" si="2"/>
        <v>6.25E-2</v>
      </c>
      <c r="AA61" s="231" t="s">
        <v>334</v>
      </c>
      <c r="AB61" s="26"/>
      <c r="AC61" s="26"/>
      <c r="AD61" s="232" t="s">
        <v>335</v>
      </c>
      <c r="AE61" s="215" t="s">
        <v>476</v>
      </c>
      <c r="AF61" s="116" t="s">
        <v>594</v>
      </c>
      <c r="AG61" s="91"/>
      <c r="AH61" s="91"/>
      <c r="AI61" s="91"/>
      <c r="AJ61" s="91"/>
      <c r="AK61" s="91"/>
      <c r="AL61" s="91"/>
      <c r="AM61" s="91"/>
      <c r="AN61" s="91"/>
      <c r="AO61" s="91"/>
      <c r="AP61" s="91"/>
      <c r="AQ61" s="91"/>
      <c r="AR61" s="91"/>
      <c r="AS61" s="91"/>
      <c r="AT61" s="91"/>
      <c r="AU61" s="91"/>
      <c r="AV61" s="91"/>
      <c r="AW61" s="91"/>
      <c r="AX61" s="206"/>
    </row>
    <row r="62" spans="1:50" s="12" customFormat="1" ht="73.5" customHeight="1" x14ac:dyDescent="0.2">
      <c r="A62" s="141">
        <v>57</v>
      </c>
      <c r="B62" s="131" t="s">
        <v>135</v>
      </c>
      <c r="C62" s="131" t="s">
        <v>135</v>
      </c>
      <c r="D62" s="131" t="s">
        <v>336</v>
      </c>
      <c r="E62" s="131" t="s">
        <v>128</v>
      </c>
      <c r="F62" s="148" t="s">
        <v>137</v>
      </c>
      <c r="G62" s="131" t="s">
        <v>232</v>
      </c>
      <c r="H62" s="198" t="s">
        <v>337</v>
      </c>
      <c r="I62" s="154" t="s">
        <v>140</v>
      </c>
      <c r="J62" s="131" t="s">
        <v>118</v>
      </c>
      <c r="K62" s="154" t="s">
        <v>338</v>
      </c>
      <c r="L62" s="155">
        <v>0.25</v>
      </c>
      <c r="M62" s="154">
        <v>0</v>
      </c>
      <c r="N62" s="202">
        <v>0.33329999999999999</v>
      </c>
      <c r="O62" s="202">
        <v>0.33329999999999999</v>
      </c>
      <c r="P62" s="202">
        <v>0.33329999999999999</v>
      </c>
      <c r="Q62" s="170">
        <v>1</v>
      </c>
      <c r="R62" s="168" t="s">
        <v>120</v>
      </c>
      <c r="S62" s="212">
        <v>0</v>
      </c>
      <c r="T62" s="74"/>
      <c r="U62" s="74"/>
      <c r="V62" s="75"/>
      <c r="W62" s="113" t="str">
        <f>IF(R62="Constante","4",IF(R62="Demanda","4","0"))</f>
        <v>0</v>
      </c>
      <c r="X62" s="114">
        <f t="shared" si="4"/>
        <v>0</v>
      </c>
      <c r="Y62" s="115">
        <f t="shared" si="5"/>
        <v>0</v>
      </c>
      <c r="Z62" s="115">
        <f t="shared" si="2"/>
        <v>0</v>
      </c>
      <c r="AA62" s="233" t="s">
        <v>339</v>
      </c>
      <c r="AB62" s="25"/>
      <c r="AC62" s="25"/>
      <c r="AD62" s="232" t="s">
        <v>340</v>
      </c>
      <c r="AE62" s="215" t="s">
        <v>476</v>
      </c>
      <c r="AF62" s="116" t="s">
        <v>593</v>
      </c>
      <c r="AG62" s="72"/>
      <c r="AH62" s="72"/>
      <c r="AI62" s="72"/>
      <c r="AJ62" s="72"/>
      <c r="AK62" s="72"/>
      <c r="AL62" s="72"/>
      <c r="AM62" s="72"/>
      <c r="AN62" s="72"/>
      <c r="AO62" s="72"/>
      <c r="AP62" s="72"/>
      <c r="AQ62" s="72"/>
      <c r="AR62" s="72"/>
      <c r="AS62" s="72"/>
      <c r="AT62" s="72"/>
      <c r="AU62" s="72"/>
      <c r="AV62" s="72"/>
      <c r="AW62" s="72"/>
      <c r="AX62" s="205"/>
    </row>
    <row r="63" spans="1:50" s="12" customFormat="1" ht="96" customHeight="1" x14ac:dyDescent="0.2">
      <c r="A63" s="141">
        <v>58</v>
      </c>
      <c r="B63" s="131" t="s">
        <v>135</v>
      </c>
      <c r="C63" s="131" t="s">
        <v>135</v>
      </c>
      <c r="D63" s="131" t="s">
        <v>336</v>
      </c>
      <c r="E63" s="131" t="s">
        <v>128</v>
      </c>
      <c r="F63" s="148" t="s">
        <v>137</v>
      </c>
      <c r="G63" s="131" t="s">
        <v>232</v>
      </c>
      <c r="H63" s="198" t="s">
        <v>341</v>
      </c>
      <c r="I63" s="154" t="s">
        <v>140</v>
      </c>
      <c r="J63" s="131" t="s">
        <v>118</v>
      </c>
      <c r="K63" s="154" t="s">
        <v>342</v>
      </c>
      <c r="L63" s="155">
        <v>0.25</v>
      </c>
      <c r="M63" s="155">
        <v>0.25</v>
      </c>
      <c r="N63" s="155">
        <v>0.25</v>
      </c>
      <c r="O63" s="155">
        <v>0.25</v>
      </c>
      <c r="P63" s="155">
        <v>0.25</v>
      </c>
      <c r="Q63" s="170">
        <v>1</v>
      </c>
      <c r="R63" s="168" t="s">
        <v>120</v>
      </c>
      <c r="S63" s="74">
        <v>0.25</v>
      </c>
      <c r="T63" s="74"/>
      <c r="U63" s="74"/>
      <c r="V63" s="75"/>
      <c r="W63" s="113" t="str">
        <f>IF(R63="Constante","4",IF(R63="Demanda","4","0"))</f>
        <v>0</v>
      </c>
      <c r="X63" s="114">
        <f t="shared" si="4"/>
        <v>0.25</v>
      </c>
      <c r="Y63" s="115">
        <f t="shared" si="5"/>
        <v>0.25</v>
      </c>
      <c r="Z63" s="115">
        <f t="shared" si="2"/>
        <v>6.25E-2</v>
      </c>
      <c r="AA63" s="185" t="s">
        <v>343</v>
      </c>
      <c r="AB63" s="25"/>
      <c r="AC63" s="25"/>
      <c r="AD63" s="228" t="s">
        <v>344</v>
      </c>
      <c r="AE63" s="215" t="s">
        <v>476</v>
      </c>
      <c r="AF63" s="116" t="s">
        <v>594</v>
      </c>
      <c r="AG63" s="72"/>
      <c r="AH63" s="72"/>
      <c r="AI63" s="72"/>
      <c r="AJ63" s="72"/>
      <c r="AK63" s="72"/>
      <c r="AL63" s="72"/>
      <c r="AM63" s="72"/>
      <c r="AN63" s="72"/>
      <c r="AO63" s="72"/>
      <c r="AP63" s="72"/>
      <c r="AQ63" s="72"/>
      <c r="AR63" s="72"/>
      <c r="AS63" s="72"/>
      <c r="AT63" s="72"/>
      <c r="AU63" s="72"/>
      <c r="AV63" s="72"/>
      <c r="AW63" s="72"/>
      <c r="AX63" s="205"/>
    </row>
    <row r="64" spans="1:50" s="12" customFormat="1" ht="84.75" customHeight="1" x14ac:dyDescent="0.2">
      <c r="A64" s="141">
        <v>59</v>
      </c>
      <c r="B64" s="131" t="s">
        <v>135</v>
      </c>
      <c r="C64" s="131" t="s">
        <v>135</v>
      </c>
      <c r="D64" s="131" t="s">
        <v>154</v>
      </c>
      <c r="E64" s="131" t="s">
        <v>128</v>
      </c>
      <c r="F64" s="148" t="s">
        <v>137</v>
      </c>
      <c r="G64" s="131" t="s">
        <v>160</v>
      </c>
      <c r="H64" s="198" t="s">
        <v>345</v>
      </c>
      <c r="I64" s="154" t="s">
        <v>140</v>
      </c>
      <c r="J64" s="131" t="s">
        <v>118</v>
      </c>
      <c r="K64" s="154" t="s">
        <v>346</v>
      </c>
      <c r="L64" s="155">
        <v>0.25</v>
      </c>
      <c r="M64" s="155">
        <v>0.25</v>
      </c>
      <c r="N64" s="155">
        <v>0.25</v>
      </c>
      <c r="O64" s="155">
        <v>0.25</v>
      </c>
      <c r="P64" s="155">
        <v>0.25</v>
      </c>
      <c r="Q64" s="170">
        <v>1</v>
      </c>
      <c r="R64" s="168" t="s">
        <v>120</v>
      </c>
      <c r="S64" s="74">
        <v>0.25</v>
      </c>
      <c r="T64" s="74"/>
      <c r="U64" s="74"/>
      <c r="V64" s="75"/>
      <c r="W64" s="113" t="str">
        <f>IF(R64="Constante","4",IF(R64="Demanda","4","0"))</f>
        <v>0</v>
      </c>
      <c r="X64" s="114">
        <f t="shared" si="4"/>
        <v>0.25</v>
      </c>
      <c r="Y64" s="115">
        <f t="shared" si="5"/>
        <v>0.25</v>
      </c>
      <c r="Z64" s="115">
        <f t="shared" si="2"/>
        <v>6.25E-2</v>
      </c>
      <c r="AA64" s="228" t="s">
        <v>347</v>
      </c>
      <c r="AB64" s="25"/>
      <c r="AC64" s="25"/>
      <c r="AD64" s="185" t="s">
        <v>348</v>
      </c>
      <c r="AE64" s="215" t="s">
        <v>476</v>
      </c>
      <c r="AF64" s="116" t="s">
        <v>594</v>
      </c>
      <c r="AG64" s="72"/>
      <c r="AH64" s="72"/>
      <c r="AI64" s="72"/>
      <c r="AJ64" s="72"/>
      <c r="AK64" s="72"/>
      <c r="AL64" s="72"/>
      <c r="AM64" s="72"/>
      <c r="AN64" s="72"/>
      <c r="AO64" s="72"/>
      <c r="AP64" s="72"/>
      <c r="AQ64" s="72"/>
      <c r="AR64" s="72"/>
      <c r="AS64" s="72"/>
      <c r="AT64" s="72"/>
      <c r="AU64" s="72"/>
      <c r="AV64" s="72"/>
      <c r="AW64" s="72"/>
      <c r="AX64" s="205"/>
    </row>
    <row r="65" spans="1:50" ht="62.25" customHeight="1" x14ac:dyDescent="0.15">
      <c r="A65" s="141">
        <v>60</v>
      </c>
      <c r="B65" s="131" t="s">
        <v>165</v>
      </c>
      <c r="C65" s="148" t="s">
        <v>55</v>
      </c>
      <c r="D65" s="131" t="s">
        <v>349</v>
      </c>
      <c r="E65" s="148" t="s">
        <v>128</v>
      </c>
      <c r="F65" s="148" t="s">
        <v>137</v>
      </c>
      <c r="G65" s="131" t="s">
        <v>350</v>
      </c>
      <c r="H65" s="11" t="s">
        <v>351</v>
      </c>
      <c r="I65" s="131" t="s">
        <v>140</v>
      </c>
      <c r="J65" s="131" t="s">
        <v>118</v>
      </c>
      <c r="K65" s="131" t="s">
        <v>352</v>
      </c>
      <c r="L65" s="130">
        <v>0.9</v>
      </c>
      <c r="M65" s="178">
        <v>1</v>
      </c>
      <c r="N65" s="178">
        <v>1</v>
      </c>
      <c r="O65" s="178">
        <v>1</v>
      </c>
      <c r="P65" s="178">
        <v>1</v>
      </c>
      <c r="Q65" s="178">
        <v>1</v>
      </c>
      <c r="R65" s="141" t="s">
        <v>181</v>
      </c>
      <c r="S65" s="74">
        <v>1</v>
      </c>
      <c r="T65" s="74"/>
      <c r="U65" s="74"/>
      <c r="V65" s="75"/>
      <c r="W65" s="113" t="str">
        <f>IF(R65="Constante","4",IF(R65="Demanda","4","0"))</f>
        <v>4</v>
      </c>
      <c r="X65" s="110">
        <f t="shared" si="4"/>
        <v>0.25</v>
      </c>
      <c r="Y65" s="115">
        <f t="shared" si="5"/>
        <v>0.25</v>
      </c>
      <c r="Z65" s="115">
        <f t="shared" si="2"/>
        <v>0.22500000000000001</v>
      </c>
      <c r="AA65" s="248" t="s">
        <v>353</v>
      </c>
      <c r="AB65" s="251" t="s">
        <v>183</v>
      </c>
      <c r="AC65" s="251" t="s">
        <v>183</v>
      </c>
      <c r="AD65" s="397" t="s">
        <v>354</v>
      </c>
      <c r="AE65" s="215" t="s">
        <v>476</v>
      </c>
      <c r="AF65" s="116" t="s">
        <v>654</v>
      </c>
      <c r="AG65" s="25"/>
      <c r="AH65" s="25"/>
      <c r="AI65" s="25"/>
      <c r="AJ65" s="25"/>
      <c r="AK65" s="25"/>
      <c r="AL65" s="25"/>
      <c r="AM65" s="25"/>
      <c r="AN65" s="25"/>
      <c r="AO65" s="25"/>
      <c r="AP65" s="25"/>
      <c r="AQ65" s="25"/>
      <c r="AR65" s="25"/>
      <c r="AS65" s="25"/>
      <c r="AT65" s="25"/>
      <c r="AU65" s="25"/>
      <c r="AV65" s="25"/>
      <c r="AW65" s="25"/>
      <c r="AX65" s="30"/>
    </row>
    <row r="66" spans="1:50" ht="105" customHeight="1" x14ac:dyDescent="0.15">
      <c r="A66" s="141">
        <v>61</v>
      </c>
      <c r="B66" s="131" t="s">
        <v>165</v>
      </c>
      <c r="C66" s="148" t="s">
        <v>55</v>
      </c>
      <c r="D66" s="131" t="s">
        <v>349</v>
      </c>
      <c r="E66" s="148" t="s">
        <v>128</v>
      </c>
      <c r="F66" s="148" t="s">
        <v>137</v>
      </c>
      <c r="G66" s="131" t="s">
        <v>350</v>
      </c>
      <c r="H66" s="11" t="s">
        <v>355</v>
      </c>
      <c r="I66" s="131" t="s">
        <v>140</v>
      </c>
      <c r="J66" s="131" t="s">
        <v>118</v>
      </c>
      <c r="K66" s="131" t="s">
        <v>356</v>
      </c>
      <c r="L66" s="130">
        <v>0.1</v>
      </c>
      <c r="M66" s="178">
        <v>1</v>
      </c>
      <c r="N66" s="178">
        <v>1</v>
      </c>
      <c r="O66" s="178">
        <v>1</v>
      </c>
      <c r="P66" s="178">
        <v>1</v>
      </c>
      <c r="Q66" s="178">
        <v>1</v>
      </c>
      <c r="R66" s="141" t="s">
        <v>181</v>
      </c>
      <c r="S66" s="132">
        <v>1</v>
      </c>
      <c r="T66" s="132"/>
      <c r="U66" s="126"/>
      <c r="V66" s="126"/>
      <c r="W66" s="113" t="str">
        <f t="shared" si="7"/>
        <v>4</v>
      </c>
      <c r="X66" s="110">
        <f t="shared" ref="X66" si="8">IF(R66="sumatoria",(S66+T66+U66+V66),(S66+T66+U66+V66)/W66)</f>
        <v>0.25</v>
      </c>
      <c r="Y66" s="115">
        <f t="shared" si="5"/>
        <v>0.25</v>
      </c>
      <c r="Z66" s="115">
        <f t="shared" ref="Z66:Z100" si="9">Y66*L66</f>
        <v>2.5000000000000001E-2</v>
      </c>
      <c r="AA66" s="249" t="s">
        <v>357</v>
      </c>
      <c r="AB66" s="252" t="s">
        <v>183</v>
      </c>
      <c r="AC66" s="250" t="s">
        <v>183</v>
      </c>
      <c r="AD66" s="239" t="s">
        <v>358</v>
      </c>
      <c r="AE66" s="215" t="s">
        <v>476</v>
      </c>
      <c r="AF66" s="116" t="s">
        <v>655</v>
      </c>
      <c r="AG66" s="25"/>
      <c r="AH66" s="25"/>
      <c r="AI66" s="25"/>
      <c r="AJ66" s="25"/>
      <c r="AK66" s="25"/>
      <c r="AL66" s="25"/>
      <c r="AM66" s="25"/>
      <c r="AN66" s="25"/>
      <c r="AO66" s="25"/>
      <c r="AP66" s="25"/>
      <c r="AQ66" s="25"/>
      <c r="AR66" s="25"/>
      <c r="AS66" s="25"/>
      <c r="AT66" s="25"/>
      <c r="AU66" s="25"/>
      <c r="AV66" s="25"/>
      <c r="AW66" s="25"/>
      <c r="AX66" s="30"/>
    </row>
    <row r="67" spans="1:50" ht="116.25" customHeight="1" x14ac:dyDescent="0.15">
      <c r="A67" s="141">
        <v>62</v>
      </c>
      <c r="B67" s="131" t="s">
        <v>223</v>
      </c>
      <c r="C67" s="148" t="s">
        <v>359</v>
      </c>
      <c r="D67" s="131" t="s">
        <v>225</v>
      </c>
      <c r="E67" s="148" t="s">
        <v>360</v>
      </c>
      <c r="F67" s="148" t="s">
        <v>361</v>
      </c>
      <c r="G67" s="131" t="s">
        <v>227</v>
      </c>
      <c r="H67" s="179" t="s">
        <v>362</v>
      </c>
      <c r="I67" s="156" t="s">
        <v>117</v>
      </c>
      <c r="J67" s="131" t="s">
        <v>118</v>
      </c>
      <c r="K67" s="131" t="s">
        <v>119</v>
      </c>
      <c r="L67" s="181">
        <v>0.5</v>
      </c>
      <c r="M67" s="180">
        <v>1</v>
      </c>
      <c r="N67" s="180">
        <v>1</v>
      </c>
      <c r="O67" s="180">
        <v>1</v>
      </c>
      <c r="P67" s="180">
        <v>1</v>
      </c>
      <c r="Q67" s="182">
        <v>4</v>
      </c>
      <c r="R67" s="182" t="s">
        <v>120</v>
      </c>
      <c r="S67" s="129">
        <v>1</v>
      </c>
      <c r="T67" s="132"/>
      <c r="U67" s="126"/>
      <c r="V67" s="126"/>
      <c r="W67" s="113" t="str">
        <f t="shared" si="7"/>
        <v>0</v>
      </c>
      <c r="X67" s="114">
        <f t="shared" si="4"/>
        <v>1</v>
      </c>
      <c r="Y67" s="115">
        <f t="shared" si="5"/>
        <v>0.25</v>
      </c>
      <c r="Z67" s="115">
        <f t="shared" si="9"/>
        <v>0.125</v>
      </c>
      <c r="AA67" s="195" t="s">
        <v>363</v>
      </c>
      <c r="AB67" s="271" t="s">
        <v>364</v>
      </c>
      <c r="AC67" s="271" t="s">
        <v>340</v>
      </c>
      <c r="AD67" s="195" t="s">
        <v>365</v>
      </c>
      <c r="AE67" s="215" t="s">
        <v>476</v>
      </c>
      <c r="AF67" s="116" t="s">
        <v>594</v>
      </c>
      <c r="AG67" s="25"/>
      <c r="AH67" s="25"/>
      <c r="AI67" s="25"/>
      <c r="AJ67" s="25"/>
      <c r="AK67" s="25"/>
      <c r="AL67" s="25"/>
      <c r="AM67" s="25"/>
      <c r="AN67" s="25"/>
      <c r="AO67" s="25"/>
      <c r="AP67" s="25"/>
      <c r="AQ67" s="25"/>
      <c r="AR67" s="25"/>
      <c r="AS67" s="25"/>
      <c r="AT67" s="25"/>
      <c r="AU67" s="25"/>
      <c r="AV67" s="25"/>
      <c r="AW67" s="25"/>
      <c r="AX67" s="30"/>
    </row>
    <row r="68" spans="1:50" ht="92.25" customHeight="1" x14ac:dyDescent="0.15">
      <c r="A68" s="141">
        <v>63</v>
      </c>
      <c r="B68" s="131" t="s">
        <v>223</v>
      </c>
      <c r="C68" s="148" t="s">
        <v>359</v>
      </c>
      <c r="D68" s="131" t="s">
        <v>225</v>
      </c>
      <c r="E68" s="148" t="s">
        <v>360</v>
      </c>
      <c r="F68" s="148" t="s">
        <v>361</v>
      </c>
      <c r="G68" s="131" t="s">
        <v>366</v>
      </c>
      <c r="H68" s="179" t="s">
        <v>367</v>
      </c>
      <c r="I68" s="156" t="s">
        <v>117</v>
      </c>
      <c r="J68" s="131" t="s">
        <v>118</v>
      </c>
      <c r="K68" s="131" t="s">
        <v>119</v>
      </c>
      <c r="L68" s="181">
        <v>0.25</v>
      </c>
      <c r="M68" s="180">
        <v>1</v>
      </c>
      <c r="N68" s="180">
        <v>1</v>
      </c>
      <c r="O68" s="180">
        <v>1</v>
      </c>
      <c r="P68" s="180">
        <v>1</v>
      </c>
      <c r="Q68" s="182">
        <v>4</v>
      </c>
      <c r="R68" s="182" t="s">
        <v>120</v>
      </c>
      <c r="S68" s="129">
        <v>1</v>
      </c>
      <c r="T68" s="133"/>
      <c r="U68" s="123"/>
      <c r="V68" s="75"/>
      <c r="W68" s="113" t="str">
        <f t="shared" si="7"/>
        <v>0</v>
      </c>
      <c r="X68" s="114">
        <f t="shared" si="4"/>
        <v>1</v>
      </c>
      <c r="Y68" s="115">
        <f t="shared" si="5"/>
        <v>0.25</v>
      </c>
      <c r="Z68" s="115">
        <f t="shared" si="9"/>
        <v>6.25E-2</v>
      </c>
      <c r="AA68" s="195" t="s">
        <v>368</v>
      </c>
      <c r="AB68" s="271" t="s">
        <v>364</v>
      </c>
      <c r="AC68" s="271" t="s">
        <v>340</v>
      </c>
      <c r="AD68" s="195" t="s">
        <v>369</v>
      </c>
      <c r="AE68" s="215" t="s">
        <v>476</v>
      </c>
      <c r="AF68" s="116" t="s">
        <v>594</v>
      </c>
      <c r="AG68" s="25"/>
      <c r="AH68" s="25"/>
      <c r="AI68" s="25"/>
      <c r="AJ68" s="25"/>
      <c r="AK68" s="25"/>
      <c r="AL68" s="25"/>
      <c r="AM68" s="25"/>
      <c r="AN68" s="25"/>
      <c r="AO68" s="25"/>
      <c r="AP68" s="25"/>
      <c r="AQ68" s="25"/>
      <c r="AR68" s="25"/>
      <c r="AS68" s="25"/>
      <c r="AT68" s="25"/>
      <c r="AU68" s="25"/>
      <c r="AV68" s="25"/>
      <c r="AW68" s="25"/>
      <c r="AX68" s="30"/>
    </row>
    <row r="69" spans="1:50" ht="96" customHeight="1" x14ac:dyDescent="0.15">
      <c r="A69" s="141">
        <v>64</v>
      </c>
      <c r="B69" s="131" t="s">
        <v>223</v>
      </c>
      <c r="C69" s="148" t="s">
        <v>359</v>
      </c>
      <c r="D69" s="131" t="s">
        <v>225</v>
      </c>
      <c r="E69" s="148" t="s">
        <v>360</v>
      </c>
      <c r="F69" s="148" t="s">
        <v>361</v>
      </c>
      <c r="G69" s="131" t="s">
        <v>227</v>
      </c>
      <c r="H69" s="179" t="s">
        <v>370</v>
      </c>
      <c r="I69" s="156" t="s">
        <v>140</v>
      </c>
      <c r="J69" s="131" t="s">
        <v>118</v>
      </c>
      <c r="K69" s="180" t="s">
        <v>371</v>
      </c>
      <c r="L69" s="181">
        <v>0.25</v>
      </c>
      <c r="M69" s="181">
        <v>1</v>
      </c>
      <c r="N69" s="181">
        <v>1</v>
      </c>
      <c r="O69" s="181">
        <v>1</v>
      </c>
      <c r="P69" s="181">
        <v>1</v>
      </c>
      <c r="Q69" s="181">
        <v>1</v>
      </c>
      <c r="R69" s="182" t="s">
        <v>181</v>
      </c>
      <c r="S69" s="74">
        <v>1</v>
      </c>
      <c r="T69" s="133"/>
      <c r="U69" s="123"/>
      <c r="V69" s="75"/>
      <c r="W69" s="113" t="str">
        <f t="shared" si="7"/>
        <v>4</v>
      </c>
      <c r="X69" s="110">
        <f>IF(R69="sumatoria",(S69+T69+U69+V69),(S69+T69+U69+V69)/W69)</f>
        <v>0.25</v>
      </c>
      <c r="Y69" s="115">
        <f t="shared" si="5"/>
        <v>0.25</v>
      </c>
      <c r="Z69" s="115">
        <f t="shared" si="9"/>
        <v>6.25E-2</v>
      </c>
      <c r="AA69" s="195" t="s">
        <v>372</v>
      </c>
      <c r="AB69" s="271" t="s">
        <v>364</v>
      </c>
      <c r="AC69" s="271" t="s">
        <v>340</v>
      </c>
      <c r="AD69" s="195" t="s">
        <v>373</v>
      </c>
      <c r="AE69" s="215" t="s">
        <v>476</v>
      </c>
      <c r="AF69" s="116" t="s">
        <v>594</v>
      </c>
      <c r="AG69" s="25"/>
      <c r="AH69" s="25"/>
      <c r="AI69" s="25"/>
      <c r="AJ69" s="25"/>
      <c r="AK69" s="25"/>
      <c r="AL69" s="25"/>
      <c r="AM69" s="25"/>
      <c r="AN69" s="25"/>
      <c r="AO69" s="25"/>
      <c r="AP69" s="25"/>
      <c r="AQ69" s="25"/>
      <c r="AR69" s="25"/>
      <c r="AS69" s="25"/>
      <c r="AT69" s="25"/>
      <c r="AU69" s="25"/>
      <c r="AV69" s="25"/>
      <c r="AW69" s="25"/>
      <c r="AX69" s="30"/>
    </row>
    <row r="70" spans="1:50" ht="145" customHeight="1" x14ac:dyDescent="0.15">
      <c r="A70" s="141">
        <v>65</v>
      </c>
      <c r="B70" s="131" t="s">
        <v>223</v>
      </c>
      <c r="C70" s="148" t="s">
        <v>223</v>
      </c>
      <c r="D70" s="131" t="s">
        <v>225</v>
      </c>
      <c r="E70" s="148" t="s">
        <v>113</v>
      </c>
      <c r="F70" s="71" t="s">
        <v>374</v>
      </c>
      <c r="G70" s="131" t="s">
        <v>366</v>
      </c>
      <c r="H70" s="148" t="s">
        <v>375</v>
      </c>
      <c r="I70" s="131" t="s">
        <v>117</v>
      </c>
      <c r="J70" s="131" t="s">
        <v>118</v>
      </c>
      <c r="K70" s="131" t="s">
        <v>119</v>
      </c>
      <c r="L70" s="130">
        <v>0.5</v>
      </c>
      <c r="M70" s="177">
        <v>3</v>
      </c>
      <c r="N70" s="131">
        <v>3</v>
      </c>
      <c r="O70" s="131">
        <v>3</v>
      </c>
      <c r="P70" s="131">
        <v>3</v>
      </c>
      <c r="Q70" s="141">
        <f t="shared" ref="Q70:Q75" si="10">SUBTOTAL(9,M70:P70)</f>
        <v>12</v>
      </c>
      <c r="R70" s="141" t="s">
        <v>120</v>
      </c>
      <c r="S70" s="220">
        <v>3</v>
      </c>
      <c r="T70" s="134"/>
      <c r="U70" s="135"/>
      <c r="V70" s="75"/>
      <c r="W70" s="113" t="str">
        <f t="shared" si="7"/>
        <v>0</v>
      </c>
      <c r="X70" s="114">
        <f t="shared" si="4"/>
        <v>3</v>
      </c>
      <c r="Y70" s="115">
        <f t="shared" ref="Y70:Y99" si="11">(X70/Q70)</f>
        <v>0.25</v>
      </c>
      <c r="Z70" s="115">
        <f t="shared" si="9"/>
        <v>0.125</v>
      </c>
      <c r="AA70" s="222" t="s">
        <v>376</v>
      </c>
      <c r="AB70" s="185"/>
      <c r="AC70" s="222"/>
      <c r="AD70" s="25"/>
      <c r="AE70" s="215" t="s">
        <v>476</v>
      </c>
      <c r="AF70" s="116" t="s">
        <v>594</v>
      </c>
      <c r="AG70" s="25"/>
      <c r="AH70" s="25"/>
      <c r="AI70" s="25"/>
      <c r="AJ70" s="25"/>
      <c r="AK70" s="25"/>
      <c r="AL70" s="25"/>
      <c r="AM70" s="25"/>
      <c r="AN70" s="25"/>
      <c r="AO70" s="25"/>
      <c r="AP70" s="25"/>
      <c r="AQ70" s="25"/>
      <c r="AR70" s="25"/>
      <c r="AS70" s="25"/>
      <c r="AT70" s="25"/>
      <c r="AU70" s="25"/>
      <c r="AV70" s="25"/>
      <c r="AW70" s="25"/>
      <c r="AX70" s="30"/>
    </row>
    <row r="71" spans="1:50" ht="111" customHeight="1" x14ac:dyDescent="0.15">
      <c r="A71" s="141">
        <v>66</v>
      </c>
      <c r="B71" s="131" t="s">
        <v>223</v>
      </c>
      <c r="C71" s="148" t="s">
        <v>223</v>
      </c>
      <c r="D71" s="131" t="s">
        <v>225</v>
      </c>
      <c r="E71" s="148" t="s">
        <v>113</v>
      </c>
      <c r="F71" s="148" t="s">
        <v>377</v>
      </c>
      <c r="G71" s="131" t="s">
        <v>232</v>
      </c>
      <c r="H71" s="148" t="s">
        <v>378</v>
      </c>
      <c r="I71" s="131" t="s">
        <v>117</v>
      </c>
      <c r="J71" s="131" t="s">
        <v>118</v>
      </c>
      <c r="K71" s="131" t="s">
        <v>119</v>
      </c>
      <c r="L71" s="130">
        <v>0.25</v>
      </c>
      <c r="M71" s="177">
        <v>0</v>
      </c>
      <c r="N71" s="131">
        <v>1</v>
      </c>
      <c r="O71" s="131">
        <v>0</v>
      </c>
      <c r="P71" s="131">
        <v>1</v>
      </c>
      <c r="Q71" s="141">
        <f t="shared" si="10"/>
        <v>2</v>
      </c>
      <c r="R71" s="141" t="s">
        <v>120</v>
      </c>
      <c r="S71" s="212">
        <v>0</v>
      </c>
      <c r="T71" s="134"/>
      <c r="U71" s="135"/>
      <c r="V71" s="75"/>
      <c r="W71" s="113" t="str">
        <f t="shared" si="7"/>
        <v>0</v>
      </c>
      <c r="X71" s="114">
        <f t="shared" si="4"/>
        <v>0</v>
      </c>
      <c r="Y71" s="115">
        <f t="shared" si="11"/>
        <v>0</v>
      </c>
      <c r="Z71" s="115">
        <f t="shared" si="9"/>
        <v>0</v>
      </c>
      <c r="AA71" s="25" t="s">
        <v>379</v>
      </c>
      <c r="AB71" s="25" t="s">
        <v>379</v>
      </c>
      <c r="AC71" s="25" t="s">
        <v>379</v>
      </c>
      <c r="AD71" s="25"/>
      <c r="AE71" s="215" t="s">
        <v>476</v>
      </c>
      <c r="AF71" s="116" t="s">
        <v>593</v>
      </c>
      <c r="AG71" s="25"/>
      <c r="AH71" s="25"/>
      <c r="AI71" s="25"/>
      <c r="AJ71" s="25"/>
      <c r="AK71" s="25"/>
      <c r="AL71" s="25"/>
      <c r="AM71" s="25"/>
      <c r="AN71" s="25"/>
      <c r="AO71" s="25"/>
      <c r="AP71" s="25"/>
      <c r="AQ71" s="25"/>
      <c r="AR71" s="25"/>
      <c r="AS71" s="25"/>
      <c r="AT71" s="25"/>
      <c r="AU71" s="25"/>
      <c r="AV71" s="25"/>
      <c r="AW71" s="25"/>
      <c r="AX71" s="30"/>
    </row>
    <row r="72" spans="1:50" ht="152.25" customHeight="1" x14ac:dyDescent="0.15">
      <c r="A72" s="141">
        <v>67</v>
      </c>
      <c r="B72" s="131" t="s">
        <v>223</v>
      </c>
      <c r="C72" s="148" t="s">
        <v>223</v>
      </c>
      <c r="D72" s="131" t="s">
        <v>225</v>
      </c>
      <c r="E72" s="148" t="s">
        <v>113</v>
      </c>
      <c r="F72" s="71" t="s">
        <v>374</v>
      </c>
      <c r="G72" s="131" t="s">
        <v>115</v>
      </c>
      <c r="H72" s="148" t="s">
        <v>380</v>
      </c>
      <c r="I72" s="131" t="s">
        <v>117</v>
      </c>
      <c r="J72" s="131" t="s">
        <v>118</v>
      </c>
      <c r="K72" s="131" t="s">
        <v>119</v>
      </c>
      <c r="L72" s="130">
        <v>0.25</v>
      </c>
      <c r="M72" s="177">
        <v>1</v>
      </c>
      <c r="N72" s="131">
        <v>1</v>
      </c>
      <c r="O72" s="131">
        <v>1</v>
      </c>
      <c r="P72" s="131">
        <v>1</v>
      </c>
      <c r="Q72" s="141">
        <f t="shared" si="10"/>
        <v>4</v>
      </c>
      <c r="R72" s="141" t="s">
        <v>120</v>
      </c>
      <c r="S72" s="220">
        <v>1</v>
      </c>
      <c r="T72" s="134"/>
      <c r="U72" s="135"/>
      <c r="V72" s="75"/>
      <c r="W72" s="113" t="str">
        <f t="shared" si="7"/>
        <v>0</v>
      </c>
      <c r="X72" s="114">
        <f t="shared" si="4"/>
        <v>1</v>
      </c>
      <c r="Y72" s="115">
        <f t="shared" si="11"/>
        <v>0.25</v>
      </c>
      <c r="Z72" s="115">
        <f t="shared" si="9"/>
        <v>6.25E-2</v>
      </c>
      <c r="AA72" s="185" t="s">
        <v>381</v>
      </c>
      <c r="AB72" s="138" t="s">
        <v>382</v>
      </c>
      <c r="AC72" s="138" t="s">
        <v>379</v>
      </c>
      <c r="AD72" s="25"/>
      <c r="AE72" s="215" t="s">
        <v>476</v>
      </c>
      <c r="AF72" s="116" t="s">
        <v>594</v>
      </c>
      <c r="AG72" s="25"/>
      <c r="AH72" s="25"/>
      <c r="AI72" s="25"/>
      <c r="AJ72" s="25"/>
      <c r="AK72" s="25"/>
      <c r="AL72" s="25"/>
      <c r="AM72" s="25"/>
      <c r="AN72" s="25"/>
      <c r="AO72" s="25"/>
      <c r="AP72" s="25"/>
      <c r="AQ72" s="25"/>
      <c r="AR72" s="25"/>
      <c r="AS72" s="25"/>
      <c r="AT72" s="25"/>
      <c r="AU72" s="25"/>
      <c r="AV72" s="25"/>
      <c r="AW72" s="25"/>
      <c r="AX72" s="30"/>
    </row>
    <row r="73" spans="1:50" ht="150.75" customHeight="1" x14ac:dyDescent="0.15">
      <c r="A73" s="141">
        <v>68</v>
      </c>
      <c r="B73" s="131" t="s">
        <v>135</v>
      </c>
      <c r="C73" s="148" t="s">
        <v>48</v>
      </c>
      <c r="D73" s="131" t="s">
        <v>383</v>
      </c>
      <c r="E73" s="148" t="s">
        <v>128</v>
      </c>
      <c r="F73" s="148" t="s">
        <v>137</v>
      </c>
      <c r="G73" s="131" t="s">
        <v>366</v>
      </c>
      <c r="H73" s="11" t="s">
        <v>384</v>
      </c>
      <c r="I73" s="131" t="s">
        <v>117</v>
      </c>
      <c r="J73" s="131" t="s">
        <v>118</v>
      </c>
      <c r="K73" s="131" t="s">
        <v>119</v>
      </c>
      <c r="L73" s="183">
        <v>0.34</v>
      </c>
      <c r="M73" s="177">
        <v>1</v>
      </c>
      <c r="N73" s="177">
        <v>1</v>
      </c>
      <c r="O73" s="177">
        <v>1</v>
      </c>
      <c r="P73" s="177">
        <v>0</v>
      </c>
      <c r="Q73" s="141">
        <f t="shared" si="10"/>
        <v>3</v>
      </c>
      <c r="R73" s="141" t="s">
        <v>120</v>
      </c>
      <c r="S73" s="223">
        <v>1</v>
      </c>
      <c r="T73" s="223"/>
      <c r="U73" s="223"/>
      <c r="V73" s="223"/>
      <c r="W73" s="113" t="str">
        <f t="shared" si="7"/>
        <v>0</v>
      </c>
      <c r="X73" s="114">
        <f t="shared" si="4"/>
        <v>1</v>
      </c>
      <c r="Y73" s="115">
        <f t="shared" si="11"/>
        <v>0.33333333333333331</v>
      </c>
      <c r="Z73" s="115">
        <f t="shared" si="9"/>
        <v>0.11333333333333334</v>
      </c>
      <c r="AA73" s="222" t="s">
        <v>385</v>
      </c>
      <c r="AB73" s="25"/>
      <c r="AC73" s="25"/>
      <c r="AD73" s="185" t="s">
        <v>386</v>
      </c>
      <c r="AE73" s="215" t="s">
        <v>476</v>
      </c>
      <c r="AF73" s="116" t="s">
        <v>646</v>
      </c>
      <c r="AG73" s="25"/>
      <c r="AH73" s="25"/>
      <c r="AI73" s="25"/>
      <c r="AJ73" s="25"/>
      <c r="AK73" s="25"/>
      <c r="AL73" s="25"/>
      <c r="AM73" s="25"/>
      <c r="AN73" s="25"/>
      <c r="AO73" s="25"/>
      <c r="AP73" s="25"/>
      <c r="AQ73" s="25"/>
      <c r="AR73" s="25"/>
      <c r="AS73" s="25"/>
      <c r="AT73" s="25"/>
      <c r="AU73" s="25"/>
      <c r="AV73" s="25"/>
      <c r="AW73" s="25"/>
      <c r="AX73" s="30"/>
    </row>
    <row r="74" spans="1:50" ht="103.5" customHeight="1" x14ac:dyDescent="0.15">
      <c r="A74" s="141">
        <v>69</v>
      </c>
      <c r="B74" s="131" t="s">
        <v>135</v>
      </c>
      <c r="C74" s="148" t="s">
        <v>48</v>
      </c>
      <c r="D74" s="131" t="s">
        <v>383</v>
      </c>
      <c r="E74" s="148" t="s">
        <v>128</v>
      </c>
      <c r="F74" s="148" t="s">
        <v>137</v>
      </c>
      <c r="G74" s="131" t="s">
        <v>366</v>
      </c>
      <c r="H74" s="11" t="s">
        <v>387</v>
      </c>
      <c r="I74" s="131" t="s">
        <v>117</v>
      </c>
      <c r="J74" s="131" t="s">
        <v>118</v>
      </c>
      <c r="K74" s="131" t="s">
        <v>119</v>
      </c>
      <c r="L74" s="183">
        <v>0.33</v>
      </c>
      <c r="M74" s="184">
        <v>0</v>
      </c>
      <c r="N74" s="184">
        <v>1</v>
      </c>
      <c r="O74" s="184">
        <v>0</v>
      </c>
      <c r="P74" s="184">
        <v>1</v>
      </c>
      <c r="Q74" s="141">
        <f t="shared" si="10"/>
        <v>2</v>
      </c>
      <c r="R74" s="141" t="s">
        <v>120</v>
      </c>
      <c r="S74" s="212">
        <v>0</v>
      </c>
      <c r="T74" s="223"/>
      <c r="U74" s="223"/>
      <c r="V74" s="223"/>
      <c r="W74" s="113" t="str">
        <f t="shared" si="7"/>
        <v>0</v>
      </c>
      <c r="X74" s="114">
        <f>IF(R74="sumatoria",(S74+T74+U74+V74),(S74+T74+U74+V74)/W74)</f>
        <v>0</v>
      </c>
      <c r="Y74" s="115">
        <f t="shared" si="11"/>
        <v>0</v>
      </c>
      <c r="Z74" s="115">
        <f t="shared" si="9"/>
        <v>0</v>
      </c>
      <c r="AA74" s="25" t="s">
        <v>631</v>
      </c>
      <c r="AB74" s="25" t="s">
        <v>183</v>
      </c>
      <c r="AC74" s="25" t="s">
        <v>183</v>
      </c>
      <c r="AD74" s="25" t="s">
        <v>183</v>
      </c>
      <c r="AE74" s="215" t="s">
        <v>476</v>
      </c>
      <c r="AF74" s="116" t="s">
        <v>593</v>
      </c>
      <c r="AG74" s="25"/>
      <c r="AH74" s="25"/>
      <c r="AI74" s="25"/>
      <c r="AJ74" s="25"/>
      <c r="AK74" s="25"/>
      <c r="AL74" s="25"/>
      <c r="AM74" s="25"/>
      <c r="AN74" s="25"/>
      <c r="AO74" s="25"/>
      <c r="AP74" s="25"/>
      <c r="AQ74" s="25"/>
      <c r="AR74" s="25"/>
      <c r="AS74" s="25"/>
      <c r="AT74" s="25"/>
      <c r="AU74" s="25"/>
      <c r="AV74" s="25"/>
      <c r="AW74" s="25"/>
      <c r="AX74" s="30"/>
    </row>
    <row r="75" spans="1:50" ht="103.5" customHeight="1" x14ac:dyDescent="0.15">
      <c r="A75" s="141">
        <v>70</v>
      </c>
      <c r="B75" s="131" t="s">
        <v>135</v>
      </c>
      <c r="C75" s="148" t="s">
        <v>48</v>
      </c>
      <c r="D75" s="131" t="s">
        <v>383</v>
      </c>
      <c r="E75" s="148" t="s">
        <v>128</v>
      </c>
      <c r="F75" s="148" t="s">
        <v>137</v>
      </c>
      <c r="G75" s="131" t="s">
        <v>366</v>
      </c>
      <c r="H75" s="11" t="s">
        <v>388</v>
      </c>
      <c r="I75" s="131" t="s">
        <v>117</v>
      </c>
      <c r="J75" s="131" t="s">
        <v>118</v>
      </c>
      <c r="K75" s="131" t="s">
        <v>119</v>
      </c>
      <c r="L75" s="183">
        <v>0.33</v>
      </c>
      <c r="M75" s="184">
        <v>0</v>
      </c>
      <c r="N75" s="184">
        <v>1</v>
      </c>
      <c r="O75" s="184">
        <v>0</v>
      </c>
      <c r="P75" s="184">
        <v>1</v>
      </c>
      <c r="Q75" s="141">
        <f t="shared" si="10"/>
        <v>2</v>
      </c>
      <c r="R75" s="141" t="s">
        <v>120</v>
      </c>
      <c r="S75" s="212">
        <v>0</v>
      </c>
      <c r="T75" s="223"/>
      <c r="U75" s="223"/>
      <c r="V75" s="223"/>
      <c r="W75" s="113" t="str">
        <f t="shared" si="7"/>
        <v>0</v>
      </c>
      <c r="X75" s="114">
        <f>IF(R75="sumatoria",(S75+T75+U75+V75),(S75+T75+U75+V75)/W75)</f>
        <v>0</v>
      </c>
      <c r="Y75" s="115">
        <f t="shared" si="11"/>
        <v>0</v>
      </c>
      <c r="Z75" s="115">
        <f t="shared" si="9"/>
        <v>0</v>
      </c>
      <c r="AA75" s="25" t="s">
        <v>631</v>
      </c>
      <c r="AB75" s="25" t="s">
        <v>183</v>
      </c>
      <c r="AC75" s="25" t="s">
        <v>183</v>
      </c>
      <c r="AD75" s="25" t="s">
        <v>183</v>
      </c>
      <c r="AE75" s="215" t="s">
        <v>476</v>
      </c>
      <c r="AF75" s="116" t="s">
        <v>593</v>
      </c>
      <c r="AG75" s="25"/>
      <c r="AH75" s="25"/>
      <c r="AI75" s="25"/>
      <c r="AJ75" s="25"/>
      <c r="AK75" s="25"/>
      <c r="AL75" s="25"/>
      <c r="AM75" s="25"/>
      <c r="AN75" s="25"/>
      <c r="AO75" s="25"/>
      <c r="AP75" s="25"/>
      <c r="AQ75" s="25"/>
      <c r="AR75" s="25"/>
      <c r="AS75" s="25"/>
      <c r="AT75" s="25"/>
      <c r="AU75" s="25"/>
      <c r="AV75" s="25"/>
      <c r="AW75" s="25"/>
      <c r="AX75" s="30"/>
    </row>
    <row r="76" spans="1:50" ht="101.25" customHeight="1" x14ac:dyDescent="0.15">
      <c r="A76" s="141">
        <v>71</v>
      </c>
      <c r="B76" s="116" t="s">
        <v>223</v>
      </c>
      <c r="C76" s="148" t="s">
        <v>389</v>
      </c>
      <c r="D76" s="131" t="s">
        <v>390</v>
      </c>
      <c r="E76" s="148" t="s">
        <v>128</v>
      </c>
      <c r="F76" s="148" t="s">
        <v>377</v>
      </c>
      <c r="G76" s="131" t="s">
        <v>183</v>
      </c>
      <c r="H76" s="153" t="s">
        <v>391</v>
      </c>
      <c r="I76" s="154" t="s">
        <v>117</v>
      </c>
      <c r="J76" s="131" t="s">
        <v>118</v>
      </c>
      <c r="K76" s="131" t="s">
        <v>392</v>
      </c>
      <c r="L76" s="155">
        <v>0.5</v>
      </c>
      <c r="M76" s="156">
        <v>3</v>
      </c>
      <c r="N76" s="156">
        <v>3</v>
      </c>
      <c r="O76" s="156">
        <v>3</v>
      </c>
      <c r="P76" s="156">
        <v>3</v>
      </c>
      <c r="Q76" s="156">
        <v>12</v>
      </c>
      <c r="R76" s="159" t="s">
        <v>120</v>
      </c>
      <c r="S76" s="220">
        <v>3</v>
      </c>
      <c r="T76" s="136"/>
      <c r="U76" s="126"/>
      <c r="V76" s="126"/>
      <c r="W76" s="113" t="str">
        <f t="shared" si="7"/>
        <v>0</v>
      </c>
      <c r="X76" s="114">
        <f t="shared" ref="X76:X100" si="12">IF(R76="sumatoria",(S76+T76+U76+V76),(S76+T76+U76+V76)/W76)</f>
        <v>3</v>
      </c>
      <c r="Y76" s="115">
        <f t="shared" si="11"/>
        <v>0.25</v>
      </c>
      <c r="Z76" s="115">
        <f t="shared" si="9"/>
        <v>0.125</v>
      </c>
      <c r="AA76" s="185" t="s">
        <v>393</v>
      </c>
      <c r="AB76" s="185"/>
      <c r="AC76" s="185" t="s">
        <v>394</v>
      </c>
      <c r="AD76" s="198" t="s">
        <v>395</v>
      </c>
      <c r="AE76" s="215" t="s">
        <v>476</v>
      </c>
      <c r="AF76" s="116" t="s">
        <v>594</v>
      </c>
      <c r="AG76" s="25"/>
      <c r="AH76" s="25"/>
      <c r="AI76" s="25"/>
      <c r="AJ76" s="25"/>
      <c r="AK76" s="25"/>
      <c r="AL76" s="25"/>
      <c r="AM76" s="25"/>
      <c r="AN76" s="25"/>
      <c r="AO76" s="25"/>
      <c r="AP76" s="25"/>
      <c r="AQ76" s="25"/>
      <c r="AR76" s="25"/>
      <c r="AS76" s="25"/>
      <c r="AT76" s="25"/>
      <c r="AU76" s="25"/>
      <c r="AV76" s="25"/>
      <c r="AW76" s="25"/>
      <c r="AX76" s="30"/>
    </row>
    <row r="77" spans="1:50" ht="277.5" customHeight="1" x14ac:dyDescent="0.15">
      <c r="A77" s="141">
        <v>72</v>
      </c>
      <c r="B77" s="116" t="s">
        <v>223</v>
      </c>
      <c r="C77" s="148" t="s">
        <v>389</v>
      </c>
      <c r="D77" s="131" t="s">
        <v>390</v>
      </c>
      <c r="E77" s="148" t="s">
        <v>123</v>
      </c>
      <c r="F77" s="148" t="s">
        <v>377</v>
      </c>
      <c r="G77" s="131" t="s">
        <v>183</v>
      </c>
      <c r="H77" s="157" t="s">
        <v>396</v>
      </c>
      <c r="I77" s="154" t="s">
        <v>117</v>
      </c>
      <c r="J77" s="131" t="s">
        <v>118</v>
      </c>
      <c r="K77" s="131" t="s">
        <v>392</v>
      </c>
      <c r="L77" s="158">
        <v>0.5</v>
      </c>
      <c r="M77" s="156">
        <v>3</v>
      </c>
      <c r="N77" s="156">
        <v>3</v>
      </c>
      <c r="O77" s="156">
        <v>3</v>
      </c>
      <c r="P77" s="156">
        <v>3</v>
      </c>
      <c r="Q77" s="156">
        <v>12</v>
      </c>
      <c r="R77" s="159" t="s">
        <v>120</v>
      </c>
      <c r="S77" s="220">
        <v>3</v>
      </c>
      <c r="T77" s="136"/>
      <c r="U77" s="126"/>
      <c r="V77" s="126"/>
      <c r="W77" s="113" t="str">
        <f t="shared" si="7"/>
        <v>0</v>
      </c>
      <c r="X77" s="114">
        <f t="shared" si="12"/>
        <v>3</v>
      </c>
      <c r="Y77" s="115">
        <f t="shared" si="11"/>
        <v>0.25</v>
      </c>
      <c r="Z77" s="115">
        <f t="shared" si="9"/>
        <v>0.125</v>
      </c>
      <c r="AA77" s="185" t="s">
        <v>397</v>
      </c>
      <c r="AB77" s="185"/>
      <c r="AC77" s="138" t="s">
        <v>394</v>
      </c>
      <c r="AD77" s="244" t="s">
        <v>398</v>
      </c>
      <c r="AE77" s="215" t="s">
        <v>476</v>
      </c>
      <c r="AF77" s="116" t="s">
        <v>594</v>
      </c>
      <c r="AG77" s="25"/>
      <c r="AH77" s="25"/>
      <c r="AI77" s="25"/>
      <c r="AJ77" s="25"/>
      <c r="AK77" s="25"/>
      <c r="AL77" s="25"/>
      <c r="AM77" s="25"/>
      <c r="AN77" s="25"/>
      <c r="AO77" s="25"/>
      <c r="AP77" s="25"/>
      <c r="AQ77" s="25"/>
      <c r="AR77" s="25"/>
      <c r="AS77" s="25"/>
      <c r="AT77" s="25"/>
      <c r="AU77" s="25"/>
      <c r="AV77" s="25"/>
      <c r="AW77" s="25"/>
      <c r="AX77" s="30"/>
    </row>
    <row r="78" spans="1:50" s="60" customFormat="1" ht="98.25" customHeight="1" x14ac:dyDescent="0.2">
      <c r="A78" s="141">
        <v>73</v>
      </c>
      <c r="B78" s="185" t="s">
        <v>223</v>
      </c>
      <c r="C78" s="149" t="s">
        <v>399</v>
      </c>
      <c r="D78" s="131" t="s">
        <v>390</v>
      </c>
      <c r="E78" s="148" t="s">
        <v>113</v>
      </c>
      <c r="F78" s="148" t="s">
        <v>377</v>
      </c>
      <c r="G78" s="185" t="s">
        <v>232</v>
      </c>
      <c r="H78" s="186" t="s">
        <v>400</v>
      </c>
      <c r="I78" s="201" t="s">
        <v>117</v>
      </c>
      <c r="J78" s="131" t="s">
        <v>118</v>
      </c>
      <c r="K78" s="131" t="s">
        <v>119</v>
      </c>
      <c r="L78" s="189">
        <v>0.2</v>
      </c>
      <c r="M78" s="187">
        <v>0</v>
      </c>
      <c r="N78" s="187">
        <v>1</v>
      </c>
      <c r="O78" s="187">
        <v>0</v>
      </c>
      <c r="P78" s="187">
        <v>1</v>
      </c>
      <c r="Q78" s="187">
        <v>2</v>
      </c>
      <c r="R78" s="187" t="s">
        <v>120</v>
      </c>
      <c r="S78" s="212">
        <v>1</v>
      </c>
      <c r="T78" s="137"/>
      <c r="U78" s="137"/>
      <c r="V78" s="137"/>
      <c r="W78" s="113" t="str">
        <f t="shared" si="7"/>
        <v>0</v>
      </c>
      <c r="X78" s="114">
        <f t="shared" si="12"/>
        <v>1</v>
      </c>
      <c r="Y78" s="115">
        <f t="shared" si="11"/>
        <v>0.5</v>
      </c>
      <c r="Z78" s="115">
        <f t="shared" si="9"/>
        <v>0.1</v>
      </c>
      <c r="AA78" s="185" t="s">
        <v>401</v>
      </c>
      <c r="AB78" s="185"/>
      <c r="AC78" s="185"/>
      <c r="AD78" s="138" t="s">
        <v>402</v>
      </c>
      <c r="AE78" s="215" t="s">
        <v>476</v>
      </c>
      <c r="AF78" s="116" t="s">
        <v>594</v>
      </c>
      <c r="AG78" s="138"/>
      <c r="AH78" s="138"/>
      <c r="AI78" s="138"/>
      <c r="AJ78" s="138"/>
      <c r="AK78" s="138"/>
      <c r="AL78" s="138"/>
      <c r="AM78" s="138"/>
      <c r="AN78" s="138"/>
      <c r="AO78" s="138"/>
      <c r="AP78" s="138"/>
      <c r="AQ78" s="138"/>
      <c r="AR78" s="138"/>
      <c r="AS78" s="138"/>
      <c r="AT78" s="138"/>
      <c r="AU78" s="138"/>
      <c r="AV78" s="138"/>
      <c r="AW78" s="138"/>
      <c r="AX78" s="207"/>
    </row>
    <row r="79" spans="1:50" s="60" customFormat="1" ht="98.25" customHeight="1" x14ac:dyDescent="0.2">
      <c r="A79" s="141">
        <v>74</v>
      </c>
      <c r="B79" s="185" t="s">
        <v>223</v>
      </c>
      <c r="C79" s="149" t="s">
        <v>399</v>
      </c>
      <c r="D79" s="131" t="s">
        <v>390</v>
      </c>
      <c r="E79" s="148" t="s">
        <v>113</v>
      </c>
      <c r="F79" s="148" t="s">
        <v>377</v>
      </c>
      <c r="G79" s="185" t="s">
        <v>232</v>
      </c>
      <c r="H79" s="186" t="s">
        <v>403</v>
      </c>
      <c r="I79" s="201" t="s">
        <v>117</v>
      </c>
      <c r="J79" s="131" t="s">
        <v>118</v>
      </c>
      <c r="K79" s="131" t="s">
        <v>119</v>
      </c>
      <c r="L79" s="189">
        <v>0.2</v>
      </c>
      <c r="M79" s="187">
        <v>0</v>
      </c>
      <c r="N79" s="187">
        <v>1</v>
      </c>
      <c r="O79" s="187">
        <v>0</v>
      </c>
      <c r="P79" s="187">
        <v>1</v>
      </c>
      <c r="Q79" s="187">
        <v>2</v>
      </c>
      <c r="R79" s="187" t="s">
        <v>120</v>
      </c>
      <c r="S79" s="75">
        <v>0</v>
      </c>
      <c r="T79" s="137"/>
      <c r="U79" s="137"/>
      <c r="V79" s="137"/>
      <c r="W79" s="113" t="str">
        <f t="shared" si="7"/>
        <v>0</v>
      </c>
      <c r="X79" s="114">
        <f t="shared" si="12"/>
        <v>0</v>
      </c>
      <c r="Y79" s="115">
        <f t="shared" si="11"/>
        <v>0</v>
      </c>
      <c r="Z79" s="115">
        <f t="shared" si="9"/>
        <v>0</v>
      </c>
      <c r="AA79" s="185" t="s">
        <v>404</v>
      </c>
      <c r="AB79" s="138" t="s">
        <v>405</v>
      </c>
      <c r="AC79" s="138" t="s">
        <v>340</v>
      </c>
      <c r="AD79" s="185" t="s">
        <v>406</v>
      </c>
      <c r="AE79" s="215" t="s">
        <v>476</v>
      </c>
      <c r="AF79" s="116" t="s">
        <v>593</v>
      </c>
      <c r="AG79" s="138"/>
      <c r="AH79" s="138"/>
      <c r="AI79" s="138"/>
      <c r="AJ79" s="138"/>
      <c r="AK79" s="138"/>
      <c r="AL79" s="138"/>
      <c r="AM79" s="138"/>
      <c r="AN79" s="138"/>
      <c r="AO79" s="138"/>
      <c r="AP79" s="138"/>
      <c r="AQ79" s="138"/>
      <c r="AR79" s="138"/>
      <c r="AS79" s="138"/>
      <c r="AT79" s="138"/>
      <c r="AU79" s="138"/>
      <c r="AV79" s="138"/>
      <c r="AW79" s="138"/>
      <c r="AX79" s="207"/>
    </row>
    <row r="80" spans="1:50" s="60" customFormat="1" ht="98.25" customHeight="1" x14ac:dyDescent="0.2">
      <c r="A80" s="141">
        <v>75</v>
      </c>
      <c r="B80" s="185" t="s">
        <v>223</v>
      </c>
      <c r="C80" s="149" t="s">
        <v>399</v>
      </c>
      <c r="D80" s="131" t="s">
        <v>390</v>
      </c>
      <c r="E80" s="148" t="s">
        <v>113</v>
      </c>
      <c r="F80" s="148" t="s">
        <v>377</v>
      </c>
      <c r="G80" s="185" t="s">
        <v>281</v>
      </c>
      <c r="H80" s="186" t="s">
        <v>407</v>
      </c>
      <c r="I80" s="201" t="s">
        <v>117</v>
      </c>
      <c r="J80" s="131" t="s">
        <v>118</v>
      </c>
      <c r="K80" s="131" t="s">
        <v>119</v>
      </c>
      <c r="L80" s="189">
        <v>0.2</v>
      </c>
      <c r="M80" s="187">
        <v>1</v>
      </c>
      <c r="N80" s="187">
        <v>1</v>
      </c>
      <c r="O80" s="187">
        <v>1</v>
      </c>
      <c r="P80" s="187">
        <v>1</v>
      </c>
      <c r="Q80" s="187">
        <v>4</v>
      </c>
      <c r="R80" s="187" t="s">
        <v>120</v>
      </c>
      <c r="S80" s="75">
        <v>1</v>
      </c>
      <c r="T80" s="137"/>
      <c r="U80" s="137"/>
      <c r="V80" s="137"/>
      <c r="W80" s="113" t="str">
        <f t="shared" si="7"/>
        <v>0</v>
      </c>
      <c r="X80" s="114">
        <f t="shared" si="12"/>
        <v>1</v>
      </c>
      <c r="Y80" s="115">
        <f t="shared" si="11"/>
        <v>0.25</v>
      </c>
      <c r="Z80" s="115">
        <f t="shared" si="9"/>
        <v>0.05</v>
      </c>
      <c r="AA80" s="185" t="s">
        <v>408</v>
      </c>
      <c r="AB80" s="138" t="s">
        <v>405</v>
      </c>
      <c r="AC80" s="138" t="s">
        <v>340</v>
      </c>
      <c r="AD80" s="185" t="s">
        <v>409</v>
      </c>
      <c r="AE80" s="215" t="s">
        <v>476</v>
      </c>
      <c r="AF80" s="116" t="s">
        <v>594</v>
      </c>
      <c r="AG80" s="138"/>
      <c r="AH80" s="138"/>
      <c r="AI80" s="138"/>
      <c r="AJ80" s="138"/>
      <c r="AK80" s="138"/>
      <c r="AL80" s="138"/>
      <c r="AM80" s="138"/>
      <c r="AN80" s="138"/>
      <c r="AO80" s="138"/>
      <c r="AP80" s="138"/>
      <c r="AQ80" s="138"/>
      <c r="AR80" s="138"/>
      <c r="AS80" s="138"/>
      <c r="AT80" s="138"/>
      <c r="AU80" s="138"/>
      <c r="AV80" s="138"/>
      <c r="AW80" s="138"/>
      <c r="AX80" s="207"/>
    </row>
    <row r="81" spans="1:50" s="60" customFormat="1" ht="98.25" customHeight="1" x14ac:dyDescent="0.2">
      <c r="A81" s="141">
        <v>76</v>
      </c>
      <c r="B81" s="185" t="s">
        <v>223</v>
      </c>
      <c r="C81" s="149" t="s">
        <v>399</v>
      </c>
      <c r="D81" s="131" t="s">
        <v>390</v>
      </c>
      <c r="E81" s="148" t="s">
        <v>113</v>
      </c>
      <c r="F81" s="148" t="s">
        <v>377</v>
      </c>
      <c r="G81" s="185" t="s">
        <v>232</v>
      </c>
      <c r="H81" s="186" t="s">
        <v>410</v>
      </c>
      <c r="I81" s="201" t="s">
        <v>140</v>
      </c>
      <c r="J81" s="131" t="s">
        <v>118</v>
      </c>
      <c r="K81" s="188" t="s">
        <v>411</v>
      </c>
      <c r="L81" s="189">
        <v>0.2</v>
      </c>
      <c r="M81" s="189">
        <v>1</v>
      </c>
      <c r="N81" s="189">
        <v>1</v>
      </c>
      <c r="O81" s="189">
        <v>1</v>
      </c>
      <c r="P81" s="189">
        <v>1</v>
      </c>
      <c r="Q81" s="189">
        <v>1</v>
      </c>
      <c r="R81" s="187" t="s">
        <v>142</v>
      </c>
      <c r="S81" s="74">
        <v>1</v>
      </c>
      <c r="T81" s="137"/>
      <c r="U81" s="137"/>
      <c r="V81" s="137"/>
      <c r="W81" s="113" t="str">
        <f t="shared" si="7"/>
        <v>4</v>
      </c>
      <c r="X81" s="114">
        <f t="shared" si="12"/>
        <v>0.25</v>
      </c>
      <c r="Y81" s="115">
        <f t="shared" si="11"/>
        <v>0.25</v>
      </c>
      <c r="Z81" s="115">
        <f t="shared" si="9"/>
        <v>0.05</v>
      </c>
      <c r="AA81" s="185" t="s">
        <v>412</v>
      </c>
      <c r="AB81" s="138" t="s">
        <v>405</v>
      </c>
      <c r="AC81" s="138" t="s">
        <v>340</v>
      </c>
      <c r="AD81" s="185" t="s">
        <v>413</v>
      </c>
      <c r="AE81" s="215" t="s">
        <v>476</v>
      </c>
      <c r="AF81" s="116" t="s">
        <v>594</v>
      </c>
      <c r="AG81" s="138"/>
      <c r="AH81" s="138"/>
      <c r="AI81" s="138"/>
      <c r="AJ81" s="138"/>
      <c r="AK81" s="138"/>
      <c r="AL81" s="138"/>
      <c r="AM81" s="138"/>
      <c r="AN81" s="138"/>
      <c r="AO81" s="138"/>
      <c r="AP81" s="138"/>
      <c r="AQ81" s="138"/>
      <c r="AR81" s="138"/>
      <c r="AS81" s="138"/>
      <c r="AT81" s="138"/>
      <c r="AU81" s="138"/>
      <c r="AV81" s="138"/>
      <c r="AW81" s="138"/>
      <c r="AX81" s="207"/>
    </row>
    <row r="82" spans="1:50" s="60" customFormat="1" ht="98.25" customHeight="1" x14ac:dyDescent="0.2">
      <c r="A82" s="141">
        <v>77</v>
      </c>
      <c r="B82" s="185" t="s">
        <v>223</v>
      </c>
      <c r="C82" s="149" t="s">
        <v>399</v>
      </c>
      <c r="D82" s="131" t="s">
        <v>390</v>
      </c>
      <c r="E82" s="148" t="s">
        <v>113</v>
      </c>
      <c r="F82" s="148" t="s">
        <v>377</v>
      </c>
      <c r="G82" s="185" t="s">
        <v>291</v>
      </c>
      <c r="H82" s="186" t="s">
        <v>414</v>
      </c>
      <c r="I82" s="201" t="s">
        <v>117</v>
      </c>
      <c r="J82" s="131" t="s">
        <v>118</v>
      </c>
      <c r="K82" s="131" t="s">
        <v>119</v>
      </c>
      <c r="L82" s="189">
        <v>0.2</v>
      </c>
      <c r="M82" s="187">
        <v>1</v>
      </c>
      <c r="N82" s="187">
        <v>1</v>
      </c>
      <c r="O82" s="187">
        <v>1</v>
      </c>
      <c r="P82" s="187">
        <v>1</v>
      </c>
      <c r="Q82" s="187">
        <v>4</v>
      </c>
      <c r="R82" s="187" t="s">
        <v>120</v>
      </c>
      <c r="S82" s="129">
        <v>1</v>
      </c>
      <c r="T82" s="137"/>
      <c r="U82" s="137"/>
      <c r="V82" s="137"/>
      <c r="W82" s="113" t="str">
        <f t="shared" si="7"/>
        <v>0</v>
      </c>
      <c r="X82" s="114">
        <f t="shared" si="12"/>
        <v>1</v>
      </c>
      <c r="Y82" s="115">
        <f t="shared" si="11"/>
        <v>0.25</v>
      </c>
      <c r="Z82" s="115">
        <f t="shared" si="9"/>
        <v>0.05</v>
      </c>
      <c r="AA82" s="185" t="s">
        <v>415</v>
      </c>
      <c r="AB82" s="138" t="s">
        <v>405</v>
      </c>
      <c r="AC82" s="138" t="s">
        <v>340</v>
      </c>
      <c r="AD82" s="185" t="s">
        <v>416</v>
      </c>
      <c r="AE82" s="215" t="s">
        <v>476</v>
      </c>
      <c r="AF82" s="116" t="s">
        <v>594</v>
      </c>
      <c r="AG82" s="138"/>
      <c r="AH82" s="138"/>
      <c r="AI82" s="138"/>
      <c r="AJ82" s="138"/>
      <c r="AK82" s="138"/>
      <c r="AL82" s="138"/>
      <c r="AM82" s="138"/>
      <c r="AN82" s="138"/>
      <c r="AO82" s="138"/>
      <c r="AP82" s="138"/>
      <c r="AQ82" s="138"/>
      <c r="AR82" s="138"/>
      <c r="AS82" s="138"/>
      <c r="AT82" s="138"/>
      <c r="AU82" s="138"/>
      <c r="AV82" s="138"/>
      <c r="AW82" s="138"/>
      <c r="AX82" s="207"/>
    </row>
    <row r="83" spans="1:50" s="62" customFormat="1" ht="105" customHeight="1" x14ac:dyDescent="0.15">
      <c r="A83" s="141">
        <v>78</v>
      </c>
      <c r="B83" s="131" t="s">
        <v>110</v>
      </c>
      <c r="C83" s="148" t="s">
        <v>417</v>
      </c>
      <c r="D83" s="131" t="s">
        <v>112</v>
      </c>
      <c r="E83" s="148" t="s">
        <v>128</v>
      </c>
      <c r="F83" s="71" t="s">
        <v>324</v>
      </c>
      <c r="G83" s="131" t="s">
        <v>115</v>
      </c>
      <c r="H83" s="190" t="s">
        <v>418</v>
      </c>
      <c r="I83" s="154" t="s">
        <v>117</v>
      </c>
      <c r="J83" s="131" t="s">
        <v>118</v>
      </c>
      <c r="K83" s="131" t="s">
        <v>119</v>
      </c>
      <c r="L83" s="192">
        <v>0.25</v>
      </c>
      <c r="M83" s="191">
        <v>1</v>
      </c>
      <c r="N83" s="191">
        <v>1</v>
      </c>
      <c r="O83" s="191">
        <v>1</v>
      </c>
      <c r="P83" s="191">
        <v>1</v>
      </c>
      <c r="Q83" s="191">
        <v>4</v>
      </c>
      <c r="R83" s="191" t="s">
        <v>120</v>
      </c>
      <c r="S83" s="129">
        <v>1</v>
      </c>
      <c r="T83" s="111"/>
      <c r="U83" s="112"/>
      <c r="V83" s="113"/>
      <c r="W83" s="113" t="str">
        <f t="shared" si="7"/>
        <v>0</v>
      </c>
      <c r="X83" s="114">
        <f t="shared" si="12"/>
        <v>1</v>
      </c>
      <c r="Y83" s="115">
        <f t="shared" si="11"/>
        <v>0.25</v>
      </c>
      <c r="Z83" s="115">
        <f t="shared" si="9"/>
        <v>6.25E-2</v>
      </c>
      <c r="AA83" s="185" t="s">
        <v>648</v>
      </c>
      <c r="AB83" s="138" t="s">
        <v>340</v>
      </c>
      <c r="AC83" s="138" t="s">
        <v>340</v>
      </c>
      <c r="AD83" s="116" t="s">
        <v>620</v>
      </c>
      <c r="AE83" s="215" t="s">
        <v>476</v>
      </c>
      <c r="AF83" s="116" t="s">
        <v>649</v>
      </c>
      <c r="AG83" s="109"/>
      <c r="AH83" s="109"/>
      <c r="AI83" s="109"/>
      <c r="AJ83" s="109"/>
      <c r="AK83" s="109"/>
      <c r="AL83" s="109"/>
      <c r="AM83" s="109"/>
      <c r="AN83" s="109"/>
      <c r="AO83" s="109"/>
      <c r="AP83" s="109"/>
      <c r="AQ83" s="109"/>
      <c r="AR83" s="109"/>
      <c r="AS83" s="109"/>
      <c r="AT83" s="109"/>
      <c r="AU83" s="109"/>
      <c r="AV83" s="109"/>
      <c r="AW83" s="109"/>
      <c r="AX83" s="204"/>
    </row>
    <row r="84" spans="1:50" s="62" customFormat="1" ht="135" x14ac:dyDescent="0.2">
      <c r="A84" s="141">
        <v>79</v>
      </c>
      <c r="B84" s="131" t="s">
        <v>110</v>
      </c>
      <c r="C84" s="148" t="s">
        <v>417</v>
      </c>
      <c r="D84" s="131" t="s">
        <v>112</v>
      </c>
      <c r="E84" s="148" t="s">
        <v>128</v>
      </c>
      <c r="F84" s="148" t="s">
        <v>419</v>
      </c>
      <c r="G84" s="131" t="s">
        <v>115</v>
      </c>
      <c r="H84" s="190" t="s">
        <v>617</v>
      </c>
      <c r="I84" s="154" t="s">
        <v>117</v>
      </c>
      <c r="J84" s="131" t="s">
        <v>118</v>
      </c>
      <c r="K84" s="131" t="s">
        <v>119</v>
      </c>
      <c r="L84" s="192">
        <v>0.2</v>
      </c>
      <c r="M84" s="191">
        <v>1</v>
      </c>
      <c r="N84" s="191">
        <v>3</v>
      </c>
      <c r="O84" s="191">
        <v>3</v>
      </c>
      <c r="P84" s="191">
        <v>3</v>
      </c>
      <c r="Q84" s="191">
        <v>10</v>
      </c>
      <c r="R84" s="191" t="s">
        <v>120</v>
      </c>
      <c r="S84" s="129">
        <v>1</v>
      </c>
      <c r="T84" s="111"/>
      <c r="U84" s="112"/>
      <c r="V84" s="113"/>
      <c r="W84" s="113" t="str">
        <f t="shared" si="7"/>
        <v>0</v>
      </c>
      <c r="X84" s="114">
        <f t="shared" si="12"/>
        <v>1</v>
      </c>
      <c r="Y84" s="115">
        <f t="shared" si="11"/>
        <v>0.1</v>
      </c>
      <c r="Z84" s="115">
        <f t="shared" si="9"/>
        <v>2.0000000000000004E-2</v>
      </c>
      <c r="AA84" s="185" t="s">
        <v>618</v>
      </c>
      <c r="AB84" s="138" t="s">
        <v>340</v>
      </c>
      <c r="AC84" s="138" t="s">
        <v>340</v>
      </c>
      <c r="AD84" s="116" t="s">
        <v>619</v>
      </c>
      <c r="AE84" s="215" t="s">
        <v>476</v>
      </c>
      <c r="AF84" s="116" t="s">
        <v>650</v>
      </c>
      <c r="AG84" s="109"/>
      <c r="AH84" s="109"/>
      <c r="AI84" s="109"/>
      <c r="AJ84" s="109"/>
      <c r="AK84" s="109"/>
      <c r="AL84" s="109"/>
      <c r="AM84" s="109"/>
      <c r="AN84" s="109"/>
      <c r="AO84" s="109"/>
      <c r="AP84" s="109"/>
      <c r="AQ84" s="109"/>
      <c r="AR84" s="109"/>
      <c r="AS84" s="109"/>
      <c r="AT84" s="109"/>
      <c r="AU84" s="109"/>
      <c r="AV84" s="109"/>
      <c r="AW84" s="109"/>
      <c r="AX84" s="204"/>
    </row>
    <row r="85" spans="1:50" s="62" customFormat="1" ht="135" x14ac:dyDescent="0.2">
      <c r="A85" s="141">
        <v>80</v>
      </c>
      <c r="B85" s="131" t="s">
        <v>110</v>
      </c>
      <c r="C85" s="148" t="s">
        <v>417</v>
      </c>
      <c r="D85" s="131" t="s">
        <v>112</v>
      </c>
      <c r="E85" s="148" t="s">
        <v>128</v>
      </c>
      <c r="F85" s="148" t="s">
        <v>419</v>
      </c>
      <c r="G85" s="131" t="s">
        <v>115</v>
      </c>
      <c r="H85" s="190" t="s">
        <v>647</v>
      </c>
      <c r="I85" s="154" t="s">
        <v>140</v>
      </c>
      <c r="J85" s="131" t="s">
        <v>118</v>
      </c>
      <c r="K85" s="191" t="s">
        <v>420</v>
      </c>
      <c r="L85" s="192">
        <v>0.3</v>
      </c>
      <c r="M85" s="192">
        <v>0.1</v>
      </c>
      <c r="N85" s="192">
        <v>0.35</v>
      </c>
      <c r="O85" s="192">
        <v>0.35</v>
      </c>
      <c r="P85" s="192">
        <v>0.2</v>
      </c>
      <c r="Q85" s="192">
        <v>1</v>
      </c>
      <c r="R85" s="191" t="s">
        <v>120</v>
      </c>
      <c r="S85" s="245">
        <v>0.1</v>
      </c>
      <c r="T85" s="111"/>
      <c r="U85" s="112"/>
      <c r="V85" s="113"/>
      <c r="W85" s="113" t="str">
        <f t="shared" si="7"/>
        <v>0</v>
      </c>
      <c r="X85" s="114">
        <f t="shared" si="12"/>
        <v>0.1</v>
      </c>
      <c r="Y85" s="115">
        <f t="shared" si="11"/>
        <v>0.1</v>
      </c>
      <c r="Z85" s="115">
        <f t="shared" si="9"/>
        <v>0.03</v>
      </c>
      <c r="AA85" s="149" t="s">
        <v>651</v>
      </c>
      <c r="AB85" s="116" t="s">
        <v>405</v>
      </c>
      <c r="AC85" s="116" t="s">
        <v>405</v>
      </c>
      <c r="AD85" t="s">
        <v>616</v>
      </c>
      <c r="AE85" s="215" t="s">
        <v>476</v>
      </c>
      <c r="AF85" s="116" t="s">
        <v>652</v>
      </c>
      <c r="AG85" s="109"/>
      <c r="AH85" s="109"/>
      <c r="AI85" s="109"/>
      <c r="AJ85" s="109"/>
      <c r="AK85" s="109"/>
      <c r="AL85" s="109"/>
      <c r="AM85" s="109"/>
      <c r="AN85" s="109"/>
      <c r="AO85" s="109"/>
      <c r="AP85" s="109"/>
      <c r="AQ85" s="109"/>
      <c r="AR85" s="109"/>
      <c r="AS85" s="109"/>
      <c r="AT85" s="109"/>
      <c r="AU85" s="109"/>
      <c r="AV85" s="109"/>
      <c r="AW85" s="109"/>
      <c r="AX85" s="204"/>
    </row>
    <row r="86" spans="1:50" ht="135" x14ac:dyDescent="0.15">
      <c r="A86" s="141">
        <v>81</v>
      </c>
      <c r="B86" s="131" t="s">
        <v>110</v>
      </c>
      <c r="C86" s="148" t="s">
        <v>417</v>
      </c>
      <c r="D86" s="131" t="s">
        <v>112</v>
      </c>
      <c r="E86" s="148" t="s">
        <v>128</v>
      </c>
      <c r="F86" s="148" t="s">
        <v>419</v>
      </c>
      <c r="G86" s="131" t="s">
        <v>115</v>
      </c>
      <c r="H86" s="190" t="s">
        <v>421</v>
      </c>
      <c r="I86" s="154" t="s">
        <v>117</v>
      </c>
      <c r="J86" s="131" t="s">
        <v>118</v>
      </c>
      <c r="K86" s="131" t="s">
        <v>119</v>
      </c>
      <c r="L86" s="192">
        <v>0.25</v>
      </c>
      <c r="M86" s="191">
        <v>3</v>
      </c>
      <c r="N86" s="191">
        <v>3</v>
      </c>
      <c r="O86" s="191">
        <v>3</v>
      </c>
      <c r="P86" s="191">
        <v>3</v>
      </c>
      <c r="Q86" s="191">
        <v>12</v>
      </c>
      <c r="R86" s="191" t="s">
        <v>120</v>
      </c>
      <c r="S86" s="220">
        <v>3</v>
      </c>
      <c r="T86" s="111"/>
      <c r="U86" s="112"/>
      <c r="V86" s="113"/>
      <c r="W86" s="113" t="str">
        <f t="shared" si="7"/>
        <v>0</v>
      </c>
      <c r="X86" s="114">
        <f t="shared" si="12"/>
        <v>3</v>
      </c>
      <c r="Y86" s="115">
        <f t="shared" si="11"/>
        <v>0.25</v>
      </c>
      <c r="Z86" s="115">
        <f t="shared" si="9"/>
        <v>6.25E-2</v>
      </c>
      <c r="AA86" s="116" t="s">
        <v>629</v>
      </c>
      <c r="AB86" s="25" t="s">
        <v>405</v>
      </c>
      <c r="AC86" s="25" t="s">
        <v>183</v>
      </c>
      <c r="AD86" s="116" t="s">
        <v>630</v>
      </c>
      <c r="AE86" s="215" t="s">
        <v>476</v>
      </c>
      <c r="AF86" s="116" t="s">
        <v>653</v>
      </c>
      <c r="AG86" s="109"/>
      <c r="AH86" s="109"/>
      <c r="AI86" s="109"/>
      <c r="AJ86" s="109"/>
      <c r="AK86" s="109"/>
      <c r="AL86" s="109"/>
      <c r="AM86" s="109"/>
      <c r="AN86" s="109"/>
      <c r="AO86" s="109"/>
      <c r="AP86" s="109"/>
      <c r="AQ86" s="109"/>
      <c r="AR86" s="109"/>
      <c r="AS86" s="109"/>
      <c r="AT86" s="109"/>
      <c r="AU86" s="109"/>
      <c r="AV86" s="109"/>
      <c r="AW86" s="109"/>
      <c r="AX86" s="204"/>
    </row>
    <row r="87" spans="1:50" ht="409.6" x14ac:dyDescent="0.15">
      <c r="A87" s="141">
        <v>82</v>
      </c>
      <c r="B87" s="116" t="s">
        <v>23</v>
      </c>
      <c r="C87" s="149" t="s">
        <v>28</v>
      </c>
      <c r="D87" s="131" t="s">
        <v>422</v>
      </c>
      <c r="E87" s="149" t="s">
        <v>423</v>
      </c>
      <c r="F87" s="148" t="s">
        <v>424</v>
      </c>
      <c r="G87" s="185" t="s">
        <v>115</v>
      </c>
      <c r="H87" s="153" t="s">
        <v>425</v>
      </c>
      <c r="I87" s="131" t="s">
        <v>140</v>
      </c>
      <c r="J87" s="131" t="s">
        <v>118</v>
      </c>
      <c r="K87" s="152" t="s">
        <v>426</v>
      </c>
      <c r="L87" s="155">
        <v>0.5</v>
      </c>
      <c r="M87" s="155">
        <v>1</v>
      </c>
      <c r="N87" s="155">
        <v>1</v>
      </c>
      <c r="O87" s="155">
        <v>1</v>
      </c>
      <c r="P87" s="155">
        <v>1</v>
      </c>
      <c r="Q87" s="155">
        <v>1</v>
      </c>
      <c r="R87" s="141" t="s">
        <v>181</v>
      </c>
      <c r="S87" s="126">
        <v>1</v>
      </c>
      <c r="T87" s="139"/>
      <c r="U87" s="139"/>
      <c r="V87" s="139"/>
      <c r="W87" s="113" t="str">
        <f t="shared" si="7"/>
        <v>4</v>
      </c>
      <c r="X87" s="114">
        <f t="shared" si="12"/>
        <v>0.25</v>
      </c>
      <c r="Y87" s="115">
        <f t="shared" si="11"/>
        <v>0.25</v>
      </c>
      <c r="Z87" s="115">
        <f t="shared" si="9"/>
        <v>0.125</v>
      </c>
      <c r="AA87" s="222" t="s">
        <v>427</v>
      </c>
      <c r="AB87" s="185" t="s">
        <v>428</v>
      </c>
      <c r="AC87" s="222" t="s">
        <v>429</v>
      </c>
      <c r="AD87" s="116" t="s">
        <v>430</v>
      </c>
      <c r="AE87" s="215" t="s">
        <v>476</v>
      </c>
      <c r="AF87" s="116" t="s">
        <v>594</v>
      </c>
      <c r="AG87" s="25"/>
      <c r="AH87" s="25"/>
      <c r="AI87" s="25"/>
      <c r="AJ87" s="25"/>
      <c r="AK87" s="25"/>
      <c r="AL87" s="25"/>
      <c r="AM87" s="25"/>
      <c r="AN87" s="25"/>
      <c r="AO87" s="25"/>
      <c r="AP87" s="25"/>
      <c r="AQ87" s="25"/>
      <c r="AR87" s="25"/>
      <c r="AS87" s="25"/>
      <c r="AT87" s="25"/>
      <c r="AU87" s="25"/>
      <c r="AV87" s="25"/>
      <c r="AW87" s="25"/>
      <c r="AX87" s="30"/>
    </row>
    <row r="88" spans="1:50" ht="148.5" customHeight="1" x14ac:dyDescent="0.15">
      <c r="A88" s="141">
        <v>83</v>
      </c>
      <c r="B88" s="116" t="s">
        <v>23</v>
      </c>
      <c r="C88" s="149" t="s">
        <v>28</v>
      </c>
      <c r="D88" s="131" t="s">
        <v>422</v>
      </c>
      <c r="E88" s="149" t="s">
        <v>431</v>
      </c>
      <c r="F88" s="148" t="s">
        <v>424</v>
      </c>
      <c r="G88" s="185" t="s">
        <v>432</v>
      </c>
      <c r="H88" s="153" t="s">
        <v>433</v>
      </c>
      <c r="I88" s="131" t="s">
        <v>140</v>
      </c>
      <c r="J88" s="131" t="s">
        <v>118</v>
      </c>
      <c r="K88" s="152" t="s">
        <v>434</v>
      </c>
      <c r="L88" s="155">
        <v>0.25</v>
      </c>
      <c r="M88" s="155">
        <v>1</v>
      </c>
      <c r="N88" s="155">
        <v>1</v>
      </c>
      <c r="O88" s="155">
        <v>1</v>
      </c>
      <c r="P88" s="155">
        <v>1</v>
      </c>
      <c r="Q88" s="155">
        <v>1</v>
      </c>
      <c r="R88" s="141" t="s">
        <v>181</v>
      </c>
      <c r="S88" s="126">
        <v>1</v>
      </c>
      <c r="T88" s="139"/>
      <c r="U88" s="139"/>
      <c r="V88" s="139"/>
      <c r="W88" s="113" t="str">
        <f t="shared" si="7"/>
        <v>4</v>
      </c>
      <c r="X88" s="114">
        <f t="shared" si="12"/>
        <v>0.25</v>
      </c>
      <c r="Y88" s="115">
        <f t="shared" si="11"/>
        <v>0.25</v>
      </c>
      <c r="Z88" s="115">
        <f t="shared" si="9"/>
        <v>6.25E-2</v>
      </c>
      <c r="AA88" s="116" t="s">
        <v>435</v>
      </c>
      <c r="AB88" s="241" t="s">
        <v>183</v>
      </c>
      <c r="AC88" s="241" t="s">
        <v>183</v>
      </c>
      <c r="AD88" s="152" t="s">
        <v>436</v>
      </c>
      <c r="AE88" s="215" t="s">
        <v>476</v>
      </c>
      <c r="AF88" s="116" t="s">
        <v>594</v>
      </c>
      <c r="AG88" s="25"/>
      <c r="AH88" s="25"/>
      <c r="AI88" s="25"/>
      <c r="AJ88" s="25"/>
      <c r="AK88" s="25"/>
      <c r="AL88" s="25"/>
      <c r="AM88" s="25"/>
      <c r="AN88" s="25"/>
      <c r="AO88" s="25"/>
      <c r="AP88" s="25"/>
      <c r="AQ88" s="25"/>
      <c r="AR88" s="25"/>
      <c r="AS88" s="25"/>
      <c r="AT88" s="25"/>
      <c r="AU88" s="25"/>
      <c r="AV88" s="25"/>
      <c r="AW88" s="25"/>
      <c r="AX88" s="30"/>
    </row>
    <row r="89" spans="1:50" ht="136.5" customHeight="1" x14ac:dyDescent="0.15">
      <c r="A89" s="141">
        <v>84</v>
      </c>
      <c r="B89" s="116" t="s">
        <v>23</v>
      </c>
      <c r="C89" s="149" t="s">
        <v>28</v>
      </c>
      <c r="D89" s="131" t="s">
        <v>422</v>
      </c>
      <c r="E89" s="149" t="s">
        <v>431</v>
      </c>
      <c r="F89" s="148" t="s">
        <v>424</v>
      </c>
      <c r="G89" s="185" t="s">
        <v>432</v>
      </c>
      <c r="H89" s="153" t="s">
        <v>437</v>
      </c>
      <c r="I89" s="131" t="s">
        <v>140</v>
      </c>
      <c r="J89" s="131" t="s">
        <v>118</v>
      </c>
      <c r="K89" s="152" t="s">
        <v>426</v>
      </c>
      <c r="L89" s="155">
        <v>0.25</v>
      </c>
      <c r="M89" s="155">
        <v>1</v>
      </c>
      <c r="N89" s="155">
        <v>1</v>
      </c>
      <c r="O89" s="155">
        <v>1</v>
      </c>
      <c r="P89" s="155">
        <v>1</v>
      </c>
      <c r="Q89" s="155">
        <v>1</v>
      </c>
      <c r="R89" s="141" t="s">
        <v>181</v>
      </c>
      <c r="S89" s="126">
        <v>1</v>
      </c>
      <c r="T89" s="139"/>
      <c r="U89" s="139"/>
      <c r="V89" s="139"/>
      <c r="W89" s="113" t="str">
        <f t="shared" si="7"/>
        <v>4</v>
      </c>
      <c r="X89" s="114">
        <f t="shared" si="12"/>
        <v>0.25</v>
      </c>
      <c r="Y89" s="115">
        <f t="shared" si="11"/>
        <v>0.25</v>
      </c>
      <c r="Z89" s="115">
        <f t="shared" si="9"/>
        <v>6.25E-2</v>
      </c>
      <c r="AA89" s="116" t="s">
        <v>438</v>
      </c>
      <c r="AB89" s="241" t="s">
        <v>183</v>
      </c>
      <c r="AC89" s="241" t="s">
        <v>183</v>
      </c>
      <c r="AD89" s="152" t="s">
        <v>439</v>
      </c>
      <c r="AE89" s="215" t="s">
        <v>476</v>
      </c>
      <c r="AF89" s="116" t="s">
        <v>594</v>
      </c>
      <c r="AG89" s="25"/>
      <c r="AH89" s="25"/>
      <c r="AI89" s="25"/>
      <c r="AJ89" s="25"/>
      <c r="AK89" s="25"/>
      <c r="AL89" s="25"/>
      <c r="AM89" s="25"/>
      <c r="AN89" s="25"/>
      <c r="AO89" s="25"/>
      <c r="AP89" s="25"/>
      <c r="AQ89" s="25"/>
      <c r="AR89" s="25"/>
      <c r="AS89" s="25"/>
      <c r="AT89" s="25"/>
      <c r="AU89" s="25"/>
      <c r="AV89" s="25"/>
      <c r="AW89" s="25"/>
      <c r="AX89" s="30"/>
    </row>
    <row r="90" spans="1:50" s="63" customFormat="1" ht="114" customHeight="1" x14ac:dyDescent="0.15">
      <c r="A90" s="141">
        <v>85</v>
      </c>
      <c r="B90" s="116" t="s">
        <v>23</v>
      </c>
      <c r="C90" s="149" t="s">
        <v>23</v>
      </c>
      <c r="D90" s="131" t="s">
        <v>422</v>
      </c>
      <c r="E90" s="149" t="s">
        <v>440</v>
      </c>
      <c r="F90" s="71" t="s">
        <v>441</v>
      </c>
      <c r="G90" s="185" t="s">
        <v>432</v>
      </c>
      <c r="H90" s="149" t="s">
        <v>442</v>
      </c>
      <c r="I90" s="131" t="s">
        <v>117</v>
      </c>
      <c r="J90" s="131" t="s">
        <v>118</v>
      </c>
      <c r="K90" s="131" t="s">
        <v>119</v>
      </c>
      <c r="L90" s="155">
        <v>0.25</v>
      </c>
      <c r="M90" s="193">
        <v>1</v>
      </c>
      <c r="N90" s="193">
        <v>1</v>
      </c>
      <c r="O90" s="193">
        <v>1</v>
      </c>
      <c r="P90" s="193">
        <v>1</v>
      </c>
      <c r="Q90" s="168">
        <f>SUBTOTAL(9,M90:P90)</f>
        <v>4</v>
      </c>
      <c r="R90" s="141" t="s">
        <v>120</v>
      </c>
      <c r="S90" s="75">
        <v>1</v>
      </c>
      <c r="T90" s="139"/>
      <c r="U90" s="139"/>
      <c r="V90" s="139"/>
      <c r="W90" s="113" t="str">
        <f t="shared" si="7"/>
        <v>0</v>
      </c>
      <c r="X90" s="114">
        <f t="shared" si="12"/>
        <v>1</v>
      </c>
      <c r="Y90" s="115">
        <f t="shared" si="11"/>
        <v>0.25</v>
      </c>
      <c r="Z90" s="115">
        <f t="shared" si="9"/>
        <v>6.25E-2</v>
      </c>
      <c r="AA90" s="231" t="s">
        <v>443</v>
      </c>
      <c r="AB90" s="241" t="s">
        <v>183</v>
      </c>
      <c r="AC90" s="241" t="s">
        <v>183</v>
      </c>
      <c r="AD90" s="152" t="s">
        <v>444</v>
      </c>
      <c r="AE90" s="215" t="s">
        <v>476</v>
      </c>
      <c r="AF90" s="116" t="s">
        <v>594</v>
      </c>
      <c r="AG90" s="26"/>
      <c r="AH90" s="26"/>
      <c r="AI90" s="26"/>
      <c r="AJ90" s="26"/>
      <c r="AK90" s="26"/>
      <c r="AL90" s="26"/>
      <c r="AM90" s="26"/>
      <c r="AN90" s="26"/>
      <c r="AO90" s="26"/>
      <c r="AP90" s="26"/>
      <c r="AQ90" s="26"/>
      <c r="AR90" s="26"/>
      <c r="AS90" s="26"/>
      <c r="AT90" s="26"/>
      <c r="AU90" s="26"/>
      <c r="AV90" s="26"/>
      <c r="AW90" s="26"/>
      <c r="AX90" s="31"/>
    </row>
    <row r="91" spans="1:50" s="63" customFormat="1" ht="163.5" customHeight="1" x14ac:dyDescent="0.15">
      <c r="A91" s="141">
        <v>86</v>
      </c>
      <c r="B91" s="116" t="s">
        <v>23</v>
      </c>
      <c r="C91" s="149" t="s">
        <v>23</v>
      </c>
      <c r="D91" s="131" t="s">
        <v>422</v>
      </c>
      <c r="E91" s="149" t="s">
        <v>445</v>
      </c>
      <c r="F91" s="148" t="s">
        <v>424</v>
      </c>
      <c r="G91" s="185" t="s">
        <v>432</v>
      </c>
      <c r="H91" s="71" t="s">
        <v>446</v>
      </c>
      <c r="I91" s="131" t="s">
        <v>140</v>
      </c>
      <c r="J91" s="131" t="s">
        <v>118</v>
      </c>
      <c r="K91" s="152" t="s">
        <v>426</v>
      </c>
      <c r="L91" s="155">
        <v>0.25</v>
      </c>
      <c r="M91" s="155">
        <v>1</v>
      </c>
      <c r="N91" s="155">
        <v>1</v>
      </c>
      <c r="O91" s="155">
        <v>1</v>
      </c>
      <c r="P91" s="155">
        <v>1</v>
      </c>
      <c r="Q91" s="155">
        <v>1</v>
      </c>
      <c r="R91" s="141" t="s">
        <v>181</v>
      </c>
      <c r="S91" s="126">
        <v>1</v>
      </c>
      <c r="T91" s="139"/>
      <c r="U91" s="139"/>
      <c r="V91" s="139"/>
      <c r="W91" s="113" t="str">
        <f t="shared" si="7"/>
        <v>4</v>
      </c>
      <c r="X91" s="114">
        <f t="shared" si="12"/>
        <v>0.25</v>
      </c>
      <c r="Y91" s="115">
        <f>(X91/Q91)</f>
        <v>0.25</v>
      </c>
      <c r="Z91" s="115">
        <f t="shared" si="9"/>
        <v>6.25E-2</v>
      </c>
      <c r="AA91" s="242" t="s">
        <v>447</v>
      </c>
      <c r="AB91" s="241" t="s">
        <v>183</v>
      </c>
      <c r="AC91" s="241" t="s">
        <v>183</v>
      </c>
      <c r="AD91" s="152" t="s">
        <v>436</v>
      </c>
      <c r="AE91" s="215" t="s">
        <v>476</v>
      </c>
      <c r="AF91" s="116" t="s">
        <v>594</v>
      </c>
      <c r="AG91" s="26"/>
      <c r="AH91" s="26"/>
      <c r="AI91" s="26"/>
      <c r="AJ91" s="26"/>
      <c r="AK91" s="26"/>
      <c r="AL91" s="26"/>
      <c r="AM91" s="26"/>
      <c r="AN91" s="26"/>
      <c r="AO91" s="26"/>
      <c r="AP91" s="26"/>
      <c r="AQ91" s="26"/>
      <c r="AR91" s="26"/>
      <c r="AS91" s="26"/>
      <c r="AT91" s="26"/>
      <c r="AU91" s="26"/>
      <c r="AV91" s="26"/>
      <c r="AW91" s="26"/>
      <c r="AX91" s="31"/>
    </row>
    <row r="92" spans="1:50" s="63" customFormat="1" ht="189" customHeight="1" x14ac:dyDescent="0.15">
      <c r="A92" s="141">
        <v>87</v>
      </c>
      <c r="B92" s="185" t="s">
        <v>23</v>
      </c>
      <c r="C92" s="149" t="s">
        <v>23</v>
      </c>
      <c r="D92" s="131" t="s">
        <v>422</v>
      </c>
      <c r="E92" s="149" t="s">
        <v>440</v>
      </c>
      <c r="F92" s="148" t="s">
        <v>424</v>
      </c>
      <c r="G92" s="185" t="s">
        <v>432</v>
      </c>
      <c r="H92" s="71" t="s">
        <v>448</v>
      </c>
      <c r="I92" s="131" t="s">
        <v>140</v>
      </c>
      <c r="J92" s="131" t="s">
        <v>118</v>
      </c>
      <c r="K92" s="152" t="s">
        <v>434</v>
      </c>
      <c r="L92" s="155">
        <v>0.25</v>
      </c>
      <c r="M92" s="155">
        <v>1</v>
      </c>
      <c r="N92" s="155">
        <v>1</v>
      </c>
      <c r="O92" s="155">
        <v>1</v>
      </c>
      <c r="P92" s="155">
        <v>1</v>
      </c>
      <c r="Q92" s="155">
        <v>1</v>
      </c>
      <c r="R92" s="141" t="s">
        <v>181</v>
      </c>
      <c r="S92" s="126">
        <v>1</v>
      </c>
      <c r="T92" s="139"/>
      <c r="U92" s="139"/>
      <c r="V92" s="139"/>
      <c r="W92" s="113" t="str">
        <f t="shared" si="7"/>
        <v>4</v>
      </c>
      <c r="X92" s="114">
        <f t="shared" si="12"/>
        <v>0.25</v>
      </c>
      <c r="Y92" s="115">
        <f t="shared" si="11"/>
        <v>0.25</v>
      </c>
      <c r="Z92" s="115">
        <f t="shared" si="9"/>
        <v>6.25E-2</v>
      </c>
      <c r="AA92" s="242" t="s">
        <v>447</v>
      </c>
      <c r="AB92" s="241" t="s">
        <v>183</v>
      </c>
      <c r="AC92" s="241" t="s">
        <v>183</v>
      </c>
      <c r="AD92" s="152" t="s">
        <v>439</v>
      </c>
      <c r="AE92" s="215" t="s">
        <v>476</v>
      </c>
      <c r="AF92" s="116" t="s">
        <v>594</v>
      </c>
      <c r="AG92" s="26"/>
      <c r="AH92" s="26"/>
      <c r="AI92" s="26"/>
      <c r="AJ92" s="26"/>
      <c r="AK92" s="26"/>
      <c r="AL92" s="26"/>
      <c r="AM92" s="26"/>
      <c r="AN92" s="26"/>
      <c r="AO92" s="26"/>
      <c r="AP92" s="26"/>
      <c r="AQ92" s="26"/>
      <c r="AR92" s="26"/>
      <c r="AS92" s="26"/>
      <c r="AT92" s="26"/>
      <c r="AU92" s="26"/>
      <c r="AV92" s="26"/>
      <c r="AW92" s="26"/>
      <c r="AX92" s="31"/>
    </row>
    <row r="93" spans="1:50" s="63" customFormat="1" ht="102.75" customHeight="1" x14ac:dyDescent="0.15">
      <c r="A93" s="141">
        <v>88</v>
      </c>
      <c r="B93" s="185" t="s">
        <v>23</v>
      </c>
      <c r="C93" s="149" t="s">
        <v>23</v>
      </c>
      <c r="D93" s="131" t="s">
        <v>422</v>
      </c>
      <c r="E93" s="149" t="s">
        <v>431</v>
      </c>
      <c r="F93" s="148" t="s">
        <v>424</v>
      </c>
      <c r="G93" s="185" t="s">
        <v>432</v>
      </c>
      <c r="H93" s="149" t="s">
        <v>449</v>
      </c>
      <c r="I93" s="131" t="s">
        <v>140</v>
      </c>
      <c r="J93" s="131" t="s">
        <v>118</v>
      </c>
      <c r="K93" s="152" t="s">
        <v>426</v>
      </c>
      <c r="L93" s="155">
        <v>0.25</v>
      </c>
      <c r="M93" s="155">
        <v>1</v>
      </c>
      <c r="N93" s="155">
        <v>1</v>
      </c>
      <c r="O93" s="155">
        <v>1</v>
      </c>
      <c r="P93" s="155">
        <v>1</v>
      </c>
      <c r="Q93" s="155">
        <v>1</v>
      </c>
      <c r="R93" s="141" t="s">
        <v>181</v>
      </c>
      <c r="S93" s="126">
        <v>1</v>
      </c>
      <c r="T93" s="139"/>
      <c r="U93" s="139"/>
      <c r="V93" s="139"/>
      <c r="W93" s="113" t="str">
        <f t="shared" si="7"/>
        <v>4</v>
      </c>
      <c r="X93" s="114">
        <f t="shared" si="12"/>
        <v>0.25</v>
      </c>
      <c r="Y93" s="115">
        <f t="shared" si="11"/>
        <v>0.25</v>
      </c>
      <c r="Z93" s="115">
        <f t="shared" si="9"/>
        <v>6.25E-2</v>
      </c>
      <c r="AA93" s="242" t="s">
        <v>447</v>
      </c>
      <c r="AB93" s="241" t="s">
        <v>183</v>
      </c>
      <c r="AC93" s="241" t="s">
        <v>183</v>
      </c>
      <c r="AD93" s="152" t="s">
        <v>439</v>
      </c>
      <c r="AE93" s="215" t="s">
        <v>476</v>
      </c>
      <c r="AF93" s="116" t="s">
        <v>594</v>
      </c>
      <c r="AG93" s="26"/>
      <c r="AH93" s="26"/>
      <c r="AI93" s="26"/>
      <c r="AJ93" s="26"/>
      <c r="AK93" s="26"/>
      <c r="AL93" s="26"/>
      <c r="AM93" s="26"/>
      <c r="AN93" s="26"/>
      <c r="AO93" s="26"/>
      <c r="AP93" s="26"/>
      <c r="AQ93" s="26"/>
      <c r="AR93" s="26"/>
      <c r="AS93" s="26"/>
      <c r="AT93" s="26"/>
      <c r="AU93" s="26"/>
      <c r="AV93" s="26"/>
      <c r="AW93" s="26"/>
      <c r="AX93" s="31"/>
    </row>
    <row r="94" spans="1:50" ht="101.25" customHeight="1" x14ac:dyDescent="0.15">
      <c r="A94" s="141">
        <v>89</v>
      </c>
      <c r="B94" s="185" t="s">
        <v>23</v>
      </c>
      <c r="C94" s="149" t="s">
        <v>26</v>
      </c>
      <c r="D94" s="131" t="s">
        <v>422</v>
      </c>
      <c r="E94" s="149" t="s">
        <v>360</v>
      </c>
      <c r="F94" s="149" t="s">
        <v>441</v>
      </c>
      <c r="G94" s="185" t="s">
        <v>115</v>
      </c>
      <c r="H94" s="149" t="s">
        <v>450</v>
      </c>
      <c r="I94" s="131" t="s">
        <v>140</v>
      </c>
      <c r="J94" s="131" t="s">
        <v>118</v>
      </c>
      <c r="K94" s="152" t="s">
        <v>426</v>
      </c>
      <c r="L94" s="155">
        <v>0.5</v>
      </c>
      <c r="M94" s="155">
        <v>1</v>
      </c>
      <c r="N94" s="155">
        <v>1</v>
      </c>
      <c r="O94" s="155">
        <v>1</v>
      </c>
      <c r="P94" s="155">
        <v>1</v>
      </c>
      <c r="Q94" s="170">
        <v>1</v>
      </c>
      <c r="R94" s="141" t="s">
        <v>181</v>
      </c>
      <c r="S94" s="255">
        <v>1</v>
      </c>
      <c r="T94" s="139"/>
      <c r="U94" s="139"/>
      <c r="V94" s="139"/>
      <c r="W94" s="113" t="str">
        <f t="shared" si="7"/>
        <v>4</v>
      </c>
      <c r="X94" s="114">
        <f t="shared" si="12"/>
        <v>0.25</v>
      </c>
      <c r="Y94" s="115">
        <f t="shared" si="11"/>
        <v>0.25</v>
      </c>
      <c r="Z94" s="115">
        <f t="shared" si="9"/>
        <v>0.125</v>
      </c>
      <c r="AA94" s="254" t="s">
        <v>443</v>
      </c>
      <c r="AB94" s="228" t="s">
        <v>451</v>
      </c>
      <c r="AC94" s="256" t="s">
        <v>429</v>
      </c>
      <c r="AD94" s="253" t="s">
        <v>452</v>
      </c>
      <c r="AE94" s="215" t="s">
        <v>476</v>
      </c>
      <c r="AF94" s="116" t="s">
        <v>594</v>
      </c>
      <c r="AG94" s="257"/>
      <c r="AH94" s="25"/>
      <c r="AI94" s="25"/>
      <c r="AJ94" s="25"/>
      <c r="AK94" s="25"/>
      <c r="AL94" s="25"/>
      <c r="AM94" s="25"/>
      <c r="AN94" s="25"/>
      <c r="AO94" s="25"/>
      <c r="AP94" s="25"/>
      <c r="AQ94" s="25"/>
      <c r="AR94" s="25"/>
      <c r="AS94" s="25"/>
      <c r="AT94" s="25"/>
      <c r="AU94" s="25"/>
      <c r="AV94" s="25"/>
      <c r="AW94" s="25"/>
      <c r="AX94" s="30"/>
    </row>
    <row r="95" spans="1:50" ht="150.75" customHeight="1" x14ac:dyDescent="0.15">
      <c r="A95" s="141">
        <v>90</v>
      </c>
      <c r="B95" s="185" t="s">
        <v>23</v>
      </c>
      <c r="C95" s="149" t="s">
        <v>26</v>
      </c>
      <c r="D95" s="131" t="s">
        <v>422</v>
      </c>
      <c r="E95" s="149" t="s">
        <v>431</v>
      </c>
      <c r="F95" s="149" t="s">
        <v>441</v>
      </c>
      <c r="G95" s="185" t="s">
        <v>183</v>
      </c>
      <c r="H95" s="149" t="s">
        <v>453</v>
      </c>
      <c r="I95" s="131" t="s">
        <v>140</v>
      </c>
      <c r="J95" s="131" t="s">
        <v>118</v>
      </c>
      <c r="K95" s="152" t="s">
        <v>434</v>
      </c>
      <c r="L95" s="155">
        <v>0.25</v>
      </c>
      <c r="M95" s="155">
        <v>1</v>
      </c>
      <c r="N95" s="155">
        <v>1</v>
      </c>
      <c r="O95" s="155">
        <v>1</v>
      </c>
      <c r="P95" s="155">
        <v>1</v>
      </c>
      <c r="Q95" s="155">
        <v>1</v>
      </c>
      <c r="R95" s="141" t="s">
        <v>181</v>
      </c>
      <c r="S95" s="255">
        <v>1</v>
      </c>
      <c r="T95" s="139"/>
      <c r="U95" s="139"/>
      <c r="V95" s="139"/>
      <c r="W95" s="113" t="str">
        <f t="shared" si="7"/>
        <v>4</v>
      </c>
      <c r="X95" s="114">
        <f t="shared" si="12"/>
        <v>0.25</v>
      </c>
      <c r="Y95" s="115">
        <f t="shared" si="11"/>
        <v>0.25</v>
      </c>
      <c r="Z95" s="115">
        <f t="shared" si="9"/>
        <v>6.25E-2</v>
      </c>
      <c r="AA95" s="254" t="s">
        <v>447</v>
      </c>
      <c r="AB95" s="25" t="s">
        <v>454</v>
      </c>
      <c r="AC95" s="25" t="s">
        <v>454</v>
      </c>
      <c r="AD95" s="253" t="s">
        <v>436</v>
      </c>
      <c r="AE95" s="215" t="s">
        <v>476</v>
      </c>
      <c r="AF95" s="116" t="s">
        <v>594</v>
      </c>
      <c r="AG95" s="25"/>
      <c r="AH95" s="25"/>
      <c r="AI95" s="25"/>
      <c r="AJ95" s="25"/>
      <c r="AK95" s="25"/>
      <c r="AL95" s="25"/>
      <c r="AM95" s="25"/>
      <c r="AN95" s="25"/>
      <c r="AO95" s="25"/>
      <c r="AP95" s="25"/>
      <c r="AQ95" s="25"/>
      <c r="AR95" s="25"/>
      <c r="AS95" s="25"/>
      <c r="AT95" s="25"/>
      <c r="AU95" s="25"/>
      <c r="AV95" s="25"/>
      <c r="AW95" s="25"/>
      <c r="AX95" s="30"/>
    </row>
    <row r="96" spans="1:50" ht="168.75" customHeight="1" x14ac:dyDescent="0.15">
      <c r="A96" s="141">
        <v>91</v>
      </c>
      <c r="B96" s="185" t="s">
        <v>23</v>
      </c>
      <c r="C96" s="149" t="s">
        <v>26</v>
      </c>
      <c r="D96" s="131" t="s">
        <v>422</v>
      </c>
      <c r="E96" s="149" t="s">
        <v>431</v>
      </c>
      <c r="F96" s="148" t="s">
        <v>424</v>
      </c>
      <c r="G96" s="185" t="s">
        <v>183</v>
      </c>
      <c r="H96" s="149" t="s">
        <v>455</v>
      </c>
      <c r="I96" s="131" t="s">
        <v>140</v>
      </c>
      <c r="J96" s="131" t="s">
        <v>118</v>
      </c>
      <c r="K96" s="152" t="s">
        <v>426</v>
      </c>
      <c r="L96" s="155">
        <v>0.25</v>
      </c>
      <c r="M96" s="155">
        <v>1</v>
      </c>
      <c r="N96" s="155">
        <v>1</v>
      </c>
      <c r="O96" s="155">
        <v>1</v>
      </c>
      <c r="P96" s="155">
        <v>1</v>
      </c>
      <c r="Q96" s="155">
        <v>1</v>
      </c>
      <c r="R96" s="141" t="s">
        <v>181</v>
      </c>
      <c r="S96" s="126">
        <v>1</v>
      </c>
      <c r="T96" s="139"/>
      <c r="U96" s="139"/>
      <c r="V96" s="139"/>
      <c r="W96" s="113" t="str">
        <f t="shared" si="7"/>
        <v>4</v>
      </c>
      <c r="X96" s="114">
        <f t="shared" si="12"/>
        <v>0.25</v>
      </c>
      <c r="Y96" s="115">
        <f t="shared" si="11"/>
        <v>0.25</v>
      </c>
      <c r="Z96" s="115">
        <f t="shared" si="9"/>
        <v>6.25E-2</v>
      </c>
      <c r="AA96" s="265" t="s">
        <v>447</v>
      </c>
      <c r="AB96" s="266" t="s">
        <v>454</v>
      </c>
      <c r="AC96" s="266" t="s">
        <v>454</v>
      </c>
      <c r="AD96" s="267" t="s">
        <v>436</v>
      </c>
      <c r="AE96" s="215" t="s">
        <v>476</v>
      </c>
      <c r="AF96" s="116" t="s">
        <v>594</v>
      </c>
      <c r="AG96" s="25"/>
      <c r="AH96" s="25"/>
      <c r="AI96" s="25"/>
      <c r="AJ96" s="25"/>
      <c r="AK96" s="25"/>
      <c r="AL96" s="25"/>
      <c r="AM96" s="25"/>
      <c r="AN96" s="25"/>
      <c r="AO96" s="25"/>
      <c r="AP96" s="25"/>
      <c r="AQ96" s="25"/>
      <c r="AR96" s="25"/>
      <c r="AS96" s="25"/>
      <c r="AT96" s="25"/>
      <c r="AU96" s="25"/>
      <c r="AV96" s="25"/>
      <c r="AW96" s="25"/>
      <c r="AX96" s="101"/>
    </row>
    <row r="97" spans="1:50" ht="73.5" customHeight="1" x14ac:dyDescent="0.15">
      <c r="A97" s="141">
        <v>92</v>
      </c>
      <c r="B97" s="131" t="s">
        <v>165</v>
      </c>
      <c r="C97" s="149" t="s">
        <v>456</v>
      </c>
      <c r="D97" s="131" t="s">
        <v>457</v>
      </c>
      <c r="E97" s="148" t="s">
        <v>128</v>
      </c>
      <c r="F97" s="148" t="s">
        <v>458</v>
      </c>
      <c r="G97" s="131" t="s">
        <v>170</v>
      </c>
      <c r="H97" s="149" t="s">
        <v>459</v>
      </c>
      <c r="I97" s="131" t="s">
        <v>140</v>
      </c>
      <c r="J97" s="131" t="s">
        <v>118</v>
      </c>
      <c r="K97" s="116" t="s">
        <v>460</v>
      </c>
      <c r="L97" s="155">
        <v>0.2</v>
      </c>
      <c r="M97" s="155">
        <v>1</v>
      </c>
      <c r="N97" s="155">
        <v>1</v>
      </c>
      <c r="O97" s="155">
        <v>1</v>
      </c>
      <c r="P97" s="155">
        <v>1</v>
      </c>
      <c r="Q97" s="194">
        <v>1</v>
      </c>
      <c r="R97" s="141" t="s">
        <v>181</v>
      </c>
      <c r="S97" s="126">
        <v>1</v>
      </c>
      <c r="T97" s="139"/>
      <c r="U97" s="139"/>
      <c r="V97" s="139"/>
      <c r="W97" s="113" t="str">
        <f t="shared" si="7"/>
        <v>4</v>
      </c>
      <c r="X97" s="114">
        <f t="shared" si="12"/>
        <v>0.25</v>
      </c>
      <c r="Y97" s="115">
        <f t="shared" si="11"/>
        <v>0.25</v>
      </c>
      <c r="Z97" s="264">
        <f t="shared" si="9"/>
        <v>0.05</v>
      </c>
      <c r="AA97" s="261" t="s">
        <v>461</v>
      </c>
      <c r="AB97" s="262" t="s">
        <v>405</v>
      </c>
      <c r="AC97" s="262" t="s">
        <v>394</v>
      </c>
      <c r="AD97" s="263" t="s">
        <v>462</v>
      </c>
      <c r="AE97" s="215" t="s">
        <v>476</v>
      </c>
      <c r="AF97" s="116" t="s">
        <v>594</v>
      </c>
      <c r="AG97" s="25"/>
      <c r="AH97" s="25"/>
      <c r="AI97" s="25"/>
      <c r="AJ97" s="25"/>
      <c r="AK97" s="25"/>
      <c r="AL97" s="25"/>
      <c r="AM97" s="25"/>
      <c r="AN97" s="25"/>
      <c r="AO97" s="25"/>
      <c r="AP97" s="25"/>
      <c r="AQ97" s="25"/>
      <c r="AR97" s="25"/>
      <c r="AS97" s="25"/>
      <c r="AT97" s="25"/>
      <c r="AU97" s="25"/>
      <c r="AV97" s="25"/>
      <c r="AW97" s="25"/>
      <c r="AX97" s="101"/>
    </row>
    <row r="98" spans="1:50" ht="93.75" customHeight="1" x14ac:dyDescent="0.15">
      <c r="A98" s="141">
        <v>93</v>
      </c>
      <c r="B98" s="131" t="s">
        <v>165</v>
      </c>
      <c r="C98" s="149" t="s">
        <v>456</v>
      </c>
      <c r="D98" s="131" t="s">
        <v>457</v>
      </c>
      <c r="E98" s="148" t="s">
        <v>128</v>
      </c>
      <c r="F98" s="148" t="s">
        <v>458</v>
      </c>
      <c r="G98" s="131" t="s">
        <v>183</v>
      </c>
      <c r="H98" s="149" t="s">
        <v>463</v>
      </c>
      <c r="I98" s="131" t="s">
        <v>117</v>
      </c>
      <c r="J98" s="131" t="s">
        <v>118</v>
      </c>
      <c r="K98" s="131" t="s">
        <v>119</v>
      </c>
      <c r="L98" s="155">
        <v>0.4</v>
      </c>
      <c r="M98" s="193">
        <v>3</v>
      </c>
      <c r="N98" s="193">
        <v>3</v>
      </c>
      <c r="O98" s="193">
        <v>3</v>
      </c>
      <c r="P98" s="193">
        <v>3</v>
      </c>
      <c r="Q98" s="193">
        <v>12</v>
      </c>
      <c r="R98" s="141" t="s">
        <v>120</v>
      </c>
      <c r="S98" s="220">
        <v>3</v>
      </c>
      <c r="T98" s="139"/>
      <c r="U98" s="139"/>
      <c r="V98" s="139"/>
      <c r="W98" s="113" t="str">
        <f t="shared" si="7"/>
        <v>0</v>
      </c>
      <c r="X98" s="114">
        <f t="shared" si="12"/>
        <v>3</v>
      </c>
      <c r="Y98" s="115">
        <f t="shared" si="11"/>
        <v>0.25</v>
      </c>
      <c r="Z98" s="264">
        <f t="shared" si="9"/>
        <v>0.1</v>
      </c>
      <c r="AA98" s="261" t="s">
        <v>464</v>
      </c>
      <c r="AB98" s="261"/>
      <c r="AC98" s="261"/>
      <c r="AD98" s="263" t="s">
        <v>465</v>
      </c>
      <c r="AE98" s="215" t="s">
        <v>476</v>
      </c>
      <c r="AF98" s="116" t="s">
        <v>594</v>
      </c>
      <c r="AG98" s="25"/>
      <c r="AH98" s="25"/>
      <c r="AI98" s="25"/>
      <c r="AJ98" s="25"/>
      <c r="AK98" s="25"/>
      <c r="AL98" s="25"/>
      <c r="AM98" s="25"/>
      <c r="AN98" s="25"/>
      <c r="AO98" s="25"/>
      <c r="AP98" s="25"/>
      <c r="AQ98" s="25"/>
      <c r="AR98" s="25"/>
      <c r="AS98" s="25"/>
      <c r="AT98" s="25"/>
      <c r="AU98" s="25"/>
      <c r="AV98" s="25"/>
      <c r="AW98" s="25"/>
      <c r="AX98" s="101"/>
    </row>
    <row r="99" spans="1:50" ht="79.5" customHeight="1" x14ac:dyDescent="0.15">
      <c r="A99" s="141">
        <v>94</v>
      </c>
      <c r="B99" s="131" t="s">
        <v>165</v>
      </c>
      <c r="C99" s="149" t="s">
        <v>456</v>
      </c>
      <c r="D99" s="131" t="s">
        <v>457</v>
      </c>
      <c r="E99" s="148" t="s">
        <v>128</v>
      </c>
      <c r="F99" s="148" t="s">
        <v>458</v>
      </c>
      <c r="G99" s="131" t="s">
        <v>160</v>
      </c>
      <c r="H99" s="149" t="s">
        <v>466</v>
      </c>
      <c r="I99" s="131" t="s">
        <v>117</v>
      </c>
      <c r="J99" s="131" t="s">
        <v>118</v>
      </c>
      <c r="K99" s="131" t="s">
        <v>119</v>
      </c>
      <c r="L99" s="155">
        <v>0.4</v>
      </c>
      <c r="M99" s="193">
        <v>3</v>
      </c>
      <c r="N99" s="193">
        <v>3</v>
      </c>
      <c r="O99" s="193">
        <v>3</v>
      </c>
      <c r="P99" s="193">
        <v>3</v>
      </c>
      <c r="Q99" s="193">
        <v>12</v>
      </c>
      <c r="R99" s="141" t="s">
        <v>120</v>
      </c>
      <c r="S99" s="220">
        <v>3</v>
      </c>
      <c r="T99" s="139"/>
      <c r="U99" s="139"/>
      <c r="V99" s="139"/>
      <c r="W99" s="113" t="str">
        <f t="shared" si="7"/>
        <v>0</v>
      </c>
      <c r="X99" s="114">
        <f t="shared" si="12"/>
        <v>3</v>
      </c>
      <c r="Y99" s="115">
        <f t="shared" si="11"/>
        <v>0.25</v>
      </c>
      <c r="Z99" s="115">
        <f t="shared" si="9"/>
        <v>0.1</v>
      </c>
      <c r="AA99" s="268" t="s">
        <v>467</v>
      </c>
      <c r="AB99" s="269" t="s">
        <v>405</v>
      </c>
      <c r="AC99" s="269" t="s">
        <v>394</v>
      </c>
      <c r="AD99" s="270" t="s">
        <v>468</v>
      </c>
      <c r="AE99" s="215" t="s">
        <v>476</v>
      </c>
      <c r="AF99" s="116" t="s">
        <v>594</v>
      </c>
      <c r="AG99" s="25"/>
      <c r="AH99" s="25"/>
      <c r="AI99" s="25"/>
      <c r="AJ99" s="25"/>
      <c r="AK99" s="25"/>
      <c r="AL99" s="25"/>
      <c r="AM99" s="25"/>
      <c r="AN99" s="25"/>
      <c r="AO99" s="25"/>
      <c r="AP99" s="25"/>
      <c r="AQ99" s="25"/>
      <c r="AR99" s="25"/>
      <c r="AS99" s="25"/>
      <c r="AT99" s="25"/>
      <c r="AU99" s="25"/>
      <c r="AV99" s="25"/>
      <c r="AW99" s="25"/>
      <c r="AX99" s="101"/>
    </row>
    <row r="100" spans="1:50" ht="81" customHeight="1" x14ac:dyDescent="0.15">
      <c r="A100" s="141">
        <v>95</v>
      </c>
      <c r="B100" s="131" t="s">
        <v>469</v>
      </c>
      <c r="C100" s="149" t="s">
        <v>470</v>
      </c>
      <c r="D100" s="131" t="s">
        <v>422</v>
      </c>
      <c r="E100" s="148" t="s">
        <v>471</v>
      </c>
      <c r="F100" s="148" t="s">
        <v>472</v>
      </c>
      <c r="G100" s="131" t="s">
        <v>183</v>
      </c>
      <c r="H100" s="195" t="s">
        <v>473</v>
      </c>
      <c r="I100" s="131" t="s">
        <v>140</v>
      </c>
      <c r="J100" s="131" t="s">
        <v>118</v>
      </c>
      <c r="K100" s="131" t="s">
        <v>474</v>
      </c>
      <c r="L100" s="130">
        <v>1</v>
      </c>
      <c r="M100" s="140">
        <v>1</v>
      </c>
      <c r="N100" s="140">
        <v>1</v>
      </c>
      <c r="O100" s="140">
        <v>1</v>
      </c>
      <c r="P100" s="140">
        <v>1</v>
      </c>
      <c r="Q100" s="140">
        <v>1</v>
      </c>
      <c r="R100" s="141" t="s">
        <v>181</v>
      </c>
      <c r="S100" s="126">
        <v>1</v>
      </c>
      <c r="T100" s="134"/>
      <c r="U100" s="135"/>
      <c r="V100" s="75"/>
      <c r="W100" s="113" t="str">
        <f t="shared" si="7"/>
        <v>4</v>
      </c>
      <c r="X100" s="114">
        <f t="shared" si="12"/>
        <v>0.25</v>
      </c>
      <c r="Y100" s="115">
        <v>0</v>
      </c>
      <c r="Z100" s="115">
        <f t="shared" si="9"/>
        <v>0</v>
      </c>
      <c r="AA100" s="222" t="s">
        <v>475</v>
      </c>
      <c r="AB100" s="222"/>
      <c r="AC100" s="222"/>
      <c r="AD100" s="221" t="s">
        <v>476</v>
      </c>
      <c r="AE100" s="215" t="s">
        <v>476</v>
      </c>
      <c r="AF100" s="116" t="s">
        <v>594</v>
      </c>
      <c r="AG100" s="25"/>
      <c r="AH100" s="25"/>
      <c r="AI100" s="25"/>
      <c r="AJ100" s="25"/>
      <c r="AK100" s="25"/>
      <c r="AL100" s="25"/>
      <c r="AM100" s="25"/>
      <c r="AN100" s="25"/>
      <c r="AO100" s="25"/>
      <c r="AP100" s="25"/>
      <c r="AQ100" s="25"/>
      <c r="AR100" s="25"/>
      <c r="AS100" s="25"/>
      <c r="AT100" s="25"/>
      <c r="AU100" s="25"/>
      <c r="AV100" s="25"/>
      <c r="AW100" s="25"/>
      <c r="AX100" s="101"/>
    </row>
    <row r="101" spans="1:50" x14ac:dyDescent="0.2">
      <c r="A101" s="101"/>
      <c r="B101" s="142"/>
      <c r="C101" s="142"/>
      <c r="D101" s="142"/>
      <c r="E101" s="143"/>
      <c r="F101" s="143"/>
      <c r="G101" s="142"/>
      <c r="H101" s="70"/>
      <c r="I101" s="144"/>
      <c r="J101" s="146"/>
      <c r="K101" s="146"/>
      <c r="L101" s="145"/>
      <c r="M101" s="146"/>
      <c r="N101" s="146"/>
      <c r="O101" s="146"/>
      <c r="P101" s="146"/>
      <c r="Q101" s="146"/>
      <c r="R101" s="101"/>
      <c r="S101" s="101"/>
      <c r="T101" s="101"/>
      <c r="U101" s="101"/>
      <c r="V101" s="101"/>
      <c r="X101" s="101"/>
      <c r="Y101" s="147"/>
      <c r="Z101" s="147"/>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row>
    <row r="102" spans="1:50" x14ac:dyDescent="0.2">
      <c r="A102" s="101"/>
      <c r="B102" s="142"/>
      <c r="C102" s="70"/>
      <c r="D102" s="142"/>
      <c r="E102" s="143"/>
      <c r="F102" s="143"/>
      <c r="G102" s="142"/>
      <c r="H102" s="70"/>
      <c r="I102" s="144"/>
      <c r="J102" s="146"/>
      <c r="K102" s="146"/>
      <c r="L102" s="145"/>
      <c r="M102" s="146"/>
      <c r="N102" s="146"/>
      <c r="O102" s="146"/>
      <c r="P102" s="146"/>
      <c r="Q102" s="146"/>
      <c r="R102" s="101"/>
      <c r="S102" s="101"/>
      <c r="T102" s="101"/>
      <c r="U102" s="101"/>
      <c r="V102" s="101"/>
      <c r="X102" s="101"/>
      <c r="Y102" s="147"/>
      <c r="Z102" s="147"/>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row>
    <row r="103" spans="1:50" x14ac:dyDescent="0.2">
      <c r="A103" s="101"/>
      <c r="B103" s="142"/>
      <c r="C103" s="70"/>
      <c r="D103" s="142"/>
      <c r="E103" s="143"/>
      <c r="F103" s="143"/>
      <c r="G103" s="142"/>
      <c r="H103" s="144"/>
      <c r="I103" s="144"/>
      <c r="J103" s="146" t="s">
        <v>477</v>
      </c>
      <c r="K103" s="146"/>
      <c r="L103" s="145"/>
      <c r="M103" s="146"/>
      <c r="N103" s="146"/>
      <c r="O103" s="146"/>
      <c r="P103" s="146"/>
      <c r="Q103" s="146"/>
      <c r="R103" s="101"/>
      <c r="S103" s="101"/>
      <c r="T103" s="101"/>
      <c r="U103" s="101"/>
      <c r="V103" s="101"/>
      <c r="X103" s="101"/>
      <c r="Y103" s="147"/>
      <c r="Z103" s="147"/>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row>
    <row r="104" spans="1:50" x14ac:dyDescent="0.2">
      <c r="A104" s="101"/>
      <c r="B104" s="142"/>
      <c r="C104" s="70"/>
      <c r="D104" s="142"/>
      <c r="E104" s="143"/>
      <c r="F104" s="143"/>
      <c r="G104" s="142"/>
      <c r="H104" s="144"/>
      <c r="I104" s="144"/>
      <c r="J104" s="146"/>
      <c r="K104" s="146"/>
      <c r="L104" s="145"/>
      <c r="M104" s="146"/>
      <c r="N104" s="146"/>
      <c r="O104" s="146"/>
      <c r="P104" s="146"/>
      <c r="Q104" s="146"/>
      <c r="R104" s="101"/>
      <c r="S104" s="101"/>
      <c r="T104" s="101"/>
      <c r="U104" s="101"/>
      <c r="V104" s="101"/>
      <c r="X104" s="101"/>
      <c r="Y104" s="147"/>
      <c r="Z104" s="147"/>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row>
    <row r="105" spans="1:50" x14ac:dyDescent="0.2">
      <c r="A105" s="101"/>
      <c r="B105" s="142"/>
      <c r="C105" s="70"/>
      <c r="D105" s="142"/>
      <c r="E105" s="143"/>
      <c r="F105" s="143"/>
      <c r="G105" s="142"/>
      <c r="H105" s="144"/>
      <c r="I105" s="144"/>
      <c r="J105" s="146"/>
      <c r="K105" s="146"/>
      <c r="L105" s="145"/>
      <c r="M105" s="146"/>
      <c r="N105" s="146"/>
      <c r="O105" s="146"/>
      <c r="P105" s="146"/>
      <c r="Q105" s="146"/>
      <c r="R105" s="101"/>
      <c r="S105" s="101"/>
      <c r="T105" s="101"/>
      <c r="U105" s="101"/>
      <c r="V105" s="101"/>
      <c r="X105" s="101"/>
      <c r="Y105" s="147"/>
      <c r="Z105" s="147"/>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row>
    <row r="106" spans="1:50" x14ac:dyDescent="0.2">
      <c r="A106" s="101"/>
      <c r="B106" s="142"/>
      <c r="C106" s="70"/>
      <c r="D106" s="142"/>
      <c r="E106" s="143"/>
      <c r="F106" s="143"/>
      <c r="G106" s="142"/>
      <c r="H106" s="144"/>
      <c r="I106" s="144"/>
      <c r="J106" s="146"/>
      <c r="K106" s="146"/>
      <c r="L106" s="145"/>
      <c r="M106" s="146"/>
      <c r="N106" s="146"/>
      <c r="O106" s="146"/>
      <c r="P106" s="146"/>
      <c r="Q106" s="146"/>
      <c r="R106" s="101"/>
      <c r="S106" s="101"/>
      <c r="T106" s="101"/>
      <c r="U106" s="101"/>
      <c r="V106" s="101"/>
      <c r="X106" s="101"/>
      <c r="Y106" s="147"/>
      <c r="Z106" s="147"/>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row>
    <row r="107" spans="1:50" x14ac:dyDescent="0.2">
      <c r="A107" s="101"/>
      <c r="B107" s="142"/>
      <c r="C107" s="70"/>
      <c r="D107" s="142"/>
      <c r="E107" s="143"/>
      <c r="F107" s="143"/>
      <c r="G107" s="142"/>
      <c r="H107" s="144"/>
      <c r="I107" s="144"/>
      <c r="J107" s="146"/>
      <c r="K107" s="146"/>
      <c r="L107" s="145"/>
      <c r="M107" s="146"/>
      <c r="N107" s="146"/>
      <c r="O107" s="146"/>
      <c r="P107" s="146"/>
      <c r="Q107" s="146"/>
      <c r="R107" s="101"/>
      <c r="S107" s="101"/>
      <c r="T107" s="101"/>
      <c r="U107" s="101"/>
      <c r="V107" s="101"/>
      <c r="X107" s="101"/>
      <c r="Y107" s="147"/>
      <c r="Z107" s="147"/>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row>
    <row r="108" spans="1:50" x14ac:dyDescent="0.2">
      <c r="A108" s="101"/>
      <c r="B108" s="142"/>
      <c r="C108" s="70"/>
      <c r="D108" s="142"/>
      <c r="E108" s="143"/>
      <c r="F108" s="143"/>
      <c r="G108" s="142"/>
      <c r="H108" s="144"/>
      <c r="I108" s="144"/>
      <c r="J108" s="146"/>
      <c r="K108" s="146"/>
      <c r="L108" s="145"/>
      <c r="M108" s="146"/>
      <c r="N108" s="146"/>
      <c r="O108" s="146"/>
      <c r="P108" s="146"/>
      <c r="Q108" s="146"/>
      <c r="R108" s="101"/>
      <c r="S108" s="101"/>
      <c r="T108" s="101"/>
      <c r="U108" s="101"/>
      <c r="V108" s="101"/>
      <c r="X108" s="101"/>
      <c r="Y108" s="147"/>
      <c r="Z108" s="147"/>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row>
    <row r="109" spans="1:50" x14ac:dyDescent="0.2">
      <c r="A109" s="101"/>
      <c r="B109" s="142"/>
      <c r="C109" s="70"/>
      <c r="D109" s="142"/>
      <c r="E109" s="143"/>
      <c r="F109" s="143"/>
      <c r="G109" s="142"/>
      <c r="H109" s="144"/>
      <c r="I109" s="144"/>
      <c r="J109" s="146"/>
      <c r="K109" s="146"/>
      <c r="L109" s="145"/>
      <c r="M109" s="146"/>
      <c r="N109" s="146"/>
      <c r="O109" s="146"/>
      <c r="P109" s="146"/>
      <c r="Q109" s="146"/>
      <c r="R109" s="101"/>
      <c r="S109" s="101"/>
      <c r="T109" s="101"/>
      <c r="U109" s="101"/>
      <c r="V109" s="101"/>
      <c r="X109" s="101"/>
      <c r="Y109" s="147"/>
      <c r="Z109" s="147"/>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row>
    <row r="110" spans="1:50" x14ac:dyDescent="0.2">
      <c r="A110" s="101"/>
      <c r="B110" s="142"/>
      <c r="C110" s="70"/>
      <c r="D110" s="142"/>
      <c r="E110" s="143"/>
      <c r="F110" s="143"/>
      <c r="G110" s="142"/>
      <c r="H110" s="144"/>
      <c r="I110" s="144"/>
      <c r="J110" s="146"/>
      <c r="K110" s="146"/>
      <c r="L110" s="145"/>
      <c r="M110" s="146"/>
      <c r="N110" s="146"/>
      <c r="O110" s="146"/>
      <c r="P110" s="146"/>
      <c r="Q110" s="146"/>
      <c r="R110" s="101"/>
      <c r="S110" s="101"/>
      <c r="T110" s="101"/>
      <c r="U110" s="101"/>
      <c r="V110" s="101"/>
      <c r="X110" s="101"/>
      <c r="Y110" s="147"/>
      <c r="Z110" s="147"/>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row>
    <row r="111" spans="1:50" x14ac:dyDescent="0.2">
      <c r="A111" s="101"/>
      <c r="B111" s="142"/>
      <c r="C111" s="70"/>
      <c r="D111" s="142"/>
      <c r="E111" s="143"/>
      <c r="F111" s="143"/>
      <c r="G111" s="142"/>
      <c r="H111" s="144"/>
      <c r="I111" s="144"/>
      <c r="J111" s="146"/>
      <c r="K111" s="146"/>
      <c r="L111" s="145"/>
      <c r="M111" s="146"/>
      <c r="N111" s="146"/>
      <c r="O111" s="146"/>
      <c r="P111" s="146"/>
      <c r="Q111" s="146"/>
      <c r="R111" s="101"/>
      <c r="S111" s="101"/>
      <c r="T111" s="101"/>
      <c r="U111" s="101"/>
      <c r="V111" s="101"/>
      <c r="X111" s="101"/>
      <c r="Y111" s="147"/>
      <c r="Z111" s="147"/>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row>
    <row r="112" spans="1:50" x14ac:dyDescent="0.2">
      <c r="A112" s="101"/>
      <c r="B112" s="142"/>
      <c r="C112" s="70"/>
      <c r="D112" s="142"/>
      <c r="E112" s="143"/>
      <c r="F112" s="143"/>
      <c r="G112" s="142"/>
      <c r="H112" s="144"/>
      <c r="I112" s="144"/>
      <c r="J112" s="146"/>
      <c r="K112" s="146"/>
      <c r="L112" s="145"/>
      <c r="M112" s="146"/>
      <c r="N112" s="146"/>
      <c r="O112" s="146"/>
      <c r="P112" s="146"/>
      <c r="Q112" s="146"/>
      <c r="R112" s="101"/>
      <c r="S112" s="101"/>
      <c r="T112" s="101"/>
      <c r="U112" s="101"/>
      <c r="V112" s="101"/>
      <c r="X112" s="101"/>
      <c r="Y112" s="147"/>
      <c r="Z112" s="147"/>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row>
    <row r="113" spans="11:26" x14ac:dyDescent="0.2">
      <c r="K113" s="146"/>
      <c r="L113" s="145"/>
      <c r="M113" s="146"/>
      <c r="N113" s="146"/>
      <c r="O113" s="146"/>
      <c r="P113" s="146"/>
      <c r="Q113" s="146"/>
      <c r="R113" s="101"/>
      <c r="S113" s="101"/>
      <c r="T113" s="101"/>
      <c r="U113" s="101"/>
      <c r="V113" s="101"/>
      <c r="X113" s="101"/>
      <c r="Y113" s="147"/>
      <c r="Z113" s="147"/>
    </row>
    <row r="114" spans="11:26" x14ac:dyDescent="0.2">
      <c r="K114" s="146"/>
      <c r="L114" s="145"/>
      <c r="M114" s="146"/>
      <c r="N114" s="146"/>
      <c r="O114" s="146"/>
      <c r="P114" s="146"/>
      <c r="Q114" s="146"/>
      <c r="R114" s="101"/>
      <c r="S114" s="101"/>
      <c r="T114" s="101"/>
      <c r="U114" s="101"/>
      <c r="V114" s="101"/>
      <c r="X114" s="101"/>
      <c r="Y114" s="147"/>
      <c r="Z114" s="147"/>
    </row>
    <row r="115" spans="11:26" x14ac:dyDescent="0.2">
      <c r="K115" s="146"/>
      <c r="L115" s="145"/>
      <c r="M115" s="146"/>
      <c r="N115" s="146"/>
      <c r="O115" s="146"/>
      <c r="P115" s="146"/>
      <c r="Q115" s="146"/>
      <c r="R115" s="101"/>
      <c r="S115" s="101"/>
      <c r="T115" s="101"/>
      <c r="U115" s="101"/>
      <c r="V115" s="101"/>
      <c r="X115" s="101"/>
      <c r="Y115" s="147"/>
      <c r="Z115" s="147"/>
    </row>
    <row r="116" spans="11:26" x14ac:dyDescent="0.2">
      <c r="K116" s="146"/>
      <c r="L116" s="145"/>
      <c r="M116" s="146"/>
      <c r="N116" s="146"/>
      <c r="O116" s="146"/>
      <c r="P116" s="146"/>
      <c r="Q116" s="146"/>
      <c r="R116" s="101"/>
      <c r="S116" s="101"/>
      <c r="T116" s="101"/>
      <c r="U116" s="101"/>
      <c r="V116" s="101"/>
      <c r="X116" s="101"/>
      <c r="Y116" s="147"/>
      <c r="Z116" s="147"/>
    </row>
    <row r="117" spans="11:26" x14ac:dyDescent="0.2">
      <c r="K117" s="146"/>
      <c r="L117" s="145"/>
      <c r="M117" s="146"/>
      <c r="N117" s="146"/>
      <c r="O117" s="146"/>
      <c r="P117" s="146"/>
      <c r="Q117" s="146"/>
      <c r="R117" s="101"/>
      <c r="S117" s="101"/>
      <c r="T117" s="101"/>
      <c r="U117" s="101"/>
      <c r="V117" s="101"/>
      <c r="X117" s="101"/>
      <c r="Y117" s="147"/>
      <c r="Z117" s="147"/>
    </row>
    <row r="118" spans="11:26" x14ac:dyDescent="0.2">
      <c r="K118" s="146"/>
      <c r="L118" s="145"/>
      <c r="M118" s="146"/>
      <c r="N118" s="146"/>
      <c r="O118" s="146"/>
      <c r="P118" s="146"/>
      <c r="Q118" s="146"/>
      <c r="R118" s="101"/>
      <c r="S118" s="101"/>
      <c r="T118" s="101"/>
      <c r="U118" s="101"/>
      <c r="V118" s="101"/>
      <c r="X118" s="101"/>
      <c r="Y118" s="147"/>
      <c r="Z118" s="147"/>
    </row>
    <row r="119" spans="11:26" x14ac:dyDescent="0.2">
      <c r="K119" s="146"/>
      <c r="L119" s="145"/>
      <c r="M119" s="146"/>
      <c r="N119" s="146"/>
      <c r="O119" s="146"/>
      <c r="P119" s="146"/>
      <c r="Q119" s="146"/>
      <c r="R119" s="101"/>
      <c r="S119" s="101"/>
      <c r="T119" s="101"/>
      <c r="U119" s="101"/>
      <c r="V119" s="101"/>
      <c r="X119" s="101"/>
      <c r="Y119" s="147"/>
      <c r="Z119" s="147"/>
    </row>
    <row r="120" spans="11:26" x14ac:dyDescent="0.2">
      <c r="K120" s="146"/>
      <c r="L120" s="145"/>
      <c r="M120" s="146"/>
      <c r="N120" s="146"/>
      <c r="O120" s="146"/>
      <c r="P120" s="146"/>
      <c r="Q120" s="146"/>
      <c r="R120" s="101"/>
      <c r="S120" s="101"/>
      <c r="T120" s="101"/>
      <c r="U120" s="101"/>
      <c r="V120" s="101"/>
      <c r="X120" s="101"/>
      <c r="Y120" s="147"/>
      <c r="Z120" s="147"/>
    </row>
    <row r="121" spans="11:26" x14ac:dyDescent="0.2">
      <c r="K121" s="146"/>
      <c r="L121" s="145"/>
      <c r="M121" s="146"/>
      <c r="N121" s="146"/>
      <c r="O121" s="146"/>
      <c r="P121" s="146"/>
      <c r="Q121" s="146"/>
      <c r="R121" s="101"/>
      <c r="S121" s="101"/>
      <c r="T121" s="101"/>
      <c r="U121" s="101"/>
      <c r="V121" s="101"/>
      <c r="X121" s="101"/>
      <c r="Y121" s="147"/>
      <c r="Z121" s="147"/>
    </row>
    <row r="122" spans="11:26" x14ac:dyDescent="0.2">
      <c r="K122" s="146"/>
      <c r="L122" s="145"/>
      <c r="M122" s="146"/>
      <c r="N122" s="146"/>
      <c r="O122" s="146"/>
      <c r="P122" s="146"/>
      <c r="Q122" s="146"/>
      <c r="R122" s="101"/>
      <c r="S122" s="101"/>
      <c r="T122" s="101"/>
      <c r="U122" s="101"/>
      <c r="V122" s="101"/>
      <c r="X122" s="101"/>
      <c r="Y122" s="147"/>
      <c r="Z122" s="147"/>
    </row>
    <row r="123" spans="11:26" x14ac:dyDescent="0.2">
      <c r="K123" s="146"/>
      <c r="L123" s="145"/>
      <c r="M123" s="146"/>
      <c r="N123" s="146"/>
      <c r="O123" s="146"/>
      <c r="P123" s="146"/>
      <c r="Q123" s="146"/>
      <c r="R123" s="101"/>
      <c r="S123" s="101"/>
      <c r="T123" s="101"/>
      <c r="U123" s="101"/>
      <c r="V123" s="101"/>
      <c r="X123" s="101"/>
      <c r="Y123" s="147"/>
      <c r="Z123" s="147"/>
    </row>
    <row r="124" spans="11:26" x14ac:dyDescent="0.2">
      <c r="K124" s="146"/>
      <c r="L124" s="145"/>
      <c r="M124" s="146"/>
      <c r="N124" s="146"/>
      <c r="O124" s="146"/>
      <c r="P124" s="146"/>
      <c r="Q124" s="146"/>
      <c r="R124" s="101"/>
      <c r="S124" s="101"/>
      <c r="T124" s="101"/>
      <c r="U124" s="101"/>
      <c r="V124" s="101"/>
      <c r="X124" s="101"/>
      <c r="Y124" s="147"/>
      <c r="Z124" s="147"/>
    </row>
    <row r="125" spans="11:26" x14ac:dyDescent="0.2">
      <c r="K125" s="146"/>
      <c r="L125" s="145"/>
      <c r="M125" s="146"/>
      <c r="N125" s="146"/>
      <c r="O125" s="146"/>
      <c r="P125" s="146"/>
      <c r="Q125" s="146"/>
      <c r="R125" s="101"/>
      <c r="S125" s="101"/>
      <c r="T125" s="101"/>
      <c r="U125" s="101"/>
      <c r="V125" s="101"/>
      <c r="X125" s="101"/>
      <c r="Y125" s="147"/>
      <c r="Z125" s="147"/>
    </row>
    <row r="126" spans="11:26" x14ac:dyDescent="0.2">
      <c r="K126" s="146"/>
      <c r="L126" s="145"/>
      <c r="M126" s="146"/>
      <c r="N126" s="146"/>
      <c r="O126" s="146"/>
      <c r="P126" s="146"/>
      <c r="Q126" s="146"/>
      <c r="R126" s="101"/>
      <c r="S126" s="101"/>
      <c r="T126" s="101"/>
      <c r="U126" s="101"/>
      <c r="V126" s="101"/>
      <c r="X126" s="101"/>
      <c r="Y126" s="147"/>
      <c r="Z126" s="147"/>
    </row>
    <row r="127" spans="11:26" x14ac:dyDescent="0.2">
      <c r="K127" s="146"/>
      <c r="L127" s="145"/>
      <c r="M127" s="146"/>
      <c r="N127" s="146"/>
      <c r="O127" s="146"/>
      <c r="P127" s="146"/>
      <c r="Q127" s="146"/>
      <c r="R127" s="101"/>
      <c r="S127" s="101"/>
      <c r="T127" s="101"/>
      <c r="U127" s="101"/>
      <c r="V127" s="101"/>
      <c r="X127" s="101"/>
      <c r="Y127" s="147"/>
      <c r="Z127" s="147"/>
    </row>
    <row r="128" spans="11:26" x14ac:dyDescent="0.2">
      <c r="K128" s="146"/>
      <c r="L128" s="145"/>
      <c r="M128" s="146"/>
      <c r="N128" s="146"/>
      <c r="O128" s="146"/>
      <c r="P128" s="146"/>
      <c r="Q128" s="146"/>
      <c r="R128" s="101"/>
      <c r="S128" s="101"/>
      <c r="T128" s="101"/>
      <c r="U128" s="101"/>
      <c r="V128" s="101"/>
      <c r="X128" s="101"/>
      <c r="Y128" s="147"/>
      <c r="Z128" s="147"/>
    </row>
    <row r="129" spans="25:26" x14ac:dyDescent="0.2">
      <c r="Y129" s="147"/>
      <c r="Z129" s="147"/>
    </row>
    <row r="130" spans="25:26" x14ac:dyDescent="0.2">
      <c r="Y130" s="147"/>
      <c r="Z130" s="147"/>
    </row>
    <row r="131" spans="25:26" x14ac:dyDescent="0.2">
      <c r="Y131" s="147"/>
      <c r="Z131" s="147"/>
    </row>
    <row r="132" spans="25:26" x14ac:dyDescent="0.2">
      <c r="Y132" s="147"/>
      <c r="Z132" s="147"/>
    </row>
    <row r="133" spans="25:26" x14ac:dyDescent="0.2">
      <c r="Y133" s="147"/>
      <c r="Z133" s="147"/>
    </row>
    <row r="134" spans="25:26" x14ac:dyDescent="0.2">
      <c r="Y134" s="147"/>
      <c r="Z134" s="147"/>
    </row>
    <row r="135" spans="25:26" x14ac:dyDescent="0.2">
      <c r="Y135" s="147"/>
      <c r="Z135" s="147"/>
    </row>
    <row r="136" spans="25:26" x14ac:dyDescent="0.2">
      <c r="Y136" s="147"/>
      <c r="Z136" s="147"/>
    </row>
    <row r="137" spans="25:26" x14ac:dyDescent="0.2">
      <c r="Y137" s="147"/>
      <c r="Z137" s="147"/>
    </row>
    <row r="138" spans="25:26" x14ac:dyDescent="0.2">
      <c r="Y138" s="147"/>
      <c r="Z138" s="147"/>
    </row>
    <row r="139" spans="25:26" x14ac:dyDescent="0.2">
      <c r="Y139" s="147"/>
      <c r="Z139" s="147"/>
    </row>
    <row r="140" spans="25:26" x14ac:dyDescent="0.2">
      <c r="Y140" s="147"/>
      <c r="Z140" s="147"/>
    </row>
    <row r="141" spans="25:26" x14ac:dyDescent="0.2">
      <c r="Y141" s="147"/>
      <c r="Z141" s="147"/>
    </row>
    <row r="142" spans="25:26" x14ac:dyDescent="0.2">
      <c r="Y142" s="147"/>
      <c r="Z142" s="147"/>
    </row>
    <row r="143" spans="25:26" x14ac:dyDescent="0.2">
      <c r="Y143" s="147"/>
      <c r="Z143" s="147"/>
    </row>
    <row r="144" spans="25:26" x14ac:dyDescent="0.2">
      <c r="Y144" s="147"/>
      <c r="Z144" s="147"/>
    </row>
    <row r="145" spans="25:26" x14ac:dyDescent="0.2">
      <c r="Y145" s="147"/>
      <c r="Z145" s="147"/>
    </row>
    <row r="146" spans="25:26" x14ac:dyDescent="0.2">
      <c r="Y146" s="147"/>
      <c r="Z146" s="147"/>
    </row>
    <row r="147" spans="25:26" x14ac:dyDescent="0.2">
      <c r="Y147" s="147"/>
      <c r="Z147" s="147"/>
    </row>
    <row r="148" spans="25:26" x14ac:dyDescent="0.2">
      <c r="Y148" s="147"/>
      <c r="Z148" s="147"/>
    </row>
    <row r="149" spans="25:26" x14ac:dyDescent="0.2">
      <c r="Y149" s="147"/>
      <c r="Z149" s="147"/>
    </row>
    <row r="150" spans="25:26" x14ac:dyDescent="0.2">
      <c r="Y150" s="147"/>
      <c r="Z150" s="147"/>
    </row>
    <row r="151" spans="25:26" x14ac:dyDescent="0.2">
      <c r="Y151" s="147"/>
      <c r="Z151" s="147"/>
    </row>
    <row r="152" spans="25:26" x14ac:dyDescent="0.2">
      <c r="Y152" s="147"/>
      <c r="Z152" s="147"/>
    </row>
    <row r="153" spans="25:26" x14ac:dyDescent="0.2">
      <c r="Y153" s="147"/>
      <c r="Z153" s="147"/>
    </row>
    <row r="154" spans="25:26" x14ac:dyDescent="0.2">
      <c r="Y154" s="147"/>
      <c r="Z154" s="147"/>
    </row>
    <row r="155" spans="25:26" x14ac:dyDescent="0.2">
      <c r="Y155" s="147"/>
      <c r="Z155" s="147"/>
    </row>
    <row r="156" spans="25:26" x14ac:dyDescent="0.2">
      <c r="Y156" s="147"/>
      <c r="Z156" s="147"/>
    </row>
    <row r="157" spans="25:26" x14ac:dyDescent="0.2">
      <c r="Y157" s="147"/>
      <c r="Z157" s="147"/>
    </row>
    <row r="158" spans="25:26" x14ac:dyDescent="0.2">
      <c r="Y158" s="147"/>
      <c r="Z158" s="147"/>
    </row>
    <row r="159" spans="25:26" x14ac:dyDescent="0.2">
      <c r="Y159" s="147"/>
      <c r="Z159" s="147"/>
    </row>
    <row r="160" spans="25:26" x14ac:dyDescent="0.2">
      <c r="Y160" s="147"/>
      <c r="Z160" s="147"/>
    </row>
    <row r="161" spans="25:26" x14ac:dyDescent="0.2">
      <c r="Y161" s="147"/>
      <c r="Z161" s="147"/>
    </row>
    <row r="162" spans="25:26" x14ac:dyDescent="0.2">
      <c r="Y162" s="147"/>
      <c r="Z162" s="147"/>
    </row>
    <row r="163" spans="25:26" x14ac:dyDescent="0.2">
      <c r="Y163" s="147"/>
      <c r="Z163" s="147"/>
    </row>
    <row r="164" spans="25:26" x14ac:dyDescent="0.2">
      <c r="Y164" s="147"/>
      <c r="Z164" s="147"/>
    </row>
    <row r="165" spans="25:26" x14ac:dyDescent="0.2">
      <c r="Y165" s="147"/>
      <c r="Z165" s="147"/>
    </row>
    <row r="166" spans="25:26" x14ac:dyDescent="0.2">
      <c r="Y166" s="147"/>
      <c r="Z166" s="147"/>
    </row>
    <row r="167" spans="25:26" x14ac:dyDescent="0.2">
      <c r="Y167" s="147"/>
      <c r="Z167" s="147"/>
    </row>
    <row r="168" spans="25:26" x14ac:dyDescent="0.2">
      <c r="Y168" s="147"/>
      <c r="Z168" s="147"/>
    </row>
    <row r="169" spans="25:26" x14ac:dyDescent="0.2">
      <c r="Y169" s="147"/>
      <c r="Z169" s="147"/>
    </row>
    <row r="170" spans="25:26" x14ac:dyDescent="0.2">
      <c r="Y170" s="147"/>
      <c r="Z170" s="147"/>
    </row>
    <row r="171" spans="25:26" x14ac:dyDescent="0.2">
      <c r="Y171" s="147"/>
      <c r="Z171" s="147"/>
    </row>
    <row r="172" spans="25:26" x14ac:dyDescent="0.2">
      <c r="Y172" s="147"/>
      <c r="Z172" s="147"/>
    </row>
    <row r="173" spans="25:26" x14ac:dyDescent="0.2">
      <c r="Y173" s="147"/>
      <c r="Z173" s="147"/>
    </row>
    <row r="174" spans="25:26" x14ac:dyDescent="0.2">
      <c r="Y174" s="147"/>
      <c r="Z174" s="147"/>
    </row>
    <row r="175" spans="25:26" x14ac:dyDescent="0.2">
      <c r="Y175" s="147"/>
      <c r="Z175" s="147"/>
    </row>
    <row r="176" spans="25:26" x14ac:dyDescent="0.2">
      <c r="Y176" s="147"/>
      <c r="Z176" s="147"/>
    </row>
    <row r="177" spans="25:26" x14ac:dyDescent="0.2">
      <c r="Y177" s="147"/>
      <c r="Z177" s="147"/>
    </row>
    <row r="178" spans="25:26" x14ac:dyDescent="0.2">
      <c r="Y178" s="147"/>
      <c r="Z178" s="147"/>
    </row>
    <row r="179" spans="25:26" x14ac:dyDescent="0.2">
      <c r="Y179" s="147"/>
      <c r="Z179" s="147"/>
    </row>
    <row r="180" spans="25:26" x14ac:dyDescent="0.2">
      <c r="Y180" s="147"/>
      <c r="Z180" s="147"/>
    </row>
    <row r="181" spans="25:26" x14ac:dyDescent="0.2">
      <c r="Y181" s="147"/>
      <c r="Z181" s="147"/>
    </row>
    <row r="182" spans="25:26" x14ac:dyDescent="0.2">
      <c r="Y182" s="147"/>
      <c r="Z182" s="147"/>
    </row>
    <row r="183" spans="25:26" x14ac:dyDescent="0.2">
      <c r="Y183" s="147"/>
      <c r="Z183" s="147"/>
    </row>
    <row r="184" spans="25:26" x14ac:dyDescent="0.2">
      <c r="Y184" s="147"/>
      <c r="Z184" s="147"/>
    </row>
    <row r="185" spans="25:26" x14ac:dyDescent="0.2">
      <c r="Y185" s="147"/>
      <c r="Z185" s="147"/>
    </row>
    <row r="186" spans="25:26" x14ac:dyDescent="0.2">
      <c r="Y186" s="147"/>
      <c r="Z186" s="147"/>
    </row>
    <row r="187" spans="25:26" x14ac:dyDescent="0.2">
      <c r="Y187" s="147"/>
      <c r="Z187" s="147"/>
    </row>
    <row r="188" spans="25:26" x14ac:dyDescent="0.2">
      <c r="Y188" s="147"/>
      <c r="Z188" s="147"/>
    </row>
    <row r="189" spans="25:26" x14ac:dyDescent="0.2">
      <c r="Y189" s="147"/>
      <c r="Z189" s="147"/>
    </row>
    <row r="190" spans="25:26" x14ac:dyDescent="0.2">
      <c r="Y190" s="147"/>
      <c r="Z190" s="147"/>
    </row>
    <row r="191" spans="25:26" x14ac:dyDescent="0.2">
      <c r="Y191" s="147"/>
      <c r="Z191" s="147"/>
    </row>
    <row r="192" spans="25:26" x14ac:dyDescent="0.2">
      <c r="Y192" s="147"/>
      <c r="Z192" s="147"/>
    </row>
    <row r="193" spans="25:26" x14ac:dyDescent="0.2">
      <c r="Y193" s="147"/>
      <c r="Z193" s="147"/>
    </row>
    <row r="194" spans="25:26" x14ac:dyDescent="0.2">
      <c r="Y194" s="147"/>
      <c r="Z194" s="147"/>
    </row>
    <row r="195" spans="25:26" x14ac:dyDescent="0.2">
      <c r="Y195" s="147"/>
      <c r="Z195" s="147"/>
    </row>
    <row r="196" spans="25:26" x14ac:dyDescent="0.2">
      <c r="Y196" s="147"/>
      <c r="Z196" s="147"/>
    </row>
    <row r="197" spans="25:26" x14ac:dyDescent="0.2">
      <c r="Y197" s="147"/>
      <c r="Z197" s="147"/>
    </row>
    <row r="198" spans="25:26" x14ac:dyDescent="0.2">
      <c r="Y198" s="147"/>
      <c r="Z198" s="147"/>
    </row>
    <row r="199" spans="25:26" x14ac:dyDescent="0.2">
      <c r="Y199" s="147"/>
      <c r="Z199" s="147"/>
    </row>
    <row r="200" spans="25:26" x14ac:dyDescent="0.2">
      <c r="Y200" s="147"/>
      <c r="Z200" s="147"/>
    </row>
    <row r="201" spans="25:26" x14ac:dyDescent="0.2">
      <c r="Y201" s="147"/>
      <c r="Z201" s="147"/>
    </row>
    <row r="202" spans="25:26" x14ac:dyDescent="0.2">
      <c r="Y202" s="147"/>
      <c r="Z202" s="147"/>
    </row>
    <row r="203" spans="25:26" x14ac:dyDescent="0.2">
      <c r="Y203" s="147"/>
      <c r="Z203" s="147"/>
    </row>
    <row r="204" spans="25:26" x14ac:dyDescent="0.2">
      <c r="Y204" s="147"/>
      <c r="Z204" s="147"/>
    </row>
    <row r="205" spans="25:26" x14ac:dyDescent="0.2">
      <c r="Y205" s="147"/>
      <c r="Z205" s="147"/>
    </row>
    <row r="206" spans="25:26" x14ac:dyDescent="0.2">
      <c r="Y206" s="147"/>
      <c r="Z206" s="147"/>
    </row>
    <row r="207" spans="25:26" x14ac:dyDescent="0.2">
      <c r="Y207" s="147"/>
      <c r="Z207" s="147"/>
    </row>
    <row r="208" spans="25:26" x14ac:dyDescent="0.2">
      <c r="Y208" s="147"/>
      <c r="Z208" s="147"/>
    </row>
    <row r="209" spans="25:26" x14ac:dyDescent="0.2">
      <c r="Y209" s="147"/>
      <c r="Z209" s="147"/>
    </row>
    <row r="210" spans="25:26" x14ac:dyDescent="0.2">
      <c r="Y210" s="147"/>
      <c r="Z210" s="147"/>
    </row>
    <row r="211" spans="25:26" x14ac:dyDescent="0.2">
      <c r="Y211" s="147"/>
      <c r="Z211" s="147"/>
    </row>
    <row r="212" spans="25:26" x14ac:dyDescent="0.2">
      <c r="Y212" s="147"/>
      <c r="Z212" s="147"/>
    </row>
    <row r="213" spans="25:26" x14ac:dyDescent="0.2">
      <c r="Y213" s="147"/>
      <c r="Z213" s="147"/>
    </row>
    <row r="214" spans="25:26" x14ac:dyDescent="0.2">
      <c r="Y214" s="147"/>
      <c r="Z214" s="147"/>
    </row>
    <row r="215" spans="25:26" x14ac:dyDescent="0.2">
      <c r="Y215" s="147"/>
      <c r="Z215" s="147"/>
    </row>
    <row r="216" spans="25:26" x14ac:dyDescent="0.2">
      <c r="Y216" s="147"/>
      <c r="Z216" s="147"/>
    </row>
    <row r="217" spans="25:26" x14ac:dyDescent="0.2">
      <c r="Y217" s="147"/>
      <c r="Z217" s="147"/>
    </row>
    <row r="218" spans="25:26" x14ac:dyDescent="0.2">
      <c r="Y218" s="147"/>
      <c r="Z218" s="147"/>
    </row>
    <row r="219" spans="25:26" x14ac:dyDescent="0.2">
      <c r="Y219" s="147"/>
      <c r="Z219" s="147"/>
    </row>
    <row r="220" spans="25:26" x14ac:dyDescent="0.2">
      <c r="Y220" s="147"/>
      <c r="Z220" s="147"/>
    </row>
    <row r="221" spans="25:26" x14ac:dyDescent="0.2">
      <c r="Y221" s="147"/>
      <c r="Z221" s="147"/>
    </row>
    <row r="222" spans="25:26" x14ac:dyDescent="0.2">
      <c r="Y222" s="147"/>
      <c r="Z222" s="147"/>
    </row>
    <row r="223" spans="25:26" x14ac:dyDescent="0.2">
      <c r="Y223" s="147"/>
      <c r="Z223" s="147"/>
    </row>
    <row r="224" spans="25:26" x14ac:dyDescent="0.2">
      <c r="Y224" s="147"/>
      <c r="Z224" s="147"/>
    </row>
    <row r="225" spans="25:26" x14ac:dyDescent="0.2">
      <c r="Y225" s="147"/>
      <c r="Z225" s="147"/>
    </row>
    <row r="226" spans="25:26" x14ac:dyDescent="0.2">
      <c r="Y226" s="147"/>
      <c r="Z226" s="147"/>
    </row>
    <row r="227" spans="25:26" x14ac:dyDescent="0.2">
      <c r="Y227" s="147"/>
      <c r="Z227" s="147"/>
    </row>
    <row r="228" spans="25:26" x14ac:dyDescent="0.2">
      <c r="Y228" s="147"/>
      <c r="Z228" s="147"/>
    </row>
    <row r="229" spans="25:26" x14ac:dyDescent="0.2">
      <c r="Y229" s="147"/>
      <c r="Z229" s="147"/>
    </row>
    <row r="230" spans="25:26" x14ac:dyDescent="0.2">
      <c r="Y230" s="147"/>
      <c r="Z230" s="147"/>
    </row>
    <row r="231" spans="25:26" x14ac:dyDescent="0.2">
      <c r="Y231" s="147"/>
      <c r="Z231" s="147"/>
    </row>
    <row r="232" spans="25:26" x14ac:dyDescent="0.2">
      <c r="Y232" s="147"/>
      <c r="Z232" s="147"/>
    </row>
    <row r="233" spans="25:26" x14ac:dyDescent="0.2">
      <c r="Y233" s="147"/>
      <c r="Z233" s="147"/>
    </row>
    <row r="234" spans="25:26" x14ac:dyDescent="0.2">
      <c r="Y234" s="147"/>
      <c r="Z234" s="147"/>
    </row>
    <row r="235" spans="25:26" x14ac:dyDescent="0.2">
      <c r="Y235" s="147"/>
      <c r="Z235" s="147"/>
    </row>
    <row r="236" spans="25:26" x14ac:dyDescent="0.2">
      <c r="Y236" s="147"/>
      <c r="Z236" s="147"/>
    </row>
    <row r="237" spans="25:26" x14ac:dyDescent="0.2">
      <c r="Y237" s="147"/>
      <c r="Z237" s="147"/>
    </row>
    <row r="238" spans="25:26" x14ac:dyDescent="0.2">
      <c r="Y238" s="147"/>
      <c r="Z238" s="147"/>
    </row>
    <row r="239" spans="25:26" x14ac:dyDescent="0.2">
      <c r="Y239" s="147"/>
      <c r="Z239" s="147"/>
    </row>
    <row r="240" spans="25:26" x14ac:dyDescent="0.2">
      <c r="Y240" s="147"/>
      <c r="Z240" s="147"/>
    </row>
  </sheetData>
  <sheetProtection autoFilter="0" pivotTables="0"/>
  <autoFilter ref="A5:AX100" xr:uid="{00000000-0009-0000-0000-000003000000}"/>
  <mergeCells count="17">
    <mergeCell ref="A1:C1"/>
    <mergeCell ref="D1:AA1"/>
    <mergeCell ref="AB1:AF1"/>
    <mergeCell ref="S4:V4"/>
    <mergeCell ref="AA4:AD4"/>
    <mergeCell ref="A3:R4"/>
    <mergeCell ref="X4:X5"/>
    <mergeCell ref="Y4:Y5"/>
    <mergeCell ref="Z4:Z5"/>
    <mergeCell ref="AQ4:AR4"/>
    <mergeCell ref="AS4:AV4"/>
    <mergeCell ref="AW4:AX4"/>
    <mergeCell ref="S3:AX3"/>
    <mergeCell ref="AE4:AF4"/>
    <mergeCell ref="AG4:AJ4"/>
    <mergeCell ref="AK4:AL4"/>
    <mergeCell ref="AM4:AP4"/>
  </mergeCells>
  <phoneticPr fontId="9" type="noConversion"/>
  <dataValidations count="3">
    <dataValidation type="list" allowBlank="1" showInputMessage="1" showErrorMessage="1" sqref="R48:R55 R6:R45 R87:R100 R65:R77" xr:uid="{00000000-0002-0000-0300-000000000000}">
      <formula1>"Constante,Sumatoria,Demanda"</formula1>
    </dataValidation>
    <dataValidation type="list" allowBlank="1" showInputMessage="1" showErrorMessage="1" sqref="I87:I100 I6:I29 I48:I60 I65:I77" xr:uid="{00000000-0002-0000-0300-000001000000}">
      <formula1>"Porcentaje, Número"</formula1>
    </dataValidation>
    <dataValidation type="list" allowBlank="1" showInputMessage="1" showErrorMessage="1" sqref="AD100:AE100 AE6:AE99" xr:uid="{00000000-0002-0000-0300-000002000000}">
      <formula1>"Sí, No"</formula1>
    </dataValidation>
  </dataValidations>
  <hyperlinks>
    <hyperlink ref="AD54" r:id="rId1" xr:uid="{6F7762F6-3B94-45D6-B471-2E01D02938A3}"/>
  </hyperlinks>
  <pageMargins left="0.7" right="0.7" top="0.75" bottom="0.75" header="0.3" footer="0.3"/>
  <pageSetup orientation="portrait" horizontalDpi="360" verticalDpi="360"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3000000}">
          <x14:formula1>
            <xm:f>Hoja2!$A$2:$A$8</xm:f>
          </x14:formula1>
          <xm:sqref>B46:B55 B61:B437 B6:B29</xm:sqref>
        </x14:dataValidation>
        <x14:dataValidation type="list" allowBlank="1" showInputMessage="1" showErrorMessage="1" xr:uid="{00000000-0002-0000-0300-000004000000}">
          <x14:formula1>
            <xm:f>Hoja2!$G$2:$G$12</xm:f>
          </x14:formula1>
          <xm:sqref>E46:E55 E61:E66 E68:E99 E6:E29</xm:sqref>
        </x14:dataValidation>
        <x14:dataValidation type="list" allowBlank="1" showInputMessage="1" showErrorMessage="1" xr:uid="{00000000-0002-0000-0300-000005000000}">
          <x14:formula1>
            <xm:f>Hoja2!$E$2:$E$21</xm:f>
          </x14:formula1>
          <xm:sqref>G21:G29 G83:G96 G34:G35 G37:G39 G41 G6:G16 G61:G77 G43:G52</xm:sqref>
        </x14:dataValidation>
        <x14:dataValidation type="list" allowBlank="1" showInputMessage="1" showErrorMessage="1" xr:uid="{00000000-0002-0000-0300-000006000000}">
          <x14:formula1>
            <xm:f>Hoja2!$B$2:$B$39</xm:f>
          </x14:formula1>
          <xm:sqref>C46:C55 C101:C437 D103:D437 D101 C61:C99 C6:C33</xm:sqref>
        </x14:dataValidation>
        <x14:dataValidation type="list" allowBlank="1" showInputMessage="1" showErrorMessage="1" xr:uid="{00000000-0002-0000-0300-000007000000}">
          <x14:formula1>
            <xm:f>Hoja2!$C$2:$C$36</xm:f>
          </x14:formula1>
          <xm:sqref>D46:D55 D61:D66 D73:D100 D6:D29</xm:sqref>
        </x14:dataValidation>
        <x14:dataValidation type="list" allowBlank="1" showInputMessage="1" showErrorMessage="1" xr:uid="{00000000-0002-0000-0300-000008000000}">
          <x14:formula1>
            <xm:f>Hoja2!$D$2:$D$36</xm:f>
          </x14:formula1>
          <xm:sqref>E101:G437</xm:sqref>
        </x14:dataValidation>
        <x14:dataValidation type="list" allowBlank="1" showInputMessage="1" showErrorMessage="1" xr:uid="{00000000-0002-0000-0300-000009000000}">
          <x14:formula1>
            <xm:f>Hoja2!$I$2:$I$12</xm:f>
          </x14:formula1>
          <xm:sqref>F6 F91:F93 F53:F55 F61:F69 F71 F96:F99 F73:F89 F10:F47</xm:sqref>
        </x14:dataValidation>
        <x14:dataValidation type="list" allowBlank="1" showInputMessage="1" showErrorMessage="1" xr:uid="{00000000-0002-0000-0300-00000A000000}">
          <x14:formula1>
            <xm:f>Hoja2!$C$2:$C$21</xm:f>
          </x14:formula1>
          <xm:sqref>D44</xm:sqref>
        </x14:dataValidation>
        <x14:dataValidation type="list" allowBlank="1" showInputMessage="1" showErrorMessage="1" xr:uid="{00000000-0002-0000-0300-00000B000000}">
          <x14:formula1>
            <xm:f>Hoja2!$B$2:$B$26</xm:f>
          </x14:formula1>
          <xm:sqref>C100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3"/>
  <sheetViews>
    <sheetView zoomScale="167" workbookViewId="0">
      <selection activeCell="B3" sqref="B3"/>
    </sheetView>
  </sheetViews>
  <sheetFormatPr baseColWidth="10" defaultColWidth="10.6640625" defaultRowHeight="15" x14ac:dyDescent="0.2"/>
  <cols>
    <col min="1" max="1" width="40.5" customWidth="1"/>
    <col min="2" max="2" width="70.5" customWidth="1"/>
    <col min="3" max="3" width="40.5" customWidth="1"/>
    <col min="4" max="4" width="115.33203125" customWidth="1"/>
    <col min="5" max="5" width="34.5" customWidth="1"/>
    <col min="6" max="6" width="46" customWidth="1"/>
    <col min="7" max="7" width="49.83203125" customWidth="1"/>
    <col min="8" max="8" width="23.5" customWidth="1"/>
    <col min="9" max="9" width="37" style="69" customWidth="1"/>
  </cols>
  <sheetData>
    <row r="1" spans="1:11" x14ac:dyDescent="0.2">
      <c r="A1" s="1"/>
      <c r="B1" s="1" t="s">
        <v>11</v>
      </c>
      <c r="C1" s="1" t="s">
        <v>478</v>
      </c>
      <c r="D1" s="1" t="s">
        <v>479</v>
      </c>
      <c r="E1" s="1" t="s">
        <v>91</v>
      </c>
      <c r="F1" s="1" t="s">
        <v>480</v>
      </c>
      <c r="G1" s="1" t="s">
        <v>481</v>
      </c>
      <c r="H1" s="1" t="s">
        <v>482</v>
      </c>
      <c r="I1" s="64" t="s">
        <v>90</v>
      </c>
    </row>
    <row r="2" spans="1:11" ht="48" x14ac:dyDescent="0.2">
      <c r="A2" s="2" t="s">
        <v>469</v>
      </c>
      <c r="B2" s="7" t="s">
        <v>53</v>
      </c>
      <c r="C2" s="4" t="s">
        <v>262</v>
      </c>
      <c r="D2" s="13" t="s">
        <v>483</v>
      </c>
      <c r="E2" t="s">
        <v>183</v>
      </c>
      <c r="F2" s="14" t="s">
        <v>484</v>
      </c>
      <c r="G2" t="s">
        <v>183</v>
      </c>
      <c r="H2" t="s">
        <v>485</v>
      </c>
      <c r="I2" s="65" t="s">
        <v>226</v>
      </c>
    </row>
    <row r="3" spans="1:11" ht="66" customHeight="1" thickBot="1" x14ac:dyDescent="0.25">
      <c r="A3" t="s">
        <v>165</v>
      </c>
      <c r="B3" s="7" t="s">
        <v>51</v>
      </c>
      <c r="C3" s="4" t="s">
        <v>287</v>
      </c>
      <c r="D3" s="13" t="s">
        <v>486</v>
      </c>
      <c r="E3" s="9" t="s">
        <v>291</v>
      </c>
      <c r="F3" s="14" t="s">
        <v>487</v>
      </c>
      <c r="G3" s="15" t="s">
        <v>360</v>
      </c>
      <c r="H3" t="s">
        <v>488</v>
      </c>
      <c r="I3" s="65" t="s">
        <v>361</v>
      </c>
    </row>
    <row r="4" spans="1:11" ht="66" thickBot="1" x14ac:dyDescent="0.25">
      <c r="A4" s="3" t="s">
        <v>246</v>
      </c>
      <c r="B4" s="7" t="s">
        <v>55</v>
      </c>
      <c r="C4" s="4" t="s">
        <v>177</v>
      </c>
      <c r="D4" s="13" t="s">
        <v>489</v>
      </c>
      <c r="E4" s="9" t="s">
        <v>295</v>
      </c>
      <c r="F4" s="14" t="s">
        <v>490</v>
      </c>
      <c r="G4" s="15" t="s">
        <v>123</v>
      </c>
      <c r="I4" s="65" t="s">
        <v>377</v>
      </c>
    </row>
    <row r="5" spans="1:11" ht="65" customHeight="1" thickBot="1" x14ac:dyDescent="0.25">
      <c r="A5" s="2" t="s">
        <v>23</v>
      </c>
      <c r="B5" s="7" t="s">
        <v>57</v>
      </c>
      <c r="C5" s="4" t="s">
        <v>491</v>
      </c>
      <c r="D5" s="13" t="s">
        <v>492</v>
      </c>
      <c r="E5" s="10" t="s">
        <v>227</v>
      </c>
      <c r="F5" s="14" t="s">
        <v>493</v>
      </c>
      <c r="G5" s="16" t="s">
        <v>168</v>
      </c>
      <c r="I5" s="66" t="s">
        <v>424</v>
      </c>
      <c r="K5" s="65"/>
    </row>
    <row r="6" spans="1:11" ht="64" x14ac:dyDescent="0.2">
      <c r="A6" s="2" t="s">
        <v>223</v>
      </c>
      <c r="B6" s="7" t="s">
        <v>456</v>
      </c>
      <c r="C6" s="4" t="s">
        <v>283</v>
      </c>
      <c r="D6" s="13" t="s">
        <v>494</v>
      </c>
      <c r="E6" s="9" t="s">
        <v>366</v>
      </c>
      <c r="F6" s="14" t="s">
        <v>495</v>
      </c>
      <c r="G6" s="17" t="s">
        <v>423</v>
      </c>
      <c r="I6" s="67" t="s">
        <v>472</v>
      </c>
      <c r="K6" s="67"/>
    </row>
    <row r="7" spans="1:11" ht="78" x14ac:dyDescent="0.2">
      <c r="A7" s="2" t="s">
        <v>110</v>
      </c>
      <c r="B7" s="7" t="s">
        <v>166</v>
      </c>
      <c r="C7" s="4" t="s">
        <v>336</v>
      </c>
      <c r="D7" s="13" t="s">
        <v>496</v>
      </c>
      <c r="E7" s="9" t="s">
        <v>160</v>
      </c>
      <c r="F7" s="14" t="s">
        <v>497</v>
      </c>
      <c r="G7" s="18" t="s">
        <v>431</v>
      </c>
      <c r="I7" s="67" t="s">
        <v>114</v>
      </c>
    </row>
    <row r="8" spans="1:11" ht="66" thickBot="1" x14ac:dyDescent="0.25">
      <c r="A8" s="2" t="s">
        <v>135</v>
      </c>
      <c r="B8" s="7" t="s">
        <v>23</v>
      </c>
      <c r="C8" s="5" t="s">
        <v>290</v>
      </c>
      <c r="D8" s="13" t="s">
        <v>498</v>
      </c>
      <c r="E8" s="11" t="s">
        <v>281</v>
      </c>
      <c r="F8" s="14" t="s">
        <v>499</v>
      </c>
      <c r="G8" s="15" t="s">
        <v>113</v>
      </c>
      <c r="I8" s="67" t="s">
        <v>419</v>
      </c>
    </row>
    <row r="9" spans="1:11" ht="49" customHeight="1" thickBot="1" x14ac:dyDescent="0.25">
      <c r="A9" s="3"/>
      <c r="B9" s="3" t="s">
        <v>26</v>
      </c>
      <c r="C9" s="5" t="s">
        <v>167</v>
      </c>
      <c r="D9" s="13" t="s">
        <v>500</v>
      </c>
      <c r="E9" s="11" t="s">
        <v>179</v>
      </c>
      <c r="F9" s="14" t="s">
        <v>501</v>
      </c>
      <c r="G9" s="16" t="s">
        <v>471</v>
      </c>
      <c r="I9" s="67" t="s">
        <v>458</v>
      </c>
    </row>
    <row r="10" spans="1:11" ht="66" thickBot="1" x14ac:dyDescent="0.25">
      <c r="A10" s="3"/>
      <c r="B10" s="3" t="s">
        <v>28</v>
      </c>
      <c r="C10" s="5" t="s">
        <v>502</v>
      </c>
      <c r="D10" s="13" t="s">
        <v>503</v>
      </c>
      <c r="E10" s="11" t="s">
        <v>185</v>
      </c>
      <c r="F10" s="14" t="s">
        <v>504</v>
      </c>
      <c r="G10" s="15" t="s">
        <v>440</v>
      </c>
      <c r="I10" s="67" t="s">
        <v>137</v>
      </c>
    </row>
    <row r="11" spans="1:11" ht="79" thickBot="1" x14ac:dyDescent="0.25">
      <c r="A11" s="3"/>
      <c r="B11" s="8" t="s">
        <v>223</v>
      </c>
      <c r="C11" s="5" t="s">
        <v>112</v>
      </c>
      <c r="D11" s="13" t="s">
        <v>505</v>
      </c>
      <c r="E11" s="11" t="s">
        <v>138</v>
      </c>
      <c r="F11" s="14" t="s">
        <v>506</v>
      </c>
      <c r="G11" s="15" t="s">
        <v>445</v>
      </c>
      <c r="I11" s="67" t="s">
        <v>169</v>
      </c>
    </row>
    <row r="12" spans="1:11" ht="81" thickBot="1" x14ac:dyDescent="0.25">
      <c r="A12" s="3"/>
      <c r="B12" s="3" t="s">
        <v>224</v>
      </c>
      <c r="C12" s="5" t="s">
        <v>457</v>
      </c>
      <c r="D12" s="13" t="s">
        <v>507</v>
      </c>
      <c r="E12" s="11" t="s">
        <v>155</v>
      </c>
      <c r="F12" s="14" t="s">
        <v>508</v>
      </c>
      <c r="G12" s="16" t="s">
        <v>128</v>
      </c>
      <c r="I12" s="67" t="s">
        <v>178</v>
      </c>
    </row>
    <row r="13" spans="1:11" ht="80" x14ac:dyDescent="0.2">
      <c r="A13" s="3"/>
      <c r="B13" s="3" t="s">
        <v>359</v>
      </c>
      <c r="C13" s="5" t="s">
        <v>422</v>
      </c>
      <c r="D13" s="13" t="s">
        <v>509</v>
      </c>
      <c r="E13" s="11" t="s">
        <v>232</v>
      </c>
      <c r="F13" s="14" t="s">
        <v>510</v>
      </c>
      <c r="G13" s="23"/>
      <c r="H13" s="22"/>
      <c r="I13" s="65"/>
    </row>
    <row r="14" spans="1:11" ht="48" x14ac:dyDescent="0.2">
      <c r="A14" s="3"/>
      <c r="B14" s="3" t="s">
        <v>389</v>
      </c>
      <c r="C14" s="5" t="s">
        <v>390</v>
      </c>
      <c r="D14" s="13" t="s">
        <v>511</v>
      </c>
      <c r="E14" s="11" t="s">
        <v>512</v>
      </c>
      <c r="F14" s="14"/>
      <c r="G14" s="23"/>
      <c r="H14" s="22"/>
      <c r="I14" s="65"/>
    </row>
    <row r="15" spans="1:11" ht="64" customHeight="1" x14ac:dyDescent="0.2">
      <c r="A15" s="3"/>
      <c r="B15" s="6" t="s">
        <v>399</v>
      </c>
      <c r="C15" s="5" t="s">
        <v>225</v>
      </c>
      <c r="D15" s="13" t="s">
        <v>513</v>
      </c>
      <c r="E15" s="11" t="s">
        <v>432</v>
      </c>
      <c r="I15" s="65"/>
    </row>
    <row r="16" spans="1:11" ht="32" x14ac:dyDescent="0.2">
      <c r="A16" s="3"/>
      <c r="B16" s="8" t="s">
        <v>111</v>
      </c>
      <c r="C16" s="5" t="s">
        <v>196</v>
      </c>
      <c r="D16" s="13" t="s">
        <v>514</v>
      </c>
      <c r="E16" s="11" t="s">
        <v>115</v>
      </c>
      <c r="I16" s="65"/>
    </row>
    <row r="17" spans="1:9" ht="64" x14ac:dyDescent="0.2">
      <c r="A17" s="3"/>
      <c r="B17" s="3" t="s">
        <v>32</v>
      </c>
      <c r="C17" s="5" t="s">
        <v>383</v>
      </c>
      <c r="D17" s="13" t="s">
        <v>515</v>
      </c>
      <c r="E17" s="11" t="s">
        <v>145</v>
      </c>
      <c r="I17" s="65"/>
    </row>
    <row r="18" spans="1:9" ht="48" x14ac:dyDescent="0.2">
      <c r="A18" s="3"/>
      <c r="B18" s="3" t="s">
        <v>34</v>
      </c>
      <c r="C18" s="5" t="s">
        <v>154</v>
      </c>
      <c r="D18" s="13" t="s">
        <v>516</v>
      </c>
      <c r="E18" s="11" t="s">
        <v>197</v>
      </c>
      <c r="I18" s="65"/>
    </row>
    <row r="19" spans="1:9" ht="48" x14ac:dyDescent="0.2">
      <c r="A19" s="3"/>
      <c r="B19" s="3" t="s">
        <v>417</v>
      </c>
      <c r="C19" s="5" t="s">
        <v>210</v>
      </c>
      <c r="D19" s="13" t="s">
        <v>517</v>
      </c>
      <c r="E19" s="11" t="s">
        <v>170</v>
      </c>
      <c r="I19" s="65"/>
    </row>
    <row r="20" spans="1:9" ht="112" x14ac:dyDescent="0.2">
      <c r="A20" s="3"/>
      <c r="B20" s="8" t="s">
        <v>135</v>
      </c>
      <c r="C20" s="5" t="s">
        <v>136</v>
      </c>
      <c r="D20" s="13" t="s">
        <v>518</v>
      </c>
      <c r="E20" s="11" t="s">
        <v>284</v>
      </c>
    </row>
    <row r="21" spans="1:9" ht="48" x14ac:dyDescent="0.2">
      <c r="A21" s="3"/>
      <c r="B21" s="3" t="s">
        <v>40</v>
      </c>
      <c r="C21" s="5" t="s">
        <v>349</v>
      </c>
      <c r="D21" s="13" t="s">
        <v>519</v>
      </c>
      <c r="E21" s="11" t="s">
        <v>350</v>
      </c>
      <c r="I21" s="67"/>
    </row>
    <row r="22" spans="1:9" ht="15" customHeight="1" x14ac:dyDescent="0.2">
      <c r="A22" s="3"/>
      <c r="B22" s="3" t="s">
        <v>42</v>
      </c>
      <c r="C22" s="5"/>
      <c r="D22" s="13"/>
      <c r="I22" s="67"/>
    </row>
    <row r="23" spans="1:9" ht="80" x14ac:dyDescent="0.2">
      <c r="A23" s="3"/>
      <c r="B23" s="6" t="s">
        <v>48</v>
      </c>
      <c r="C23" s="5" t="s">
        <v>314</v>
      </c>
      <c r="D23" s="13" t="s">
        <v>520</v>
      </c>
      <c r="I23" s="67"/>
    </row>
    <row r="24" spans="1:9" x14ac:dyDescent="0.2">
      <c r="A24" s="3"/>
      <c r="B24" s="6" t="s">
        <v>44</v>
      </c>
      <c r="I24" s="67"/>
    </row>
    <row r="25" spans="1:9" x14ac:dyDescent="0.2">
      <c r="A25" s="3"/>
      <c r="B25" s="6" t="s">
        <v>46</v>
      </c>
      <c r="I25" s="67"/>
    </row>
    <row r="26" spans="1:9" x14ac:dyDescent="0.2">
      <c r="A26" s="3"/>
      <c r="B26" s="6" t="s">
        <v>470</v>
      </c>
      <c r="I26" s="68"/>
    </row>
    <row r="27" spans="1:9" ht="15" customHeight="1" x14ac:dyDescent="0.2">
      <c r="A27" s="3"/>
      <c r="E27" s="11"/>
    </row>
    <row r="28" spans="1:9" x14ac:dyDescent="0.2">
      <c r="A28" s="3"/>
      <c r="E28" s="11"/>
    </row>
    <row r="29" spans="1:9" x14ac:dyDescent="0.2">
      <c r="A29" s="3"/>
      <c r="C29" s="20"/>
      <c r="D29" s="21"/>
      <c r="E29" s="11"/>
    </row>
    <row r="30" spans="1:9" x14ac:dyDescent="0.2">
      <c r="A30" s="3"/>
      <c r="C30" s="20"/>
      <c r="D30" s="21"/>
      <c r="E30" s="11"/>
    </row>
    <row r="31" spans="1:9" ht="15" customHeight="1" x14ac:dyDescent="0.2">
      <c r="A31" s="3"/>
      <c r="E31" s="11"/>
    </row>
    <row r="32" spans="1:9" x14ac:dyDescent="0.2">
      <c r="A32" s="3"/>
      <c r="B32" s="3"/>
    </row>
    <row r="33" spans="1:9" x14ac:dyDescent="0.2">
      <c r="A33" s="3"/>
    </row>
    <row r="34" spans="1:9" ht="37.5" customHeight="1" x14ac:dyDescent="0.2">
      <c r="A34" s="3"/>
    </row>
    <row r="35" spans="1:9" x14ac:dyDescent="0.2">
      <c r="A35" s="3"/>
      <c r="C35" s="5"/>
      <c r="D35" s="13"/>
      <c r="E35" s="3"/>
    </row>
    <row r="36" spans="1:9" ht="25.5" customHeight="1" x14ac:dyDescent="0.2">
      <c r="A36" s="3"/>
      <c r="B36" s="3"/>
      <c r="C36" s="5"/>
      <c r="D36" s="13"/>
      <c r="E36" s="3"/>
    </row>
    <row r="37" spans="1:9" x14ac:dyDescent="0.2">
      <c r="B37" s="6"/>
    </row>
    <row r="38" spans="1:9" x14ac:dyDescent="0.2">
      <c r="B38" s="6"/>
    </row>
    <row r="39" spans="1:9" x14ac:dyDescent="0.2">
      <c r="B39" s="6"/>
    </row>
    <row r="47" spans="1:9" x14ac:dyDescent="0.2">
      <c r="I47" s="65"/>
    </row>
    <row r="48" spans="1:9" x14ac:dyDescent="0.2">
      <c r="I48" s="65"/>
    </row>
    <row r="49" spans="9:9" x14ac:dyDescent="0.2">
      <c r="I49" s="65"/>
    </row>
    <row r="50" spans="9:9" x14ac:dyDescent="0.2">
      <c r="I50" s="65"/>
    </row>
    <row r="51" spans="9:9" x14ac:dyDescent="0.2">
      <c r="I51" s="65"/>
    </row>
    <row r="52" spans="9:9" x14ac:dyDescent="0.2">
      <c r="I52" s="65"/>
    </row>
    <row r="53" spans="9:9" x14ac:dyDescent="0.2">
      <c r="I53" s="6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7"/>
  <sheetViews>
    <sheetView showGridLines="0" workbookViewId="0">
      <selection activeCell="AB13" sqref="AB13"/>
    </sheetView>
  </sheetViews>
  <sheetFormatPr baseColWidth="10" defaultColWidth="11.5" defaultRowHeight="15" x14ac:dyDescent="0.2"/>
  <cols>
    <col min="2" max="2" width="14.5" customWidth="1"/>
    <col min="3" max="3" width="108.1640625" customWidth="1"/>
  </cols>
  <sheetData>
    <row r="1" spans="1:30" ht="97" customHeight="1" thickBot="1" x14ac:dyDescent="0.35">
      <c r="A1" s="340"/>
      <c r="B1" s="341"/>
      <c r="C1" s="342"/>
      <c r="D1" s="343" t="s">
        <v>7</v>
      </c>
      <c r="E1" s="344"/>
      <c r="F1" s="344"/>
      <c r="G1" s="343"/>
      <c r="H1" s="343"/>
      <c r="I1" s="343"/>
      <c r="J1" s="345"/>
      <c r="K1" s="343"/>
      <c r="L1" s="343"/>
      <c r="M1" s="343"/>
      <c r="N1" s="343"/>
      <c r="O1" s="343"/>
      <c r="P1" s="343"/>
      <c r="Q1" s="343"/>
      <c r="R1" s="343"/>
      <c r="S1" s="343"/>
      <c r="T1" s="343"/>
      <c r="U1" s="343"/>
      <c r="V1" s="343"/>
      <c r="W1" s="343"/>
      <c r="X1" s="343"/>
      <c r="Y1" s="343"/>
      <c r="Z1" s="346" t="s">
        <v>1</v>
      </c>
      <c r="AA1" s="346"/>
      <c r="AB1" s="346"/>
      <c r="AC1" s="346"/>
      <c r="AD1" s="347"/>
    </row>
    <row r="3" spans="1:30" x14ac:dyDescent="0.2">
      <c r="B3" s="366" t="s">
        <v>521</v>
      </c>
      <c r="C3" s="366"/>
    </row>
    <row r="4" spans="1:30" ht="46" customHeight="1" x14ac:dyDescent="0.2">
      <c r="B4" s="365" t="s">
        <v>522</v>
      </c>
      <c r="C4" s="365"/>
    </row>
    <row r="5" spans="1:30" x14ac:dyDescent="0.2">
      <c r="B5" s="92" t="s">
        <v>523</v>
      </c>
      <c r="C5" s="92" t="s">
        <v>524</v>
      </c>
    </row>
    <row r="6" spans="1:30" x14ac:dyDescent="0.2">
      <c r="B6" s="93" t="s">
        <v>525</v>
      </c>
      <c r="C6" s="94" t="s">
        <v>526</v>
      </c>
    </row>
    <row r="7" spans="1:30" x14ac:dyDescent="0.2">
      <c r="B7" s="93" t="s">
        <v>527</v>
      </c>
      <c r="C7" s="94" t="s">
        <v>528</v>
      </c>
    </row>
    <row r="8" spans="1:30" x14ac:dyDescent="0.2">
      <c r="B8" s="93" t="s">
        <v>529</v>
      </c>
      <c r="C8" s="94" t="s">
        <v>530</v>
      </c>
    </row>
    <row r="9" spans="1:30" x14ac:dyDescent="0.2">
      <c r="B9" s="93" t="s">
        <v>531</v>
      </c>
      <c r="C9" s="95" t="s">
        <v>532</v>
      </c>
    </row>
    <row r="10" spans="1:30" x14ac:dyDescent="0.2">
      <c r="B10" s="93" t="s">
        <v>533</v>
      </c>
      <c r="C10" s="94" t="s">
        <v>534</v>
      </c>
    </row>
    <row r="11" spans="1:30" x14ac:dyDescent="0.2">
      <c r="B11" s="93" t="s">
        <v>535</v>
      </c>
      <c r="C11" s="94" t="s">
        <v>536</v>
      </c>
    </row>
    <row r="12" spans="1:30" x14ac:dyDescent="0.2">
      <c r="B12" s="93" t="s">
        <v>537</v>
      </c>
      <c r="C12" s="94" t="s">
        <v>538</v>
      </c>
    </row>
    <row r="13" spans="1:30" x14ac:dyDescent="0.2">
      <c r="B13" s="93" t="s">
        <v>539</v>
      </c>
      <c r="C13" s="94" t="s">
        <v>540</v>
      </c>
    </row>
    <row r="14" spans="1:30" x14ac:dyDescent="0.2">
      <c r="B14" s="93" t="s">
        <v>541</v>
      </c>
      <c r="C14" s="94" t="s">
        <v>542</v>
      </c>
    </row>
    <row r="15" spans="1:30" x14ac:dyDescent="0.2">
      <c r="B15" s="93" t="s">
        <v>543</v>
      </c>
      <c r="C15" s="94" t="s">
        <v>544</v>
      </c>
    </row>
    <row r="16" spans="1:30" x14ac:dyDescent="0.2">
      <c r="B16" s="93" t="s">
        <v>545</v>
      </c>
      <c r="C16" s="94" t="s">
        <v>546</v>
      </c>
    </row>
    <row r="17" spans="2:3" x14ac:dyDescent="0.2">
      <c r="B17" s="93" t="s">
        <v>547</v>
      </c>
      <c r="C17" s="94" t="s">
        <v>548</v>
      </c>
    </row>
  </sheetData>
  <sheetProtection algorithmName="SHA-512" hashValue="EjF2/YuAlS8M/C4vB2klW6SzXEfNPlgLLBYls7Qp+ll+BV0ut3tIYjGjtAoEex014Z8IXSceOsj85u9QhxqFZQ==" saltValue="fCpXO97JjEiyoOIz4acCAQ==" spinCount="100000" sheet="1" objects="1" scenarios="1"/>
  <mergeCells count="5">
    <mergeCell ref="A1:C1"/>
    <mergeCell ref="D1:Y1"/>
    <mergeCell ref="Z1:AD1"/>
    <mergeCell ref="B4:C4"/>
    <mergeCell ref="B3:C3"/>
  </mergeCells>
  <phoneticPr fontId="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E49"/>
  <sheetViews>
    <sheetView showGridLines="0" view="pageBreakPreview" zoomScale="91" zoomScaleNormal="80" zoomScaleSheetLayoutView="80" workbookViewId="0">
      <selection activeCell="E13" sqref="E13:E16"/>
    </sheetView>
  </sheetViews>
  <sheetFormatPr baseColWidth="10" defaultColWidth="10.6640625" defaultRowHeight="14" x14ac:dyDescent="0.15"/>
  <cols>
    <col min="1" max="1" width="10.6640625" style="81"/>
    <col min="2" max="2" width="16.5" style="81" customWidth="1"/>
    <col min="3" max="3" width="18.5" style="81" customWidth="1"/>
    <col min="4" max="4" width="37" style="81" customWidth="1"/>
    <col min="5" max="5" width="112.83203125" style="81" customWidth="1"/>
    <col min="6" max="16384" width="10.6640625" style="81"/>
  </cols>
  <sheetData>
    <row r="1" spans="1:5" ht="25" thickBot="1" x14ac:dyDescent="0.3">
      <c r="A1" s="383" t="s">
        <v>549</v>
      </c>
      <c r="B1" s="384"/>
      <c r="C1" s="384"/>
      <c r="D1" s="385"/>
      <c r="E1" s="80" t="s">
        <v>550</v>
      </c>
    </row>
    <row r="2" spans="1:5" ht="30.75" customHeight="1" x14ac:dyDescent="0.15">
      <c r="A2" s="386" t="s">
        <v>551</v>
      </c>
      <c r="B2" s="389" t="s">
        <v>552</v>
      </c>
      <c r="C2" s="389"/>
      <c r="D2" s="44" t="s">
        <v>553</v>
      </c>
      <c r="E2" s="82" t="s">
        <v>554</v>
      </c>
    </row>
    <row r="3" spans="1:5" ht="15" x14ac:dyDescent="0.15">
      <c r="A3" s="387"/>
      <c r="B3" s="390"/>
      <c r="C3" s="390"/>
      <c r="D3" s="45" t="s">
        <v>87</v>
      </c>
      <c r="E3" s="83" t="s">
        <v>555</v>
      </c>
    </row>
    <row r="4" spans="1:5" ht="15" x14ac:dyDescent="0.15">
      <c r="A4" s="387"/>
      <c r="B4" s="390"/>
      <c r="C4" s="390"/>
      <c r="D4" s="45" t="s">
        <v>88</v>
      </c>
      <c r="E4" s="83" t="s">
        <v>556</v>
      </c>
    </row>
    <row r="5" spans="1:5" ht="15" x14ac:dyDescent="0.15">
      <c r="A5" s="387"/>
      <c r="B5" s="390"/>
      <c r="C5" s="390"/>
      <c r="D5" s="45" t="s">
        <v>557</v>
      </c>
      <c r="E5" s="83" t="s">
        <v>558</v>
      </c>
    </row>
    <row r="6" spans="1:5" ht="15" x14ac:dyDescent="0.15">
      <c r="A6" s="387"/>
      <c r="B6" s="390"/>
      <c r="C6" s="390"/>
      <c r="D6" s="45" t="s">
        <v>90</v>
      </c>
      <c r="E6" s="83" t="s">
        <v>559</v>
      </c>
    </row>
    <row r="7" spans="1:5" ht="15" x14ac:dyDescent="0.15">
      <c r="A7" s="387"/>
      <c r="B7" s="390"/>
      <c r="C7" s="390"/>
      <c r="D7" s="45" t="s">
        <v>560</v>
      </c>
      <c r="E7" s="83" t="s">
        <v>561</v>
      </c>
    </row>
    <row r="8" spans="1:5" ht="45" x14ac:dyDescent="0.15">
      <c r="A8" s="387"/>
      <c r="B8" s="390"/>
      <c r="C8" s="390"/>
      <c r="D8" s="46" t="s">
        <v>92</v>
      </c>
      <c r="E8" s="83" t="s">
        <v>562</v>
      </c>
    </row>
    <row r="9" spans="1:5" ht="15" x14ac:dyDescent="0.15">
      <c r="A9" s="387"/>
      <c r="B9" s="390"/>
      <c r="C9" s="390"/>
      <c r="D9" s="46" t="s">
        <v>93</v>
      </c>
      <c r="E9" s="83" t="s">
        <v>563</v>
      </c>
    </row>
    <row r="10" spans="1:5" ht="30" x14ac:dyDescent="0.15">
      <c r="A10" s="387"/>
      <c r="B10" s="390"/>
      <c r="C10" s="390"/>
      <c r="D10" s="46" t="s">
        <v>96</v>
      </c>
      <c r="E10" s="83" t="s">
        <v>564</v>
      </c>
    </row>
    <row r="11" spans="1:5" ht="15" x14ac:dyDescent="0.15">
      <c r="A11" s="387"/>
      <c r="B11" s="390"/>
      <c r="C11" s="390"/>
      <c r="D11" s="46" t="s">
        <v>565</v>
      </c>
      <c r="E11" s="83" t="s">
        <v>566</v>
      </c>
    </row>
    <row r="12" spans="1:5" ht="45" x14ac:dyDescent="0.15">
      <c r="A12" s="387"/>
      <c r="B12" s="390"/>
      <c r="C12" s="390"/>
      <c r="D12" s="46" t="s">
        <v>567</v>
      </c>
      <c r="E12" s="83" t="s">
        <v>568</v>
      </c>
    </row>
    <row r="13" spans="1:5" ht="15.75" customHeight="1" x14ac:dyDescent="0.15">
      <c r="A13" s="387"/>
      <c r="B13" s="390" t="s">
        <v>569</v>
      </c>
      <c r="C13" s="390"/>
      <c r="D13" s="47" t="s">
        <v>97</v>
      </c>
      <c r="E13" s="367" t="s">
        <v>570</v>
      </c>
    </row>
    <row r="14" spans="1:5" ht="15" x14ac:dyDescent="0.15">
      <c r="A14" s="387"/>
      <c r="B14" s="390"/>
      <c r="C14" s="390"/>
      <c r="D14" s="47" t="s">
        <v>98</v>
      </c>
      <c r="E14" s="367"/>
    </row>
    <row r="15" spans="1:5" ht="15" x14ac:dyDescent="0.15">
      <c r="A15" s="387"/>
      <c r="B15" s="390"/>
      <c r="C15" s="390"/>
      <c r="D15" s="47" t="s">
        <v>99</v>
      </c>
      <c r="E15" s="367"/>
    </row>
    <row r="16" spans="1:5" ht="15" x14ac:dyDescent="0.15">
      <c r="A16" s="387"/>
      <c r="B16" s="390"/>
      <c r="C16" s="390"/>
      <c r="D16" s="47" t="s">
        <v>100</v>
      </c>
      <c r="E16" s="367"/>
    </row>
    <row r="17" spans="1:5" ht="15.75" customHeight="1" x14ac:dyDescent="0.15">
      <c r="A17" s="387"/>
      <c r="B17" s="390"/>
      <c r="C17" s="390"/>
      <c r="D17" s="45" t="s">
        <v>101</v>
      </c>
      <c r="E17" s="84" t="s">
        <v>571</v>
      </c>
    </row>
    <row r="18" spans="1:5" ht="136" thickBot="1" x14ac:dyDescent="0.2">
      <c r="A18" s="388"/>
      <c r="B18" s="391"/>
      <c r="C18" s="391"/>
      <c r="D18" s="48" t="s">
        <v>102</v>
      </c>
      <c r="E18" s="85" t="s">
        <v>572</v>
      </c>
    </row>
    <row r="19" spans="1:5" ht="15" customHeight="1" x14ac:dyDescent="0.15">
      <c r="A19" s="368" t="s">
        <v>573</v>
      </c>
      <c r="B19" s="371" t="s">
        <v>74</v>
      </c>
      <c r="C19" s="371"/>
      <c r="D19" s="49" t="s">
        <v>97</v>
      </c>
      <c r="E19" s="373" t="s">
        <v>574</v>
      </c>
    </row>
    <row r="20" spans="1:5" ht="30.75" customHeight="1" x14ac:dyDescent="0.15">
      <c r="A20" s="369"/>
      <c r="B20" s="372"/>
      <c r="C20" s="372"/>
      <c r="D20" s="50" t="s">
        <v>98</v>
      </c>
      <c r="E20" s="373"/>
    </row>
    <row r="21" spans="1:5" ht="15" x14ac:dyDescent="0.15">
      <c r="A21" s="369"/>
      <c r="B21" s="372"/>
      <c r="C21" s="372"/>
      <c r="D21" s="50" t="s">
        <v>99</v>
      </c>
      <c r="E21" s="373"/>
    </row>
    <row r="22" spans="1:5" ht="15" x14ac:dyDescent="0.15">
      <c r="A22" s="369"/>
      <c r="B22" s="372"/>
      <c r="C22" s="372"/>
      <c r="D22" s="50" t="s">
        <v>100</v>
      </c>
      <c r="E22" s="374"/>
    </row>
    <row r="23" spans="1:5" ht="15" x14ac:dyDescent="0.15">
      <c r="A23" s="369"/>
      <c r="B23" s="375" t="s">
        <v>75</v>
      </c>
      <c r="C23" s="375"/>
      <c r="D23" s="376"/>
      <c r="E23" s="86" t="s">
        <v>575</v>
      </c>
    </row>
    <row r="24" spans="1:5" ht="15" x14ac:dyDescent="0.15">
      <c r="A24" s="369"/>
      <c r="B24" s="377" t="s">
        <v>576</v>
      </c>
      <c r="C24" s="377"/>
      <c r="D24" s="378"/>
      <c r="E24" s="86" t="s">
        <v>575</v>
      </c>
    </row>
    <row r="25" spans="1:5" ht="15.75" customHeight="1" x14ac:dyDescent="0.15">
      <c r="A25" s="369"/>
      <c r="B25" s="375" t="s">
        <v>577</v>
      </c>
      <c r="C25" s="375"/>
      <c r="D25" s="376"/>
      <c r="E25" s="86" t="s">
        <v>575</v>
      </c>
    </row>
    <row r="26" spans="1:5" ht="15" customHeight="1" x14ac:dyDescent="0.15">
      <c r="A26" s="369"/>
      <c r="B26" s="379" t="s">
        <v>97</v>
      </c>
      <c r="C26" s="379" t="s">
        <v>578</v>
      </c>
      <c r="D26" s="51" t="s">
        <v>579</v>
      </c>
      <c r="E26" s="87" t="s">
        <v>580</v>
      </c>
    </row>
    <row r="27" spans="1:5" ht="15" x14ac:dyDescent="0.15">
      <c r="A27" s="369"/>
      <c r="B27" s="379"/>
      <c r="C27" s="379"/>
      <c r="D27" s="51" t="s">
        <v>581</v>
      </c>
      <c r="E27" s="87" t="s">
        <v>582</v>
      </c>
    </row>
    <row r="28" spans="1:5" ht="15" x14ac:dyDescent="0.15">
      <c r="A28" s="369"/>
      <c r="B28" s="379"/>
      <c r="C28" s="379"/>
      <c r="D28" s="51" t="s">
        <v>583</v>
      </c>
      <c r="E28" s="87" t="s">
        <v>584</v>
      </c>
    </row>
    <row r="29" spans="1:5" ht="15" x14ac:dyDescent="0.15">
      <c r="A29" s="369"/>
      <c r="B29" s="379"/>
      <c r="C29" s="379"/>
      <c r="D29" s="51" t="s">
        <v>585</v>
      </c>
      <c r="E29" s="87" t="s">
        <v>586</v>
      </c>
    </row>
    <row r="30" spans="1:5" ht="30" x14ac:dyDescent="0.15">
      <c r="A30" s="369"/>
      <c r="B30" s="379"/>
      <c r="C30" s="380" t="s">
        <v>587</v>
      </c>
      <c r="D30" s="52" t="s">
        <v>588</v>
      </c>
      <c r="E30" s="88" t="s">
        <v>589</v>
      </c>
    </row>
    <row r="31" spans="1:5" ht="72" customHeight="1" thickBot="1" x14ac:dyDescent="0.2">
      <c r="A31" s="369"/>
      <c r="B31" s="379"/>
      <c r="C31" s="380"/>
      <c r="D31" s="52" t="s">
        <v>590</v>
      </c>
      <c r="E31" s="89" t="s">
        <v>591</v>
      </c>
    </row>
    <row r="32" spans="1:5" ht="15" x14ac:dyDescent="0.15">
      <c r="A32" s="369"/>
      <c r="B32" s="379" t="s">
        <v>98</v>
      </c>
      <c r="C32" s="381" t="s">
        <v>578</v>
      </c>
      <c r="D32" s="51" t="s">
        <v>579</v>
      </c>
      <c r="E32" s="87" t="s">
        <v>580</v>
      </c>
    </row>
    <row r="33" spans="1:5" ht="15" x14ac:dyDescent="0.15">
      <c r="A33" s="369"/>
      <c r="B33" s="379"/>
      <c r="C33" s="381"/>
      <c r="D33" s="51" t="s">
        <v>581</v>
      </c>
      <c r="E33" s="87" t="s">
        <v>582</v>
      </c>
    </row>
    <row r="34" spans="1:5" ht="30" customHeight="1" x14ac:dyDescent="0.15">
      <c r="A34" s="369"/>
      <c r="B34" s="379"/>
      <c r="C34" s="381"/>
      <c r="D34" s="51" t="s">
        <v>583</v>
      </c>
      <c r="E34" s="87" t="s">
        <v>584</v>
      </c>
    </row>
    <row r="35" spans="1:5" ht="15" x14ac:dyDescent="0.15">
      <c r="A35" s="369"/>
      <c r="B35" s="379"/>
      <c r="C35" s="381"/>
      <c r="D35" s="51" t="s">
        <v>585</v>
      </c>
      <c r="E35" s="87" t="s">
        <v>586</v>
      </c>
    </row>
    <row r="36" spans="1:5" ht="30" x14ac:dyDescent="0.15">
      <c r="A36" s="369"/>
      <c r="B36" s="379"/>
      <c r="C36" s="380" t="s">
        <v>587</v>
      </c>
      <c r="D36" s="52" t="s">
        <v>588</v>
      </c>
      <c r="E36" s="88" t="s">
        <v>589</v>
      </c>
    </row>
    <row r="37" spans="1:5" ht="71.25" customHeight="1" thickBot="1" x14ac:dyDescent="0.2">
      <c r="A37" s="369"/>
      <c r="B37" s="379"/>
      <c r="C37" s="380"/>
      <c r="D37" s="52" t="s">
        <v>590</v>
      </c>
      <c r="E37" s="89" t="s">
        <v>591</v>
      </c>
    </row>
    <row r="38" spans="1:5" ht="30" customHeight="1" x14ac:dyDescent="0.15">
      <c r="A38" s="369"/>
      <c r="B38" s="379" t="s">
        <v>99</v>
      </c>
      <c r="C38" s="381" t="s">
        <v>578</v>
      </c>
      <c r="D38" s="51" t="s">
        <v>579</v>
      </c>
      <c r="E38" s="87" t="s">
        <v>580</v>
      </c>
    </row>
    <row r="39" spans="1:5" ht="15" x14ac:dyDescent="0.15">
      <c r="A39" s="369"/>
      <c r="B39" s="379"/>
      <c r="C39" s="381"/>
      <c r="D39" s="51" t="s">
        <v>581</v>
      </c>
      <c r="E39" s="87" t="s">
        <v>582</v>
      </c>
    </row>
    <row r="40" spans="1:5" ht="15" x14ac:dyDescent="0.15">
      <c r="A40" s="369"/>
      <c r="B40" s="379"/>
      <c r="C40" s="381"/>
      <c r="D40" s="51" t="s">
        <v>583</v>
      </c>
      <c r="E40" s="87" t="s">
        <v>584</v>
      </c>
    </row>
    <row r="41" spans="1:5" ht="15" x14ac:dyDescent="0.15">
      <c r="A41" s="369"/>
      <c r="B41" s="379"/>
      <c r="C41" s="381"/>
      <c r="D41" s="51" t="s">
        <v>585</v>
      </c>
      <c r="E41" s="87" t="s">
        <v>586</v>
      </c>
    </row>
    <row r="42" spans="1:5" ht="30" customHeight="1" x14ac:dyDescent="0.15">
      <c r="A42" s="369"/>
      <c r="B42" s="379"/>
      <c r="C42" s="380" t="s">
        <v>587</v>
      </c>
      <c r="D42" s="52" t="s">
        <v>588</v>
      </c>
      <c r="E42" s="88" t="s">
        <v>589</v>
      </c>
    </row>
    <row r="43" spans="1:5" ht="75" customHeight="1" thickBot="1" x14ac:dyDescent="0.2">
      <c r="A43" s="369"/>
      <c r="B43" s="379"/>
      <c r="C43" s="380"/>
      <c r="D43" s="52" t="s">
        <v>590</v>
      </c>
      <c r="E43" s="89" t="s">
        <v>591</v>
      </c>
    </row>
    <row r="44" spans="1:5" ht="15" x14ac:dyDescent="0.15">
      <c r="A44" s="369"/>
      <c r="B44" s="379" t="s">
        <v>592</v>
      </c>
      <c r="C44" s="381" t="s">
        <v>578</v>
      </c>
      <c r="D44" s="51" t="s">
        <v>579</v>
      </c>
      <c r="E44" s="87" t="s">
        <v>580</v>
      </c>
    </row>
    <row r="45" spans="1:5" ht="15" x14ac:dyDescent="0.15">
      <c r="A45" s="369"/>
      <c r="B45" s="379"/>
      <c r="C45" s="381"/>
      <c r="D45" s="51" t="s">
        <v>581</v>
      </c>
      <c r="E45" s="87" t="s">
        <v>582</v>
      </c>
    </row>
    <row r="46" spans="1:5" ht="15" x14ac:dyDescent="0.15">
      <c r="A46" s="369"/>
      <c r="B46" s="379"/>
      <c r="C46" s="381"/>
      <c r="D46" s="51" t="s">
        <v>583</v>
      </c>
      <c r="E46" s="87" t="s">
        <v>584</v>
      </c>
    </row>
    <row r="47" spans="1:5" ht="15" x14ac:dyDescent="0.15">
      <c r="A47" s="369"/>
      <c r="B47" s="379"/>
      <c r="C47" s="381"/>
      <c r="D47" s="51" t="s">
        <v>585</v>
      </c>
      <c r="E47" s="87" t="s">
        <v>586</v>
      </c>
    </row>
    <row r="48" spans="1:5" ht="48" customHeight="1" x14ac:dyDescent="0.15">
      <c r="A48" s="369"/>
      <c r="B48" s="379"/>
      <c r="C48" s="380" t="s">
        <v>587</v>
      </c>
      <c r="D48" s="52" t="s">
        <v>588</v>
      </c>
      <c r="E48" s="88" t="s">
        <v>589</v>
      </c>
    </row>
    <row r="49" spans="1:5" ht="67.5" customHeight="1" thickBot="1" x14ac:dyDescent="0.2">
      <c r="A49" s="370"/>
      <c r="B49" s="392"/>
      <c r="C49" s="382"/>
      <c r="D49" s="90" t="s">
        <v>590</v>
      </c>
      <c r="E49" s="89" t="s">
        <v>591</v>
      </c>
    </row>
  </sheetData>
  <sheetProtection algorithmName="SHA-512" hashValue="DjEndZi9LacXkswe9uvbgcJ/8hTQQd2MxHe76iLeSAWkyrIpbdAv6GuhvBBRc5u57om0HEtlEhMpROGxdC8HNA==" saltValue="yFg8umSaQxSm77l2vuRuMQ==" spinCount="100000" sheet="1" objects="1" scenarios="1"/>
  <mergeCells count="23">
    <mergeCell ref="C44:C47"/>
    <mergeCell ref="C48:C49"/>
    <mergeCell ref="A1:D1"/>
    <mergeCell ref="A2:A18"/>
    <mergeCell ref="B2:C12"/>
    <mergeCell ref="B13:C18"/>
    <mergeCell ref="B44:B49"/>
    <mergeCell ref="E13:E16"/>
    <mergeCell ref="A19:A49"/>
    <mergeCell ref="B19:C22"/>
    <mergeCell ref="E19:E22"/>
    <mergeCell ref="B23:D23"/>
    <mergeCell ref="B24:D24"/>
    <mergeCell ref="B25:D25"/>
    <mergeCell ref="B26:B31"/>
    <mergeCell ref="C26:C29"/>
    <mergeCell ref="C30:C31"/>
    <mergeCell ref="B32:B37"/>
    <mergeCell ref="C32:C35"/>
    <mergeCell ref="C36:C37"/>
    <mergeCell ref="B38:B43"/>
    <mergeCell ref="C38:C41"/>
    <mergeCell ref="C42:C43"/>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2.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3.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MISION - VISION </vt:lpstr>
      <vt:lpstr>INTRODUCCION</vt:lpstr>
      <vt:lpstr>ORGANIGRAMA SDSCJ</vt:lpstr>
      <vt:lpstr>Plan de Acción - POA</vt:lpstr>
      <vt:lpstr>Hoja2</vt:lpstr>
      <vt:lpstr>Planes Institucinales</vt:lpstr>
      <vt:lpstr>Instrucciones de diligenciamien</vt:lpstr>
      <vt:lpstr>INTRODUCCION!Área_de_impresión</vt:lpstr>
      <vt:lpstr>'MISION - VISION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SindY Tunjano Lesmes</cp:lastModifiedBy>
  <cp:revision/>
  <dcterms:created xsi:type="dcterms:W3CDTF">2023-09-07T12:29:53Z</dcterms:created>
  <dcterms:modified xsi:type="dcterms:W3CDTF">2024-05-28T17:36:45Z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