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scjgovcol-my.sharepoint.com/personal/ingrid_acosta_scj_gov_co1/Documents/Documentos/"/>
    </mc:Choice>
  </mc:AlternateContent>
  <xr:revisionPtr revIDLastSave="94" documentId="8_{8FE46835-E999-4326-B0F2-252D0D08BA1E}" xr6:coauthVersionLast="47" xr6:coauthVersionMax="47" xr10:uidLastSave="{CCB6931B-C7B3-4C62-AE85-010E2F1070D8}"/>
  <bookViews>
    <workbookView xWindow="-105" yWindow="0" windowWidth="14610" windowHeight="15585" tabRatio="934" firstSheet="10" activeTab="10" xr2:uid="{00000000-000D-0000-FFFF-FFFF00000000}"/>
  </bookViews>
  <sheets>
    <sheet name="SDSCJ" sheetId="18" state="hidden" r:id="rId1"/>
    <sheet name="Componente PAAC" sheetId="19" state="hidden" r:id="rId2"/>
    <sheet name="INSTRUCCIONES DE DILIGENCIAM" sheetId="16" state="hidden" r:id="rId3"/>
    <sheet name="IDENTIFICACIÓN DEL RC" sheetId="4" state="hidden" r:id="rId4"/>
    <sheet name="MAPA RESUMEN OAP" sheetId="9" state="hidden" r:id="rId5"/>
    <sheet name="CAUSA-CONSECUENCIA" sheetId="17" state="hidden" r:id="rId6"/>
    <sheet name="DEFINICIÓN DEL RC" sheetId="1" state="hidden" r:id="rId7"/>
    <sheet name="CALIFICACION DE IMPACTO" sheetId="12" state="hidden" r:id="rId8"/>
    <sheet name="ANÁLISIS DEL RC" sheetId="5" state="hidden" r:id="rId9"/>
    <sheet name="CONTROL DEL RC_SEGUIMIENTO" sheetId="24" state="hidden" r:id="rId10"/>
    <sheet name="Matriz seguimiento MRC" sheetId="22" r:id="rId11"/>
    <sheet name="Evaluación controles " sheetId="23" r:id="rId12"/>
    <sheet name="CONTROL DEL RC" sheetId="7" state="hidden" r:id="rId13"/>
    <sheet name="VALORACIÓN DEL RC CON CONTROL" sheetId="8" state="hidden" r:id="rId14"/>
    <sheet name="TRATAMIENTO DE RIESGO RESIDUAL " sheetId="13" state="hidden" r:id="rId15"/>
    <sheet name="CONTROL DE CAMBIOS" sheetId="10" state="hidden" r:id="rId16"/>
    <sheet name="TABLA DE INFORMACIÓN" sheetId="2" state="hidden" r:id="rId17"/>
  </sheets>
  <externalReferences>
    <externalReference r:id="rId18"/>
    <externalReference r:id="rId19"/>
  </externalReferences>
  <definedNames>
    <definedName name="_xlnm._FilterDatabase" localSheetId="8" hidden="1">'ANÁLISIS DEL RC'!$A$5:$G$5</definedName>
    <definedName name="_xlnm._FilterDatabase" localSheetId="1" hidden="1">'Componente PAAC'!$B$4:$J$13</definedName>
    <definedName name="_xlnm._FilterDatabase" localSheetId="12" hidden="1">'CONTROL DEL RC'!$A$5:$R$26</definedName>
    <definedName name="_xlnm._FilterDatabase" localSheetId="9" hidden="1">'CONTROL DEL RC_SEGUIMIENTO'!$A$5:$B$46</definedName>
    <definedName name="_xlnm._FilterDatabase" localSheetId="6" hidden="1">'DEFINICIÓN DEL RC'!$A$5:$G$5</definedName>
    <definedName name="_xlnm._FilterDatabase" localSheetId="11" hidden="1">'Evaluación controles '!$A$5:$J$5</definedName>
    <definedName name="_xlnm._FilterDatabase" localSheetId="3" hidden="1">'IDENTIFICACIÓN DEL RC'!$B$5:$F$23</definedName>
    <definedName name="_xlnm._FilterDatabase" localSheetId="4" hidden="1">'MAPA RESUMEN OAP'!$A$6:$P$45</definedName>
    <definedName name="_xlnm._FilterDatabase" localSheetId="10" hidden="1">'Matriz seguimiento MRC'!$AP$14:$AP$42</definedName>
    <definedName name="_xlnm._FilterDatabase" localSheetId="14" hidden="1">'TRATAMIENTO DE RIESGO RESIDUAL '!$A$6:$I$6</definedName>
    <definedName name="_xlnm._FilterDatabase" localSheetId="13" hidden="1">'VALORACIÓN DEL RC CON CONTROL'!$A$5:$G$6</definedName>
    <definedName name="Afectación_Económica">#REF!</definedName>
    <definedName name="_xlnm.Print_Area" localSheetId="8">'ANÁLISIS DEL RC'!$A$1:$G$32</definedName>
    <definedName name="_xlnm.Print_Area" localSheetId="1">'Componente PAAC'!$B$1:$O$24</definedName>
    <definedName name="_xlnm.Print_Area" localSheetId="9">'CONTROL DEL RC_SEGUIMIENTO'!$A$1:$R$46</definedName>
    <definedName name="_xlnm.Print_Area" localSheetId="6">'DEFINICIÓN DEL RC'!$A$1:$G$32</definedName>
    <definedName name="_xlnm.Print_Area" localSheetId="3">'IDENTIFICACIÓN DEL RC'!$B$1:$J$32</definedName>
    <definedName name="_xlnm.Print_Area" localSheetId="2">'INSTRUCCIONES DE DILIGENCIAM'!$A$1:$S$8</definedName>
    <definedName name="_xlnm.Print_Area" localSheetId="4">'MAPA RESUMEN OAP'!$A$1:$P$47</definedName>
    <definedName name="_xlnm.Print_Area" localSheetId="14">'TRATAMIENTO DE RIESGO RESIDUAL '!$A$1:$I$33</definedName>
    <definedName name="_xlnm.Print_Area" localSheetId="13">'VALORACIÓN DEL RC CON CONTROL'!$A$1:$G$33</definedName>
    <definedName name="Definicion_tratamiento" localSheetId="9">#REF!</definedName>
    <definedName name="Definicion_tratamiento">#REF!</definedName>
    <definedName name="Plan_accion" localSheetId="9">#REF!</definedName>
    <definedName name="Plan_accion">#REF!</definedName>
    <definedName name="Plan_acción" localSheetId="9">#REF!</definedName>
    <definedName name="Plan_acción">#REF!</definedName>
    <definedName name="Plan_de_acción">#REF!</definedName>
    <definedName name="Reputacional">#REF!</definedName>
    <definedName name="Tipo">#REF!</definedName>
    <definedName name="_xlnm.Print_Titles" localSheetId="14">'TRATAMIENTO DE RIESGO RESIDUAL '!$3:$6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23" l="1"/>
  <c r="B36" i="23"/>
  <c r="AP44" i="22"/>
  <c r="AP43" i="22"/>
  <c r="AP42" i="22"/>
  <c r="AP41" i="22"/>
  <c r="AP40" i="22"/>
  <c r="AP39" i="22"/>
  <c r="AP38" i="22"/>
  <c r="AP37" i="22"/>
  <c r="AP35" i="22"/>
  <c r="AP34" i="22"/>
  <c r="AP33" i="22"/>
  <c r="AP32" i="22"/>
  <c r="AP31" i="22"/>
  <c r="AP30" i="22"/>
  <c r="AP29" i="22"/>
  <c r="AP24" i="22"/>
  <c r="AP22" i="22"/>
  <c r="AP20" i="22"/>
  <c r="AP28" i="22"/>
  <c r="AP23" i="22"/>
  <c r="AP21" i="22"/>
  <c r="AP18" i="22"/>
  <c r="C46" i="23"/>
  <c r="B46" i="23"/>
  <c r="N46" i="24" l="1"/>
  <c r="O46" i="24" s="1"/>
  <c r="Q46" i="24" s="1"/>
  <c r="R46" i="24" s="1"/>
  <c r="C46" i="24"/>
  <c r="B46" i="24"/>
  <c r="N45" i="24"/>
  <c r="O45" i="24" s="1"/>
  <c r="Q45" i="24" s="1"/>
  <c r="R45" i="24" s="1"/>
  <c r="C45" i="24"/>
  <c r="B45" i="24"/>
  <c r="N44" i="24"/>
  <c r="O44" i="24" s="1"/>
  <c r="Q44" i="24" s="1"/>
  <c r="R44" i="24" s="1"/>
  <c r="C44" i="24"/>
  <c r="B44" i="24"/>
  <c r="N43" i="24"/>
  <c r="O43" i="24" s="1"/>
  <c r="Q43" i="24" s="1"/>
  <c r="R43" i="24" s="1"/>
  <c r="C43" i="24"/>
  <c r="B43" i="24"/>
  <c r="N42" i="24"/>
  <c r="O42" i="24" s="1"/>
  <c r="Q42" i="24" s="1"/>
  <c r="R42" i="24" s="1"/>
  <c r="C42" i="24"/>
  <c r="B42" i="24"/>
  <c r="N41" i="24"/>
  <c r="O41" i="24" s="1"/>
  <c r="Q41" i="24" s="1"/>
  <c r="R41" i="24" s="1"/>
  <c r="C41" i="24"/>
  <c r="B41" i="24"/>
  <c r="N40" i="24"/>
  <c r="O40" i="24" s="1"/>
  <c r="Q40" i="24" s="1"/>
  <c r="R40" i="24" s="1"/>
  <c r="C40" i="24"/>
  <c r="B40" i="24"/>
  <c r="N39" i="24"/>
  <c r="O39" i="24" s="1"/>
  <c r="Q39" i="24" s="1"/>
  <c r="R39" i="24" s="1"/>
  <c r="C39" i="24"/>
  <c r="B39" i="24"/>
  <c r="N38" i="24"/>
  <c r="O38" i="24" s="1"/>
  <c r="Q38" i="24" s="1"/>
  <c r="R38" i="24" s="1"/>
  <c r="C38" i="24"/>
  <c r="B38" i="24"/>
  <c r="N37" i="24"/>
  <c r="O37" i="24" s="1"/>
  <c r="Q37" i="24" s="1"/>
  <c r="R37" i="24" s="1"/>
  <c r="C37" i="24"/>
  <c r="B37" i="24"/>
  <c r="N36" i="24"/>
  <c r="O36" i="24" s="1"/>
  <c r="Q36" i="24" s="1"/>
  <c r="R36" i="24" s="1"/>
  <c r="C36" i="24"/>
  <c r="B36" i="24"/>
  <c r="N35" i="24"/>
  <c r="O35" i="24" s="1"/>
  <c r="Q35" i="24" s="1"/>
  <c r="R35" i="24" s="1"/>
  <c r="C35" i="24"/>
  <c r="B35" i="24"/>
  <c r="N34" i="24"/>
  <c r="O34" i="24" s="1"/>
  <c r="Q34" i="24" s="1"/>
  <c r="R34" i="24" s="1"/>
  <c r="C34" i="24"/>
  <c r="B34" i="24"/>
  <c r="N33" i="24"/>
  <c r="O33" i="24" s="1"/>
  <c r="Q33" i="24" s="1"/>
  <c r="R33" i="24" s="1"/>
  <c r="C33" i="24"/>
  <c r="B33" i="24"/>
  <c r="N32" i="24"/>
  <c r="O32" i="24" s="1"/>
  <c r="Q32" i="24" s="1"/>
  <c r="R32" i="24" s="1"/>
  <c r="C32" i="24"/>
  <c r="B32" i="24"/>
  <c r="N31" i="24"/>
  <c r="O31" i="24" s="1"/>
  <c r="Q31" i="24" s="1"/>
  <c r="R31" i="24" s="1"/>
  <c r="C31" i="24"/>
  <c r="B31" i="24"/>
  <c r="N30" i="24"/>
  <c r="O30" i="24" s="1"/>
  <c r="Q30" i="24" s="1"/>
  <c r="R30" i="24" s="1"/>
  <c r="C30" i="24"/>
  <c r="B30" i="24"/>
  <c r="N29" i="24"/>
  <c r="O29" i="24" s="1"/>
  <c r="Q29" i="24" s="1"/>
  <c r="R29" i="24" s="1"/>
  <c r="C29" i="24"/>
  <c r="B29" i="24"/>
  <c r="N28" i="24"/>
  <c r="O28" i="24" s="1"/>
  <c r="Q28" i="24" s="1"/>
  <c r="R28" i="24" s="1"/>
  <c r="C28" i="24"/>
  <c r="B28" i="24"/>
  <c r="N27" i="24"/>
  <c r="O27" i="24" s="1"/>
  <c r="Q27" i="24" s="1"/>
  <c r="R27" i="24" s="1"/>
  <c r="C27" i="24"/>
  <c r="B27" i="24"/>
  <c r="N26" i="24"/>
  <c r="O26" i="24" s="1"/>
  <c r="Q26" i="24" s="1"/>
  <c r="R26" i="24" s="1"/>
  <c r="C26" i="24"/>
  <c r="B26" i="24"/>
  <c r="N25" i="24"/>
  <c r="O25" i="24" s="1"/>
  <c r="Q25" i="24" s="1"/>
  <c r="R25" i="24" s="1"/>
  <c r="C25" i="24"/>
  <c r="B25" i="24"/>
  <c r="N24" i="24"/>
  <c r="O24" i="24" s="1"/>
  <c r="Q24" i="24" s="1"/>
  <c r="R24" i="24" s="1"/>
  <c r="C24" i="24"/>
  <c r="B24" i="24"/>
  <c r="N23" i="24"/>
  <c r="O23" i="24" s="1"/>
  <c r="Q23" i="24" s="1"/>
  <c r="R23" i="24" s="1"/>
  <c r="C23" i="24"/>
  <c r="B23" i="24"/>
  <c r="N22" i="24"/>
  <c r="O22" i="24" s="1"/>
  <c r="Q22" i="24" s="1"/>
  <c r="R22" i="24" s="1"/>
  <c r="C22" i="24"/>
  <c r="B22" i="24"/>
  <c r="N21" i="24"/>
  <c r="O21" i="24" s="1"/>
  <c r="Q21" i="24" s="1"/>
  <c r="R21" i="24" s="1"/>
  <c r="C21" i="24"/>
  <c r="B21" i="24"/>
  <c r="N20" i="24"/>
  <c r="O20" i="24" s="1"/>
  <c r="Q20" i="24" s="1"/>
  <c r="R20" i="24" s="1"/>
  <c r="C20" i="24"/>
  <c r="B20" i="24"/>
  <c r="N19" i="24"/>
  <c r="O19" i="24" s="1"/>
  <c r="Q19" i="24" s="1"/>
  <c r="R19" i="24" s="1"/>
  <c r="C19" i="24"/>
  <c r="B19" i="24"/>
  <c r="N18" i="24"/>
  <c r="O18" i="24" s="1"/>
  <c r="Q18" i="24" s="1"/>
  <c r="R18" i="24" s="1"/>
  <c r="C18" i="24"/>
  <c r="B18" i="24"/>
  <c r="N17" i="24"/>
  <c r="O17" i="24" s="1"/>
  <c r="Q17" i="24" s="1"/>
  <c r="R17" i="24" s="1"/>
  <c r="C17" i="24"/>
  <c r="B17" i="24"/>
  <c r="N16" i="24"/>
  <c r="O16" i="24" s="1"/>
  <c r="Q16" i="24" s="1"/>
  <c r="R16" i="24" s="1"/>
  <c r="C16" i="24"/>
  <c r="B16" i="24"/>
  <c r="N15" i="24"/>
  <c r="O15" i="24" s="1"/>
  <c r="Q15" i="24" s="1"/>
  <c r="R15" i="24" s="1"/>
  <c r="C15" i="24"/>
  <c r="B15" i="24"/>
  <c r="N14" i="24"/>
  <c r="O14" i="24" s="1"/>
  <c r="Q14" i="24" s="1"/>
  <c r="R14" i="24" s="1"/>
  <c r="C14" i="24"/>
  <c r="B14" i="24"/>
  <c r="N13" i="24"/>
  <c r="O13" i="24" s="1"/>
  <c r="Q13" i="24" s="1"/>
  <c r="R13" i="24" s="1"/>
  <c r="C13" i="24"/>
  <c r="B13" i="24"/>
  <c r="N12" i="24"/>
  <c r="O12" i="24" s="1"/>
  <c r="Q12" i="24" s="1"/>
  <c r="R12" i="24" s="1"/>
  <c r="C12" i="24"/>
  <c r="B12" i="24"/>
  <c r="N11" i="24"/>
  <c r="O11" i="24" s="1"/>
  <c r="Q11" i="24" s="1"/>
  <c r="R11" i="24" s="1"/>
  <c r="C11" i="24"/>
  <c r="B11" i="24"/>
  <c r="N10" i="24"/>
  <c r="O10" i="24" s="1"/>
  <c r="Q10" i="24" s="1"/>
  <c r="R10" i="24" s="1"/>
  <c r="C10" i="24"/>
  <c r="B10" i="24"/>
  <c r="N9" i="24"/>
  <c r="O9" i="24" s="1"/>
  <c r="Q9" i="24" s="1"/>
  <c r="R9" i="24" s="1"/>
  <c r="C9" i="24"/>
  <c r="B9" i="24"/>
  <c r="N8" i="24"/>
  <c r="O8" i="24" s="1"/>
  <c r="Q8" i="24" s="1"/>
  <c r="R8" i="24" s="1"/>
  <c r="C8" i="24"/>
  <c r="B8" i="24"/>
  <c r="N7" i="24"/>
  <c r="O7" i="24" s="1"/>
  <c r="Q7" i="24" s="1"/>
  <c r="R7" i="24" s="1"/>
  <c r="C7" i="24"/>
  <c r="B7" i="24"/>
  <c r="N6" i="24"/>
  <c r="O6" i="24" s="1"/>
  <c r="Q6" i="24" s="1"/>
  <c r="R6" i="24" s="1"/>
  <c r="C6" i="24"/>
  <c r="B6" i="24"/>
  <c r="C45" i="23" l="1"/>
  <c r="B45" i="23"/>
  <c r="C44" i="23"/>
  <c r="B44" i="23"/>
  <c r="C43" i="23"/>
  <c r="B43" i="23"/>
  <c r="C42" i="23"/>
  <c r="B42" i="23"/>
  <c r="C41" i="23"/>
  <c r="B41" i="23"/>
  <c r="C40" i="23"/>
  <c r="B40" i="23"/>
  <c r="C39" i="23"/>
  <c r="B39" i="23"/>
  <c r="C38" i="23"/>
  <c r="B38" i="23"/>
  <c r="C37" i="23"/>
  <c r="B37"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B18" i="23"/>
  <c r="C17" i="23"/>
  <c r="B17" i="23"/>
  <c r="C16" i="23"/>
  <c r="B16" i="23"/>
  <c r="C15" i="23"/>
  <c r="B15" i="23"/>
  <c r="C14" i="23"/>
  <c r="B14" i="23"/>
  <c r="C13" i="23"/>
  <c r="B13" i="23"/>
  <c r="C12" i="23"/>
  <c r="B12" i="23"/>
  <c r="C11" i="23"/>
  <c r="B11" i="23"/>
  <c r="C10" i="23"/>
  <c r="B10" i="23"/>
  <c r="C9" i="23"/>
  <c r="B9" i="23"/>
  <c r="C8" i="23"/>
  <c r="B8" i="23"/>
  <c r="C7" i="23"/>
  <c r="B7" i="23"/>
  <c r="C6" i="23"/>
  <c r="B6" i="23"/>
  <c r="AP19" i="22"/>
  <c r="G47" i="9" l="1"/>
  <c r="G46" i="9"/>
  <c r="C32" i="13"/>
  <c r="B32" i="13"/>
  <c r="C32" i="8"/>
  <c r="D32" i="8" s="1"/>
  <c r="E32" i="8" s="1"/>
  <c r="N45" i="7"/>
  <c r="O45" i="7" s="1"/>
  <c r="Q45" i="7" s="1"/>
  <c r="R45" i="7" s="1"/>
  <c r="C45" i="7"/>
  <c r="B45" i="7"/>
  <c r="F31" i="5" l="1"/>
  <c r="F32" i="8" s="1"/>
  <c r="G32" i="8" s="1"/>
  <c r="C31" i="5"/>
  <c r="B31" i="5"/>
  <c r="C31" i="1"/>
  <c r="B31" i="1"/>
  <c r="J47" i="9"/>
  <c r="E47" i="9"/>
  <c r="C47" i="9"/>
  <c r="G31" i="5" l="1"/>
  <c r="J46" i="9"/>
  <c r="G45" i="9"/>
  <c r="E7" i="9"/>
  <c r="C7" i="9"/>
  <c r="C46" i="9"/>
  <c r="E46" i="9"/>
  <c r="F46" i="9"/>
  <c r="C33" i="13" l="1"/>
  <c r="B33" i="13"/>
  <c r="N44" i="7"/>
  <c r="O44" i="7" s="1"/>
  <c r="Q44" i="7" s="1"/>
  <c r="R44" i="7" s="1"/>
  <c r="C44" i="7"/>
  <c r="B44" i="7"/>
  <c r="F32" i="5"/>
  <c r="C32" i="5"/>
  <c r="F30" i="5"/>
  <c r="C30" i="5"/>
  <c r="B30" i="5"/>
  <c r="C7" i="1"/>
  <c r="C8" i="1"/>
  <c r="C9" i="1"/>
  <c r="C10" i="1"/>
  <c r="C11" i="1"/>
  <c r="C12" i="1"/>
  <c r="C13" i="1"/>
  <c r="C14" i="1"/>
  <c r="C15" i="1"/>
  <c r="C16" i="1"/>
  <c r="C17" i="1"/>
  <c r="C18" i="1"/>
  <c r="C19" i="1"/>
  <c r="C20" i="1"/>
  <c r="C21" i="1"/>
  <c r="C22" i="1"/>
  <c r="C23" i="1"/>
  <c r="C24" i="1"/>
  <c r="C25" i="1"/>
  <c r="C26" i="1"/>
  <c r="C27" i="1"/>
  <c r="C28" i="1"/>
  <c r="C29" i="1"/>
  <c r="C30" i="1"/>
  <c r="C32" i="1"/>
  <c r="C6" i="1"/>
  <c r="D7" i="9" s="1"/>
  <c r="B7" i="1"/>
  <c r="B8" i="1"/>
  <c r="B10" i="9" s="1"/>
  <c r="B9" i="1"/>
  <c r="B11" i="9" s="1"/>
  <c r="B10" i="1"/>
  <c r="B12" i="9" s="1"/>
  <c r="B11" i="1"/>
  <c r="B13" i="9" s="1"/>
  <c r="B12" i="1"/>
  <c r="B14" i="9" s="1"/>
  <c r="B13" i="1"/>
  <c r="B14" i="1"/>
  <c r="B15" i="1"/>
  <c r="B16" i="1"/>
  <c r="B17" i="1"/>
  <c r="B18" i="1"/>
  <c r="B29" i="9" s="1"/>
  <c r="B19" i="1"/>
  <c r="B20" i="1"/>
  <c r="B21" i="1"/>
  <c r="B34" i="9" s="1"/>
  <c r="B22" i="1"/>
  <c r="B35" i="9" s="1"/>
  <c r="B23" i="1"/>
  <c r="B36" i="9" s="1"/>
  <c r="B24" i="1"/>
  <c r="B25" i="1"/>
  <c r="B39" i="9" s="1"/>
  <c r="B26" i="1"/>
  <c r="B40" i="9" s="1"/>
  <c r="B27" i="1"/>
  <c r="B41" i="9" s="1"/>
  <c r="B28" i="1"/>
  <c r="B42" i="9" s="1"/>
  <c r="B29" i="1"/>
  <c r="B30" i="1"/>
  <c r="B45" i="9" s="1"/>
  <c r="B32" i="1"/>
  <c r="B6" i="1"/>
  <c r="B7" i="9" s="1"/>
  <c r="G30" i="5" l="1"/>
  <c r="F31" i="8"/>
  <c r="G32" i="5"/>
  <c r="F47" i="9" s="1"/>
  <c r="F33" i="8"/>
  <c r="B46" i="9"/>
  <c r="B47" i="9"/>
  <c r="D46" i="9"/>
  <c r="D47" i="9"/>
  <c r="B15" i="9"/>
  <c r="B17" i="9"/>
  <c r="B16" i="9"/>
  <c r="B37" i="9"/>
  <c r="B38" i="9"/>
  <c r="B32" i="9"/>
  <c r="B33" i="9"/>
  <c r="B30" i="9"/>
  <c r="B31" i="9"/>
  <c r="B8" i="9"/>
  <c r="B9" i="9"/>
  <c r="B26" i="9"/>
  <c r="B27" i="9"/>
  <c r="B28" i="9"/>
  <c r="B43" i="9"/>
  <c r="B44" i="9"/>
  <c r="B23" i="9"/>
  <c r="B24" i="9"/>
  <c r="B25" i="9"/>
  <c r="B22" i="9"/>
  <c r="B21" i="9"/>
  <c r="B20" i="9"/>
  <c r="B18" i="9"/>
  <c r="B19" i="9"/>
  <c r="J8" i="9" l="1"/>
  <c r="J10" i="9"/>
  <c r="J11" i="9"/>
  <c r="J12" i="9"/>
  <c r="J13" i="9"/>
  <c r="J14" i="9"/>
  <c r="J15" i="9"/>
  <c r="J18" i="9"/>
  <c r="J19" i="9"/>
  <c r="J20" i="9"/>
  <c r="J23" i="9"/>
  <c r="J26" i="9"/>
  <c r="J27" i="9"/>
  <c r="J28" i="9"/>
  <c r="J29" i="9"/>
  <c r="J30" i="9"/>
  <c r="J32" i="9"/>
  <c r="J34" i="9"/>
  <c r="J35" i="9"/>
  <c r="J36" i="9"/>
  <c r="J37" i="9"/>
  <c r="J39" i="9"/>
  <c r="J40" i="9"/>
  <c r="J41" i="9"/>
  <c r="J42" i="9"/>
  <c r="J43" i="9"/>
  <c r="J45" i="9"/>
  <c r="J7" i="9"/>
  <c r="F45"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B30" i="13"/>
  <c r="C30" i="13"/>
  <c r="B31" i="13"/>
  <c r="C31" i="13"/>
  <c r="B9" i="13"/>
  <c r="C9" i="13"/>
  <c r="B10" i="13"/>
  <c r="C10" i="13"/>
  <c r="B11" i="13"/>
  <c r="C11" i="13"/>
  <c r="B12" i="13"/>
  <c r="C12" i="13"/>
  <c r="B13" i="13"/>
  <c r="C13" i="13"/>
  <c r="B14" i="13"/>
  <c r="C14" i="13"/>
  <c r="B15" i="13"/>
  <c r="C15" i="13"/>
  <c r="B16" i="13"/>
  <c r="C16" i="13"/>
  <c r="B17" i="13"/>
  <c r="C17" i="13"/>
  <c r="B18" i="13"/>
  <c r="C18" i="13"/>
  <c r="B19" i="13"/>
  <c r="C19" i="13"/>
  <c r="B20" i="13"/>
  <c r="C20" i="13"/>
  <c r="B21" i="13"/>
  <c r="C21" i="13"/>
  <c r="B22" i="13"/>
  <c r="C22" i="13"/>
  <c r="B23" i="13"/>
  <c r="C23" i="13"/>
  <c r="B24" i="13"/>
  <c r="C24" i="13"/>
  <c r="B25" i="13"/>
  <c r="C25" i="13"/>
  <c r="B26" i="13"/>
  <c r="C26" i="13"/>
  <c r="B27" i="13"/>
  <c r="C27" i="13"/>
  <c r="B28" i="13"/>
  <c r="C28" i="13"/>
  <c r="B29" i="13"/>
  <c r="C29" i="13"/>
  <c r="B8" i="13"/>
  <c r="C8" i="13"/>
  <c r="C7" i="13"/>
  <c r="B7" i="13"/>
  <c r="N7" i="7"/>
  <c r="O7" i="7" s="1"/>
  <c r="Q7" i="7" s="1"/>
  <c r="R7" i="7" s="1"/>
  <c r="N8" i="7"/>
  <c r="O8" i="7" s="1"/>
  <c r="Q8" i="7" s="1"/>
  <c r="R8" i="7" s="1"/>
  <c r="N9" i="7"/>
  <c r="O9" i="7" s="1"/>
  <c r="Q9" i="7" s="1"/>
  <c r="R9" i="7" s="1"/>
  <c r="N10" i="7"/>
  <c r="O10" i="7" s="1"/>
  <c r="Q10" i="7" s="1"/>
  <c r="R10" i="7" s="1"/>
  <c r="N11" i="7"/>
  <c r="O11" i="7" s="1"/>
  <c r="Q11" i="7" s="1"/>
  <c r="R11" i="7" s="1"/>
  <c r="N12" i="7"/>
  <c r="C12" i="8" s="1"/>
  <c r="N13" i="7"/>
  <c r="O13" i="7" s="1"/>
  <c r="Q13" i="7" s="1"/>
  <c r="R13" i="7" s="1"/>
  <c r="N14" i="7"/>
  <c r="O14" i="7" s="1"/>
  <c r="Q14" i="7" s="1"/>
  <c r="R14" i="7" s="1"/>
  <c r="N15" i="7"/>
  <c r="O15" i="7" s="1"/>
  <c r="Q15" i="7" s="1"/>
  <c r="R15" i="7" s="1"/>
  <c r="N16" i="7"/>
  <c r="O16" i="7" s="1"/>
  <c r="Q16" i="7" s="1"/>
  <c r="R16" i="7" s="1"/>
  <c r="N17" i="7"/>
  <c r="O17" i="7" s="1"/>
  <c r="Q17" i="7" s="1"/>
  <c r="R17" i="7" s="1"/>
  <c r="N18" i="7"/>
  <c r="O18" i="7" s="1"/>
  <c r="Q18" i="7" s="1"/>
  <c r="R18" i="7" s="1"/>
  <c r="N19" i="7"/>
  <c r="O19" i="7" s="1"/>
  <c r="Q19" i="7" s="1"/>
  <c r="R19" i="7" s="1"/>
  <c r="N20" i="7"/>
  <c r="O20" i="7" s="1"/>
  <c r="Q20" i="7" s="1"/>
  <c r="R20" i="7" s="1"/>
  <c r="N21" i="7"/>
  <c r="O21" i="7" s="1"/>
  <c r="Q21" i="7" s="1"/>
  <c r="R21" i="7" s="1"/>
  <c r="N22" i="7"/>
  <c r="O22" i="7" s="1"/>
  <c r="Q22" i="7" s="1"/>
  <c r="R22" i="7" s="1"/>
  <c r="N23" i="7"/>
  <c r="O23" i="7" s="1"/>
  <c r="Q23" i="7" s="1"/>
  <c r="R23" i="7" s="1"/>
  <c r="N24" i="7"/>
  <c r="O24" i="7" s="1"/>
  <c r="Q24" i="7" s="1"/>
  <c r="R24" i="7" s="1"/>
  <c r="N25" i="7"/>
  <c r="O25" i="7" s="1"/>
  <c r="Q25" i="7" s="1"/>
  <c r="R25" i="7" s="1"/>
  <c r="N26" i="7"/>
  <c r="O26" i="7" s="1"/>
  <c r="Q26" i="7" s="1"/>
  <c r="R26" i="7" s="1"/>
  <c r="N27" i="7"/>
  <c r="O27" i="7" s="1"/>
  <c r="Q27" i="7" s="1"/>
  <c r="R27" i="7" s="1"/>
  <c r="N28" i="7"/>
  <c r="O28" i="7" s="1"/>
  <c r="Q28" i="7" s="1"/>
  <c r="R28" i="7" s="1"/>
  <c r="N29" i="7"/>
  <c r="O29" i="7" s="1"/>
  <c r="Q29" i="7" s="1"/>
  <c r="R29" i="7" s="1"/>
  <c r="N30" i="7"/>
  <c r="O30" i="7" s="1"/>
  <c r="Q30" i="7" s="1"/>
  <c r="R30" i="7" s="1"/>
  <c r="N31" i="7"/>
  <c r="O31" i="7" s="1"/>
  <c r="Q31" i="7" s="1"/>
  <c r="R31" i="7" s="1"/>
  <c r="N32" i="7"/>
  <c r="O32" i="7" s="1"/>
  <c r="Q32" i="7" s="1"/>
  <c r="R32" i="7" s="1"/>
  <c r="N33" i="7"/>
  <c r="O33" i="7" s="1"/>
  <c r="Q33" i="7" s="1"/>
  <c r="R33" i="7" s="1"/>
  <c r="N34" i="7"/>
  <c r="O34" i="7" s="1"/>
  <c r="Q34" i="7" s="1"/>
  <c r="R34" i="7" s="1"/>
  <c r="N35" i="7"/>
  <c r="O35" i="7" s="1"/>
  <c r="Q35" i="7" s="1"/>
  <c r="R35" i="7" s="1"/>
  <c r="N36" i="7"/>
  <c r="O36" i="7" s="1"/>
  <c r="Q36" i="7" s="1"/>
  <c r="R36" i="7" s="1"/>
  <c r="N37" i="7"/>
  <c r="O37" i="7" s="1"/>
  <c r="Q37" i="7" s="1"/>
  <c r="R37" i="7" s="1"/>
  <c r="N38" i="7"/>
  <c r="O38" i="7" s="1"/>
  <c r="Q38" i="7" s="1"/>
  <c r="R38" i="7" s="1"/>
  <c r="N39" i="7"/>
  <c r="O39" i="7" s="1"/>
  <c r="Q39" i="7" s="1"/>
  <c r="R39" i="7" s="1"/>
  <c r="N40" i="7"/>
  <c r="O40" i="7" s="1"/>
  <c r="Q40" i="7" s="1"/>
  <c r="R40" i="7" s="1"/>
  <c r="N41" i="7"/>
  <c r="O41" i="7" s="1"/>
  <c r="Q41" i="7" s="1"/>
  <c r="R41" i="7" s="1"/>
  <c r="N42" i="7"/>
  <c r="O42" i="7" s="1"/>
  <c r="Q42" i="7" s="1"/>
  <c r="R42" i="7" s="1"/>
  <c r="N43" i="7"/>
  <c r="O43" i="7" s="1"/>
  <c r="Q43" i="7" s="1"/>
  <c r="R43" i="7" s="1"/>
  <c r="N46" i="7"/>
  <c r="N6" i="7"/>
  <c r="C7" i="8" s="1"/>
  <c r="B7" i="7"/>
  <c r="C7" i="7"/>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6" i="7"/>
  <c r="C46" i="7"/>
  <c r="C6" i="7"/>
  <c r="B6" i="7"/>
  <c r="O12" i="7" l="1"/>
  <c r="Q12" i="7" s="1"/>
  <c r="R12" i="7" s="1"/>
  <c r="O6" i="7"/>
  <c r="Q6" i="7" s="1"/>
  <c r="R6" i="7" s="1"/>
  <c r="O46" i="7"/>
  <c r="Q46" i="7" s="1"/>
  <c r="R46" i="7" s="1"/>
  <c r="C33" i="8"/>
  <c r="C21" i="8"/>
  <c r="D21" i="8" s="1"/>
  <c r="E21" i="8" s="1"/>
  <c r="C9" i="8"/>
  <c r="D9" i="8" s="1"/>
  <c r="E9" i="8" s="1"/>
  <c r="D12" i="8"/>
  <c r="E12" i="8" s="1"/>
  <c r="H13" i="9"/>
  <c r="D7" i="8"/>
  <c r="E7" i="8" s="1"/>
  <c r="H7" i="9"/>
  <c r="C20" i="8"/>
  <c r="C8" i="8"/>
  <c r="C31" i="8"/>
  <c r="C19" i="8"/>
  <c r="C30" i="8"/>
  <c r="C18" i="8"/>
  <c r="C29" i="8"/>
  <c r="C17" i="8"/>
  <c r="C28" i="8"/>
  <c r="C16" i="8"/>
  <c r="C27" i="8"/>
  <c r="C15" i="8"/>
  <c r="C26" i="8"/>
  <c r="C14" i="8"/>
  <c r="C25" i="8"/>
  <c r="C13" i="8"/>
  <c r="C24" i="8"/>
  <c r="C23" i="8"/>
  <c r="C11" i="8"/>
  <c r="H10" i="9"/>
  <c r="C22" i="8"/>
  <c r="C10" i="8"/>
  <c r="H47" i="9" l="1"/>
  <c r="H46" i="9"/>
  <c r="D33" i="8"/>
  <c r="E33" i="8" s="1"/>
  <c r="G33" i="8" s="1"/>
  <c r="H32" i="9"/>
  <c r="D28" i="8"/>
  <c r="E28" i="8" s="1"/>
  <c r="H41" i="9"/>
  <c r="D17" i="8"/>
  <c r="E17" i="8" s="1"/>
  <c r="H25" i="9"/>
  <c r="H23" i="9"/>
  <c r="H24" i="9"/>
  <c r="H35" i="9"/>
  <c r="D23" i="8"/>
  <c r="E23" i="8" s="1"/>
  <c r="H42" i="9"/>
  <c r="D29" i="8"/>
  <c r="E29" i="8" s="1"/>
  <c r="D18" i="8"/>
  <c r="E18" i="8" s="1"/>
  <c r="H26" i="9"/>
  <c r="D30" i="8"/>
  <c r="E30" i="8" s="1"/>
  <c r="H43" i="9"/>
  <c r="D19" i="8"/>
  <c r="E19" i="8" s="1"/>
  <c r="H29" i="9"/>
  <c r="D22" i="8"/>
  <c r="E22" i="8" s="1"/>
  <c r="H34" i="9"/>
  <c r="H36" i="9"/>
  <c r="D24" i="8"/>
  <c r="E24" i="8" s="1"/>
  <c r="H37" i="9"/>
  <c r="D25" i="8"/>
  <c r="E25" i="8" s="1"/>
  <c r="D31" i="8"/>
  <c r="E31" i="8" s="1"/>
  <c r="G31" i="8" s="1"/>
  <c r="H45" i="9"/>
  <c r="D27" i="8"/>
  <c r="E27" i="8" s="1"/>
  <c r="H40" i="9"/>
  <c r="D11" i="8"/>
  <c r="E11" i="8" s="1"/>
  <c r="H12" i="9"/>
  <c r="D13" i="8"/>
  <c r="E13" i="8" s="1"/>
  <c r="H14" i="9"/>
  <c r="D14" i="8"/>
  <c r="E14" i="8" s="1"/>
  <c r="H15" i="9"/>
  <c r="D8" i="8"/>
  <c r="E8" i="8" s="1"/>
  <c r="H8" i="9"/>
  <c r="D26" i="8"/>
  <c r="E26" i="8" s="1"/>
  <c r="H39" i="9"/>
  <c r="D20" i="8"/>
  <c r="E20" i="8" s="1"/>
  <c r="H30" i="9"/>
  <c r="D15" i="8"/>
  <c r="E15" i="8" s="1"/>
  <c r="H18" i="9"/>
  <c r="D10" i="8"/>
  <c r="E10" i="8" s="1"/>
  <c r="H11" i="9"/>
  <c r="D16" i="8"/>
  <c r="E16" i="8" s="1"/>
  <c r="H20" i="9"/>
  <c r="I47" i="9" l="1"/>
  <c r="I46" i="9"/>
  <c r="B7" i="5"/>
  <c r="C7" i="5"/>
  <c r="B8" i="5"/>
  <c r="C8" i="5"/>
  <c r="B9" i="5"/>
  <c r="C9" i="5"/>
  <c r="B10" i="5"/>
  <c r="C10" i="5"/>
  <c r="B11" i="5"/>
  <c r="C11" i="5"/>
  <c r="B12" i="5"/>
  <c r="C12" i="5"/>
  <c r="B13" i="5"/>
  <c r="C13" i="5"/>
  <c r="B14" i="5"/>
  <c r="C14" i="5"/>
  <c r="B15" i="5"/>
  <c r="C15" i="5"/>
  <c r="B16" i="5"/>
  <c r="C16" i="5"/>
  <c r="B17" i="5"/>
  <c r="C17" i="5"/>
  <c r="B18" i="5"/>
  <c r="C18" i="5"/>
  <c r="B19" i="5"/>
  <c r="C19" i="5"/>
  <c r="B20" i="5"/>
  <c r="C20" i="5"/>
  <c r="B21" i="5"/>
  <c r="C21" i="5"/>
  <c r="B22" i="5"/>
  <c r="C22" i="5"/>
  <c r="B23" i="5"/>
  <c r="C23" i="5"/>
  <c r="B24" i="5"/>
  <c r="C24" i="5"/>
  <c r="B25" i="5"/>
  <c r="C25" i="5"/>
  <c r="B26" i="5"/>
  <c r="C26" i="5"/>
  <c r="B27" i="5"/>
  <c r="C27" i="5"/>
  <c r="B28" i="5"/>
  <c r="C28" i="5"/>
  <c r="B29" i="5"/>
  <c r="C29" i="5"/>
  <c r="B32" i="5"/>
  <c r="C6" i="5"/>
  <c r="B6" i="5"/>
  <c r="F7" i="5"/>
  <c r="F8" i="8" s="1"/>
  <c r="G8" i="8" s="1"/>
  <c r="F8" i="5"/>
  <c r="F9" i="5"/>
  <c r="F10" i="8" s="1"/>
  <c r="G10" i="8" s="1"/>
  <c r="F10" i="5"/>
  <c r="F11" i="8" s="1"/>
  <c r="G11" i="8" s="1"/>
  <c r="F11" i="5"/>
  <c r="F12" i="8" s="1"/>
  <c r="G12" i="8" s="1"/>
  <c r="F12" i="5"/>
  <c r="F13" i="8" s="1"/>
  <c r="G13" i="8" s="1"/>
  <c r="F13" i="5"/>
  <c r="F14" i="8" s="1"/>
  <c r="G14" i="8" s="1"/>
  <c r="F14" i="5"/>
  <c r="F15" i="8" s="1"/>
  <c r="G15" i="8" s="1"/>
  <c r="F15" i="5"/>
  <c r="F16" i="5"/>
  <c r="F17" i="8" s="1"/>
  <c r="G17" i="8" s="1"/>
  <c r="F17" i="5"/>
  <c r="F18" i="8" s="1"/>
  <c r="G18" i="8" s="1"/>
  <c r="F18" i="5"/>
  <c r="F19" i="8" s="1"/>
  <c r="G19" i="8" s="1"/>
  <c r="F19" i="5"/>
  <c r="F20" i="8" s="1"/>
  <c r="G20" i="8" s="1"/>
  <c r="F20" i="5"/>
  <c r="F21" i="5"/>
  <c r="F22" i="8" s="1"/>
  <c r="G22" i="8" s="1"/>
  <c r="F22" i="5"/>
  <c r="F23" i="8" s="1"/>
  <c r="G23" i="8" s="1"/>
  <c r="F23" i="5"/>
  <c r="F24" i="8" s="1"/>
  <c r="G24" i="8" s="1"/>
  <c r="F24" i="5"/>
  <c r="F25" i="8" s="1"/>
  <c r="G25" i="8" s="1"/>
  <c r="F25" i="5"/>
  <c r="F26" i="8" s="1"/>
  <c r="G26" i="8" s="1"/>
  <c r="F26" i="5"/>
  <c r="F27" i="8" s="1"/>
  <c r="G27" i="8" s="1"/>
  <c r="F27" i="5"/>
  <c r="F28" i="5"/>
  <c r="F29" i="8" s="1"/>
  <c r="G29" i="8" s="1"/>
  <c r="F29" i="5"/>
  <c r="F30" i="8" s="1"/>
  <c r="G30" i="8" s="1"/>
  <c r="F6" i="5"/>
  <c r="F16" i="8" l="1"/>
  <c r="G16" i="8" s="1"/>
  <c r="I20" i="9" s="1"/>
  <c r="F28" i="8"/>
  <c r="G28" i="8" s="1"/>
  <c r="I41" i="9" s="1"/>
  <c r="F21" i="8"/>
  <c r="G21" i="8" s="1"/>
  <c r="I32" i="9" s="1"/>
  <c r="F9" i="8"/>
  <c r="G9" i="8" s="1"/>
  <c r="I10" i="9" s="1"/>
  <c r="G27" i="5"/>
  <c r="F41" i="9" s="1"/>
  <c r="G23" i="5"/>
  <c r="F36" i="9" s="1"/>
  <c r="I36" i="9"/>
  <c r="G22" i="5"/>
  <c r="F35" i="9" s="1"/>
  <c r="I35" i="9"/>
  <c r="G21" i="5"/>
  <c r="F34" i="9" s="1"/>
  <c r="I34" i="9"/>
  <c r="G6" i="5"/>
  <c r="F7" i="9" s="1"/>
  <c r="F7" i="8"/>
  <c r="G7" i="8" s="1"/>
  <c r="I7" i="9" s="1"/>
  <c r="G19" i="5"/>
  <c r="F30" i="9" s="1"/>
  <c r="I30" i="9"/>
  <c r="G7" i="5"/>
  <c r="F8" i="9" s="1"/>
  <c r="I8" i="9"/>
  <c r="G11" i="5"/>
  <c r="F13" i="9" s="1"/>
  <c r="I13" i="9"/>
  <c r="G18" i="5"/>
  <c r="F29" i="9" s="1"/>
  <c r="I29" i="9"/>
  <c r="G28" i="5"/>
  <c r="F42" i="9" s="1"/>
  <c r="I42" i="9"/>
  <c r="G16" i="5"/>
  <c r="F23" i="9" s="1"/>
  <c r="I23" i="9"/>
  <c r="G15" i="5"/>
  <c r="F20" i="9" s="1"/>
  <c r="G8" i="5"/>
  <c r="F10" i="9" s="1"/>
  <c r="G10" i="5"/>
  <c r="F12" i="9" s="1"/>
  <c r="I12" i="9"/>
  <c r="G29" i="5"/>
  <c r="F43" i="9" s="1"/>
  <c r="I43" i="9"/>
  <c r="G26" i="5"/>
  <c r="F40" i="9" s="1"/>
  <c r="I40" i="9"/>
  <c r="G14" i="5"/>
  <c r="F18" i="9" s="1"/>
  <c r="I18" i="9"/>
  <c r="G9" i="5"/>
  <c r="F11" i="9" s="1"/>
  <c r="I11" i="9"/>
  <c r="G25" i="5"/>
  <c r="F39" i="9" s="1"/>
  <c r="I39" i="9"/>
  <c r="G13" i="5"/>
  <c r="F15" i="9" s="1"/>
  <c r="I15" i="9"/>
  <c r="I45" i="9"/>
  <c r="G17" i="5"/>
  <c r="F26" i="9" s="1"/>
  <c r="I26" i="9"/>
  <c r="G20" i="5"/>
  <c r="F32" i="9" s="1"/>
  <c r="G24" i="5"/>
  <c r="F37" i="9" s="1"/>
  <c r="I37" i="9"/>
  <c r="G12" i="5"/>
  <c r="F14" i="9" s="1"/>
  <c r="I14" i="9"/>
  <c r="E8" i="9"/>
  <c r="G8" i="9"/>
  <c r="E9" i="9"/>
  <c r="G9" i="9"/>
  <c r="E10" i="9"/>
  <c r="G10" i="9"/>
  <c r="E11" i="9"/>
  <c r="G11" i="9"/>
  <c r="E12" i="9"/>
  <c r="G12" i="9"/>
  <c r="E13" i="9"/>
  <c r="G13" i="9"/>
  <c r="E14" i="9"/>
  <c r="G14" i="9"/>
  <c r="E15" i="9"/>
  <c r="G15" i="9"/>
  <c r="E16" i="9"/>
  <c r="G16" i="9"/>
  <c r="E17" i="9"/>
  <c r="G17" i="9"/>
  <c r="E18" i="9"/>
  <c r="G18" i="9"/>
  <c r="E19" i="9"/>
  <c r="G19" i="9"/>
  <c r="E20" i="9"/>
  <c r="G20" i="9"/>
  <c r="E21" i="9"/>
  <c r="G21" i="9"/>
  <c r="E22" i="9"/>
  <c r="G22" i="9"/>
  <c r="E23" i="9"/>
  <c r="G23" i="9"/>
  <c r="E24" i="9"/>
  <c r="G24" i="9"/>
  <c r="E25" i="9"/>
  <c r="G25" i="9"/>
  <c r="E26" i="9"/>
  <c r="G26" i="9"/>
  <c r="E27" i="9"/>
  <c r="G27" i="9"/>
  <c r="E28" i="9"/>
  <c r="G28" i="9"/>
  <c r="E29" i="9"/>
  <c r="G29" i="9"/>
  <c r="E30" i="9"/>
  <c r="G30" i="9"/>
  <c r="E31" i="9"/>
  <c r="G31" i="9"/>
  <c r="E32" i="9"/>
  <c r="G32" i="9"/>
  <c r="E33" i="9"/>
  <c r="G33" i="9"/>
  <c r="E34" i="9"/>
  <c r="G34" i="9"/>
  <c r="E35" i="9"/>
  <c r="G35" i="9"/>
  <c r="E36" i="9"/>
  <c r="G36" i="9"/>
  <c r="E37" i="9"/>
  <c r="G37" i="9"/>
  <c r="E38" i="9"/>
  <c r="G38" i="9"/>
  <c r="E39" i="9"/>
  <c r="G39" i="9"/>
  <c r="E40" i="9"/>
  <c r="G40" i="9"/>
  <c r="E41" i="9"/>
  <c r="G41" i="9"/>
  <c r="E42" i="9"/>
  <c r="G42" i="9"/>
  <c r="E43" i="9"/>
  <c r="G43" i="9"/>
  <c r="E44" i="9"/>
  <c r="G44" i="9"/>
  <c r="E45" i="9"/>
  <c r="G7"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8" i="9"/>
  <c r="F29" i="12"/>
  <c r="G29"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author>
  </authors>
  <commentList>
    <comment ref="C5" authorId="0" shapeId="0" xr:uid="{00000000-0006-0000-0300-000001000000}">
      <text>
        <r>
          <rPr>
            <b/>
            <sz val="9"/>
            <color indexed="81"/>
            <rFont val="Tahoma"/>
            <family val="2"/>
          </rPr>
          <t xml:space="preserve">Seleccione el proceso 
</t>
        </r>
      </text>
    </comment>
    <comment ref="D5" authorId="1" shapeId="0" xr:uid="{00000000-0006-0000-0300-000002000000}">
      <text>
        <r>
          <rPr>
            <b/>
            <sz val="9"/>
            <color indexed="81"/>
            <rFont val="Tahoma"/>
            <family val="2"/>
          </rPr>
          <t>describa las causas que originan el riesgo</t>
        </r>
      </text>
    </comment>
    <comment ref="E5" authorId="0" shapeId="0" xr:uid="{00000000-0006-0000-0300-000003000000}">
      <text>
        <r>
          <rPr>
            <b/>
            <sz val="9"/>
            <color indexed="81"/>
            <rFont val="Tahoma"/>
            <family val="2"/>
          </rPr>
          <t xml:space="preserve">Describa el evento de riesgo
</t>
        </r>
      </text>
    </comment>
    <comment ref="F5" authorId="0" shapeId="0" xr:uid="{00000000-0006-0000-0300-000004000000}">
      <text>
        <r>
          <rPr>
            <b/>
            <sz val="9"/>
            <color indexed="81"/>
            <rFont val="Tahoma"/>
            <family val="2"/>
          </rPr>
          <t>Describa los efectos ocasionados por la materialización de un riesgo que afecta los objetivos o procesos de la entidad. Pueden ser una pérdida, un daño, un perjuicio, un detrimento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tc={F6E942EA-80EA-4719-87BA-1452E6AAFBC0}</author>
    <author>USUARIO</author>
  </authors>
  <commentList>
    <comment ref="J6"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PUEDE ACEPTAR</t>
      </text>
    </comment>
    <comment ref="N6" authorId="1" shapeId="0" xr:uid="{00000000-0006-0000-0400-000002000000}">
      <text>
        <r>
          <rPr>
            <b/>
            <sz val="9"/>
            <color indexed="81"/>
            <rFont val="Tahoma"/>
            <family val="2"/>
          </rPr>
          <t>Ingrese el indicador</t>
        </r>
      </text>
    </comment>
    <comment ref="O6" authorId="1" shapeId="0" xr:uid="{00000000-0006-0000-0400-000003000000}">
      <text>
        <r>
          <rPr>
            <b/>
            <sz val="9"/>
            <color indexed="81"/>
            <rFont val="Tahoma"/>
            <family val="2"/>
          </rPr>
          <t>Ingrese la Formula</t>
        </r>
      </text>
    </comment>
    <comment ref="P6" authorId="1" shapeId="0" xr:uid="{00000000-0006-0000-0400-000004000000}">
      <text>
        <r>
          <rPr>
            <b/>
            <sz val="9"/>
            <color indexed="81"/>
            <rFont val="Tahoma"/>
            <family val="2"/>
          </rPr>
          <t>Ingrese la Meta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author>
  </authors>
  <commentList>
    <comment ref="C5" authorId="0" shapeId="0" xr:uid="{00000000-0006-0000-0600-000001000000}">
      <text>
        <r>
          <rPr>
            <b/>
            <sz val="9"/>
            <color indexed="81"/>
            <rFont val="Tahoma"/>
            <family val="2"/>
          </rPr>
          <t xml:space="preserve">Describa el evento de riesgo de corrupción
</t>
        </r>
      </text>
    </comment>
    <comment ref="D5" authorId="1" shapeId="0" xr:uid="{00000000-0006-0000-0600-000002000000}">
      <text>
        <r>
          <rPr>
            <b/>
            <sz val="9"/>
            <color indexed="81"/>
            <rFont val="Tahoma"/>
            <family val="2"/>
          </rPr>
          <t>Marque con una X</t>
        </r>
      </text>
    </comment>
    <comment ref="E5" authorId="0" shapeId="0" xr:uid="{00000000-0006-0000-0600-000003000000}">
      <text>
        <r>
          <rPr>
            <b/>
            <sz val="9"/>
            <color indexed="81"/>
            <rFont val="Tahoma"/>
            <family val="2"/>
          </rPr>
          <t>Marque con una X</t>
        </r>
      </text>
    </comment>
    <comment ref="F5" authorId="0" shapeId="0" xr:uid="{00000000-0006-0000-0600-000004000000}">
      <text>
        <r>
          <rPr>
            <b/>
            <sz val="9"/>
            <color indexed="81"/>
            <rFont val="Tahoma"/>
            <family val="2"/>
          </rPr>
          <t>Marque con una X</t>
        </r>
      </text>
    </comment>
    <comment ref="G5" authorId="1" shapeId="0" xr:uid="{00000000-0006-0000-0600-000005000000}">
      <text>
        <r>
          <rPr>
            <b/>
            <sz val="9"/>
            <color indexed="81"/>
            <rFont val="Tahoma"/>
            <family val="2"/>
          </rPr>
          <t>Marque con una 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5" authorId="0" shapeId="0" xr:uid="{00000000-0006-0000-0800-000001000000}">
      <text>
        <r>
          <rPr>
            <b/>
            <sz val="9"/>
            <color indexed="81"/>
            <rFont val="Tahoma"/>
            <family val="2"/>
          </rPr>
          <t>1 RARA VEZ
2 IMPROBABLE
3 POSIBLE
4 PROBABLE
5 CASI SEGURO</t>
        </r>
      </text>
    </comment>
    <comment ref="E5" authorId="0" shapeId="0" xr:uid="{00000000-0006-0000-0800-000002000000}">
      <text>
        <r>
          <rPr>
            <b/>
            <sz val="9"/>
            <color indexed="81"/>
            <rFont val="Tahoma"/>
            <family val="2"/>
          </rPr>
          <t>De acuerdo con lo obtenido en la CALIFICACION DE IMPACTO</t>
        </r>
      </text>
    </comment>
    <comment ref="G5" authorId="0" shapeId="0" xr:uid="{00000000-0006-0000-0800-000003000000}">
      <text>
        <r>
          <rPr>
            <b/>
            <sz val="9"/>
            <color indexed="81"/>
            <rFont val="Tahoma"/>
            <family val="2"/>
          </rPr>
          <t>Explicación en la tabla 4 de la hoja TABLAS DE INFORMACIÓN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Francisco Pizarro</author>
  </authors>
  <commentList>
    <comment ref="D5" authorId="0" shapeId="0" xr:uid="{00000000-0006-0000-0900-000001000000}">
      <text>
        <r>
          <rPr>
            <b/>
            <sz val="9"/>
            <color indexed="81"/>
            <rFont val="Tahoma"/>
            <family val="2"/>
          </rPr>
          <t>Relacione el consecutivo del control empezando por 1</t>
        </r>
      </text>
    </comment>
    <comment ref="E5" authorId="0" shapeId="0" xr:uid="{00000000-0006-0000-0900-000002000000}">
      <text>
        <r>
          <rPr>
            <b/>
            <sz val="9"/>
            <color indexed="81"/>
            <rFont val="Tahoma"/>
            <family val="2"/>
          </rPr>
          <t>Seleccione la accion a efectuar</t>
        </r>
      </text>
    </comment>
    <comment ref="F5" authorId="1" shapeId="0" xr:uid="{00000000-0006-0000-0900-000003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E5" authorId="0" shapeId="0" xr:uid="{00000000-0006-0000-0B00-000001000000}">
      <text>
        <r>
          <rPr>
            <b/>
            <sz val="9"/>
            <color rgb="FF000000"/>
            <rFont val="Tahoma"/>
            <family val="2"/>
          </rPr>
          <t xml:space="preserve">Describa el control para la mitigación del evento de riesgo
</t>
        </r>
        <r>
          <rPr>
            <b/>
            <sz val="9"/>
            <color rgb="FF000000"/>
            <rFont val="Tahoma"/>
            <family val="2"/>
          </rPr>
          <t xml:space="preserve">
</t>
        </r>
        <r>
          <rPr>
            <b/>
            <sz val="9"/>
            <color rgb="FF000000"/>
            <rFont val="Tahoma"/>
            <family val="2"/>
          </rPr>
          <t xml:space="preserve">Debe contener:
</t>
        </r>
        <r>
          <rPr>
            <b/>
            <sz val="9"/>
            <color rgb="FF000000"/>
            <rFont val="Tahoma"/>
            <family val="2"/>
          </rPr>
          <t xml:space="preserve">- Responsable
</t>
        </r>
        <r>
          <rPr>
            <b/>
            <sz val="9"/>
            <color rgb="FF000000"/>
            <rFont val="Tahoma"/>
            <family val="2"/>
          </rPr>
          <t xml:space="preserve">- Objetivo de control
</t>
        </r>
        <r>
          <rPr>
            <b/>
            <sz val="9"/>
            <color rgb="FF000000"/>
            <rFont val="Tahoma"/>
            <family val="2"/>
          </rPr>
          <t xml:space="preserve">- Implementación
</t>
        </r>
        <r>
          <rPr>
            <b/>
            <sz val="9"/>
            <color rgb="FF000000"/>
            <rFont val="Tahoma"/>
            <family val="2"/>
          </rPr>
          <t xml:space="preserve">- Que se hace con las desviaciones
</t>
        </r>
        <r>
          <rPr>
            <b/>
            <sz val="9"/>
            <color rgb="FF000000"/>
            <rFont val="Tahoma"/>
            <family val="2"/>
          </rPr>
          <t>- Evidencia de la implementación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USUARIO</author>
    <author>Francisco Pizarro</author>
  </authors>
  <commentList>
    <comment ref="D5" authorId="0" shapeId="0" xr:uid="{00000000-0006-0000-0C00-000001000000}">
      <text>
        <r>
          <rPr>
            <b/>
            <sz val="9"/>
            <color indexed="81"/>
            <rFont val="Tahoma"/>
            <family val="2"/>
          </rPr>
          <t>Relacione el consecutivo del control empezando por 1</t>
        </r>
      </text>
    </comment>
    <comment ref="E5" authorId="0" shapeId="0" xr:uid="{00000000-0006-0000-0C00-000002000000}">
      <text>
        <r>
          <rPr>
            <b/>
            <sz val="9"/>
            <color indexed="81"/>
            <rFont val="Tahoma"/>
            <family val="2"/>
          </rPr>
          <t>Seleccione la accion a efectuar</t>
        </r>
      </text>
    </comment>
    <comment ref="F5" authorId="1" shapeId="0" xr:uid="{00000000-0006-0000-0C00-000003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6" authorId="0" shapeId="0" xr:uid="{00000000-0006-0000-0D00-000001000000}">
      <text>
        <r>
          <rPr>
            <b/>
            <sz val="9"/>
            <color indexed="81"/>
            <rFont val="Tahoma"/>
            <family val="2"/>
          </rPr>
          <t xml:space="preserve">Seleccione si Sí o No el control afecta la probabilidad de que el riesgo se materialice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6" authorId="0" shapeId="0" xr:uid="{00000000-0006-0000-0E00-000001000000}">
      <text>
        <r>
          <rPr>
            <b/>
            <sz val="9"/>
            <color indexed="81"/>
            <rFont val="Tahoma"/>
            <family val="2"/>
          </rPr>
          <t xml:space="preserve">seleccione el tipo de acción que se tomara sobre el riesgo residual
</t>
        </r>
      </text>
    </comment>
    <comment ref="E6" authorId="0" shapeId="0" xr:uid="{00000000-0006-0000-0E00-000002000000}">
      <text>
        <r>
          <rPr>
            <b/>
            <sz val="9"/>
            <color indexed="81"/>
            <rFont val="Tahoma"/>
            <family val="2"/>
          </rPr>
          <t>Describa la acción que se tomara sobre el riesgo residual</t>
        </r>
      </text>
    </comment>
    <comment ref="F6" authorId="0" shapeId="0" xr:uid="{00000000-0006-0000-0E00-000003000000}">
      <text>
        <r>
          <rPr>
            <b/>
            <sz val="9"/>
            <color indexed="81"/>
            <rFont val="Tahoma"/>
            <family val="2"/>
          </rPr>
          <t xml:space="preserve">Describa si hay o no un indicador relacionado a la implementación del control
</t>
        </r>
      </text>
    </comment>
    <comment ref="G6" authorId="0" shapeId="0" xr:uid="{00000000-0006-0000-0E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<sst xmlns="http://schemas.openxmlformats.org/spreadsheetml/2006/main" count="2489" uniqueCount="886">
  <si>
    <t>MATRIZ GENERAL DE RIESGOS DE CORRUPCIÓN</t>
  </si>
  <si>
    <t>F-FI-1384
V.1</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</si>
  <si>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</si>
  <si>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</si>
  <si>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</si>
  <si>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</si>
  <si>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</si>
  <si>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</si>
  <si>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Mención de recursos</t>
  </si>
  <si>
    <t>La Secretaria Distrital de Seguridad, Convivencia y Justicia cuenta con los recursos humanos, económicos, físicos y tecnológicos necesarios para la correcta administración de los Riesgos de Corrupción junto con la ejecución del Plan Anticorrupción y de Atención al Ciudadano.</t>
  </si>
  <si>
    <t>Riesgo Asociado a Tramite</t>
  </si>
  <si>
    <t>Riesgo #</t>
  </si>
  <si>
    <t>Proceso</t>
  </si>
  <si>
    <t>Riesgo</t>
  </si>
  <si>
    <t>No de tramite</t>
  </si>
  <si>
    <t>Link</t>
  </si>
  <si>
    <t>CD-Atención Integral para PPL</t>
  </si>
  <si>
    <t>Posibilidad de alteración de la información en el SISIPEC web para beneficiar en el tramite de Autorización para ingreso como visitante a la Cárcel Distrital de Varones y Anexo de Mujeres.</t>
  </si>
  <si>
    <t>http://visor.suit.gov.co/VisorSUIT/index.jsf?FI=64529</t>
  </si>
  <si>
    <t>PLAN ANTICORRUPCIÓN Y DE ATENCIÓN AL CIUDADANO
20XX</t>
  </si>
  <si>
    <t>F-DE-1222
V.1</t>
  </si>
  <si>
    <t>COMPONENTE 1. GESTIÓN DEL RIESGO DE CORRUPCIÓN – MAPA DE RIESGOS DE CORRUPCIÓN</t>
  </si>
  <si>
    <t>Subcomponente</t>
  </si>
  <si>
    <t># Actividad</t>
  </si>
  <si>
    <t>Actividad</t>
  </si>
  <si>
    <t>Meta o Producto</t>
  </si>
  <si>
    <t>Indicador</t>
  </si>
  <si>
    <t xml:space="preserve">Responsable Dependencia Líder </t>
  </si>
  <si>
    <t>Responsable Dependencia Apoyo</t>
  </si>
  <si>
    <t>Recursos</t>
  </si>
  <si>
    <t>Fecha Máxima Programada</t>
  </si>
  <si>
    <t>Subcomponente 1
Política de Administración de Riesgos</t>
  </si>
  <si>
    <t>1.1</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</si>
  <si>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</si>
  <si>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doce (12) verificaciones de la plataforma de las entidades correspondientes</t>
  </si>
  <si>
    <t>Número de verificaciones realizadas</t>
  </si>
  <si>
    <t>Oficina Asesora de Planeación</t>
  </si>
  <si>
    <t xml:space="preserve">Humanos
Tecnológicos
</t>
  </si>
  <si>
    <t>1.2</t>
  </si>
  <si>
    <r>
      <rPr>
        <b/>
        <sz val="10"/>
        <color theme="1"/>
        <rFont val="Arial"/>
        <family val="2"/>
      </rPr>
      <t>Revisar y actualizar la Política</t>
    </r>
    <r>
      <rPr>
        <sz val="10"/>
        <color theme="1"/>
        <rFont val="Arial"/>
        <family val="2"/>
      </rPr>
      <t xml:space="preserve"> de Administración de Riesgos de la entidad, según haya lugar.</t>
    </r>
  </si>
  <si>
    <t xml:space="preserve">Una (1) Política de la Administración de Riesgos </t>
  </si>
  <si>
    <t>Política de la Administración de Riesgos actualizada y publicada.</t>
  </si>
  <si>
    <t>Humanos
Tecnológicos</t>
  </si>
  <si>
    <t>1.3</t>
  </si>
  <si>
    <t>Estructurar el lineamiento que adopte las medidas de prevención y mitigación otorgados por la Secretaría General de la Alcaldía Mayor de Bogotá en el Documento Técnico de LA-FT</t>
  </si>
  <si>
    <t>Un (1) lineamiento que adopte las medias de prevención y mitigación</t>
  </si>
  <si>
    <t>No. de lineamiento que adopte las medias de prevención y mitigación</t>
  </si>
  <si>
    <t>1.4</t>
  </si>
  <si>
    <t>Socialización de  avances en la construcción del lineamiento  para la implementación y adopción de medidas de prevención y mitigación SARLAFT, en la entidad.</t>
  </si>
  <si>
    <t>Dos (2) socializaciones</t>
  </si>
  <si>
    <t>Dos (2) socializaciones desarrolladas</t>
  </si>
  <si>
    <t>30/04/2023
15/11/2023</t>
  </si>
  <si>
    <t>Subcomponente 2
Construcción del Mapa de Riesgos de Corrupción</t>
  </si>
  <si>
    <t>2.1</t>
  </si>
  <si>
    <r>
      <t>Actualizar la</t>
    </r>
    <r>
      <rPr>
        <b/>
        <sz val="10"/>
        <color theme="1"/>
        <rFont val="Arial"/>
        <family val="2"/>
      </rPr>
      <t xml:space="preserve"> matriz de los riesgos</t>
    </r>
    <r>
      <rPr>
        <sz val="10"/>
        <color theme="1"/>
        <rFont val="Arial"/>
        <family val="2"/>
      </rPr>
      <t xml:space="preserve"> de corrupción para la vigencia 2023.</t>
    </r>
  </si>
  <si>
    <t>Una (1) matriz de riesgos de corrupción actualizada para la vigencia 2023</t>
  </si>
  <si>
    <t xml:space="preserve">Matriz de riesgos de corrupción actualizada </t>
  </si>
  <si>
    <t>2.2</t>
  </si>
  <si>
    <r>
      <t>Realizar campañas semestrales, de</t>
    </r>
    <r>
      <rPr>
        <b/>
        <sz val="10"/>
        <color theme="1"/>
        <rFont val="Arial"/>
        <family val="2"/>
      </rPr>
      <t xml:space="preserve"> apropiación de la  polític</t>
    </r>
    <r>
      <rPr>
        <sz val="10"/>
        <color theme="1"/>
        <rFont val="Arial"/>
        <family val="2"/>
      </rPr>
      <t>a de Administración de Riesgos de corrupción.</t>
    </r>
  </si>
  <si>
    <t>Realizar dos (2) campañas de apropiación de la política de Administración de Riesgos de corrupción .</t>
  </si>
  <si>
    <t>Número de campañas de apropiación  la  política de Administración de Riesgos.</t>
  </si>
  <si>
    <t>10/06/2023
10/12/2023</t>
  </si>
  <si>
    <t>Subcomponente 3
Divulgar y publicar</t>
  </si>
  <si>
    <t>3.1</t>
  </si>
  <si>
    <t>Publicar y divulgar el mapa de riesgos de corrupción a través de la página web.</t>
  </si>
  <si>
    <t xml:space="preserve">Una (1) matriz de riesgos de corrupción publicada </t>
  </si>
  <si>
    <t>Matriz de riesgos  de corrupción publicada</t>
  </si>
  <si>
    <t>3.2</t>
  </si>
  <si>
    <r>
      <rPr>
        <b/>
        <sz val="10"/>
        <color theme="1"/>
        <rFont val="Arial"/>
        <family val="2"/>
      </rPr>
      <t>Analizar los comentarios o resultados del procesos de participació</t>
    </r>
    <r>
      <rPr>
        <sz val="10"/>
        <color theme="1"/>
        <rFont val="Arial"/>
        <family val="2"/>
      </rPr>
      <t>n para la formulación del PAAC 2023, componente riesgos de corrupción.</t>
    </r>
  </si>
  <si>
    <t xml:space="preserve">Un (1) correo electrónico informando la inclusión de acciones </t>
  </si>
  <si>
    <t>Número de correos electrónicos</t>
  </si>
  <si>
    <t>Subcomponente 4
Monitoreo y revisión</t>
  </si>
  <si>
    <t>4.1</t>
  </si>
  <si>
    <r>
      <rPr>
        <b/>
        <sz val="10"/>
        <color theme="1"/>
        <rFont val="Arial"/>
        <family val="2"/>
      </rPr>
      <t>Monitorear y revisar el mapa</t>
    </r>
    <r>
      <rPr>
        <sz val="10"/>
        <color theme="1"/>
        <rFont val="Arial"/>
        <family val="2"/>
      </rPr>
      <t xml:space="preserve"> de riesgos de corrupción con base en los ajustes y reportes realizados por parte de los líderes de proceso y lideres operativos.</t>
    </r>
  </si>
  <si>
    <t>Tres (3) informes de monitoreo y seguimiento del mapa de riesgos de corrupción realizados</t>
  </si>
  <si>
    <t>Número de informes realizados en el período</t>
  </si>
  <si>
    <t>Todas la dependencias</t>
  </si>
  <si>
    <t>Primeros 5 días hábiles de Enero 2023
Primeros 5 días hábiles de Mayo 2023
Primeros 5 días hábiles de Septiembre 2023</t>
  </si>
  <si>
    <t>4.2</t>
  </si>
  <si>
    <r>
      <rPr>
        <b/>
        <sz val="10"/>
        <color theme="1"/>
        <rFont val="Arial"/>
        <family val="2"/>
      </rPr>
      <t xml:space="preserve">Publicar y divulgar informe </t>
    </r>
    <r>
      <rPr>
        <sz val="10"/>
        <color theme="1"/>
        <rFont val="Arial"/>
        <family val="2"/>
      </rPr>
      <t xml:space="preserve">de monitoreo y seguimiento del mapa de riesgos de corrupción </t>
    </r>
  </si>
  <si>
    <t>Publicar y divulgar tres (3) informes de monitoreo y seguimiento del mapa de riesgos de corrupción realizados, en la página web de la entidad.</t>
  </si>
  <si>
    <t>Número de informes publicados</t>
  </si>
  <si>
    <t>Primeros 15 días hábiles de Enero 2023
Primeros 15 días hábiles de Mayo 2023
Primeros 15 días hábiles de Septiembre 2023</t>
  </si>
  <si>
    <t>Subcomponente 5
Seguimiento</t>
  </si>
  <si>
    <t>5.1</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</si>
  <si>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</si>
  <si>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</si>
  <si>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ejecutados en el período/numero de seguimientos programados en el periodo</t>
  </si>
  <si>
    <t>Jefe Oficina de Control Interno</t>
  </si>
  <si>
    <t>31/01/2023
31/05/2023
30/09/2023</t>
  </si>
  <si>
    <t>5.2</t>
  </si>
  <si>
    <t>Llevar a cabo  seguimiento a la implementación de Sistema de Administración de Riesgo de Lavado de Activos y de la Financiación del Terrorismo – SARLAFT, con su respectiva publicación.</t>
  </si>
  <si>
    <t>Un (1) ejercicio  de seguimiento a la implementación de SARLAFT</t>
  </si>
  <si>
    <t>Número de seguimiento ejecutado en el período/numero de seguimiento programado en el periodo</t>
  </si>
  <si>
    <t>Matriz Mapa de Riesgos</t>
  </si>
  <si>
    <r>
      <t xml:space="preserve">Para el diligenciamiento de la Matriz de Riesgos de Corrupción se requiere haber avanzado en el análisis del </t>
    </r>
    <r>
      <rPr>
        <b/>
        <sz val="11"/>
        <rFont val="Arial"/>
        <family val="2"/>
      </rPr>
      <t>proceso, su objetivo, alcance y actividades clave</t>
    </r>
    <r>
      <rPr>
        <sz val="11"/>
        <rFont val="Arial"/>
        <family val="2"/>
      </rPr>
      <t xml:space="preserve"> considerando los lineamientos establecidos en La Política de Administración de Riesgos, donde se brindan ampliamente las bases para adelantar este análisis.
Se deben considerar los lineamientos establecidos para la probabilidad e impacto de los Riesgos de Corrupción. En este mismo paso se analizan los controles que deben responder a los atributos de eficiencia e informativos.</t>
    </r>
  </si>
  <si>
    <t>La Matriz esta distribuida en dos niveles: la Información General de los Riesgos de Corrupción y la Información de Gestión de los Riesgos de Corrupción.</t>
  </si>
  <si>
    <r>
      <t>-</t>
    </r>
    <r>
      <rPr>
        <b/>
        <u/>
        <sz val="11"/>
        <rFont val="Arial"/>
        <family val="2"/>
      </rPr>
      <t xml:space="preserve"> Información General de los Riesgos de Gestión</t>
    </r>
    <r>
      <rPr>
        <sz val="11"/>
        <rFont val="Arial"/>
        <family val="2"/>
      </rPr>
      <t xml:space="preserve">, permite la consolidación de la información construida por cada uno de los procesos respecto a los Riesgos de Corrupción, compuesta por las Hojas:
SDSCJ, se representa la Misión, Visión y Objetivos Estratégicos de la entidad, Mención de recursos
COMPONENTE PAAC, Corresponde al componente PAAC correspondiene a RIesgos de Corrupción
HOJA RESUMEN, Agrupa la información general de los Riesgos de Corrupción Identificados
- </t>
    </r>
    <r>
      <rPr>
        <b/>
        <u/>
        <sz val="11"/>
        <rFont val="Arial"/>
        <family val="2"/>
      </rPr>
      <t>Matriz Individual de los Riesgos de Gestión</t>
    </r>
    <r>
      <rPr>
        <sz val="11"/>
        <rFont val="Arial"/>
        <family val="2"/>
      </rPr>
      <t xml:space="preserve">, mediante las cuales se logra la gestión de las etapas de identificación, valoración, formulación de controles y tratamiento a los Riesgos de Corrupción establecidos por los procesos. Esta compuesta por las hojas:
CAUSA-CONSECUENCIA, utilizada en caso de que se requiera aclarar las causas y consecuencias del Riesgo
IDENTIFICACIÓN DEL RC, identificación del Riesgo de Corrupción partiendo del contexto del proceso
DEFINICIÓN DEL RC, confirmación del riesgo con la estructura definida para Riesgo de Corrupción "acción y omisión, uso del poder, desvío de la gestión de lo público a lo privado, beneficio particular"
CALIFICACIÓN DE IMPACTO, Se debe diligenciar una encuesta por cada uno de los Riesgos identificados
ANALISIS DEL RC, permite recopilar las valoraciónes de Probabilidad e Impacto
CONTROL DEL RC, registro de los controles formulados para cada uno de los riesgos de corrupción.
VALORACIÓN DEL RC CON CONTROL, verificación del resultado de la gestión luego de aplicados los controles determinando el Riesgo Residual.
TRATAMIENTO DEL RIESGO RESIDUAL, Formulación del tratamiento al Riesgo residual.
</t>
    </r>
    <r>
      <rPr>
        <b/>
        <u/>
        <sz val="11"/>
        <rFont val="Arial"/>
        <family val="2"/>
      </rPr>
      <t xml:space="preserve">Al interior de cada hoja solo deben diligenciarce los campos resaltados en </t>
    </r>
    <r>
      <rPr>
        <b/>
        <u/>
        <sz val="11"/>
        <color theme="5" tint="-0.499984740745262"/>
        <rFont val="Arial"/>
        <family val="2"/>
      </rPr>
      <t>rojo</t>
    </r>
    <r>
      <rPr>
        <b/>
        <u/>
        <sz val="11"/>
        <rFont val="Arial"/>
        <family val="2"/>
      </rPr>
      <t>.</t>
    </r>
  </si>
  <si>
    <t>IDENTIFICACIÓN DE RIESGOS DE CORRUPCIÓN</t>
  </si>
  <si>
    <t>RIESGO #</t>
  </si>
  <si>
    <t>PROCESO</t>
  </si>
  <si>
    <t>CAUSA</t>
  </si>
  <si>
    <t>RIESGO</t>
  </si>
  <si>
    <t>CONSECUENCIAS</t>
  </si>
  <si>
    <t>Acceso y Fortalecimiento a la Justicia</t>
  </si>
  <si>
    <t>Amenaza, intimidación o persuasión a un profesional para reportar información falsa en el contenido de un informe
Prejuicio sobre un usuario y falta de reconocimiento de logros o avances.</t>
  </si>
  <si>
    <t>Posibilidad de Registro de información errada en los informes de procesos vinculados al PDJJR (Programa de Justicia Juvenil Restaurativa)</t>
  </si>
  <si>
    <t xml:space="preserve">Entrega de información falsa a las autoridades competentes. </t>
  </si>
  <si>
    <t xml:space="preserve">Desconocimiento o incumplimiento de las políticas definidas en el Plan Anticorrupción de la entidad y lineamientos de operación definidos por la dependencia </t>
  </si>
  <si>
    <t>Posibilidad de actuaciones inadecuadas por parte de funcionarios y colaboradores de la Dirección de Acceso a la Justicia por el recibimiento de dadivas</t>
  </si>
  <si>
    <t>Desprestigio de la entidad, desconfianza en la prestación de los servicios de acceso a la justicia y procesos disciplinarios para funcionarios y colaboradores</t>
  </si>
  <si>
    <t>Con el ánimo de reportar el cumplimiento de metas trazadas en el Plan de Acción de la Dirección de Acceso a la Justicia, algunos equipos territoriales reportar información incoherente de acuerdo con las metas.</t>
  </si>
  <si>
    <t>Posibilidad de presentar Inconsistencias en los reportes relacionados al Plan de Acción a la Justicia</t>
  </si>
  <si>
    <t>Desprestigio de la entidad, requerimientos por parte de entes de control y posibles hallazgos en auditorías externas e internas</t>
  </si>
  <si>
    <t>Gestión Integral a las Personas Privadas de la Libertad -PPL-</t>
  </si>
  <si>
    <t>Soborno a los funcionarios encargados de la oferta de estos servicios para acelerar tramites o adulterar documentación</t>
  </si>
  <si>
    <t>Posibilidad de Beneficio a particulares o a terceros derivados de trámites en procesos de Atención Integral (alimentación, servicios de salud, dotación de elementos básicos, ingreso a programas de Atención Social y actividades validas de redención de pena).</t>
  </si>
  <si>
    <t>Oferta parcializada y desproporcionada de los servicios de atención Integral a las PPL</t>
  </si>
  <si>
    <t>Dadivas a los funcionarios encargados de la custodia y vigilancia en beneficio particular de las PPL en la prestación del servicio</t>
  </si>
  <si>
    <t>Posibilidad de Beneficio a particulares o a terceros derivados de la Custodia y Vigilancia a las PPL</t>
  </si>
  <si>
    <t>Oferta parcializada y desproporcionada de los servicios de Custodia y vigilancia a los PPL
Investigaciones Disciplinaria y Penal.</t>
  </si>
  <si>
    <t>Dadivas a los funcionarios encargados del proceso de tramite Jurídico en beneficio particular de las PPL</t>
  </si>
  <si>
    <t>Posibilidad de Beneficio a particulares o a terceros derivados de los trámites Jurídicos</t>
  </si>
  <si>
    <t>Oferta parcializada y desproporcionada de los tramites a los PPL
Investigaciones Disciplinaria y Penal.</t>
  </si>
  <si>
    <t>Control Disciplinario</t>
  </si>
  <si>
    <t xml:space="preserve">Pagos o presiones indebidas a los servidores de la oficina a fin de llevar a cabo incorrecta manipulación de los expedientes e impedir el normal desarrollo de la investigación disciplinaria </t>
  </si>
  <si>
    <t>Posibilidad de desviaciones en las Investigaciones originadas por prácticas indebidas</t>
  </si>
  <si>
    <t>i). Indebida manipulación de las actuaciones
ii). Irregularidades en el trámite - caducidad - prescripción de las actuaciones disciplinarias 
iii).  Evasión de la responsabilidad derivada del proceso disciplinario</t>
  </si>
  <si>
    <t>Administración de Bienes Muebles e Inmuebles para el Fortalecimiento de las Capacidades Operativas</t>
  </si>
  <si>
    <t>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t>
  </si>
  <si>
    <t>Posibilidad de suministro de combustible por parte de los proveedores a vehículos que no son de propiedad o no están a cargo de la SDSCJ para beneficio propio o de terceros</t>
  </si>
  <si>
    <t>1. Incumplimiento a las obligaciones contractuales.
2. Perdida de confianza en lo público
3. Detrimento patrimonial
4. Enriquecimiento ilícito de contratistas y/o servidores públicos</t>
  </si>
  <si>
    <t>Gestión de Comunicaciones Estratégicas</t>
  </si>
  <si>
    <t>Ausencia de protocolos de Custodia de la información confidencial de la Institución.
Inoperancia de algunos funcionarios.
Incumplimiento de funciones por acción u omisión.
Falta de capacitación para los funcionarios.</t>
  </si>
  <si>
    <t>Posibilidad de Filtración o manejo inadecuado de información por parte de funcionarios de la entidad.</t>
  </si>
  <si>
    <t>Mala Imagen.
Perdida de Credibilidad.
Detrimento de la Imagen Publica.</t>
  </si>
  <si>
    <t>Gestión de Emergencias</t>
  </si>
  <si>
    <t>Indisponibilidad, manipulación, alteración, perdida o mal uso de la información por parte del personal del C4, Operadores externos, así como terceros no vinculados al C4.
Posible pérdida de documentos o información pública</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</si>
  <si>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</si>
  <si>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t>
  </si>
  <si>
    <t>Gestión Documental</t>
  </si>
  <si>
    <t xml:space="preserve">Desconocimiento o incumplimiento de las políticas y procedimientos de Gestión Documental. </t>
  </si>
  <si>
    <t>Posibilidad de Pérdida o extravió documental por parte de un servidor que, aprovechando su posición frente a un recurso público, privilegia a un tercero con información para su beneficio.</t>
  </si>
  <si>
    <t>* Desactualización de Inventario documental.
* Reconstrucción documental.
* Fraudes, Acciones ilícitas.
* Apertura de Investigación disciplinaria.</t>
  </si>
  <si>
    <t>Gestión de Recursos Físicos al Servicio de la Entidad</t>
  </si>
  <si>
    <t>Incumplimiento por parte de los servidores de lo establecido en las resoluciones, circulares, procedimientos y políticas, para la administración de bienes.</t>
  </si>
  <si>
    <t>Posibilidad de Pérdida y/o desaparición de los bienes al servicio de la Entidad parte de un servidor que, aprovechando su posición frente a un recurso público, sustrae bienes de la Entidad para su beneficio personal o un tercero.</t>
  </si>
  <si>
    <t>* Afectación en la prestación del servicio.
* Detrimento patrimonial.
* Investigaciones disciplinarias.
* Generación de hallazgos por parte de Entes de Control.</t>
  </si>
  <si>
    <t>Gestión de Seguridad y Convivencia</t>
  </si>
  <si>
    <t>Ausencia de una cultura de la seguridad de la información que garantice que el funcionario o contratista conozca sus deberes y responsabilidades en la preservación de la confidencialidad de la información</t>
  </si>
  <si>
    <t>Posibilidad de pérdida económica y reputacional por demandas a la entidad por el uso indebido de información confidencial a terceros por parte de funcionarios</t>
  </si>
  <si>
    <t>Fuga y mal manejo de la información. Posible perdida de información pública. Posibles daños a la imagen de la entidad frente a la ciudadanía. Mala manipulación de la información.</t>
  </si>
  <si>
    <t>Gestión de Tecnologías de la Información</t>
  </si>
  <si>
    <t>Ausencia de controles que mitiguen los riesgos de fuga de información adecuada protección de los activos de información que contienen información clasificada o reservada. 
Falta de consideraciones relevantes en las clausulas de confidencialidad de la minuta contractual.</t>
  </si>
  <si>
    <t>Posibilidad de pérdida económica y reputacional por demandas debido al uso inadecuado de información catalogada por la entidad como clasificada o reservada por parte de colaboradores de la Secretaría</t>
  </si>
  <si>
    <t>Divulgación de información clasificada o reservada de la entidad. Sanciones a la entidad por inadecuada protección de datos personales. Perdida de imagen reputacional de la entidad. Vicio en los procesos de contratación.</t>
  </si>
  <si>
    <t>Manipulación y/o Modificación de información de la entidad por usuarios o procesos no autorizados.</t>
  </si>
  <si>
    <t>Posibilidad de Pérdida de Integridad de la información almacenada en la infraestructura o soluciones tecnológicas de la entidad.</t>
  </si>
  <si>
    <t>Alteración de cifras o contenido publicado en la pagina de la entidad o la intranet. Alteración de cifras o datos generados por las áreas de la entidad. Perdida de imagen reputacional de la entidad</t>
  </si>
  <si>
    <t>Gestión Financiera</t>
  </si>
  <si>
    <t>Adulteración de los documentos legales soporte de pago
Incumplimiento de funciones por acción u omisión
Falta de personal capacitado para brindar atención y servicio</t>
  </si>
  <si>
    <t>Posibilidad de Tramite de pagos incumpliendo los requisitos establecidos otorgando beneficios a terceros en contra de lo establecido en el Procedimiento PD-GF-13 Gestión de Pagos</t>
  </si>
  <si>
    <t>Pagos sin cumplir con los requisitos establecidos</t>
  </si>
  <si>
    <t>Gestión Estratégica del Talento Humano</t>
  </si>
  <si>
    <t>Posible intercambio de dadivas entre el funcionario responsable y el contratista no apto para la vacante.</t>
  </si>
  <si>
    <t>Posibilidad de Posesionar un servidor público que Incumpla con los requisitos establecidos en el Manual de Funciones de la SCJ</t>
  </si>
  <si>
    <t>Sanciones disciplinarias a los funcionarios implicados en la Vinculación viciada</t>
  </si>
  <si>
    <t>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t>
  </si>
  <si>
    <t>Posibilidad de Interés indebido por un oferente en los procesos de contratación de la Dirección de Gestión Humana</t>
  </si>
  <si>
    <t>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t>
  </si>
  <si>
    <t>Gestión Contractual</t>
  </si>
  <si>
    <t xml:space="preserve"> Determinar requisitos excluyentes en el proceso que se adelanta lo cual permitiría el direccionamiento de contratos y el favorecimiento a terceros.
Falta de capacitación de los funcionarios que adelantan los procesos de contratación</t>
  </si>
  <si>
    <t>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</si>
  <si>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t>Pérdida de recursos públicos. - Incumplimiento del objeto contractual.</t>
  </si>
  <si>
    <t>Desconocimiento de la norma
Desconocimiento de funciones
Desidia</t>
  </si>
  <si>
    <t>Posibilidad de Incumplimiento de funciones por acción u omisión por procedimientos desactualizados de la Gestión Contractual</t>
  </si>
  <si>
    <t>Sanciones por parte de entes de control internos y externos.
Procesos disciplinarios internos y externos.</t>
  </si>
  <si>
    <t>Evaluación al Sistema de Control Interno</t>
  </si>
  <si>
    <t xml:space="preserve">Desconocimiento u omisión de las normas de auditoria generalmente aceptadas o 
Impedimentos y/o conflictos de interés no comunicados. </t>
  </si>
  <si>
    <t>Posibilidad de Favorecimiento al proceso auditado o a terceros responsables a partir de auditorías, sesgadas, manipuladas o direccionadas, que impidan evidenciar la realidad de la gestión obstruyendo la evaluación de esta.</t>
  </si>
  <si>
    <t>Sanciones por parte de entes de control.</t>
  </si>
  <si>
    <t>Atención y Relación con el Ciudadano</t>
  </si>
  <si>
    <t>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t>
  </si>
  <si>
    <t>Posibilidad de Favorecimiento a terceros para acceder a los servicios ofertados por al SCJ por fuera de los lineamientos establecidos a cambio de dadivas</t>
  </si>
  <si>
    <t>Percepción negativa de la Ciudadanía de la entidad. 
Procesos disciplinarios internos y externos.</t>
  </si>
  <si>
    <t>Posibilidad de alteración de la información en el SISIPEC web generando beneficio en el trámite de Autorización para ingreso como visitante a la Cárcel Distrital de Varones y Anexo de Mujeres.</t>
  </si>
  <si>
    <t>Falencia en el reporte de estado de disponibilidad de los vehículos de propiedad o a cargo de la SDSCJ.
Errores en el registro del kilometraje de cada vehículo en la plataforma del proveedor.</t>
  </si>
  <si>
    <t>Posibilidad de suministro de combustible por parte de los proveedores a vehículos de propiedad o a cargo de la SDSCJ, por fuera de los parámetros de suministro establecidos para beneficio propio o de terceros</t>
  </si>
  <si>
    <t>1. Incumplimiento a las obligaciones contractuales.
2. Pérdida de confianza en lo público
3. Detrimento patrimonial
4. Enriquecimiento ilícito de contratistas y/o servidores públicos</t>
  </si>
  <si>
    <t>Vehículos o equipos de combustión sin autorización para el abastecimiento de combustible</t>
  </si>
  <si>
    <t>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t>
  </si>
  <si>
    <t>Gestión Jurídica</t>
  </si>
  <si>
    <t>Posibilidad de Incumplimiento de funciones por acción u omisión por procedimientos desactualizados de la Gestión Juridica</t>
  </si>
  <si>
    <t>~ Por falencias en el conocimiento de los contratistas  y origen de sus recursos o activos
~ Por suscribir contratos con personas naturales o juridicas con infracciones por el Consejo de Seguridad de las Naciones Unidas o incluidas en otras listas vinculantes o de control.</t>
  </si>
  <si>
    <t>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t>
  </si>
  <si>
    <t xml:space="preserve">~Responsabilidades penales, disciplinarias y fiscales </t>
  </si>
  <si>
    <t xml:space="preserve">MAPA RESUMEN </t>
  </si>
  <si>
    <t>MAPA DE RIESGOS DE LA SDSCJ</t>
  </si>
  <si>
    <t xml:space="preserve">INDICADOR PARA LA 
EVALUACIÓN DE 
ACCIONES
IMPLEMENTADAS  </t>
  </si>
  <si>
    <t>Causa</t>
  </si>
  <si>
    <t>Consecuencia</t>
  </si>
  <si>
    <t>Riesgo Inherente</t>
  </si>
  <si>
    <t>Control</t>
  </si>
  <si>
    <t>Evaluación control (sobre 100)</t>
  </si>
  <si>
    <t>Riesgo Residual</t>
  </si>
  <si>
    <t>TRATAMIENTO DEL RIESGO</t>
  </si>
  <si>
    <t>RESPONSABLE</t>
  </si>
  <si>
    <t>PERIODICIDAD</t>
  </si>
  <si>
    <t>EVIDENCIA</t>
  </si>
  <si>
    <t xml:space="preserve">INDICADOR </t>
  </si>
  <si>
    <t>FORMULA</t>
  </si>
  <si>
    <t>META</t>
  </si>
  <si>
    <t xml:space="preserve">Dos o tres profesionales </t>
  </si>
  <si>
    <t>De acuerdo al procedimiento</t>
  </si>
  <si>
    <t>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t>
  </si>
  <si>
    <t>Ejecución de Informe en el periodo</t>
  </si>
  <si>
    <t>Informe ejecutado en el periodo/Informe requerido en el periodo</t>
  </si>
  <si>
    <t>Ejecutar control requerido en el periodo</t>
  </si>
  <si>
    <t xml:space="preserve">El(la) Director(a) de Acceso a la Justicia </t>
  </si>
  <si>
    <t>Cuatrimestralmente</t>
  </si>
  <si>
    <t>PQRS radicadas u oficios que evidencien la posible situación o los soportes de las acciones de prevención</t>
  </si>
  <si>
    <t>Ejecución de Controles en el periodo</t>
  </si>
  <si>
    <t>Controles ejecutados en el periodo/Controles programados en el periodo</t>
  </si>
  <si>
    <t>Ejecutar los controles programados en el periodo</t>
  </si>
  <si>
    <t>Semestralmente</t>
  </si>
  <si>
    <t>listados de asistencia, capturas de pantalla de reuniones, correos electrónicos, piezas de comunicación o Actas de Reunión.</t>
  </si>
  <si>
    <t>Responsable de hacer seguimiento de la Dirección de Acceso a la Justicia</t>
  </si>
  <si>
    <t>las actas de las reuniones donde se presentan los resultados del Plan de Acceso a la Justica</t>
  </si>
  <si>
    <t>Ejecución de Seguimiento en el periodo</t>
  </si>
  <si>
    <t>Seguimiento ejecutado en el periodo/Seguimiento requerido en el periodo</t>
  </si>
  <si>
    <t>Ejecutar Seguimiento requerido en el periodo</t>
  </si>
  <si>
    <t>Responsable del área de Atención Integral</t>
  </si>
  <si>
    <t>Cada vez que se requiera</t>
  </si>
  <si>
    <t xml:space="preserve">~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t>
  </si>
  <si>
    <t>Ejecución de Atencion e Intervencion  en el periodo</t>
  </si>
  <si>
    <t>Atencion e Intervencion ejecutado en el periodo/Atencion e Intervencion requerido en el periodo</t>
  </si>
  <si>
    <t>Ejecutar Atencion e Intervencion requerido en el periodo</t>
  </si>
  <si>
    <t>Comandante de Compañía</t>
  </si>
  <si>
    <t>Cada Turno</t>
  </si>
  <si>
    <t>Formato F-CVF-672 y los informes mensuales</t>
  </si>
  <si>
    <t>Ejecución de Asignación en el periodo</t>
  </si>
  <si>
    <t>Asignación ejecutada en el periodo/Asignación requerida en el periodo</t>
  </si>
  <si>
    <t>Ejecutar Asignación  requerida en el periodo</t>
  </si>
  <si>
    <t>El area de Tramite Juridico</t>
  </si>
  <si>
    <t>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t>
  </si>
  <si>
    <t>Ejecución de revisión en el periodo</t>
  </si>
  <si>
    <t>Revisión ejecutada en el periodo/Revisión requerida en el periodo</t>
  </si>
  <si>
    <t>Ejecutar revisión requerido en el periodo</t>
  </si>
  <si>
    <t>Líder de Proceso</t>
  </si>
  <si>
    <t>Mensualmente</t>
  </si>
  <si>
    <t>Actas de reunión mes vencido al seguimiento</t>
  </si>
  <si>
    <t>Ejecución de Verificación en el periodo</t>
  </si>
  <si>
    <t>Verificación ejecutada en el periodo/Verificación programada en el periodo</t>
  </si>
  <si>
    <t>Ejecutar Verificación programada en el periodo</t>
  </si>
  <si>
    <t>El funcionario o contratista encargado de la Dirección de Bienes</t>
  </si>
  <si>
    <t>formato Solicitud de registro parametrización e instalación del CHIP control suministro de combustible F-FC-291 (instalación nuevo chip) o Acta de reunión F-DS-10 (reposición de chip)</t>
  </si>
  <si>
    <t>Acta de reunion y Cronograma de visitas</t>
  </si>
  <si>
    <t>Acta de reunión F-FI-1380 o F-GCT-1152 Acta de Visita de Campo y el cronograma de visitas.</t>
  </si>
  <si>
    <t xml:space="preserve">El jefe de la OAC y sus colaboradores </t>
  </si>
  <si>
    <t>Diariamente</t>
  </si>
  <si>
    <t>reporte de medios emitido por el profesional designado por el jefe de la OAC para realizarlo, de acuerdo con las indicaciones establecidas para esta tarea</t>
  </si>
  <si>
    <t>Ejecución de Control  en el periodo</t>
  </si>
  <si>
    <t>Control ejecutado en el periodo/Control requerido en el periodo</t>
  </si>
  <si>
    <t>Ejecutar el Control requerido en el periodo</t>
  </si>
  <si>
    <t>El jefe de la OAC</t>
  </si>
  <si>
    <t>Trimestralmente</t>
  </si>
  <si>
    <t>Acta de Reunión F-DS-10 y el material a socializar.</t>
  </si>
  <si>
    <t>El Profesional encargado por el Jefe del C4</t>
  </si>
  <si>
    <t>correo de parte del profesional designado indicando los eventos o incidentes presentados al Jefe del C4 o el Correo indicando que no se evidencio ningún ingreso de elementos o dispositivos electrónicos indebidos.</t>
  </si>
  <si>
    <t>Ejecución de Control en el periodo</t>
  </si>
  <si>
    <t xml:space="preserve">La supervisión del contrato de interventoría al convenio con el Operador Tecnológico (Empresa de telecomunicaciones de Bogotá-ETB) </t>
  </si>
  <si>
    <t>correos con la notificación de aprobación del informe de ETB por parte de la Interventoría y los Informes mensuales del operador tecnológico (Capitulo 3, aparte 3.8 eventos de seguridad) mes vencido</t>
  </si>
  <si>
    <t>Jefe del C4</t>
  </si>
  <si>
    <t>Cronograma</t>
  </si>
  <si>
    <t>listados de asistencia, material de capacitación y el acta de reunión con la verificación del cumplimiento del cronograma por parte del personal de capacitación del C4.</t>
  </si>
  <si>
    <t>Líder de gestión documental</t>
  </si>
  <si>
    <t>el cronograma junto con las listas o registro de asistencia virtual o presencial las capacitaciones efectuadas.</t>
  </si>
  <si>
    <t>Anualmente</t>
  </si>
  <si>
    <t>actas de visita como avance a la ejecución y el resultado se representará anualmente con el Informe del estado de los Archivos de Gestión</t>
  </si>
  <si>
    <t>Lider de gestion Documental</t>
  </si>
  <si>
    <t>matriz de Préstamo y Consulta documental.</t>
  </si>
  <si>
    <t>Almacenista general</t>
  </si>
  <si>
    <t>formatos de seguimiento correspondientes e informe de toma física o el Plan de trabajo</t>
  </si>
  <si>
    <t>Plan de trabajo y actas de reunión o listados de asistencia.</t>
  </si>
  <si>
    <t>comprobantes de traslado</t>
  </si>
  <si>
    <t>El administrador funcional de Progressus</t>
  </si>
  <si>
    <t>cuadro control de validadores y responsables de registro junto a las solicitudes a TIC´s en caso de ser necesario</t>
  </si>
  <si>
    <t>Ejecución de Validación en el periodo</t>
  </si>
  <si>
    <t>Validación ejecutado en el periodo/Validación requerido en el periodo</t>
  </si>
  <si>
    <t>Ejecutar el Validación requerido en el periodo</t>
  </si>
  <si>
    <t>El responsable de Seguridad Informatica</t>
  </si>
  <si>
    <t>parametrizaciones de los dispositivos de seguridad perimetral se dejará el reporte emitido por el Profesional Especializado</t>
  </si>
  <si>
    <t>Control ejecutada en el periodo/Control requerida en el periodo</t>
  </si>
  <si>
    <t>Ejecutar la Control  requerido en el periodo</t>
  </si>
  <si>
    <t xml:space="preserve">El Profesional designado por el Director de Tecnologías y Sistemas de la Información </t>
  </si>
  <si>
    <t>minutas contractuales, acuerdos Marco y cláusulas de confidencialidad de los proveedores</t>
  </si>
  <si>
    <t>Profesional de Seguridad de la Información</t>
  </si>
  <si>
    <t>listas de asistencia, el cronograma y las presentaciones de las diferentes sesiones realizadas en el proceso de divulgación</t>
  </si>
  <si>
    <t>Ejecutar la Control requerida en el periodo</t>
  </si>
  <si>
    <t>Profesional Especializado</t>
  </si>
  <si>
    <t xml:space="preserve">informes emitido por los Profesionales Especializados. </t>
  </si>
  <si>
    <t>Los Funcionarios y/o Contratistas de la Dirección Financiera</t>
  </si>
  <si>
    <t>sistema de gestión documental</t>
  </si>
  <si>
    <t>Verificación ejecutados en el periodo/Verificación programados en el periodo</t>
  </si>
  <si>
    <t>Ejecutar los Verificación programados en el periodo</t>
  </si>
  <si>
    <t>Profesional Responsable</t>
  </si>
  <si>
    <t>publicación en la intranet, en el espacio de Gestión Humana - Proceso Encargo</t>
  </si>
  <si>
    <t>Verificación ejecutada en el periodo/Verificación requerida en el periodo</t>
  </si>
  <si>
    <t>SECOP II</t>
  </si>
  <si>
    <t>Secretaría técnica</t>
  </si>
  <si>
    <t>acta de la sesión del comité de contratación, que queda en custodia de la secretaría técnica, para los casos en los que no se obtenga aprobación se dejara la constancia en el acta de la sesión del comité de contratación</t>
  </si>
  <si>
    <t>Controles ejecutadas en el periodo/Controles programadas en el periodo</t>
  </si>
  <si>
    <t>Ejecutar Controles programadas en el periodo</t>
  </si>
  <si>
    <t>Jefe de la Dirección Juridica</t>
  </si>
  <si>
    <t>actas de reunión de las socializaciones de la Dirección Jurídica y/o para las capacitaciones coordinadas por Gestión Humana quedaran las planillas o registro de asistencia</t>
  </si>
  <si>
    <t xml:space="preserve">El profesional especializado con la aprobación del director(a) Jurídica y Contractual </t>
  </si>
  <si>
    <t>actas de reunión con el Director de Jurídica y Contractual y/o la documentación ajustada</t>
  </si>
  <si>
    <t>Ejecución de revisiones en el periodo</t>
  </si>
  <si>
    <t>Revisiones ejecutadas en el periodo/Revisiones programadas en el periodo</t>
  </si>
  <si>
    <t>Ejecutar las revisiones programadas en el periodo</t>
  </si>
  <si>
    <t xml:space="preserve">El jefe de la Oficina de Control Interno </t>
  </si>
  <si>
    <t>Actas de reunión y la presentación.</t>
  </si>
  <si>
    <t>Ejecución de Seguimientos en el periodo</t>
  </si>
  <si>
    <t>Seguimientos ejecutadas en el periodo/Seguimientos programadas en el periodo</t>
  </si>
  <si>
    <t>Ejecutar Seguimientos programadas en el periodo</t>
  </si>
  <si>
    <t xml:space="preserve">Líder Operativo de Atención y Relación con el Ciudadano </t>
  </si>
  <si>
    <t>cronograma y las listas de asistencia de las socializaciones</t>
  </si>
  <si>
    <t>Ejecución de verificación en el periodo</t>
  </si>
  <si>
    <t>verificación ejecutada en el periodo/verificación programada en el periodo</t>
  </si>
  <si>
    <t>Ejecutar la verificación programada en el periodo</t>
  </si>
  <si>
    <t>El Líder y el equipo de Atención Integral</t>
  </si>
  <si>
    <t>Bimensual</t>
  </si>
  <si>
    <t>acta de reunión</t>
  </si>
  <si>
    <t>matriz Registro de activación y bloqueo de CHIPS para el control de suministro de combustible.</t>
  </si>
  <si>
    <t>Controles ejecutada en el periodo/Controles programada en el periodo</t>
  </si>
  <si>
    <t>Ejecutar la Controles programada en el periodo</t>
  </si>
  <si>
    <t>matriz con las solicitudes de activación y bloqueo de CHIPS para el control de suministro de combustible.</t>
  </si>
  <si>
    <t>Acta de entrega y recibo a satisfacción combustibles F-FC-745</t>
  </si>
  <si>
    <t>Profesional especializado</t>
  </si>
  <si>
    <t xml:space="preserve">La Dirección Jurídica y contractual </t>
  </si>
  <si>
    <t>cada vez que se requiera</t>
  </si>
  <si>
    <t>El listado de los procesos adelantados durante el periodo.</t>
  </si>
  <si>
    <t>MATRIZ GENERAL DE RIESGOS DE GESTIÓN</t>
  </si>
  <si>
    <t>F-FI-1382
V.1</t>
  </si>
  <si>
    <t>VALIDACION DE CONTROLES</t>
  </si>
  <si>
    <t>EN CADA PROCESO</t>
  </si>
  <si>
    <t>OBJETIVO</t>
  </si>
  <si>
    <t>CONSECUENCIA</t>
  </si>
  <si>
    <t>"DEBIDO A…"</t>
  </si>
  <si>
    <t>"PUEDE OCURRIR…"</t>
  </si>
  <si>
    <t>"LO QUE GENERARIA"</t>
  </si>
  <si>
    <t>DEBILIDADES Y AMENAZAS</t>
  </si>
  <si>
    <t>DEFINICIÓN DEL RIESGOS DE CORRUPCIÓN</t>
  </si>
  <si>
    <t>ACCIÓN Y OMISIÓN</t>
  </si>
  <si>
    <t>USO DEL PODER</t>
  </si>
  <si>
    <t>DESVIO DE LA GESTIÓN DE LO PÚBLICO A LO PRIVADO</t>
  </si>
  <si>
    <t>BENEFICIO PARTICULAR</t>
  </si>
  <si>
    <t>Reportar información falsa u omitir información relevante en el proceso</t>
  </si>
  <si>
    <t>Aprovechamiento de la posición respecto a la emisión de un informe</t>
  </si>
  <si>
    <t>Modificación de información para favorecer a terceros</t>
  </si>
  <si>
    <t>Modificación de información para favorecer a terceros a cambio de dadivas</t>
  </si>
  <si>
    <t xml:space="preserve">Recibir dadivas para el acceso a un servicio de Justicia y dadivas por un tramite administrativo interno </t>
  </si>
  <si>
    <t>Los funcionarios o Colaboradores de la dirección que aprovechan su posición en el area</t>
  </si>
  <si>
    <t xml:space="preserve">Cobro y recibimiento de dadivas por servicios o tramites administativos gratuitos </t>
  </si>
  <si>
    <t>Cobros por fuera de la ley por parte de Funcionarios y colaborades de la Direccion de AJ</t>
  </si>
  <si>
    <t>Reportar evidencias que en ocasiones no responden con la gestión territorial adelantada</t>
  </si>
  <si>
    <t>Coaccionar al servidor público a ejecutar el reporte de gestión territorial sin cumplir los lineamientos establecidos</t>
  </si>
  <si>
    <t>Inconsistencias en los reportes que soportan la legalización de apoyos logísticos y operativos</t>
  </si>
  <si>
    <t>inadecuada realización de actividades y gestión para beneficio de los integrantes de los equipos</t>
  </si>
  <si>
    <t>Acción de usufructuar beneficio particular o a terceros la oferta y asignación de los servicios de atención social de la Cárcel Distrital</t>
  </si>
  <si>
    <t>Uso indebido de una posición con acceso a la implementación de los servicios de atención social dirigidos a las PPL</t>
  </si>
  <si>
    <t>Dirigir de manera desigual o parcializada los servicios de atención social destinada a las PPL con el objetivo del usufructo personal o a un tercero</t>
  </si>
  <si>
    <t>Beneficio particular o a un tercero derivado de la dirección viciada de los servicios de asistencia social de la Cárcel Distrital</t>
  </si>
  <si>
    <t>Acción de usufructuar beneficio particulares o a terceros en la prestación del servicio de Custodia y Vigilancia</t>
  </si>
  <si>
    <t>Uso indebido de su posición y autoridad del cuerpo de Custodia y Vigilancia</t>
  </si>
  <si>
    <t>Dirigir de manera desigual o parcializada de la custodia y vigilancia de las PPL con el objetivo del usufructo personal o a un tercero</t>
  </si>
  <si>
    <t>Beneficio particular o a un tercero derivado de la dirección viciada de la Custodia y vigilancia de las PPL</t>
  </si>
  <si>
    <t>Acción de usufructuar beneficio particular o a terceros la oferta y asignación de los servicios en los tramites Jurídicos a las PPL</t>
  </si>
  <si>
    <t>Uso indebido de la información con el fin de beneficiar en tramites administrativos a las PPL</t>
  </si>
  <si>
    <t>Dirigir de manera desigual o parcializada los tramites Jurídicos a las PPL con el objetivo del usufructo personal o a un tercero</t>
  </si>
  <si>
    <t xml:space="preserve">Beneficio particular o a un tercero derivado de la dirección viciada de los Tramites Jurídicos en la Cárcel Distrital </t>
  </si>
  <si>
    <t>Investigaciones manipuladas sobre prácticas indebidas</t>
  </si>
  <si>
    <t>i). Acción de manipular o viciar una investigación disciplinaria sobre prácticas indebidas - ii). Omisión de deberes e indebido trámite de las decisiones disciplinarias</t>
  </si>
  <si>
    <t>Desvió u obstaculización de investigaciones disciplinarias por medio de presiones derivadas de posiciones de poder</t>
  </si>
  <si>
    <t>Desvió de la investigación para evitar las consecuencias disciplinarias propias o de un tercero</t>
  </si>
  <si>
    <t>Suministrar combustible</t>
  </si>
  <si>
    <t xml:space="preserve">Por parte de los proveedores </t>
  </si>
  <si>
    <t>A vehículos que no son de propiedad o no están a cargo de la SDSCJ</t>
  </si>
  <si>
    <t>para beneficio propio o de terceros</t>
  </si>
  <si>
    <t>Acción de filtrar información confidencial por parte de contratistas o funcionarios del área de comunicaciones</t>
  </si>
  <si>
    <t>Uso indebido de información por parte del proceso de Gestión de Comunicaciones</t>
  </si>
  <si>
    <t>Intercambio de información de la entidad a cambio de dadivas</t>
  </si>
  <si>
    <t>Usufructo del uso de información de naturaleza sensible</t>
  </si>
  <si>
    <t>* Manipulación de la plataforma tecnológica y de la información para beneficio de un tercero 
* Copiar y/o eliminar de manera privilegiada información con fines de borrar evidencia o entregar de manera fraudulenta para beneficio propio o de un tercero</t>
  </si>
  <si>
    <t>Con fines ajenos al cumplimiento de la misión se ordene realizar actividades relacionadas con la perdida o borrado de la información o la distribución de la misma de manera no autorizada o fraudulenta</t>
  </si>
  <si>
    <t>Utilización de información clasificada o reservada de manera fraudulenta para el beneficio propio o de terceros</t>
  </si>
  <si>
    <t>Beneficio económico
Favorecimiento a un tercero.</t>
  </si>
  <si>
    <t>Omisión de información acerca de la pérdida o hurto de expedientes o documentos.</t>
  </si>
  <si>
    <t>Aprovechamiento de una posición privilegiada frente a un recurso público</t>
  </si>
  <si>
    <t>uso de información privilegiada para el beneficio personal o de un tercero</t>
  </si>
  <si>
    <t>Entrega de dadivas a cambio de información privilegiada sobre expedientes o documentos.</t>
  </si>
  <si>
    <t>Acción de robar o extraviar bienes al servicio de la Entidad por parte de los servidores.</t>
  </si>
  <si>
    <t>Manipulación de bienes al servicio de la Entidad.</t>
  </si>
  <si>
    <t>Robo o perdida de bienes al servicio de la SCJ</t>
  </si>
  <si>
    <t>Acción de filtrar información confidencial por parte de contratistas o funcionarios</t>
  </si>
  <si>
    <t>Aprovechamiento de una posición con acceso a información confidencial</t>
  </si>
  <si>
    <t>Filtración de información confidencial a terceros</t>
  </si>
  <si>
    <t>Intercambio de información confidencial a cambio de dadivas</t>
  </si>
  <si>
    <t>Acción de filtrar información clasificada o reservada por parte de contratistas o funcionarios</t>
  </si>
  <si>
    <t>Aprovechamiento de una posición con acceso a información clasificada o reservada</t>
  </si>
  <si>
    <t>Filtración de información clasificada o reservada a terceros</t>
  </si>
  <si>
    <t>Intercambio de información clasificada o reservada a cambio de dádivas</t>
  </si>
  <si>
    <t>Acción de modificar o manipular información custodiada por la entidad por parte de usuarios o procesos no autorizados</t>
  </si>
  <si>
    <t>Modificación de información para favorecer a terceros a cambio de dádivas</t>
  </si>
  <si>
    <t>Liquidar y pagar la verificación de requisitos en los documentos soporte O personal no capacitado.</t>
  </si>
  <si>
    <t>Coaccionar al servidor público a ejecutar el proceso de pago sin el lleno de los requisitos</t>
  </si>
  <si>
    <t>Pasar por alto las deficiencias o anomalías en la documentación de soporte para realizar el pago.</t>
  </si>
  <si>
    <t xml:space="preserve">Recibir dádivas o beneficios a nombre propio o de terceros por realizar un pago sin los soportes en detrimento de la Entidad. 
</t>
  </si>
  <si>
    <t>Acción u omisión del funcionario encargado de revisar la documentación del contrato</t>
  </si>
  <si>
    <t>Aprovechamiento de una posición privilegiada frente a la contratación</t>
  </si>
  <si>
    <t>Manipulación de documentación contractual</t>
  </si>
  <si>
    <t>Asignación de un contrato a una persona no idónea para desempeñarlo</t>
  </si>
  <si>
    <t>Acción de dirigir y manipular la formulación de los pliegos de condiciones.</t>
  </si>
  <si>
    <t>Aprovechar una posición privilegiada y de poder frente a la contratación</t>
  </si>
  <si>
    <t>Manipulación en la elaboración de los pliegos de condiciones, buscando favorecer a un proponente determinado</t>
  </si>
  <si>
    <t>Direccionamiento y manipulación de contratos hacia un proponente específico a cambio de dádivas</t>
  </si>
  <si>
    <t>Manipulación en la construcción de los pliegos de condiciones que busquen favorecer a un proponente determinado</t>
  </si>
  <si>
    <t>Direccionamiento y manipulación de contratos hacia un proponente en específico a cambio de dadivas</t>
  </si>
  <si>
    <t>De las funciones propia del cargo</t>
  </si>
  <si>
    <t>de parte de los funcionarios de la SDSCJ</t>
  </si>
  <si>
    <t xml:space="preserve">Favorecimiento económico </t>
  </si>
  <si>
    <t>A terceros</t>
  </si>
  <si>
    <t>Aprovechamiento de una posición privilegiada frente al conocimiento y uso de la información.</t>
  </si>
  <si>
    <t>Uso de información privilegiada producto de la auditoria para el beneficio de los responsables del proceso auditado o a terceros.</t>
  </si>
  <si>
    <t>Entrega de dadivas a cambio de ocultar información privilegiada .</t>
  </si>
  <si>
    <t>De las funciones propia del cargo para favorecimiento a terceros</t>
  </si>
  <si>
    <t>A terceros para acceder a los servicios</t>
  </si>
  <si>
    <t>De los Servidores, contratistas o funcionarios que tienen acceso al sistema</t>
  </si>
  <si>
    <t>De los Servidores, contratistas o funcionarios que tienen acceso al sistema y las PPL</t>
  </si>
  <si>
    <t xml:space="preserve">a vehículos de propiedad o a cargo de la SDSCJ, por fuera de los parámetros de suministro establecidos </t>
  </si>
  <si>
    <t>Autorizar el suministro de combustible</t>
  </si>
  <si>
    <t>por el funcionario o contratista encargado de la Dirección de Bienes</t>
  </si>
  <si>
    <t>A vehículos y equipos de combustión que no cuenten con solicitud de la agencia y aprobación por parte de la SDSCJ o que no son de propiedad o no están a cargo de la SDSCJ</t>
  </si>
  <si>
    <t>CALIFICACION DEL IMPACTO - RIESGOS DE CORRUPCIÓN</t>
  </si>
  <si>
    <t xml:space="preserve">Responder afirmativamente de UNA a CINCO preguntas genera un impacto moderado. </t>
  </si>
  <si>
    <t xml:space="preserve">Responder afirmativamente de SEIS a ONCE preguntas genera un impacto mayor. </t>
  </si>
  <si>
    <t xml:space="preserve">Responder afirmativamente de DOCE a DIECINUEVE preguntas genera un impacto catastrófico. </t>
  </si>
  <si>
    <t xml:space="preserve">N.° </t>
  </si>
  <si>
    <t xml:space="preserve">PREGUNTA : </t>
  </si>
  <si>
    <t xml:space="preserve">MAQUE CON UNA X SU RESPUESTA </t>
  </si>
  <si>
    <t xml:space="preserve">SI EL RIESGO DE CORRUPCIÓN SE MATERIALIZA PODRÍA... </t>
  </si>
  <si>
    <t xml:space="preserve">S Í </t>
  </si>
  <si>
    <t xml:space="preserve">N O </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</si>
  <si>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</si>
  <si>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</si>
  <si>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</si>
  <si>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</si>
  <si>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</si>
  <si>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</si>
  <si>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</si>
  <si>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</si>
  <si>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</si>
  <si>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</si>
  <si>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</si>
  <si>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</si>
  <si>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</si>
  <si>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</si>
  <si>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</si>
  <si>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</si>
  <si>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</si>
  <si>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</si>
  <si>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</si>
  <si>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t>
  </si>
  <si>
    <t xml:space="preserve">MODERADO </t>
  </si>
  <si>
    <t xml:space="preserve">Genera medianas consecuencias sobre la entidad </t>
  </si>
  <si>
    <t xml:space="preserve">MAYOR </t>
  </si>
  <si>
    <t xml:space="preserve">Genera altas consecuencias sobre la entidad. </t>
  </si>
  <si>
    <t>CATASTRÓFICO</t>
  </si>
  <si>
    <t xml:space="preserve">Genera consecuencias desastrosas para la entidad </t>
  </si>
  <si>
    <t>ANÁLISIS DEL RIESGO DE CORRUPCIÓN</t>
  </si>
  <si>
    <t>PROBABILIDAD DE OCURRENCIA</t>
  </si>
  <si>
    <t>IMPACTO SIN CONTROLES</t>
  </si>
  <si>
    <t>NIVEL DE IMPACTO</t>
  </si>
  <si>
    <t>ZONA DE RIESGO INHERENTE</t>
  </si>
  <si>
    <t>VALORACIÓN DEL RIESGO</t>
  </si>
  <si>
    <t>No Control</t>
  </si>
  <si>
    <t>TIPO DE ACCIÓN</t>
  </si>
  <si>
    <t xml:space="preserve">NOMBRE DEL CONTROL </t>
  </si>
  <si>
    <t>TIPO DE CONTROL</t>
  </si>
  <si>
    <t>RESPONSABLE DEL CONTROL</t>
  </si>
  <si>
    <t>¿EL RESPONSABLE DE LA IMPLEMENTACIÓN ES EL ADECUADO?</t>
  </si>
  <si>
    <t>EVIDENCIA DE LA EJECUCIÓN DEL CONTROL</t>
  </si>
  <si>
    <t>¿LA FUENTE DE INFORMACIÓN QUE SE UTILIZA EN EL DESARROLLO DEL CONTROL ES CONFIABLE?</t>
  </si>
  <si>
    <t>¿LAS DESVIACIONES, OBSERVACIONES O DIFERENCIAS SON INVESTIGADAS Y RESUELTAS DE MANERA OPORTUNA?</t>
  </si>
  <si>
    <t>¿LA PERIODICIDAD DE LA APLICACIÓN DEL CONTROL ES LA ADECUADA?</t>
  </si>
  <si>
    <t>EVALUACION DEL CONTROL</t>
  </si>
  <si>
    <t>CALIFICACIÓN DEL DISEÑO DEL CONTROL</t>
  </si>
  <si>
    <t>CALIFICACIÓN DE LA IMPLEMENTACIÓN</t>
  </si>
  <si>
    <t>SOLIDEZ INDIVIDUAL DEL CONTROL</t>
  </si>
  <si>
    <t>REQUIERE PLAN DE ACCION?</t>
  </si>
  <si>
    <t>Reducir el riesgo</t>
  </si>
  <si>
    <t>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t>
  </si>
  <si>
    <t>Preventivo</t>
  </si>
  <si>
    <t>Asignado</t>
  </si>
  <si>
    <t>Adecuado</t>
  </si>
  <si>
    <t>Completa</t>
  </si>
  <si>
    <t>Confiable</t>
  </si>
  <si>
    <t>SI</t>
  </si>
  <si>
    <t>Oportuna</t>
  </si>
  <si>
    <t>Fuerte</t>
  </si>
  <si>
    <t>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t>
  </si>
  <si>
    <t>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t>
  </si>
  <si>
    <t>El personal responsable de hacer seguimiento en la Dirección de Acceso a la Justicia verifica Semestralmente el Plan de acceso a la Justicia mediante una reunión en la que valida que los soportes y la información cargada se encuentre conforme a la realidad y oportunidad, en caso de que se evidencie que los reportes no sean veraces se realizan reuniones de equipo para detectar los motivos y en caso de que persistan las inconsistencias se tramitarán los respectivos memorandos. Como evidencias quedaran las actas de las reuniones donde se presentan los resultados del Plan de Acceso a la Justica. El cargue de las evidencias se realizará cuatrimestralmente.</t>
  </si>
  <si>
    <t>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servicios se informará mediante correo electrónico a la dirección de la cárcel Distrital. Como evidencia quedarán los siguientes documentos:
- Salud: RITS Reporte integral de prestación del servicio.
- Alimentación: Formato parte de raciones alimentarias suministradas diariamente de manejo F-GIP-1178 Parte de Raciones Alimentarias Suministradas Diariamente CDVAM. 
- Dotación de elementos básicos: F-GIP-1227 Entrega de KIT de Aseo Personal para PPL.
- Ingreso a programas de atención social: F-GIP-1185 Intervención y Seguimiento Individual y las actas GAI del sistema SISIPEC WEB emitidas por la JETEE. Como evidencia quedaran los contratos de supervisión de Alimentos y Salud, a su vez los formatos reposaran en las carpetas de cada PPL resaltando que corresponde a información Confidencial y solo podrá ser visualizada por el personal autorizado. 
El cargue de las evidencias se realizará cuatrimestralmente</t>
  </si>
  <si>
    <t>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t>
  </si>
  <si>
    <t>Los profesionales asignados del área de Trámite Jurídico elaboran y revisa los documentos en cumplimiento al instructivo "I-GIP-07 Atención y Gestión a los Requerimientos Judiciales yo Administrativos y Solicitudes de las PPL"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con el instructivo "I-GIP-07 Atención y Gestión a los Requerimientos Judiciales yo Administrativos y Solicitudes de las PPL" dado no se podrán compartir las solicitudes individuales por tratarse de información confidencial, sin embargo, esta documentación reposara en los expedientes de las PPL y dicha información es confidencial. El cargue de las evidencias se realizará cuatrimestralmente.</t>
  </si>
  <si>
    <t>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t>
  </si>
  <si>
    <t>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F-AB-1329" (instalación nuevo chip) o Acta de reunión F-FI-1380 (reposición de chip). El cargue de las evidencias se realizará cuatrimestralmente.</t>
  </si>
  <si>
    <t>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F-FI-1380 o F-GCT-1152 Acta de Visita de Campo y el cronograma de visitas. El cargue de las evidencias se realizará cuatrimestralmente.</t>
  </si>
  <si>
    <t>Detectivo</t>
  </si>
  <si>
    <t>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t>
  </si>
  <si>
    <t>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t>
  </si>
  <si>
    <t>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F-FI-1380 y el material a socializar. El cargue de las evidencias se realizará cuatrimestralmente.</t>
  </si>
  <si>
    <t>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t>
  </si>
  <si>
    <t>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t>
  </si>
  <si>
    <t>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t>
  </si>
  <si>
    <t>El líder de gestión documental verifica semestralmente la implementación del Plan de Capacitación en Gestión Documental de acuerdo con lo establecido en el Cronograma de Trabajo Archivístico contra los listados o registros de asistencia virtual o presencial las capacitaciones, en caso de que no se realicen se debe reprogramar y citar a una capacitación con los temas establecidos. Como evidencia se presentan el cronograma junto con las listas o registro de asistencia virtual o presencial las capacitaciones efectuadas.  El cargue de las evidencias se hará Cuatrimestralmente</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</si>
  <si>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</si>
  <si>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t>
  </si>
  <si>
    <t>El almacenista general verifica anualmente el seguimiento de los bienes al servicio de la entidad, en caso de no realizarse se debe justificar mediante memorando las razones por las cuales no se implementó, como evidencia se presentan los formatos de seguimiento correspondientes e informe de toma física o el Plan de trabajo. El cargue de las evidencias se hará Cuatrimestralmente.</t>
  </si>
  <si>
    <t>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Plan de trabajo y actas de reunión o listados de asistencia. El cargue de las evidencias se hará Cuatrimestralmente.</t>
  </si>
  <si>
    <t>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t>
  </si>
  <si>
    <t>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t>
  </si>
  <si>
    <t>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t>
  </si>
  <si>
    <t>El Profesional designado por el Director de Tecnologías y Sistemas de la Información verifica cada vez que se requiera, la incorporación de la cláusula de confidencialidad en la minuta contractual elaborada por la Dirección Jurídica y Contractual de acuerdo con los requerimientos legales y técnicos para el uso y tratamiento de la información o en el acuerdo marco para las Órdenes de compra de Colombia Compra Eficiente. En caso de no evidenciar la cláusula se procederá con la inclusión en las obligaciones específicas de cada contrato condiciones necesarias para velar por la confidencialidad de la información de la entidad. Como evidencia se dejan las minutas contractuales, acuerdos Marco y cláusulas de confidencialidad de los proveedores. El cargue de las evidencias se realizará cuatrimestralmente.</t>
  </si>
  <si>
    <t>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t>
  </si>
  <si>
    <t>Los Profesionales especializados de cada uno de los componentes de infraestructura (Redes, Servidores, Seguridad Perimetral y demás) de la Dirección de Tecnologías y Sistemas de Información, apoyados por las herramientas tecnológicas verifican la generación cuatrimestral de los reportes de monitoreo. En caso de no realizar los reportes, se justificará el motivo por el cual no se aplicó. Como evidencia de los monitoreos de los componentes de infraestructura se dejará los informes emitidos por los Profesionales Especializados. El cargue de las evidencias se realizará cuatrimestralmente.</t>
  </si>
  <si>
    <t>Los Funcionarios y/o Contratistas de la Dirección Financiera, verifican cada vez que es radicada una cuenta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t>
  </si>
  <si>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</si>
  <si>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t>
  </si>
  <si>
    <t>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realizará cuatrimestralmente.</t>
  </si>
  <si>
    <t>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con disponibilidad.  Como evidencia quedaran las actas de reunión de las socializaciones de la Dirección Jurídica y/o para las capacitaciones coordinadas por Gestión Humana quedaran las planillas o registro de asistencia. El cargue de las evidencias se realizará cuatrimestralmente.</t>
  </si>
  <si>
    <t>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t>
  </si>
  <si>
    <t>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t>
  </si>
  <si>
    <t>Líder Operativo de Atención y Relación con el Ciudadano verifica el cumplimiento de las jornadas de socialización con los responsables de la ejecución de las actividades cuatrimestralmente de acuerdo con el cronograma y las listas de asistencia de las socializaciones realizadas dejando como constancia un acta de reunión. Para los casos en los cuales no se logre cumplir el cronograma se procede con la reprogramación de las actividades. Como evidencia queda el cronograma y las listas de asistencia de las socializaciones. El cargue de las evidencias se realizará cuatrimestralmente</t>
  </si>
  <si>
    <t>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t>
  </si>
  <si>
    <t>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t>
  </si>
  <si>
    <t>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de que se bloquee el chip por error, se procede a activar previa verificación del motivo por el cual fue bloqueado. Como evidencia se cuenta con la matriz con las solicitudes de activación y bloqueo de CHIPS para el control de suministro de combustible. El cargue de las evidencias se realizará cuatrimestralmente.</t>
  </si>
  <si>
    <t>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formato "Acta de Entrega y Recibo a Satisfacción de Combustibles F-AB-1347". El cargue de las evidencias se realizará cuatrimestralmente.</t>
  </si>
  <si>
    <t>La Dirección Jurídica y contractual cada vez que se requiera verifica que los profesionales encargados de adelantar los procesos de contratación den cumplimiento a lo establecido en el lineamiento SARLAFT, el "MA-GCT-1 Manual de Contratación Supervisión e Interventoría" atendiendo los lineamientos para el conocimiento de los interesados o proponentes, del origen de los recursos, revisión de listas restrictivas, verificación de referencias e información de certificados. Para los casos que aplique se deben efectuar las gestiones de debida diligencia y debida diligencia reforzada. Como evidencia queda el listado de los procesos adelantados durante el periodo.</t>
  </si>
  <si>
    <t>MATRIZ DE SEGUIMIENTO MAPA DE RIESGOS DE CORRUPCIÓN 2024</t>
  </si>
  <si>
    <r>
      <rPr>
        <b/>
        <sz val="8"/>
        <color theme="1"/>
        <rFont val="Arial"/>
        <family val="2"/>
      </rPr>
      <t xml:space="preserve">Entidad: </t>
    </r>
    <r>
      <rPr>
        <sz val="8"/>
        <color theme="1"/>
        <rFont val="Arial"/>
        <family val="2"/>
      </rPr>
      <t>Secretaría Distrital de Seguridad, Convivencia y Justicia</t>
    </r>
  </si>
  <si>
    <r>
      <rPr>
        <b/>
        <sz val="8"/>
        <color theme="1"/>
        <rFont val="Arial"/>
        <family val="2"/>
      </rPr>
      <t>Vigencia :</t>
    </r>
    <r>
      <rPr>
        <sz val="8"/>
        <color theme="1"/>
        <rFont val="Arial"/>
        <family val="2"/>
      </rPr>
      <t xml:space="preserve"> 2024</t>
    </r>
  </si>
  <si>
    <t>Fecha de Seguimiento: Septiembre 2024</t>
  </si>
  <si>
    <t xml:space="preserve">SEGUNDO SEGUIMIENTO </t>
  </si>
  <si>
    <r>
      <rPr>
        <b/>
        <sz val="8"/>
        <color theme="0"/>
        <rFont val="Arial"/>
        <family val="2"/>
      </rPr>
      <t>¿Se adelantó seguimiento a</t>
    </r>
    <r>
      <rPr>
        <sz val="8"/>
        <color theme="0"/>
        <rFont val="Arial"/>
        <family val="2"/>
      </rPr>
      <t xml:space="preserve">l </t>
    </r>
    <r>
      <rPr>
        <b/>
        <sz val="8"/>
        <color theme="0"/>
        <rFont val="Arial"/>
        <family val="2"/>
      </rPr>
      <t>Mapa de Riesgos de Corrupción?</t>
    </r>
  </si>
  <si>
    <t>NO</t>
  </si>
  <si>
    <t>X</t>
  </si>
  <si>
    <t>Columna 1</t>
  </si>
  <si>
    <t>Columna 2</t>
  </si>
  <si>
    <t>Columna 3</t>
  </si>
  <si>
    <t>Columna 4</t>
  </si>
  <si>
    <t>Columna 5</t>
  </si>
  <si>
    <t>Columna 6</t>
  </si>
  <si>
    <t>Columna 7</t>
  </si>
  <si>
    <t>Columna 8</t>
  </si>
  <si>
    <t>Columna 9</t>
  </si>
  <si>
    <t>Columna 10</t>
  </si>
  <si>
    <t>Columna 11</t>
  </si>
  <si>
    <t>Riesgos de Corrupción</t>
  </si>
  <si>
    <t>Causa  (Situación principal que origina el posible riesgo de corrupción)</t>
  </si>
  <si>
    <t>¿Se analizaron los controles?</t>
  </si>
  <si>
    <t>Efectividad de los controles: ¿Previenen  o detectan  las causas, son  confiables para la mitigación del riesgo?</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</si>
  <si>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</si>
  <si>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</si>
  <si>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</si>
  <si>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</si>
  <si>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</si>
  <si>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</si>
  <si>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Observaciones</t>
  </si>
  <si>
    <t>¿Se activaron alertas tempranas para evitar la materialización de un riesgo de corrupción?</t>
  </si>
  <si>
    <t>¿Se implementaron correctivos  por la materialización de un riesgo de corrupción?</t>
  </si>
  <si>
    <t>¿Cuántas alertas se convirtieron en denuncias por casos de corrupción?</t>
  </si>
  <si>
    <t>Apoyo</t>
  </si>
  <si>
    <t>Misional</t>
  </si>
  <si>
    <t>Estratégico</t>
  </si>
  <si>
    <t>De Evaluación</t>
  </si>
  <si>
    <t>Contratación</t>
  </si>
  <si>
    <t>Talento humano</t>
  </si>
  <si>
    <t>Financiero</t>
  </si>
  <si>
    <t>Archivo</t>
  </si>
  <si>
    <t>Jurídico</t>
  </si>
  <si>
    <t>Otro (Cuál)</t>
  </si>
  <si>
    <t>No tiene controles</t>
  </si>
  <si>
    <t>R1</t>
  </si>
  <si>
    <t>R2</t>
  </si>
  <si>
    <t xml:space="preserve"> </t>
  </si>
  <si>
    <t>R3</t>
  </si>
  <si>
    <t>R4</t>
  </si>
  <si>
    <t>R5</t>
  </si>
  <si>
    <t>R6</t>
  </si>
  <si>
    <t>R7</t>
  </si>
  <si>
    <t>R8</t>
  </si>
  <si>
    <t>R9</t>
  </si>
  <si>
    <t>R10</t>
  </si>
  <si>
    <t>R11</t>
  </si>
  <si>
    <t>Gestión documental</t>
  </si>
  <si>
    <t>R12</t>
  </si>
  <si>
    <t>R13</t>
  </si>
  <si>
    <t>R14</t>
  </si>
  <si>
    <t xml:space="preserve">Gestión de Tecnología de Información </t>
  </si>
  <si>
    <t>R15</t>
  </si>
  <si>
    <t>Pérdida de Integridad de la información almacenada en la infraestructura tecnológica o sistemas de información de la entidad.</t>
  </si>
  <si>
    <t>R16</t>
  </si>
  <si>
    <t>R17</t>
  </si>
  <si>
    <t>R18</t>
  </si>
  <si>
    <t>Interés indebido por un oferente en los procesos de contratación de la Dirección de Gestión Humana</t>
  </si>
  <si>
    <t>x</t>
  </si>
  <si>
    <t>R19</t>
  </si>
  <si>
    <t>R20</t>
  </si>
  <si>
    <t>R21</t>
  </si>
  <si>
    <t>R22</t>
  </si>
  <si>
    <t>R23</t>
  </si>
  <si>
    <t>R24</t>
  </si>
  <si>
    <t>R25</t>
  </si>
  <si>
    <t>R26</t>
  </si>
  <si>
    <t>Posibilidad de incumplimiento de funciones  por acción u omisión por procedimientos desactualizados de la Gestión Jurídica</t>
  </si>
  <si>
    <t>R27</t>
  </si>
  <si>
    <t>Posibilidad que la entidad sea utilizada para el LA/FT/FPADM por falencias en el proceso de vinculación de los procesos de contratación de mayor cuantía y la verificación de los documentos que componen la lista de chequeo con la información suministrada por el proponente y ser objeto de sanciones por suscribir contratos con personas naturales o jurídicas incluidas en listas vinculantes o restrictivas.</t>
  </si>
  <si>
    <r>
      <t>Señale con un</t>
    </r>
    <r>
      <rPr>
        <b/>
        <sz val="8"/>
        <color theme="1"/>
        <rFont val="Arial"/>
        <family val="2"/>
      </rPr>
      <t xml:space="preserve"> X</t>
    </r>
    <r>
      <rPr>
        <sz val="8"/>
        <color theme="1"/>
        <rFont val="Arial"/>
        <family val="2"/>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</si>
  <si>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</si>
  <si>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Arial"/>
        <family val="2"/>
      </rPr>
      <t>X</t>
    </r>
    <r>
      <rPr>
        <sz val="8"/>
        <color theme="1"/>
        <rFont val="Arial"/>
        <family val="2"/>
      </rPr>
      <t xml:space="preserve"> si la causa principal del riesgo de corrupción se encuentra claramente identificada.</t>
    </r>
  </si>
  <si>
    <t>Hace referencia a: efectividad de los controles, responsables, periodicidad y evidencias de los controles</t>
  </si>
  <si>
    <r>
      <t xml:space="preserve">Señale con una </t>
    </r>
    <r>
      <rPr>
        <b/>
        <sz val="8"/>
        <color theme="1"/>
        <rFont val="Arial"/>
        <family val="2"/>
      </rPr>
      <t>X</t>
    </r>
    <r>
      <rPr>
        <sz val="8"/>
        <color theme="1"/>
        <rFont val="Arial"/>
        <family val="2"/>
      </rPr>
      <t xml:space="preserve"> si se enunciaron acciones de mejora</t>
    </r>
  </si>
  <si>
    <r>
      <t xml:space="preserve">Señale con una </t>
    </r>
    <r>
      <rPr>
        <b/>
        <sz val="8"/>
        <color theme="1"/>
        <rFont val="Arial"/>
        <family val="2"/>
      </rPr>
      <t>X</t>
    </r>
    <r>
      <rPr>
        <sz val="8"/>
        <color theme="1"/>
        <rFont val="Arial"/>
        <family val="2"/>
      </rPr>
      <t xml:space="preserve"> si mejoraron los controles </t>
    </r>
  </si>
  <si>
    <t>Seguimiento MYUO 12 sept</t>
  </si>
  <si>
    <t>Matriz Evaluación de Controles - Segundo Seguimiento al Mapa de Riesgos de Corrupción 2024</t>
  </si>
  <si>
    <r>
      <rPr>
        <b/>
        <sz val="9"/>
        <color theme="1"/>
        <rFont val="Arial"/>
        <family val="2"/>
      </rPr>
      <t xml:space="preserve">Entidad: </t>
    </r>
    <r>
      <rPr>
        <sz val="9"/>
        <color theme="1"/>
        <rFont val="Arial"/>
        <family val="2"/>
      </rPr>
      <t>Secretaria Distrital de Seguridad, Convivencia y Justicia</t>
    </r>
  </si>
  <si>
    <r>
      <rPr>
        <b/>
        <sz val="9"/>
        <color theme="1"/>
        <rFont val="Arial"/>
        <family val="2"/>
      </rPr>
      <t>Vigencia :</t>
    </r>
    <r>
      <rPr>
        <sz val="9"/>
        <color theme="1"/>
        <rFont val="Arial"/>
        <family val="2"/>
      </rPr>
      <t xml:space="preserve"> 2024</t>
    </r>
  </si>
  <si>
    <t>Detalle de la evidencia</t>
  </si>
  <si>
    <t>Observación</t>
  </si>
  <si>
    <t>Evaluación de la evidencia</t>
  </si>
  <si>
    <t>Calificación del control</t>
  </si>
  <si>
    <t>Valoración del diseño y ejecución de controles</t>
  </si>
  <si>
    <t>INCOMPLETA</t>
  </si>
  <si>
    <t>Moderada</t>
  </si>
  <si>
    <t>COMPLETA</t>
  </si>
  <si>
    <t xml:space="preserve">Fuerte </t>
  </si>
  <si>
    <t>Filtración inadecuada de información de la entidad.</t>
  </si>
  <si>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</si>
  <si>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Inactivado</t>
  </si>
  <si>
    <t>N.A.</t>
  </si>
  <si>
    <r>
      <t xml:space="preserve">El proceso allega soporte de documentación ajustada correspondiente a:
</t>
    </r>
    <r>
      <rPr>
        <b/>
        <sz val="9"/>
        <color theme="1"/>
        <rFont val="Arial"/>
        <family val="2"/>
      </rPr>
      <t>- F-GCT-1126. V.2_CERTIFICADO DE IDONEIDAD Y EXPERIENCIA</t>
    </r>
    <r>
      <rPr>
        <sz val="9"/>
        <color theme="1"/>
        <rFont val="Arial"/>
        <family val="2"/>
      </rPr>
      <t xml:space="preserve">
</t>
    </r>
    <r>
      <rPr>
        <b/>
        <sz val="9"/>
        <color theme="1"/>
        <rFont val="Arial"/>
        <family val="2"/>
      </rPr>
      <t>- F-GCT-1484. V.1_ESTUDIOS PREVIOS SELECCIÓN ABREVIADA EN BOLSA DE PRODUCTOS
- PO-GCT-01. V.1_POLÍTICA DE TRATAMIENTO Y PROTECCIÓN DE DATOS PERSONALES</t>
    </r>
  </si>
  <si>
    <t xml:space="preserve">VALORACIÓN CON CONTROLES </t>
  </si>
  <si>
    <t>¿DISMINUYE?</t>
  </si>
  <si>
    <t>EVALUACIÓN DEL CONTROL</t>
  </si>
  <si>
    <t>SOLIDEZ DEL CONJUNTO DE LOS CONTROLES</t>
  </si>
  <si>
    <t>PROBABILIDAD DE OCURRENCIA CON CONTROLES</t>
  </si>
  <si>
    <t>IMPACTO DEL RIESGO CON CONTROLES</t>
  </si>
  <si>
    <t>NIVEL DEL RIESGO RESIDUAL</t>
  </si>
  <si>
    <t>PROBABILIDAD</t>
  </si>
  <si>
    <t>PLAN DE TRATAMIENTO DEL RIESGO RESIDUAL</t>
  </si>
  <si>
    <t>TRATAMIENTO DE RIESGO RESIDUAL</t>
  </si>
  <si>
    <t xml:space="preserve">FECHA DE IMPLEMENTACIÓN </t>
  </si>
  <si>
    <t>DESCRIPCIÓN DE LA ACCIÓN</t>
  </si>
  <si>
    <t>INDICADOR</t>
  </si>
  <si>
    <t>FECHA INICIO (DD/MM/AAAA)</t>
  </si>
  <si>
    <t>FECHA FIN 
(DD/MM/AAAA)</t>
  </si>
  <si>
    <t>Ejecutar el control Actual</t>
  </si>
  <si>
    <t>N/A</t>
  </si>
  <si>
    <t>Dirección de Acceso a la Justicia</t>
  </si>
  <si>
    <t>Dirección de Cárcel Distrital</t>
  </si>
  <si>
    <t>Jefe Control Interno Disciplinario</t>
  </si>
  <si>
    <t>Dirección de FCO</t>
  </si>
  <si>
    <t>Jefe de Comunicaciones</t>
  </si>
  <si>
    <t>Jefe de Gestión de Emergencias</t>
  </si>
  <si>
    <t>Dirección de Recursos Físicos y Documental</t>
  </si>
  <si>
    <t>Subsecretaria de Gestión de Seguridad</t>
  </si>
  <si>
    <t>Dirección TIC´s</t>
  </si>
  <si>
    <t>Dirección Financiera</t>
  </si>
  <si>
    <t>Dirección Gestión Humana</t>
  </si>
  <si>
    <t>Dirección Jurídica y Contractual</t>
  </si>
  <si>
    <t>Jefe Control Interno</t>
  </si>
  <si>
    <t>Secretario de Gestión Institucional</t>
  </si>
  <si>
    <t xml:space="preserve">El líder y el equipo de Atención Integral </t>
  </si>
  <si>
    <t>Proceso:</t>
  </si>
  <si>
    <t>Direccionamiento Sectorial e Institucional</t>
  </si>
  <si>
    <t>Código</t>
  </si>
  <si>
    <t>F-DS-578</t>
  </si>
  <si>
    <t>Versión</t>
  </si>
  <si>
    <t>Fecha de Aprobación</t>
  </si>
  <si>
    <t>Documento:</t>
  </si>
  <si>
    <t xml:space="preserve">Matriz General de Riesgos de Corrupción </t>
  </si>
  <si>
    <t>Fecha de Vigencia
30/03/2020</t>
  </si>
  <si>
    <t>Hoja 10 de 10</t>
  </si>
  <si>
    <t>Control de cambios</t>
  </si>
  <si>
    <t>FECHA</t>
  </si>
  <si>
    <t>VERSION</t>
  </si>
  <si>
    <t>Se actualiza el 30-01-2018 para modificar los riesgos 3, 4 10 y 11, se fucionan los riesgos 5, 6 y 7 de Gestión Juridica en el riesgo 5, se incluye el (nuevo) riesgo 5 de Gestión de Tecnologias de información.</t>
  </si>
  <si>
    <t>Se actualiza formato de archivo y se da tratamiento a todos los riesgos.</t>
  </si>
  <si>
    <t>Se actualizan Riesgos a cierre 2018</t>
  </si>
  <si>
    <t>Se actualiza: la Calificacion de impacto, la estructura de los controles de los riesgos y la zona ressidual de los riesgos.</t>
  </si>
  <si>
    <t>Se incluye aclaracion de Mencion de recursos en hoja de la SDSCJ, se complementa Control de riesgo 17 de GH.</t>
  </si>
  <si>
    <t>Se incluye un riesgo identificado de Gestion de Emergencias y se ordenan los Riesgos en orden alfabetico de acuerdo al Proceso.</t>
  </si>
  <si>
    <t>Se incluyen nuevos riesgos y se actualizan controles Tramite Juridico y Contractual, Atencion y Servicio al Ciudadano, Gestion de Emergencias y Gestion de Comunicaciones.</t>
  </si>
  <si>
    <t>Se ajusta la Calificacion del impacto del Riesgo de Seguimiento y Monitoreo al Sistema de Control Interno</t>
  </si>
  <si>
    <t>TABLA 5</t>
  </si>
  <si>
    <t>TABLA 6</t>
  </si>
  <si>
    <t>Frecuencia de control</t>
  </si>
  <si>
    <t>Descripción</t>
  </si>
  <si>
    <t>TABLA 1</t>
  </si>
  <si>
    <t>TABLA 2</t>
  </si>
  <si>
    <t>TABLA 3</t>
  </si>
  <si>
    <t>Tipo implementacion de control</t>
  </si>
  <si>
    <t>tipo de control</t>
  </si>
  <si>
    <t>Constante</t>
  </si>
  <si>
    <t>El control se ejecuta constantemente</t>
  </si>
  <si>
    <t>TABLA 8</t>
  </si>
  <si>
    <t>Tipo de Fuente</t>
  </si>
  <si>
    <t>Probabilidad de ocurrencia</t>
  </si>
  <si>
    <t>Impacto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</si>
  <si>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</si>
  <si>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</si>
  <si>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Diaria</t>
  </si>
  <si>
    <t>El control se ejecuta diariamente</t>
  </si>
  <si>
    <t xml:space="preserve">Calificación de la Implementación </t>
  </si>
  <si>
    <t>Aceptar el riesgo</t>
  </si>
  <si>
    <t>Cumplimiento</t>
  </si>
  <si>
    <t>Falencias en cumplir con los siguientes requisitos: Regulativos, legales, contractuales,de conducta de negocios, de etica, fiduciarios  de calidad</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</si>
  <si>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</si>
  <si>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</si>
  <si>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</si>
  <si>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</si>
  <si>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No Asignado</t>
  </si>
  <si>
    <t>Semanal</t>
  </si>
  <si>
    <t>El control se ejecuta semanalmente</t>
  </si>
  <si>
    <t>No Adecuado</t>
  </si>
  <si>
    <t>Incompleta</t>
  </si>
  <si>
    <t>No confiable</t>
  </si>
  <si>
    <t>No Opotuna</t>
  </si>
  <si>
    <t>Desastre natural</t>
  </si>
  <si>
    <t>Grandes perdidas de materiales y de vidas humanas debido a fenomenos naturales.</t>
  </si>
  <si>
    <t>PROBABLE</t>
  </si>
  <si>
    <t>MAYOR</t>
  </si>
  <si>
    <t>Mensual</t>
  </si>
  <si>
    <t>El control se ejecuta mensualmente</t>
  </si>
  <si>
    <t>Moderado</t>
  </si>
  <si>
    <t>Evitar el riesgo</t>
  </si>
  <si>
    <t>Problemas relacionados con: Transferencias, tesoreria, comercialización, flujos de efectivo, inversión, capital de trabajo, reportes financieros</t>
  </si>
  <si>
    <t>POSIBLE</t>
  </si>
  <si>
    <t>MODERADO</t>
  </si>
  <si>
    <t>Check</t>
  </si>
  <si>
    <t>Rango</t>
  </si>
  <si>
    <t>Trimestral</t>
  </si>
  <si>
    <t>El control se ejecuta trimestralmente</t>
  </si>
  <si>
    <t>Debil</t>
  </si>
  <si>
    <t>Compartir el riesgo</t>
  </si>
  <si>
    <t>Macro economico</t>
  </si>
  <si>
    <t>Factores macroeconomicos que se presentan como resultado de las variables de la economia nacional, regional o mundial cuyo efecto tiende a ser sistemico</t>
  </si>
  <si>
    <t>IMPROBABLE</t>
  </si>
  <si>
    <t>Semestral</t>
  </si>
  <si>
    <t>El control se ejecuta semestralmente</t>
  </si>
  <si>
    <t>Operativo</t>
  </si>
  <si>
    <t>Problemas generados como consecuencia de errores en la ejecución de las tareas por parte del personal encargado de los procesos o procedimientos</t>
  </si>
  <si>
    <t>RARO</t>
  </si>
  <si>
    <t>Anual</t>
  </si>
  <si>
    <t>El control se ejecuta anualmente</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</si>
  <si>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</si>
  <si>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</si>
  <si>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</si>
  <si>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</si>
  <si>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TABLA 4</t>
  </si>
  <si>
    <t>De imagen</t>
  </si>
  <si>
    <t>Problemas relacionados con una imagen desfavorable de la entidad o de los procesos</t>
  </si>
  <si>
    <t>Nombre del proceso</t>
  </si>
  <si>
    <t>Direccionamiento Estratégico</t>
  </si>
  <si>
    <t>Fortalecimiento Institucional</t>
  </si>
  <si>
    <t>Gestión del Conocimiento y la Innovación Pública</t>
  </si>
  <si>
    <t>ZONA DE RIESGO EXTREMO</t>
  </si>
  <si>
    <t>ZONA RIESGO ALTO</t>
  </si>
  <si>
    <t>Gestión y Análisis de la Información</t>
  </si>
  <si>
    <t>ZONA RIESGO MODERADO</t>
  </si>
  <si>
    <t>ZONA RIESGO BAJA</t>
  </si>
  <si>
    <t>Gestión Tecnológica de Seguridad y Emergencias</t>
  </si>
  <si>
    <t>IMPROBALE</t>
  </si>
  <si>
    <t>RARA VEZ</t>
  </si>
  <si>
    <t>PUNTAJE</t>
  </si>
  <si>
    <t>IMPACTO</t>
  </si>
  <si>
    <t>CONTROLES AYUDAN
A DISMINUIR LA PROBABILIDAD</t>
  </si>
  <si>
    <t>CONTROLES AYUDAN
A DISMINUIR IMPACTO</t>
  </si>
  <si>
    <t>#COLUMNAS
EN LA MATRIZ
DE RIESGO
QUE SE DESPLAZA EN EL EJE DE LA PROBABILIDAD</t>
  </si>
  <si>
    <t>#COLUMNAS EN LA MATRIZ DE RIESGO QUE SE DESPLAZA EN EL EJE DE IMPACTO</t>
  </si>
  <si>
    <t xml:space="preserve">fuerte </t>
  </si>
  <si>
    <t xml:space="preserve">directamente </t>
  </si>
  <si>
    <t>DESPLAZA</t>
  </si>
  <si>
    <t xml:space="preserve">indirectamente </t>
  </si>
  <si>
    <t>DIRECTAMENTE</t>
  </si>
  <si>
    <t xml:space="preserve">no disminuye </t>
  </si>
  <si>
    <t>INDIRECTAMENTE</t>
  </si>
  <si>
    <t>NO DISMINUYE</t>
  </si>
  <si>
    <t xml:space="preserve">moderado </t>
  </si>
  <si>
    <t xml:space="preserve">Indirectamente </t>
  </si>
  <si>
    <t>Institucionalidad</t>
  </si>
  <si>
    <t>•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t>
  </si>
  <si>
    <t>visibilidad de la gestión</t>
  </si>
  <si>
    <t>•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t>
  </si>
  <si>
    <t>Control y sanción</t>
  </si>
  <si>
    <t>•	Inexistencia de canales de denuncia interna y externa
•	Bajos niveles de denuncia
•	Bajos estándares éticos
•	Baja cultura del control social
•	Baja cultura del control institucional</t>
  </si>
  <si>
    <t>Delitos de la administración pública</t>
  </si>
  <si>
    <t>•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t>
  </si>
  <si>
    <t>No aplica</t>
  </si>
  <si>
    <t>•	N/A</t>
  </si>
  <si>
    <t>Se valida el cumplimiento de la actividad de control con el correo electrónico mensual,  dirigido al director de Responsabilidad Penal Adolescente en el que se relacionan los informes remitidos a las autoridades en el mes anterior</t>
  </si>
  <si>
    <t xml:space="preserve">Se valida el cumplimiento de la actividad con las estrategias y sensibilizaciones de buenas practicas como soportes de las acciones de prevención gestionadas por el proceso </t>
  </si>
  <si>
    <r>
      <t>Se observa que el proceso presentó los informes mensuales y los formatos de órdenes de servicio correspondientes al código F-GIP-1265 V1.</t>
    </r>
    <r>
      <rPr>
        <b/>
        <sz val="9"/>
        <color rgb="FFFF0000"/>
        <rFont val="Arial"/>
        <family val="2"/>
      </rPr>
      <t xml:space="preserve"> Sin embargo, dicho formato no coincide con el señalado en la columna N (Evidencias), que establece el uso del ‘Formato F-CVF-672’. Esta discrepancia podría generar inconsistencias en la validación documental y afectar la trazabilidad del proceso.</t>
    </r>
    <r>
      <rPr>
        <sz val="9"/>
        <color theme="1"/>
        <rFont val="Arial"/>
        <family val="2"/>
      </rPr>
      <t xml:space="preserve">
 </t>
    </r>
  </si>
  <si>
    <t>El proceso aclara que  los soportes no se comparten por motivo de confidencialidad de la información, sin embargo, esta documentación reposara en los expedientes de las PPL</t>
  </si>
  <si>
    <r>
      <t xml:space="preserve">Se valida la presentación de las actas de reunión F-FI-1380 y el cronograma. </t>
    </r>
    <r>
      <rPr>
        <b/>
        <sz val="9"/>
        <color rgb="FFFF0000"/>
        <rFont val="Arial"/>
        <family val="2"/>
      </rPr>
      <t>Sin embargo, el proceso no aportó el formato de Solicitud de registro, parametrización e instalación del CHIP para el control de suministro de combustible (F-FC-291, instalación de nuevo chip) ni el Acta de reunión F-DS-10 (reposición de chip), como lo señala la columna N (evidencias). Esta omisión podría afectar la adecuada trazabilidad del proceso y comprometer la verificación de la gestión realizada.</t>
    </r>
  </si>
  <si>
    <t>Se valida la ejecución del control con los correos de parte del profesional designado correspondiente al I cuatrimestre 2025.</t>
  </si>
  <si>
    <r>
      <t xml:space="preserve">Se validan los informes mensuales del operador tecnológico. </t>
    </r>
    <r>
      <rPr>
        <b/>
        <sz val="9"/>
        <color rgb="FFFF0000"/>
        <rFont val="Arial"/>
        <family val="2"/>
      </rPr>
      <t>Sin embargo, el proceso no presentó los correos con la notificación de aprobación del informe de ETB por parte de la Interventoría, lo que podría generar incertidumbre sobre el cumplimiento y validación de los reportes. La ausencia de esta evidencia documental puede afectar la trazabilidad del proceso y dificultar la verificación de la conformidad del servicio prestado. Para mitigar estos riesgos, se recomienda establecer un mecanismo de control que garantice la correcta gestión y archivo de las notificaciones de aprobación. Además, fortalecer la comunicación entre las partes involucradas permitirá asegurar la disponibilidad de la documentación requerida para futuros seguimientos.</t>
    </r>
  </si>
  <si>
    <r>
      <t xml:space="preserve">Se validan los listados de asistencia y el material de capacitación. </t>
    </r>
    <r>
      <rPr>
        <b/>
        <sz val="9"/>
        <color rgb="FFFF0000"/>
        <rFont val="Arial"/>
        <family val="2"/>
      </rPr>
      <t>Sin embargo, no se presentaron las actas de reunión que verifican el cumplimiento del cronograma por parte del personal de capacitación del C4, lo que podría generar falta de evidencia documental sobre el desarrollo de las actividades programadas. Esta omisión puede afectar la evaluación de la gestión realizada y dificultar el seguimiento de los compromisos establecidos. Para evitar estos inconvenientes, se recomienda reforzar los mecanismos de control y documentación, asegurando la recopilación y archivo oportuno de las actas de reunión. Además, establecer un procedimiento claro para su registro permitirá mejorar la trazabilidad del proceso y garantizar una adecuada verificación del cumplimiento del cronograma de capacitación</t>
    </r>
  </si>
  <si>
    <t>Se valida el cumplimiento de la actividad de control con  las listas o registro de asistencia  y  las capacitaciones efectuadas.</t>
  </si>
  <si>
    <t>Se valida la ejecución de la actividad con la matriz de Préstamo y Consulta documental.</t>
  </si>
  <si>
    <t>Se valida la ejecución de la actividad con los comprobantes de traslado correspondientes la I cuatrimestre 2025</t>
  </si>
  <si>
    <t>Se valida la ejecución del control con el cuadro control de validadores</t>
  </si>
  <si>
    <t>Se valida la ejecución del control con el  ReporteControlesSeguridad-2025</t>
  </si>
  <si>
    <t>Se valida la ejecución del control con las minutas contractuales, acuerdos Marco y cláusulas de confidencialidad de los proveedores</t>
  </si>
  <si>
    <t>Se valida la ejecución del control con listas de asistencia, el cronograma y las presentaciones de las diferentes sesiones realizadas en el proceso.</t>
  </si>
  <si>
    <t>Se valida la ejecución del la actividad de control con el Reporte Disponibilidad del primer cuatrimestre de 2025.</t>
  </si>
  <si>
    <r>
      <t>Se valida la ejecución del control mediante el formato de control de OPS mensual</t>
    </r>
    <r>
      <rPr>
        <sz val="9"/>
        <color rgb="FFFF0000"/>
        <rFont val="Arial"/>
        <family val="2"/>
      </rPr>
      <t xml:space="preserve">. </t>
    </r>
    <r>
      <rPr>
        <b/>
        <sz val="9"/>
        <color rgb="FFFF0000"/>
        <rFont val="Arial"/>
        <family val="2"/>
      </rPr>
      <t>No obstante, la evidencia no es coherente con lo señalado en la columna N (evidencias) que relaciona el sistema de gestión documental, este último integra múltiples actividades y registros documentales y no esta alineado a la descripción del control.
Para mitigar este riesgo, se recomienda garantizar que la evidencia del control sea precisa y alineada con el formato correspondiente. Además, establecer mecanismos de revisión que permitan asegurar la correcta documentación de los procesos contribuirá a mejorar la gestión y facilitar la validación en los seguimientos.</t>
    </r>
  </si>
  <si>
    <t>Se valida la ejecución de la actividad de control con la publicación en la intranet de los encargos primer cuatrimestre 2025</t>
  </si>
  <si>
    <t>Se valida la ejecución  del control con las actas  del comité de contratación.</t>
  </si>
  <si>
    <t xml:space="preserve">Se valida la ejecución del control con los documentos oficializados </t>
  </si>
  <si>
    <t>Se valida le cumplimiento de la actividad con las actas de reunión y las presentaciones realizadas</t>
  </si>
  <si>
    <t>Se valida la ejecución de la actividad con actas cuatrimestrales de las acciones realizadas con relación al riesgo, de los meses de ENERO/FEBRERO/MARZO/ABRIL 2025</t>
  </si>
  <si>
    <t>Se valida le cumplimiento de la actividad de control con la matriz Registro de activación y bloqueo de CHIPS para el control de suministro de combustible.</t>
  </si>
  <si>
    <r>
      <t xml:space="preserve">Se valida el Acta de entrega y recibo a satisfacción de combustibles, código F-AB-1347, correspondiente a los meses de enero, marzo y abril. </t>
    </r>
    <r>
      <rPr>
        <b/>
        <sz val="9"/>
        <color rgb="FFFF0000"/>
        <rFont val="Arial"/>
        <family val="2"/>
      </rPr>
      <t>Sin embargo, no se aportó evidencia para el mes de febrero. Asimismo, se observa que el formato registrado en la columna de evidencias es el F-FC-745, el cual no corresponde al suministrado por el proceso, lo que podría generar inconsistencias en la verificación documental y afectar la trazabilidad del procedimiento.
Para evitar que esta situación se repita, se recomienda implementar un mecanismo de control documental que garantice la correcta entrega y registro de la evidencia en todos los periodos. Además, es fundamental revisar y estandarizar los formatos utilizados, asegurando su alineación con los requisitos del proceso para fortalecer la coherencia y fiabilidad de la documentación</t>
    </r>
  </si>
  <si>
    <t>Se evidencia la ejecución de la actividad con  el manual cobro coactivo MA-GJ-02, que aplica a lo que establece la evidencia del control  " documentación ajustada"</t>
  </si>
  <si>
    <t>Se verificaron los soportes: Estudios previos, Invitación pública y Pliego de condiciones definitivo, como evidencia de los procesos de contratación adelantados durante el periodo.</t>
  </si>
  <si>
    <r>
      <t xml:space="preserve">El proceso aporta los estudios previos, sin embargo la evidencia indica aportar el </t>
    </r>
    <r>
      <rPr>
        <b/>
        <sz val="9"/>
        <color rgb="FFFF0000"/>
        <rFont val="Arial"/>
        <family val="2"/>
      </rPr>
      <t xml:space="preserve"> Listado de procesos adelantados durante el periodo, no fueron suministrados, para poder cotejar lo aportado versus el listado </t>
    </r>
  </si>
  <si>
    <t xml:space="preserve">Se allega el manual cobro coactivo MA-GJ-02
</t>
  </si>
  <si>
    <t>No se aportó evidencia para el mes de febrero. Asimismo, se observa que el formato registrado en la columna de evidencias es el F-FC-745, el cual no corresponde al suministrado por el proceso, lo que podría generar inconsistencias en la verificación documental y afectar la trazabilidad del procedimiento</t>
  </si>
  <si>
    <t>Se verificó el documento matriz Registro de activación y bloqueo de CHIPS para el control de suministro de combustible</t>
  </si>
  <si>
    <t>Se valida le cumplimiento de la actividad de control con la matriz Registro de activación y bloqueo de CHIPS para el control de suministro de combustible</t>
  </si>
  <si>
    <t>Se verificaron las actas de los meses de ENERO/FEBRERO/MARZO/ABRIL 2025</t>
  </si>
  <si>
    <t>Se observó  el cronograma y las listas de asistencia de las socializaciones</t>
  </si>
  <si>
    <t>Se verificaron las actas de reunión debidamente firmadas y las presentaciones de las reuniones de autocontrol celebradas durante el primer cuatrimestre 2025</t>
  </si>
  <si>
    <r>
      <t xml:space="preserve">El proceso suministra las presentaciones de las capacitaciones, </t>
    </r>
    <r>
      <rPr>
        <b/>
        <sz val="9"/>
        <color rgb="FFFF0000"/>
        <rFont val="Arial"/>
        <family val="2"/>
      </rPr>
      <t xml:space="preserve">no obstante, no aporta las actas de reunión de las socializaciones que establece la evidencia del control. </t>
    </r>
  </si>
  <si>
    <t xml:space="preserve">Se verificaron las actas del comité de contratación </t>
  </si>
  <si>
    <t>Se valida el cumplimiento de la actividad con el cronograma y las listas de asistencia de las socializaciones</t>
  </si>
  <si>
    <t>Se verificaron algunas Resoluciones de encargo de los meses comprendidos para el primer cuatrimestre de 2025, publicados en la pagina web de la entidad.</t>
  </si>
  <si>
    <t>Se verificaron los reportes de disponibilidad generados de los diferentes componente de infraestructura, para el primer cuatrimestre de la vigencia.</t>
  </si>
  <si>
    <t>Esta Oficina evidenció soporte de listas de asistencia, el cronograma y las presentaciones de las diferentes sesiones realizadas en el proceso.</t>
  </si>
  <si>
    <t>Para el primer cuatrimestre de la vigencia, se verificó las minutas contractuales, acuerdos Marco y cláusulas de confidencialidad de los proveedores</t>
  </si>
  <si>
    <t>Se evidencia Reporte ControlesSeguridad-2025</t>
  </si>
  <si>
    <t>Se verificaron aleatoriamente los comprobantes de traslado para el primer cuatrimestre de la vigencia, los cuales se encontraron debidamente firmados.</t>
  </si>
  <si>
    <r>
      <t xml:space="preserve">Se evidencia el documento </t>
    </r>
    <r>
      <rPr>
        <b/>
        <i/>
        <sz val="9"/>
        <color theme="1"/>
        <rFont val="Arial"/>
        <family val="2"/>
      </rPr>
      <t>PLAN DE TRABAJO 2025 - ALMACÉN</t>
    </r>
    <r>
      <rPr>
        <sz val="9"/>
        <color theme="1"/>
        <rFont val="Arial"/>
        <family val="2"/>
      </rPr>
      <t xml:space="preserve"> </t>
    </r>
  </si>
  <si>
    <t>Se verificó la  la matriz de Préstamo y Consulta documental.</t>
  </si>
  <si>
    <r>
      <t xml:space="preserve">Se verificó el soporte </t>
    </r>
    <r>
      <rPr>
        <b/>
        <i/>
        <sz val="9"/>
        <color theme="1"/>
        <rFont val="Arial"/>
        <family val="2"/>
      </rPr>
      <t>Plan de Trabajo Visita de seguimiento,</t>
    </r>
    <r>
      <rPr>
        <sz val="9"/>
        <color theme="1"/>
        <rFont val="Arial"/>
        <family val="2"/>
      </rPr>
      <t xml:space="preserve"> en el que se evidencia la </t>
    </r>
    <r>
      <rPr>
        <i/>
        <sz val="9"/>
        <color theme="1"/>
        <rFont val="Arial"/>
        <family val="2"/>
      </rPr>
      <t>Planeación a partir del mes de octubre.</t>
    </r>
  </si>
  <si>
    <t>Se verificó el soporte de las listas o registro de asistencia  y  las capacitaciones efectuadas.</t>
  </si>
  <si>
    <r>
      <t>Se verifica los listados de asistencia y el material de capacitación. S</t>
    </r>
    <r>
      <rPr>
        <b/>
        <sz val="9"/>
        <rFont val="Arial"/>
        <family val="2"/>
      </rPr>
      <t>in embargo, no se presentaron las actas de reunión que verifican el cumplimiento del cronograma por parte del personal de capacitación del C4, lo que podría generar falta de evidencia documental sobre el desarrollo de las actividades programadas.</t>
    </r>
  </si>
  <si>
    <r>
      <t xml:space="preserve">Se verificaron los soportes de aprobación y los informes </t>
    </r>
    <r>
      <rPr>
        <b/>
        <sz val="9"/>
        <rFont val="Arial"/>
        <family val="2"/>
      </rPr>
      <t xml:space="preserve"> Sin embargo, el proceso no presentó los correos con la notificación de aprobación del informe de ETB por parte de la Interventoría, lo que podría generar incertidumbre sobre el cumplimiento y validación de los reportes.</t>
    </r>
  </si>
  <si>
    <t>Se verificaron los correos electrónicos del primer cuatrimestre 2025.</t>
  </si>
  <si>
    <t xml:space="preserve">Se valida la presentación de las actas de reunión F-FI-1380 y el cronograma correspondiente a los meses de enero y marzo. </t>
  </si>
  <si>
    <r>
      <t xml:space="preserve">Se evidenciaron soportes del formato </t>
    </r>
    <r>
      <rPr>
        <b/>
        <sz val="9"/>
        <color theme="1"/>
        <rFont val="Arial"/>
        <family val="2"/>
      </rPr>
      <t>F-FI-1380 - Acta de reunión</t>
    </r>
    <r>
      <rPr>
        <sz val="9"/>
        <color theme="1"/>
        <rFont val="Arial"/>
        <family val="2"/>
      </rPr>
      <t xml:space="preserve"> y el cronograma </t>
    </r>
  </si>
  <si>
    <t xml:space="preserve">Se evidenciaron soportes del formato F-FI-1380 - Acta de reunión y el cronograma </t>
  </si>
  <si>
    <r>
      <t xml:space="preserve">Se evidenció el diligenciamiento del formato F-FI-1380 y el cronograma. Sin embargo, </t>
    </r>
    <r>
      <rPr>
        <b/>
        <sz val="9"/>
        <color theme="1"/>
        <rFont val="Arial"/>
        <family val="2"/>
      </rPr>
      <t>el proceso no aportó el formato de Solicitud de registro, parametrización e instalación del CHIP para el control de suministro de combustible (F-FC-291, instalación de nuevo chip) ni el Acta de reunión F-DS-10 (reposición de chip), como lo señala la columna N (evidencias)</t>
    </r>
  </si>
  <si>
    <t>El proceso allegó los soportes correspondientes</t>
  </si>
  <si>
    <r>
      <t xml:space="preserve">El proceso presentó los informes mensuales y los formatos de órdenes de servicio correspondientes al código F-GIP-1265 V1. </t>
    </r>
    <r>
      <rPr>
        <b/>
        <sz val="9"/>
        <color theme="1"/>
        <rFont val="Arial"/>
        <family val="2"/>
      </rPr>
      <t>Sin embargo, dicho formato no coincide con el señalado en la columna N (Evidencias), que establece el uso del ‘Formato F-CVF-672’</t>
    </r>
  </si>
  <si>
    <t>Se evidenció las estrategias y sensibilizaciones de buenas practicas como soportes de las acciones de prevención gestionadas por el proceso</t>
  </si>
  <si>
    <t>Se valida el cumplimiento de la actividad de control con el correo electrónico mensual,  dirigido al director de Responsabilidad Penal Adolescente en el que se relacionan los informes remitidos a las autoridades</t>
  </si>
  <si>
    <t>INACTIVO</t>
  </si>
  <si>
    <r>
      <t>El proceso aporto las presentació</t>
    </r>
    <r>
      <rPr>
        <b/>
        <sz val="9"/>
        <color theme="1"/>
        <rFont val="Arial"/>
        <family val="2"/>
      </rPr>
      <t xml:space="preserve">n, pero no incluyo las actas de reunión. </t>
    </r>
  </si>
  <si>
    <t>N/A INACTIVO</t>
  </si>
  <si>
    <r>
      <t xml:space="preserve">Control 1: Se valida la presentación de las actas de reunión F-FI-1380 y el cronograma. </t>
    </r>
    <r>
      <rPr>
        <b/>
        <sz val="8"/>
        <color theme="1"/>
        <rFont val="Arial"/>
        <family val="2"/>
      </rPr>
      <t>Sin embargo, el proceso no aportó el formato de Solicitud de registro, parametrización e instalación del CHIP para el control de suministro de combustible (F-FC-291, instalación de nuevo chip) ni el Acta de reunión F-DS-10 (reposición de chip), como lo señala la columna N (evidencias). Esta omisión podría afectar la adecuada trazabilidad del proceso y comprometer la verificación de la gestión realizada.</t>
    </r>
  </si>
  <si>
    <r>
      <rPr>
        <b/>
        <sz val="8"/>
        <color theme="1"/>
        <rFont val="Arial"/>
        <family val="2"/>
      </rPr>
      <t xml:space="preserve">Control 2: </t>
    </r>
    <r>
      <rPr>
        <sz val="8"/>
        <color theme="1"/>
        <rFont val="Arial"/>
        <family val="2"/>
      </rPr>
      <t>Se validan los informes mensuales del operador tecnológico</t>
    </r>
    <r>
      <rPr>
        <b/>
        <sz val="8"/>
        <color theme="1"/>
        <rFont val="Arial"/>
        <family val="2"/>
      </rPr>
      <t>. Sin embargo, el proceso no presentó los correos con la notificación de aprobación del informe de ETB por parte de la Interventoría, lo que podría generar incertidumbre sobre el cumplimiento y validación de los reportes. La ausencia de esta evidencia documental puede afectar la trazabilidad del proceso y dificultar la verificación de la conformidad del servicio prestado. Para mitigar estos riesgos, se recomienda establecer un mecanismo de control que garantice la correcta gestión y archivo de las notificaciones de aprobación. Además, fortalecer la comunicación entre las partes involucradas permitirá asegurar la disponibilidad de la documentación requerida para futuros seguimientos.</t>
    </r>
    <r>
      <rPr>
        <sz val="8"/>
        <color theme="1"/>
        <rFont val="Arial"/>
        <family val="2"/>
      </rPr>
      <t xml:space="preserve">
</t>
    </r>
    <r>
      <rPr>
        <b/>
        <sz val="8"/>
        <color theme="1"/>
        <rFont val="Arial"/>
        <family val="2"/>
      </rPr>
      <t>Control 3:</t>
    </r>
    <r>
      <rPr>
        <sz val="8"/>
        <color theme="1"/>
        <rFont val="Arial"/>
        <family val="2"/>
      </rPr>
      <t xml:space="preserve"> Se validan los listados de asistencia y el material de capacitación</t>
    </r>
    <r>
      <rPr>
        <b/>
        <sz val="8"/>
        <color theme="1"/>
        <rFont val="Arial"/>
        <family val="2"/>
      </rPr>
      <t xml:space="preserve">. Sin embargo, no se presentaron las actas de reunión que verifican el cumplimiento del cronograma por parte del personal de capacitación del C4, lo que podría generar falta de evidencia documental sobre el desarrollo de las actividades programadas. Esta omisión puede afectar la evaluación de la gestión realizada y dificultar el seguimiento de los compromisos establecidos. Para evitar estos inconvenientes, se recomienda reforzar los mecanismos de control y documentación, asegurando la recopilación y archivo oportuno de las actas de reunión. Además, establecer un procedimiento claro para su registro permitirá mejorar la trazabilidad del proceso y garantizar una adecuada verificación del cumplimiento del cronograma de capacitación
</t>
    </r>
  </si>
  <si>
    <r>
      <t xml:space="preserve">Control 2: El proceso suministra las presentaciones de las capacitaciones, </t>
    </r>
    <r>
      <rPr>
        <b/>
        <sz val="8"/>
        <color theme="1"/>
        <rFont val="Arial"/>
        <family val="2"/>
      </rPr>
      <t xml:space="preserve">no obstante, no aporta las actas de reunión de las socializaciones que establece la evidencia del control. </t>
    </r>
  </si>
  <si>
    <t>El proceso allega el correo electrónico de las jornadas de fortalecimiento DAJ y las estrategias DAJ del 28 de abril.</t>
  </si>
  <si>
    <t>Se valida el cumplimiento de la actividad con el correo electrónico de las jornadas de fortalecimiento DAJ y las estrategias DAJ del 28 de abril.</t>
  </si>
  <si>
    <t>Acorde a periodicidad de ejecución del control, no se requiere reporte por parte de la primera línea de defensa para el primer cuatrimestre 2025</t>
  </si>
  <si>
    <t xml:space="preserve">Se evidenciaron los soportes para el segundo cuatrimestre respecto a:  Formato F-GIP-1178 parte de raciones alimentarias suministradas diariamente de manejo; Con las actas de asignación de trabajo, estudio y enseñanza y formato F-GIP-1323 correspondientes al primer cuatrimestre de la vigencia 202515/05/2025  kit de aseo personal para PPL correspondientes al primer cuatrimestre de la vigencia 2025 y Los registros de consultas realizadas por los médicos en diferentes especialidades correspondientes al primer cuatrimestre de la vigencia 2025
- </t>
  </si>
  <si>
    <t>Se valida la ejecución de la actividad con  Formato F-GIP-1178 parte de raciones alimentarias suministradas diariamente de manejo; Con las actas de asignación de trabajo, estudio y enseñanza y formato F-GIP-1323 correspondientes al primer cuatrimestre de la vigencia 202515/05/2025  kit de aseo personal para PPL correspondientes al primer cuatrimestre de la vigencia 2025 y Los registros de consultas realizadas por los médicos en diferentes especialidades correspondientes al primer cuatrimestre de la vigencia 2025</t>
  </si>
  <si>
    <t>Se evidencia el cumplimiento de la acción de control con las Actas de reunión mes vencido al seguimiento</t>
  </si>
  <si>
    <t xml:space="preserve">El proceso aporta el plan de trabajo pero no las actas de visita como avance a la ejecución y el  Informe del estado de los Archivos de Gestión, el proceso reporta que dichas visitas están para ejecución a partir del mes de octubre. </t>
  </si>
  <si>
    <t>Se valida la ejecución de la actividad de control con el Plan de trabajo almacén 2025</t>
  </si>
  <si>
    <t>Se verificó el cuadro control de validadores</t>
  </si>
  <si>
    <r>
      <t xml:space="preserve">Se verificó el formato de control OPS, </t>
    </r>
    <r>
      <rPr>
        <b/>
        <sz val="9"/>
        <rFont val="Arial"/>
        <family val="2"/>
      </rPr>
      <t>sin embargo, la evidencia no es coherente con la descripción del control.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</si>
</sst>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8" x14ac:knownFonts="1">
    <font>
      <sz val="11"/>
      <color theme="1"/>
      <name val="Calibri"/>
      <family val="2"/>
      <scheme val="minor"/>
    </font>
    <font>
      <b/>
      <sz val="11"/>
      <color theme="1"/>
      <name val="Calibri"/>
      <family val="2"/>
      <scheme val="minor"/>
    </font>
    <font>
      <b/>
      <sz val="9"/>
      <color indexed="81"/>
      <name val="Tahoma"/>
      <family val="2"/>
    </font>
    <font>
      <b/>
      <sz val="12"/>
      <color theme="1"/>
      <name val="Calibri"/>
      <family val="2"/>
      <scheme val="minor"/>
    </font>
    <font>
      <sz val="12"/>
      <color theme="1"/>
      <name val="Calibri"/>
      <family val="2"/>
      <scheme val="minor"/>
    </font>
    <font>
      <b/>
      <sz val="14"/>
      <color theme="0"/>
      <name val="Calibri"/>
      <family val="2"/>
      <scheme val="minor"/>
    </font>
    <font>
      <u/>
      <sz val="11"/>
      <color theme="1"/>
      <name val="Calibri"/>
      <family val="2"/>
      <scheme val="minor"/>
    </font>
    <font>
      <b/>
      <sz val="11"/>
      <color theme="0"/>
      <name val="Calibri"/>
      <family val="2"/>
      <scheme val="minor"/>
    </font>
    <font>
      <b/>
      <sz val="10"/>
      <color theme="0"/>
      <name val="Calibri"/>
      <family val="2"/>
      <scheme val="minor"/>
    </font>
    <font>
      <sz val="11"/>
      <color theme="1"/>
      <name val="Arial"/>
      <family val="2"/>
    </font>
    <font>
      <b/>
      <sz val="14"/>
      <color theme="0"/>
      <name val="Arial"/>
      <family val="2"/>
    </font>
    <font>
      <sz val="10"/>
      <color rgb="FF000000"/>
      <name val="Arial"/>
      <family val="2"/>
    </font>
    <font>
      <b/>
      <sz val="10"/>
      <color rgb="FF000000"/>
      <name val="Arial"/>
      <family val="2"/>
    </font>
    <font>
      <b/>
      <sz val="10"/>
      <color theme="1"/>
      <name val="Arial"/>
      <family val="2"/>
    </font>
    <font>
      <b/>
      <sz val="10"/>
      <color rgb="FF9C5700"/>
      <name val="Arial"/>
      <family val="2"/>
    </font>
    <font>
      <b/>
      <sz val="10"/>
      <color theme="5"/>
      <name val="Arial"/>
      <family val="2"/>
    </font>
    <font>
      <b/>
      <sz val="10"/>
      <color rgb="FFC00000"/>
      <name val="Arial"/>
      <family val="2"/>
    </font>
    <font>
      <b/>
      <sz val="10"/>
      <color theme="0"/>
      <name val="Arial"/>
      <family val="2"/>
    </font>
    <font>
      <sz val="10"/>
      <color theme="1"/>
      <name val="Arial"/>
      <family val="2"/>
    </font>
    <font>
      <sz val="10"/>
      <name val="Arial"/>
      <family val="2"/>
    </font>
    <font>
      <sz val="14"/>
      <color theme="1"/>
      <name val="Arial"/>
      <family val="2"/>
    </font>
    <font>
      <sz val="14"/>
      <color theme="1"/>
      <name val="Calibri"/>
      <family val="2"/>
      <scheme val="minor"/>
    </font>
    <font>
      <b/>
      <sz val="12"/>
      <color theme="1"/>
      <name val="Arial"/>
      <family val="2"/>
    </font>
    <font>
      <b/>
      <sz val="14"/>
      <color theme="1"/>
      <name val="Arial"/>
      <family val="2"/>
    </font>
    <font>
      <b/>
      <sz val="26"/>
      <color theme="1"/>
      <name val="Calibri"/>
      <family val="2"/>
      <scheme val="minor"/>
    </font>
    <font>
      <sz val="12"/>
      <color theme="1"/>
      <name val="Arial"/>
      <family val="2"/>
    </font>
    <font>
      <sz val="18"/>
      <color theme="1"/>
      <name val="Arial"/>
      <family val="2"/>
    </font>
    <font>
      <sz val="14"/>
      <color theme="0"/>
      <name val="Arial"/>
      <family val="2"/>
    </font>
    <font>
      <b/>
      <sz val="11"/>
      <color theme="0"/>
      <name val="Arial"/>
      <family val="2"/>
    </font>
    <font>
      <b/>
      <sz val="11"/>
      <color theme="1"/>
      <name val="Arial"/>
      <family val="2"/>
    </font>
    <font>
      <b/>
      <sz val="12"/>
      <color theme="0"/>
      <name val="Arial"/>
      <family val="2"/>
    </font>
    <font>
      <b/>
      <sz val="16"/>
      <color theme="0"/>
      <name val="Arial"/>
      <family val="2"/>
    </font>
    <font>
      <b/>
      <sz val="18"/>
      <color theme="1"/>
      <name val="Arial"/>
      <family val="2"/>
    </font>
    <font>
      <b/>
      <i/>
      <u/>
      <sz val="11"/>
      <color theme="0"/>
      <name val="Arial"/>
      <family val="2"/>
    </font>
    <font>
      <b/>
      <i/>
      <sz val="11"/>
      <color theme="0"/>
      <name val="Arial"/>
      <family val="2"/>
    </font>
    <font>
      <sz val="12"/>
      <color theme="0"/>
      <name val="Arial"/>
      <family val="2"/>
    </font>
    <font>
      <b/>
      <sz val="10"/>
      <name val="Arial"/>
      <family val="2"/>
    </font>
    <font>
      <b/>
      <u/>
      <sz val="10"/>
      <name val="Arial"/>
      <family val="2"/>
    </font>
    <font>
      <sz val="11"/>
      <name val="Arial"/>
      <family val="2"/>
    </font>
    <font>
      <b/>
      <sz val="11"/>
      <name val="Arial"/>
      <family val="2"/>
    </font>
    <font>
      <b/>
      <u/>
      <sz val="11"/>
      <name val="Arial"/>
      <family val="2"/>
    </font>
    <font>
      <b/>
      <u/>
      <sz val="11"/>
      <color theme="5" tint="-0.499984740745262"/>
      <name val="Arial"/>
      <family val="2"/>
    </font>
    <font>
      <sz val="11"/>
      <color theme="1"/>
      <name val="Calibri"/>
      <family val="2"/>
      <scheme val="minor"/>
    </font>
    <font>
      <u/>
      <sz val="11"/>
      <color theme="10"/>
      <name val="Calibri"/>
      <family val="2"/>
      <scheme val="minor"/>
    </font>
    <font>
      <sz val="9"/>
      <color theme="1"/>
      <name val="Arial"/>
      <family val="2"/>
    </font>
    <font>
      <b/>
      <sz val="9"/>
      <color theme="1"/>
      <name val="Arial"/>
      <family val="2"/>
    </font>
    <font>
      <b/>
      <sz val="9"/>
      <color theme="0"/>
      <name val="Arial"/>
      <family val="2"/>
    </font>
    <font>
      <sz val="9"/>
      <color rgb="FF000000"/>
      <name val="Arial"/>
      <family val="2"/>
    </font>
    <font>
      <sz val="9"/>
      <name val="Arial"/>
      <family val="2"/>
    </font>
    <font>
      <sz val="8"/>
      <color rgb="FF000000"/>
      <name val="Arial"/>
      <family val="2"/>
    </font>
    <font>
      <i/>
      <sz val="9"/>
      <color theme="1"/>
      <name val="Arial"/>
      <family val="2"/>
    </font>
    <font>
      <b/>
      <sz val="9"/>
      <color rgb="FF000000"/>
      <name val="Tahoma"/>
      <family val="2"/>
    </font>
    <font>
      <sz val="8"/>
      <color theme="1"/>
      <name val="Arial"/>
      <family val="2"/>
    </font>
    <font>
      <b/>
      <sz val="8"/>
      <color theme="1"/>
      <name val="Arial"/>
      <family val="2"/>
    </font>
    <font>
      <sz val="8"/>
      <color theme="0"/>
      <name val="Arial"/>
      <family val="2"/>
    </font>
    <font>
      <b/>
      <sz val="8"/>
      <color theme="0"/>
      <name val="Arial"/>
      <family val="2"/>
    </font>
    <font>
      <sz val="8"/>
      <color theme="4" tint="-0.249977111117893"/>
      <name val="Arial"/>
      <family val="2"/>
    </font>
    <font>
      <sz val="8"/>
      <name val="Arial"/>
      <family val="2"/>
    </font>
    <font>
      <b/>
      <sz val="8"/>
      <color rgb="FFFF0000"/>
      <name val="Arial"/>
      <family val="2"/>
    </font>
    <font>
      <sz val="8"/>
      <color rgb="FFFF0000"/>
      <name val="Arial"/>
      <family val="2"/>
    </font>
    <font>
      <b/>
      <sz val="8"/>
      <color theme="0" tint="-0.14999847407452621"/>
      <name val="Arial"/>
      <family val="2"/>
    </font>
    <font>
      <b/>
      <sz val="9"/>
      <name val="Arial"/>
      <family val="2"/>
    </font>
    <font>
      <b/>
      <i/>
      <sz val="9"/>
      <color theme="1"/>
      <name val="Arial"/>
      <family val="2"/>
    </font>
    <font>
      <sz val="11"/>
      <color rgb="FFFF0000"/>
      <name val="Arial"/>
      <family val="2"/>
    </font>
    <font>
      <b/>
      <sz val="11"/>
      <color rgb="FFFF0000"/>
      <name val="Arial"/>
      <family val="2"/>
    </font>
    <font>
      <sz val="9"/>
      <color theme="0"/>
      <name val="Arial"/>
      <family val="2"/>
    </font>
    <font>
      <b/>
      <sz val="9"/>
      <color rgb="FFFF0000"/>
      <name val="Arial"/>
      <family val="2"/>
    </font>
    <font>
      <sz val="9"/>
      <color rgb="FFFF0000"/>
      <name val="Arial"/>
      <family val="2"/>
    </font>
  </fonts>
  <fills count="2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rgb="FF1EDE14"/>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C7CE"/>
        <bgColor indexed="64"/>
      </patternFill>
    </fill>
    <fill>
      <patternFill patternType="solid">
        <fgColor rgb="FFBE0754"/>
        <bgColor indexed="64"/>
      </patternFill>
    </fill>
    <fill>
      <patternFill patternType="solid">
        <fgColor rgb="FF650F2E"/>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E60A61"/>
        <bgColor indexed="64"/>
      </patternFill>
    </fill>
    <fill>
      <patternFill patternType="solid">
        <fgColor rgb="FF00B050"/>
        <bgColor indexed="64"/>
      </patternFill>
    </fill>
    <fill>
      <patternFill patternType="solid">
        <fgColor theme="7" tint="0.39997558519241921"/>
        <bgColor indexed="64"/>
      </patternFill>
    </fill>
    <fill>
      <patternFill patternType="solid">
        <fgColor theme="7"/>
        <bgColor indexed="64"/>
      </patternFill>
    </fill>
  </fills>
  <borders count="6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5">
    <xf numFmtId="0" fontId="0" fillId="0" borderId="0"/>
    <xf numFmtId="0" fontId="19" fillId="0" borderId="0"/>
    <xf numFmtId="0" fontId="43" fillId="0" borderId="0" applyNumberFormat="0" applyFill="0" applyBorder="0" applyAlignment="0" applyProtection="0"/>
    <xf numFmtId="43" fontId="42" fillId="0" borderId="0" applyFont="0" applyFill="0" applyBorder="0" applyAlignment="0" applyProtection="0"/>
    <xf numFmtId="0" fontId="42" fillId="0" borderId="0"/>
  </cellStyleXfs>
  <cellXfs count="602">
    <xf numFmtId="0" fontId="0" fillId="0" borderId="0" xfId="0"/>
    <xf numFmtId="0" fontId="0" fillId="2" borderId="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4" borderId="15" xfId="0" applyFill="1" applyBorder="1" applyAlignment="1">
      <alignment horizontal="center" vertical="center"/>
    </xf>
    <xf numFmtId="0" fontId="1" fillId="0" borderId="16" xfId="0" applyFont="1" applyBorder="1" applyAlignment="1">
      <alignment horizontal="center" vertical="center"/>
    </xf>
    <xf numFmtId="0" fontId="0" fillId="5" borderId="17" xfId="0" applyFill="1" applyBorder="1" applyAlignment="1">
      <alignment horizontal="center" vertical="center"/>
    </xf>
    <xf numFmtId="0" fontId="1" fillId="0" borderId="18" xfId="0" applyFont="1" applyBorder="1" applyAlignment="1">
      <alignment horizontal="center" vertical="center"/>
    </xf>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3" fillId="3" borderId="9" xfId="0" applyFont="1" applyFill="1" applyBorder="1" applyAlignment="1">
      <alignment horizontal="center" vertical="center"/>
    </xf>
    <xf numFmtId="0" fontId="1" fillId="3" borderId="12" xfId="0" applyFont="1" applyFill="1" applyBorder="1" applyAlignment="1">
      <alignment horizontal="center" vertical="center"/>
    </xf>
    <xf numFmtId="0" fontId="0" fillId="6" borderId="17"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7" borderId="19" xfId="0" applyFill="1" applyBorder="1" applyAlignment="1">
      <alignment horizontal="center" vertical="center"/>
    </xf>
    <xf numFmtId="0" fontId="1" fillId="0" borderId="20" xfId="0" applyFont="1" applyBorder="1" applyAlignment="1">
      <alignment horizontal="center" vertical="center"/>
    </xf>
    <xf numFmtId="0" fontId="0" fillId="2" borderId="9" xfId="0" applyFill="1" applyBorder="1" applyAlignment="1">
      <alignment horizontal="center" vertical="center" wrapText="1"/>
    </xf>
    <xf numFmtId="0" fontId="0" fillId="8" borderId="2" xfId="0" applyFill="1" applyBorder="1" applyAlignment="1">
      <alignment horizontal="center" vertical="center"/>
    </xf>
    <xf numFmtId="0" fontId="0" fillId="8" borderId="2" xfId="0" applyFill="1" applyBorder="1" applyAlignment="1">
      <alignment horizontal="center" vertical="center" wrapText="1"/>
    </xf>
    <xf numFmtId="0" fontId="0" fillId="3" borderId="9" xfId="0" applyFill="1" applyBorder="1" applyAlignment="1">
      <alignment horizontal="center" vertical="center"/>
    </xf>
    <xf numFmtId="0" fontId="0" fillId="5" borderId="4" xfId="0" applyFill="1" applyBorder="1" applyAlignment="1">
      <alignment horizontal="center" vertical="center"/>
    </xf>
    <xf numFmtId="0" fontId="0" fillId="4" borderId="5" xfId="0" applyFill="1" applyBorder="1" applyAlignment="1">
      <alignment horizontal="center" vertical="center"/>
    </xf>
    <xf numFmtId="0" fontId="0" fillId="6" borderId="13" xfId="0" applyFill="1" applyBorder="1" applyAlignment="1">
      <alignment horizontal="center" vertical="center"/>
    </xf>
    <xf numFmtId="0" fontId="0" fillId="5" borderId="0" xfId="0" applyFill="1" applyAlignment="1">
      <alignment horizontal="center" vertical="center"/>
    </xf>
    <xf numFmtId="0" fontId="0" fillId="4" borderId="6" xfId="0" applyFill="1" applyBorder="1" applyAlignment="1">
      <alignment horizontal="center" vertical="center"/>
    </xf>
    <xf numFmtId="0" fontId="0" fillId="7" borderId="13" xfId="0" applyFill="1" applyBorder="1" applyAlignment="1">
      <alignment horizontal="center" vertical="center"/>
    </xf>
    <xf numFmtId="0" fontId="0" fillId="6" borderId="0" xfId="0" applyFill="1" applyAlignment="1">
      <alignment horizontal="center" vertical="center"/>
    </xf>
    <xf numFmtId="0" fontId="0" fillId="7" borderId="14" xfId="0" applyFill="1" applyBorder="1" applyAlignment="1">
      <alignment horizontal="center" vertical="center"/>
    </xf>
    <xf numFmtId="0" fontId="0" fillId="7" borderId="7" xfId="0" applyFill="1" applyBorder="1" applyAlignment="1">
      <alignment horizontal="center" vertical="center"/>
    </xf>
    <xf numFmtId="0" fontId="0" fillId="8" borderId="3" xfId="0" applyFill="1" applyBorder="1" applyAlignment="1">
      <alignment horizontal="center" vertical="center"/>
    </xf>
    <xf numFmtId="0" fontId="0" fillId="2" borderId="5" xfId="0" applyFill="1" applyBorder="1" applyAlignment="1">
      <alignment horizontal="center" vertical="center"/>
    </xf>
    <xf numFmtId="0" fontId="0" fillId="5" borderId="6" xfId="0" applyFill="1" applyBorder="1" applyAlignment="1">
      <alignment horizontal="center" vertical="center"/>
    </xf>
    <xf numFmtId="0" fontId="0" fillId="6" borderId="6" xfId="0" applyFill="1" applyBorder="1" applyAlignment="1">
      <alignment horizontal="center" vertical="center"/>
    </xf>
    <xf numFmtId="0" fontId="0" fillId="6" borderId="21" xfId="0" applyFill="1" applyBorder="1" applyAlignment="1">
      <alignment horizontal="center"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wrapText="1"/>
    </xf>
    <xf numFmtId="0" fontId="4" fillId="2" borderId="15" xfId="0" applyFont="1" applyFill="1" applyBorder="1" applyAlignment="1">
      <alignment horizontal="center" vertical="center" wrapText="1" readingOrder="1"/>
    </xf>
    <xf numFmtId="0" fontId="4" fillId="2" borderId="17" xfId="0" applyFont="1" applyFill="1" applyBorder="1" applyAlignment="1">
      <alignment horizontal="center" vertical="center" wrapText="1" readingOrder="1"/>
    </xf>
    <xf numFmtId="0" fontId="4" fillId="2" borderId="25" xfId="0" applyFont="1" applyFill="1" applyBorder="1" applyAlignment="1">
      <alignment horizontal="center" vertical="center" wrapText="1" readingOrder="1"/>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center" vertical="center" wrapText="1"/>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0" fontId="0" fillId="2" borderId="27" xfId="0"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0" borderId="23" xfId="0" applyBorder="1"/>
    <xf numFmtId="0" fontId="0" fillId="0" borderId="26" xfId="0" applyBorder="1"/>
    <xf numFmtId="0" fontId="0" fillId="0" borderId="24" xfId="0" applyBorder="1"/>
    <xf numFmtId="0" fontId="0" fillId="0" borderId="29" xfId="0" applyBorder="1"/>
    <xf numFmtId="0" fontId="0" fillId="0" borderId="30" xfId="0" applyBorder="1"/>
    <xf numFmtId="0" fontId="0" fillId="0" borderId="28" xfId="0" applyBorder="1"/>
    <xf numFmtId="0" fontId="0" fillId="0" borderId="31" xfId="0" applyBorder="1" applyAlignment="1">
      <alignment wrapText="1"/>
    </xf>
    <xf numFmtId="0" fontId="0" fillId="0" borderId="29" xfId="0" applyBorder="1" applyAlignment="1">
      <alignment wrapText="1"/>
    </xf>
    <xf numFmtId="0" fontId="0" fillId="0" borderId="9" xfId="0" applyBorder="1" applyAlignment="1">
      <alignment horizontal="center" vertical="center"/>
    </xf>
    <xf numFmtId="0" fontId="6" fillId="2" borderId="1" xfId="0" applyFont="1" applyFill="1" applyBorder="1" applyAlignment="1">
      <alignment horizontal="center" vertical="center"/>
    </xf>
    <xf numFmtId="0" fontId="0" fillId="2" borderId="4" xfId="0" applyFill="1" applyBorder="1" applyAlignment="1">
      <alignment horizontal="center" vertical="center" wrapText="1"/>
    </xf>
    <xf numFmtId="49" fontId="5" fillId="3" borderId="1" xfId="0" applyNumberFormat="1" applyFont="1" applyFill="1" applyBorder="1" applyAlignment="1">
      <alignment horizontal="center" vertical="center" wrapText="1"/>
    </xf>
    <xf numFmtId="14" fontId="0" fillId="0" borderId="22" xfId="0" applyNumberFormat="1" applyBorder="1" applyAlignment="1">
      <alignment horizontal="center" vertical="center"/>
    </xf>
    <xf numFmtId="0" fontId="0" fillId="0" borderId="22" xfId="0" applyBorder="1" applyAlignment="1">
      <alignment horizontal="center" vertical="center"/>
    </xf>
    <xf numFmtId="14" fontId="0" fillId="0" borderId="22" xfId="0" applyNumberFormat="1" applyBorder="1" applyAlignment="1">
      <alignment horizontal="center" vertical="center" wrapText="1"/>
    </xf>
    <xf numFmtId="0" fontId="0" fillId="2" borderId="12" xfId="0" applyFill="1" applyBorder="1" applyAlignment="1">
      <alignment horizontal="center" vertical="center"/>
    </xf>
    <xf numFmtId="0" fontId="0" fillId="2" borderId="22" xfId="0" applyFill="1" applyBorder="1" applyAlignment="1">
      <alignment horizontal="center" vertical="center"/>
    </xf>
    <xf numFmtId="0" fontId="9" fillId="0" borderId="0" xfId="0" applyFont="1" applyAlignment="1">
      <alignment horizontal="center" vertical="center"/>
    </xf>
    <xf numFmtId="14" fontId="18" fillId="2" borderId="1" xfId="0" applyNumberFormat="1" applyFont="1" applyFill="1" applyBorder="1" applyAlignment="1">
      <alignment horizontal="center" vertical="center"/>
    </xf>
    <xf numFmtId="14" fontId="0" fillId="0" borderId="0" xfId="0" applyNumberFormat="1" applyAlignment="1">
      <alignment horizontal="center" vertical="center" wrapText="1"/>
    </xf>
    <xf numFmtId="0" fontId="18" fillId="2" borderId="0" xfId="0" applyFont="1" applyFill="1" applyAlignment="1">
      <alignment wrapText="1"/>
    </xf>
    <xf numFmtId="0" fontId="18" fillId="2" borderId="0" xfId="0" applyFont="1" applyFill="1" applyAlignment="1">
      <alignment horizontal="center" vertical="center" wrapText="1"/>
    </xf>
    <xf numFmtId="0" fontId="18" fillId="0" borderId="0" xfId="0" applyFont="1" applyAlignment="1">
      <alignment wrapText="1"/>
    </xf>
    <xf numFmtId="0" fontId="18" fillId="0" borderId="0" xfId="0" applyFont="1" applyAlignment="1">
      <alignment horizontal="center" vertical="center" wrapText="1"/>
    </xf>
    <xf numFmtId="0" fontId="18" fillId="2" borderId="22" xfId="0" applyFont="1" applyFill="1" applyBorder="1" applyAlignment="1">
      <alignment horizontal="center" vertical="center" wrapText="1"/>
    </xf>
    <xf numFmtId="0" fontId="0" fillId="2" borderId="8" xfId="0" applyFill="1" applyBorder="1" applyAlignment="1">
      <alignment horizontal="center" vertical="center" wrapText="1"/>
    </xf>
    <xf numFmtId="0" fontId="12" fillId="0" borderId="0" xfId="0" applyFont="1" applyAlignment="1">
      <alignment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26" xfId="0" applyFont="1" applyBorder="1" applyAlignment="1">
      <alignment horizontal="center" vertical="center" wrapText="1"/>
    </xf>
    <xf numFmtId="0" fontId="13" fillId="2" borderId="9" xfId="0" applyFont="1" applyFill="1" applyBorder="1" applyAlignment="1">
      <alignment horizontal="center" vertical="center"/>
    </xf>
    <xf numFmtId="0" fontId="17" fillId="12" borderId="9" xfId="0" applyFont="1" applyFill="1" applyBorder="1" applyAlignment="1">
      <alignment horizontal="center" vertical="center"/>
    </xf>
    <xf numFmtId="0" fontId="17" fillId="12" borderId="2" xfId="0" applyFont="1" applyFill="1" applyBorder="1" applyAlignment="1">
      <alignment horizontal="center" vertical="center" wrapText="1"/>
    </xf>
    <xf numFmtId="0" fontId="13" fillId="0" borderId="22" xfId="0" applyFont="1" applyBorder="1" applyAlignment="1">
      <alignment horizontal="center" vertical="center" wrapText="1"/>
    </xf>
    <xf numFmtId="0" fontId="0" fillId="0" borderId="0" xfId="0" applyAlignment="1">
      <alignment horizontal="center"/>
    </xf>
    <xf numFmtId="0" fontId="0" fillId="2" borderId="22" xfId="0" applyFill="1" applyBorder="1" applyAlignment="1">
      <alignment horizontal="center" vertical="center" wrapText="1"/>
    </xf>
    <xf numFmtId="0" fontId="0" fillId="0" borderId="22" xfId="0" applyBorder="1" applyAlignment="1">
      <alignment horizontal="center"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2" fillId="0" borderId="21" xfId="0" applyFont="1" applyBorder="1" applyAlignment="1">
      <alignment vertical="center" wrapText="1"/>
    </xf>
    <xf numFmtId="0" fontId="20" fillId="0" borderId="12" xfId="0" applyFont="1" applyBorder="1" applyAlignment="1">
      <alignment horizontal="right" wrapText="1"/>
    </xf>
    <xf numFmtId="0" fontId="21" fillId="0" borderId="0" xfId="0" applyFont="1"/>
    <xf numFmtId="0" fontId="0" fillId="0" borderId="0" xfId="0" applyAlignment="1">
      <alignment horizontal="left"/>
    </xf>
    <xf numFmtId="0" fontId="0" fillId="0" borderId="0" xfId="0" applyAlignment="1">
      <alignment horizontal="left" vertical="top"/>
    </xf>
    <xf numFmtId="0" fontId="0" fillId="0" borderId="0" xfId="0" applyAlignment="1">
      <alignment horizontal="left" vertical="top" wrapText="1"/>
    </xf>
    <xf numFmtId="0" fontId="25" fillId="0" borderId="10" xfId="0" applyFont="1" applyBorder="1" applyAlignment="1">
      <alignment horizontal="center" vertical="center"/>
    </xf>
    <xf numFmtId="0" fontId="25" fillId="0" borderId="0" xfId="0" applyFont="1" applyAlignment="1">
      <alignment horizontal="center" vertical="center"/>
    </xf>
    <xf numFmtId="0" fontId="23" fillId="0" borderId="4" xfId="0" applyFont="1" applyBorder="1" applyAlignment="1">
      <alignment horizontal="center" vertical="center" wrapText="1"/>
    </xf>
    <xf numFmtId="0" fontId="9" fillId="0" borderId="0" xfId="0" applyFont="1"/>
    <xf numFmtId="0" fontId="25" fillId="0" borderId="4" xfId="0" applyFont="1" applyBorder="1" applyAlignment="1">
      <alignment horizontal="center" vertical="center"/>
    </xf>
    <xf numFmtId="0" fontId="20" fillId="0" borderId="4" xfId="0" applyFont="1" applyBorder="1" applyAlignment="1">
      <alignment horizontal="right" wrapText="1"/>
    </xf>
    <xf numFmtId="0" fontId="9" fillId="0" borderId="0" xfId="0" applyFont="1" applyAlignment="1">
      <alignment horizontal="center" vertical="center" wrapText="1"/>
    </xf>
    <xf numFmtId="0" fontId="9" fillId="2" borderId="22"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22" xfId="0" applyFont="1" applyBorder="1" applyAlignment="1">
      <alignment horizontal="center" vertical="center" wrapText="1"/>
    </xf>
    <xf numFmtId="0" fontId="9" fillId="0" borderId="0" xfId="0" applyFont="1" applyAlignment="1">
      <alignment vertical="center" wrapText="1"/>
    </xf>
    <xf numFmtId="0" fontId="9" fillId="2" borderId="0" xfId="0" applyFont="1" applyFill="1" applyAlignment="1">
      <alignment horizontal="center" vertical="center" wrapText="1"/>
    </xf>
    <xf numFmtId="0" fontId="23" fillId="0" borderId="0" xfId="0" applyFont="1" applyAlignment="1">
      <alignment horizontal="center" vertical="center" wrapText="1"/>
    </xf>
    <xf numFmtId="0" fontId="20" fillId="0" borderId="6" xfId="0" applyFont="1" applyBorder="1" applyAlignment="1">
      <alignment horizontal="right" wrapText="1"/>
    </xf>
    <xf numFmtId="0" fontId="9" fillId="0" borderId="40" xfId="0" applyFont="1" applyBorder="1" applyAlignment="1">
      <alignment horizontal="center" vertical="center"/>
    </xf>
    <xf numFmtId="0" fontId="9" fillId="0" borderId="35" xfId="0" applyFont="1" applyBorder="1" applyAlignment="1">
      <alignment horizontal="center" vertical="center" wrapText="1"/>
    </xf>
    <xf numFmtId="0" fontId="25" fillId="0" borderId="21" xfId="0" applyFont="1" applyBorder="1" applyAlignment="1">
      <alignment horizontal="center" vertical="center"/>
    </xf>
    <xf numFmtId="0" fontId="20" fillId="0" borderId="5" xfId="0" applyFont="1" applyBorder="1" applyAlignment="1">
      <alignment horizontal="right" wrapText="1"/>
    </xf>
    <xf numFmtId="0" fontId="25" fillId="0" borderId="13" xfId="0" applyFont="1" applyBorder="1" applyAlignment="1">
      <alignment horizontal="center" vertical="center"/>
    </xf>
    <xf numFmtId="0" fontId="23" fillId="0" borderId="0" xfId="0" applyFont="1" applyAlignment="1">
      <alignment vertical="center" wrapText="1"/>
    </xf>
    <xf numFmtId="0" fontId="29" fillId="2" borderId="22" xfId="0" applyFont="1" applyFill="1" applyBorder="1" applyAlignment="1">
      <alignment horizontal="center" vertical="center" wrapText="1"/>
    </xf>
    <xf numFmtId="0" fontId="13" fillId="2" borderId="6" xfId="0" applyFont="1" applyFill="1" applyBorder="1" applyAlignment="1">
      <alignment horizontal="center" vertical="center"/>
    </xf>
    <xf numFmtId="0" fontId="9" fillId="2" borderId="22" xfId="0" applyFont="1" applyFill="1" applyBorder="1" applyAlignment="1">
      <alignment horizontal="center" vertical="center"/>
    </xf>
    <xf numFmtId="0" fontId="20" fillId="0" borderId="0" xfId="0" applyFont="1"/>
    <xf numFmtId="0" fontId="9" fillId="0" borderId="9" xfId="0" applyFont="1" applyBorder="1" applyAlignment="1">
      <alignment horizontal="center" vertical="center"/>
    </xf>
    <xf numFmtId="0" fontId="9" fillId="0" borderId="13" xfId="0" applyFont="1" applyBorder="1" applyAlignment="1">
      <alignment horizontal="center"/>
    </xf>
    <xf numFmtId="0" fontId="9" fillId="0" borderId="4" xfId="0" applyFont="1" applyBorder="1" applyAlignment="1">
      <alignment horizontal="center"/>
    </xf>
    <xf numFmtId="0" fontId="9" fillId="0" borderId="4" xfId="0" applyFont="1" applyBorder="1" applyAlignment="1">
      <alignment horizontal="center" vertical="center"/>
    </xf>
    <xf numFmtId="0" fontId="9" fillId="0" borderId="13" xfId="0" applyFont="1" applyBorder="1"/>
    <xf numFmtId="0" fontId="9" fillId="0" borderId="6" xfId="0" applyFont="1" applyBorder="1"/>
    <xf numFmtId="0" fontId="9" fillId="0" borderId="14" xfId="0" applyFont="1" applyBorder="1"/>
    <xf numFmtId="0" fontId="9" fillId="0" borderId="8" xfId="0" applyFont="1" applyBorder="1"/>
    <xf numFmtId="0" fontId="9" fillId="9" borderId="0" xfId="0" applyFont="1" applyFill="1"/>
    <xf numFmtId="0" fontId="9" fillId="18" borderId="22" xfId="0" applyFont="1" applyFill="1" applyBorder="1" applyAlignment="1">
      <alignment horizontal="center" vertical="center"/>
    </xf>
    <xf numFmtId="0" fontId="32" fillId="0" borderId="0" xfId="0" applyFont="1" applyAlignment="1">
      <alignment horizontal="center" vertical="center" wrapText="1"/>
    </xf>
    <xf numFmtId="0" fontId="26" fillId="0" borderId="0" xfId="0" applyFont="1" applyAlignment="1">
      <alignment horizontal="right" wrapText="1"/>
    </xf>
    <xf numFmtId="0" fontId="26" fillId="0" borderId="6" xfId="0" applyFont="1" applyBorder="1" applyAlignment="1">
      <alignment horizontal="right" wrapText="1"/>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9" fillId="0" borderId="35" xfId="0" applyFont="1" applyBorder="1" applyAlignment="1">
      <alignment horizontal="center" vertical="center"/>
    </xf>
    <xf numFmtId="0" fontId="9" fillId="2" borderId="35" xfId="0" applyFont="1" applyFill="1" applyBorder="1" applyAlignment="1">
      <alignment horizontal="center" vertical="center"/>
    </xf>
    <xf numFmtId="0" fontId="9" fillId="18" borderId="35" xfId="0" applyFont="1" applyFill="1" applyBorder="1" applyAlignment="1">
      <alignment horizontal="center" vertical="center"/>
    </xf>
    <xf numFmtId="0" fontId="9" fillId="2" borderId="35" xfId="0" applyFont="1" applyFill="1" applyBorder="1" applyAlignment="1">
      <alignment horizontal="center" vertical="center" wrapText="1"/>
    </xf>
    <xf numFmtId="0" fontId="9" fillId="0" borderId="24" xfId="0" applyFont="1" applyBorder="1" applyAlignment="1">
      <alignment horizontal="center" vertical="center"/>
    </xf>
    <xf numFmtId="0" fontId="7" fillId="16" borderId="36" xfId="0" applyFont="1" applyFill="1" applyBorder="1" applyAlignment="1">
      <alignment horizontal="center" vertical="center"/>
    </xf>
    <xf numFmtId="0" fontId="35" fillId="0" borderId="0" xfId="0" applyFont="1" applyAlignment="1">
      <alignment horizontal="center" vertical="center"/>
    </xf>
    <xf numFmtId="0" fontId="10" fillId="0" borderId="0" xfId="0" applyFont="1" applyAlignment="1">
      <alignment horizontal="center" vertical="center" wrapText="1"/>
    </xf>
    <xf numFmtId="0" fontId="27" fillId="0" borderId="5" xfId="0" applyFont="1" applyBorder="1" applyAlignment="1">
      <alignment horizontal="right" wrapText="1"/>
    </xf>
    <xf numFmtId="0" fontId="18" fillId="2" borderId="40"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3" fillId="0" borderId="35" xfId="0" applyFont="1" applyBorder="1" applyAlignment="1">
      <alignment horizontal="center" vertical="center" wrapText="1"/>
    </xf>
    <xf numFmtId="0" fontId="28" fillId="16" borderId="1" xfId="0" applyFont="1" applyFill="1" applyBorder="1" applyAlignment="1">
      <alignment horizontal="center" vertical="center"/>
    </xf>
    <xf numFmtId="0" fontId="28" fillId="16" borderId="21" xfId="0" applyFont="1" applyFill="1" applyBorder="1" applyAlignment="1">
      <alignment horizontal="center" vertical="center"/>
    </xf>
    <xf numFmtId="49" fontId="17" fillId="16" borderId="10" xfId="0" applyNumberFormat="1"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5" fillId="0" borderId="14" xfId="0" applyFont="1" applyBorder="1" applyAlignment="1">
      <alignment horizontal="center" vertical="center"/>
    </xf>
    <xf numFmtId="0" fontId="23" fillId="0" borderId="53" xfId="0" applyFont="1" applyBorder="1" applyAlignment="1">
      <alignment vertical="center" wrapText="1"/>
    </xf>
    <xf numFmtId="0" fontId="23" fillId="0" borderId="54" xfId="0" applyFont="1" applyBorder="1" applyAlignment="1">
      <alignment vertical="center" wrapText="1"/>
    </xf>
    <xf numFmtId="0" fontId="18" fillId="2" borderId="47" xfId="0" applyFont="1" applyFill="1" applyBorder="1" applyAlignment="1">
      <alignment vertical="center"/>
    </xf>
    <xf numFmtId="0" fontId="18" fillId="2" borderId="53" xfId="0" applyFont="1" applyFill="1" applyBorder="1" applyAlignment="1">
      <alignment vertical="center"/>
    </xf>
    <xf numFmtId="0" fontId="18" fillId="2" borderId="56" xfId="0" applyFont="1" applyFill="1" applyBorder="1" applyAlignment="1">
      <alignment vertical="center"/>
    </xf>
    <xf numFmtId="0" fontId="18" fillId="0" borderId="57" xfId="0" applyFont="1" applyBorder="1" applyAlignment="1">
      <alignment wrapText="1"/>
    </xf>
    <xf numFmtId="0" fontId="9" fillId="0" borderId="47" xfId="0" applyFont="1" applyBorder="1"/>
    <xf numFmtId="0" fontId="9" fillId="0" borderId="55" xfId="0" applyFont="1" applyBorder="1"/>
    <xf numFmtId="0" fontId="9" fillId="20" borderId="22" xfId="0" applyFont="1" applyFill="1" applyBorder="1" applyAlignment="1">
      <alignment horizontal="center" vertical="center" wrapText="1"/>
    </xf>
    <xf numFmtId="0" fontId="36" fillId="0" borderId="0" xfId="0" applyFont="1" applyAlignment="1">
      <alignment vertical="center" wrapText="1"/>
    </xf>
    <xf numFmtId="0" fontId="9" fillId="20" borderId="23" xfId="0" applyFont="1" applyFill="1" applyBorder="1" applyAlignment="1">
      <alignment horizontal="center" vertical="center" wrapText="1"/>
    </xf>
    <xf numFmtId="0" fontId="9" fillId="20" borderId="35" xfId="0" applyFont="1" applyFill="1" applyBorder="1" applyAlignment="1">
      <alignment horizontal="center" vertical="center" wrapText="1"/>
    </xf>
    <xf numFmtId="0" fontId="9" fillId="20" borderId="24"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11" fillId="20" borderId="38" xfId="0" applyFont="1" applyFill="1" applyBorder="1" applyAlignment="1">
      <alignment horizontal="center" vertical="center" wrapText="1"/>
    </xf>
    <xf numFmtId="0" fontId="9" fillId="20" borderId="41" xfId="0" applyFont="1" applyFill="1" applyBorder="1"/>
    <xf numFmtId="0" fontId="11" fillId="20" borderId="22" xfId="0" applyFont="1" applyFill="1" applyBorder="1" applyAlignment="1">
      <alignment horizontal="center" vertical="center" wrapText="1"/>
    </xf>
    <xf numFmtId="0" fontId="9" fillId="20" borderId="23" xfId="0" applyFont="1" applyFill="1" applyBorder="1"/>
    <xf numFmtId="0" fontId="11" fillId="20" borderId="35" xfId="0" applyFont="1" applyFill="1" applyBorder="1" applyAlignment="1">
      <alignment horizontal="center" vertical="center" wrapText="1"/>
    </xf>
    <xf numFmtId="0" fontId="9" fillId="20" borderId="24" xfId="0" applyFont="1" applyFill="1" applyBorder="1"/>
    <xf numFmtId="0" fontId="20" fillId="0" borderId="0" xfId="0" applyFont="1" applyAlignment="1">
      <alignment horizontal="right" wrapText="1"/>
    </xf>
    <xf numFmtId="0" fontId="25" fillId="0" borderId="12" xfId="0" applyFont="1" applyBorder="1" applyAlignment="1">
      <alignment horizontal="right" wrapText="1"/>
    </xf>
    <xf numFmtId="0" fontId="9" fillId="0" borderId="12" xfId="0" applyFont="1" applyBorder="1" applyAlignment="1">
      <alignment horizontal="right" wrapText="1"/>
    </xf>
    <xf numFmtId="0" fontId="9" fillId="20" borderId="22" xfId="0" applyFont="1" applyFill="1" applyBorder="1" applyAlignment="1">
      <alignment horizontal="center" vertical="center"/>
    </xf>
    <xf numFmtId="0" fontId="1" fillId="20" borderId="22" xfId="0" applyFont="1" applyFill="1" applyBorder="1" applyAlignment="1">
      <alignment horizontal="center" vertical="center"/>
    </xf>
    <xf numFmtId="0" fontId="19" fillId="20" borderId="22" xfId="0" applyFont="1" applyFill="1" applyBorder="1" applyAlignment="1">
      <alignment horizontal="center" vertical="center" wrapText="1"/>
    </xf>
    <xf numFmtId="14" fontId="18" fillId="20" borderId="22" xfId="0" applyNumberFormat="1" applyFont="1" applyFill="1" applyBorder="1" applyAlignment="1">
      <alignment horizontal="center" vertical="center" wrapText="1"/>
    </xf>
    <xf numFmtId="14" fontId="18" fillId="20" borderId="23" xfId="0" applyNumberFormat="1" applyFont="1" applyFill="1" applyBorder="1" applyAlignment="1">
      <alignment horizontal="center" vertical="center" wrapText="1"/>
    </xf>
    <xf numFmtId="0" fontId="19" fillId="20" borderId="35" xfId="0" applyFont="1" applyFill="1" applyBorder="1" applyAlignment="1">
      <alignment horizontal="center" vertical="center" wrapText="1"/>
    </xf>
    <xf numFmtId="14" fontId="18" fillId="20" borderId="35" xfId="0" applyNumberFormat="1" applyFont="1" applyFill="1" applyBorder="1" applyAlignment="1">
      <alignment horizontal="center" vertical="center" wrapText="1"/>
    </xf>
    <xf numFmtId="14" fontId="18" fillId="20" borderId="24" xfId="0" applyNumberFormat="1" applyFont="1" applyFill="1" applyBorder="1" applyAlignment="1">
      <alignment horizontal="center" vertical="center" wrapText="1"/>
    </xf>
    <xf numFmtId="0" fontId="0" fillId="0" borderId="36" xfId="0" applyBorder="1" applyAlignment="1">
      <alignment horizontal="center" vertical="center" wrapText="1"/>
    </xf>
    <xf numFmtId="0" fontId="1" fillId="2" borderId="36" xfId="0" applyFont="1" applyFill="1" applyBorder="1" applyAlignment="1">
      <alignment horizontal="center" vertical="center" wrapText="1"/>
    </xf>
    <xf numFmtId="0" fontId="43" fillId="0" borderId="36" xfId="2" applyBorder="1" applyAlignment="1" applyProtection="1">
      <alignment horizontal="center" vertical="center" wrapText="1"/>
    </xf>
    <xf numFmtId="0" fontId="5" fillId="16" borderId="9" xfId="0"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3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2" xfId="0" applyFont="1" applyBorder="1" applyAlignment="1">
      <alignment horizontal="justify" vertical="center" wrapText="1"/>
    </xf>
    <xf numFmtId="0" fontId="11" fillId="0" borderId="22" xfId="0" applyFont="1" applyBorder="1" applyAlignment="1">
      <alignment horizontal="justify" vertical="center" wrapText="1"/>
    </xf>
    <xf numFmtId="0" fontId="18" fillId="0" borderId="22" xfId="0" applyFont="1" applyBorder="1" applyAlignment="1">
      <alignment horizontal="justify" vertical="center"/>
    </xf>
    <xf numFmtId="0" fontId="1" fillId="2" borderId="22" xfId="0" applyFont="1" applyFill="1" applyBorder="1" applyAlignment="1">
      <alignment horizontal="center" vertical="center" wrapText="1"/>
    </xf>
    <xf numFmtId="0" fontId="0" fillId="21" borderId="2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2" xfId="0" applyFill="1" applyBorder="1" applyAlignment="1">
      <alignment horizontal="center" vertical="center"/>
    </xf>
    <xf numFmtId="0" fontId="9" fillId="0" borderId="39" xfId="0" applyFont="1" applyBorder="1" applyAlignment="1">
      <alignment horizontal="center" vertical="center"/>
    </xf>
    <xf numFmtId="0" fontId="9" fillId="20" borderId="38" xfId="0" applyFont="1" applyFill="1" applyBorder="1" applyAlignment="1">
      <alignment horizontal="center" vertical="center" wrapText="1"/>
    </xf>
    <xf numFmtId="0" fontId="9" fillId="20" borderId="41" xfId="0" applyFont="1" applyFill="1" applyBorder="1" applyAlignment="1">
      <alignment horizontal="center" vertical="center" wrapText="1"/>
    </xf>
    <xf numFmtId="0" fontId="0" fillId="0" borderId="22" xfId="0" applyBorder="1" applyAlignment="1">
      <alignment vertical="center" wrapText="1"/>
    </xf>
    <xf numFmtId="0" fontId="9" fillId="4" borderId="22" xfId="0" applyFont="1" applyFill="1" applyBorder="1" applyAlignment="1">
      <alignment horizontal="center" vertical="center" wrapText="1"/>
    </xf>
    <xf numFmtId="0" fontId="2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40" xfId="0" applyFont="1" applyFill="1" applyBorder="1" applyAlignment="1">
      <alignment horizontal="center" vertical="center"/>
    </xf>
    <xf numFmtId="0" fontId="9" fillId="0" borderId="38" xfId="0" applyFont="1" applyBorder="1" applyAlignment="1">
      <alignment horizontal="center" vertical="center"/>
    </xf>
    <xf numFmtId="0" fontId="29" fillId="0" borderId="38" xfId="0" applyFont="1" applyBorder="1" applyAlignment="1">
      <alignment horizontal="center" vertical="center" wrapText="1"/>
    </xf>
    <xf numFmtId="0" fontId="9" fillId="20" borderId="38"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41" xfId="0" applyFont="1" applyFill="1" applyBorder="1" applyAlignment="1">
      <alignment horizontal="center" vertical="center" wrapText="1"/>
    </xf>
    <xf numFmtId="0" fontId="9" fillId="20" borderId="35" xfId="0" applyFont="1" applyFill="1" applyBorder="1" applyAlignment="1">
      <alignment horizontal="center" vertical="center"/>
    </xf>
    <xf numFmtId="0" fontId="9" fillId="0" borderId="38" xfId="0" applyFont="1" applyBorder="1" applyAlignment="1">
      <alignment horizontal="center" vertical="center" wrapText="1"/>
    </xf>
    <xf numFmtId="0" fontId="9" fillId="18" borderId="38" xfId="0" applyFont="1" applyFill="1" applyBorder="1" applyAlignment="1">
      <alignment horizontal="center" vertical="center"/>
    </xf>
    <xf numFmtId="0" fontId="9" fillId="2" borderId="38" xfId="0" applyFont="1" applyFill="1" applyBorder="1" applyAlignment="1">
      <alignment horizontal="center" vertical="center" wrapText="1"/>
    </xf>
    <xf numFmtId="0" fontId="9" fillId="0" borderId="41" xfId="0" applyFont="1" applyBorder="1" applyAlignment="1">
      <alignment horizontal="center" vertical="center"/>
    </xf>
    <xf numFmtId="0" fontId="28" fillId="16" borderId="31" xfId="0" applyFont="1" applyFill="1" applyBorder="1" applyAlignment="1">
      <alignment horizontal="center" vertical="center"/>
    </xf>
    <xf numFmtId="0" fontId="28" fillId="16" borderId="61" xfId="0" applyFont="1" applyFill="1" applyBorder="1" applyAlignment="1">
      <alignment horizontal="center" vertical="center"/>
    </xf>
    <xf numFmtId="0" fontId="28" fillId="16" borderId="62" xfId="0" applyFont="1" applyFill="1" applyBorder="1" applyAlignment="1">
      <alignment horizontal="center" vertical="center" wrapText="1"/>
    </xf>
    <xf numFmtId="0" fontId="17" fillId="16" borderId="62" xfId="0" applyFont="1" applyFill="1" applyBorder="1" applyAlignment="1">
      <alignment horizontal="center" vertical="center" wrapText="1"/>
    </xf>
    <xf numFmtId="0" fontId="17" fillId="16" borderId="63" xfId="0" applyFont="1" applyFill="1" applyBorder="1" applyAlignment="1">
      <alignment horizontal="center" vertical="center" wrapText="1"/>
    </xf>
    <xf numFmtId="0" fontId="29" fillId="0" borderId="22" xfId="0" applyFont="1" applyBorder="1" applyAlignment="1">
      <alignment horizontal="center" vertical="center" wrapText="1"/>
    </xf>
    <xf numFmtId="0" fontId="29" fillId="0" borderId="35" xfId="0" applyFont="1" applyBorder="1" applyAlignment="1">
      <alignment horizontal="center" vertical="center" wrapText="1"/>
    </xf>
    <xf numFmtId="0" fontId="0" fillId="0" borderId="39" xfId="0" applyBorder="1" applyAlignment="1">
      <alignment horizontal="center" vertical="center"/>
    </xf>
    <xf numFmtId="0" fontId="1" fillId="20" borderId="38" xfId="0" applyFont="1" applyFill="1" applyBorder="1" applyAlignment="1">
      <alignment horizontal="center" vertical="center"/>
    </xf>
    <xf numFmtId="2" fontId="0" fillId="20" borderId="38" xfId="0" applyNumberFormat="1" applyFill="1" applyBorder="1" applyAlignment="1">
      <alignment horizontal="center" vertical="center"/>
    </xf>
    <xf numFmtId="0" fontId="0" fillId="2" borderId="38" xfId="0" applyFill="1" applyBorder="1" applyAlignment="1">
      <alignment horizontal="center" vertical="center"/>
    </xf>
    <xf numFmtId="0" fontId="0" fillId="2" borderId="41" xfId="0" applyFill="1" applyBorder="1" applyAlignment="1">
      <alignment horizontal="center" vertical="center" wrapText="1"/>
    </xf>
    <xf numFmtId="0" fontId="0" fillId="0" borderId="40" xfId="0" applyBorder="1" applyAlignment="1">
      <alignment horizontal="center" vertical="center"/>
    </xf>
    <xf numFmtId="0" fontId="0" fillId="0" borderId="26" xfId="0" applyBorder="1" applyAlignment="1">
      <alignment horizontal="center" vertical="center"/>
    </xf>
    <xf numFmtId="0" fontId="1" fillId="20" borderId="35" xfId="0" applyFont="1" applyFill="1" applyBorder="1" applyAlignment="1">
      <alignment horizontal="center" vertical="center"/>
    </xf>
    <xf numFmtId="0" fontId="18" fillId="20" borderId="22"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0" borderId="35"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0" fontId="1" fillId="4" borderId="22"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6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7" fillId="16" borderId="37" xfId="0" applyFont="1" applyFill="1" applyBorder="1" applyAlignment="1">
      <alignment horizontal="center" vertical="center"/>
    </xf>
    <xf numFmtId="2" fontId="0" fillId="20" borderId="22" xfId="0" applyNumberFormat="1" applyFill="1" applyBorder="1" applyAlignment="1">
      <alignment horizontal="center" vertical="center"/>
    </xf>
    <xf numFmtId="0" fontId="0" fillId="2" borderId="23" xfId="0" applyFill="1" applyBorder="1" applyAlignment="1">
      <alignment horizontal="center" vertical="center" wrapText="1"/>
    </xf>
    <xf numFmtId="2" fontId="0" fillId="20" borderId="35" xfId="0" applyNumberFormat="1" applyFill="1" applyBorder="1" applyAlignment="1">
      <alignment horizontal="center" vertical="center"/>
    </xf>
    <xf numFmtId="0" fontId="0" fillId="2" borderId="35" xfId="0" applyFill="1" applyBorder="1" applyAlignment="1">
      <alignment horizontal="center" vertical="center"/>
    </xf>
    <xf numFmtId="0" fontId="0" fillId="2" borderId="24" xfId="0"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13" xfId="0" applyFont="1" applyFill="1" applyBorder="1" applyAlignment="1">
      <alignment horizontal="center" vertical="center" wrapText="1"/>
    </xf>
    <xf numFmtId="0" fontId="10" fillId="16" borderId="65" xfId="0" applyFont="1" applyFill="1" applyBorder="1" applyAlignment="1">
      <alignment horizontal="center" vertical="center" wrapText="1"/>
    </xf>
    <xf numFmtId="0" fontId="10" fillId="16" borderId="64" xfId="0" applyFont="1" applyFill="1" applyBorder="1" applyAlignment="1">
      <alignment horizontal="center" vertical="center" wrapText="1"/>
    </xf>
    <xf numFmtId="0" fontId="10" fillId="16" borderId="42"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0" fontId="1" fillId="2" borderId="38" xfId="0" applyFont="1" applyFill="1" applyBorder="1" applyAlignment="1">
      <alignment horizontal="center" vertical="center" wrapText="1"/>
    </xf>
    <xf numFmtId="0" fontId="0" fillId="2" borderId="38" xfId="0" applyFill="1" applyBorder="1" applyAlignment="1">
      <alignment horizontal="center" vertical="center" wrapText="1"/>
    </xf>
    <xf numFmtId="0" fontId="0" fillId="0" borderId="38" xfId="0" applyBorder="1" applyAlignment="1">
      <alignment horizontal="center" vertical="center"/>
    </xf>
    <xf numFmtId="0" fontId="0" fillId="21" borderId="38"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0" xfId="0" applyBorder="1" applyAlignment="1">
      <alignment horizontal="center" vertical="center" wrapText="1"/>
    </xf>
    <xf numFmtId="0" fontId="0" fillId="21" borderId="23"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23" xfId="0" applyFill="1" applyBorder="1" applyAlignment="1">
      <alignment horizontal="center" vertical="center" wrapText="1"/>
    </xf>
    <xf numFmtId="0" fontId="0" fillId="0" borderId="26" xfId="0" applyBorder="1" applyAlignment="1">
      <alignment horizontal="center" vertical="center" wrapText="1"/>
    </xf>
    <xf numFmtId="0" fontId="0" fillId="0" borderId="35" xfId="0" applyBorder="1" applyAlignment="1">
      <alignment vertical="center" wrapText="1"/>
    </xf>
    <xf numFmtId="0" fontId="0" fillId="0" borderId="35" xfId="0" applyBorder="1" applyAlignment="1">
      <alignment horizontal="center" vertical="center" wrapText="1"/>
    </xf>
    <xf numFmtId="0" fontId="1" fillId="2" borderId="35" xfId="0" applyFont="1" applyFill="1" applyBorder="1" applyAlignment="1">
      <alignment horizontal="center" vertical="center" wrapText="1"/>
    </xf>
    <xf numFmtId="0" fontId="0" fillId="2" borderId="35" xfId="0" applyFill="1" applyBorder="1" applyAlignment="1">
      <alignment horizontal="center" vertical="center" wrapText="1"/>
    </xf>
    <xf numFmtId="0" fontId="0" fillId="0" borderId="35" xfId="0" applyBorder="1" applyAlignment="1">
      <alignment horizontal="center" vertical="center"/>
    </xf>
    <xf numFmtId="0" fontId="0" fillId="21" borderId="35" xfId="0" applyFill="1" applyBorder="1" applyAlignment="1">
      <alignment horizontal="center" vertical="center" wrapText="1"/>
    </xf>
    <xf numFmtId="0" fontId="0" fillId="21" borderId="24" xfId="0" applyFill="1" applyBorder="1" applyAlignment="1">
      <alignment horizontal="center" vertical="center" wrapText="1"/>
    </xf>
    <xf numFmtId="0" fontId="17" fillId="16" borderId="39" xfId="0" applyFont="1" applyFill="1" applyBorder="1" applyAlignment="1">
      <alignment horizontal="center" vertical="center" wrapText="1"/>
    </xf>
    <xf numFmtId="0" fontId="17" fillId="16" borderId="38" xfId="0" applyFont="1" applyFill="1" applyBorder="1" applyAlignment="1">
      <alignment horizontal="center" vertical="center" wrapText="1"/>
    </xf>
    <xf numFmtId="0" fontId="17" fillId="17" borderId="38" xfId="0" applyFont="1" applyFill="1" applyBorder="1" applyAlignment="1">
      <alignment horizontal="center" vertical="center" wrapText="1"/>
    </xf>
    <xf numFmtId="0" fontId="17" fillId="17" borderId="41" xfId="0" applyFont="1" applyFill="1" applyBorder="1" applyAlignment="1">
      <alignment horizontal="center" vertical="center" wrapText="1"/>
    </xf>
    <xf numFmtId="0" fontId="10" fillId="22" borderId="39" xfId="0" applyFont="1" applyFill="1" applyBorder="1" applyAlignment="1">
      <alignment horizontal="center" vertical="center"/>
    </xf>
    <xf numFmtId="0" fontId="10" fillId="22" borderId="38" xfId="0" applyFont="1" applyFill="1" applyBorder="1" applyAlignment="1">
      <alignment horizontal="center" vertical="center"/>
    </xf>
    <xf numFmtId="0" fontId="10" fillId="22" borderId="41" xfId="0" applyFont="1" applyFill="1" applyBorder="1" applyAlignment="1">
      <alignment horizontal="center" vertical="center"/>
    </xf>
    <xf numFmtId="0" fontId="18" fillId="2" borderId="10" xfId="0" applyFont="1" applyFill="1" applyBorder="1" applyAlignment="1">
      <alignment vertical="center" wrapText="1"/>
    </xf>
    <xf numFmtId="0" fontId="18" fillId="2" borderId="12" xfId="0" applyFont="1" applyFill="1" applyBorder="1" applyAlignment="1">
      <alignment horizontal="right" vertical="center" wrapText="1"/>
    </xf>
    <xf numFmtId="0" fontId="18" fillId="0" borderId="0" xfId="0" applyFont="1" applyAlignment="1">
      <alignment vertical="center"/>
    </xf>
    <xf numFmtId="0" fontId="18" fillId="2" borderId="0" xfId="0" applyFont="1" applyFill="1" applyAlignment="1">
      <alignment vertical="center" wrapText="1"/>
    </xf>
    <xf numFmtId="0" fontId="18" fillId="2" borderId="0" xfId="0" applyFont="1" applyFill="1" applyAlignment="1">
      <alignment vertical="center"/>
    </xf>
    <xf numFmtId="0" fontId="44" fillId="0" borderId="0" xfId="4" applyFont="1"/>
    <xf numFmtId="0" fontId="44" fillId="0" borderId="0" xfId="4" applyFont="1" applyAlignment="1">
      <alignment horizontal="center"/>
    </xf>
    <xf numFmtId="0" fontId="44" fillId="0" borderId="22" xfId="4" applyFont="1" applyBorder="1" applyAlignment="1">
      <alignment horizontal="justify" vertical="center" wrapText="1"/>
    </xf>
    <xf numFmtId="0" fontId="44" fillId="2" borderId="22" xfId="4" applyFont="1" applyFill="1" applyBorder="1" applyAlignment="1">
      <alignment horizontal="justify" vertical="center" wrapText="1"/>
    </xf>
    <xf numFmtId="0" fontId="47" fillId="2" borderId="22" xfId="4" applyFont="1" applyFill="1" applyBorder="1" applyAlignment="1">
      <alignment horizontal="justify" vertical="center" wrapText="1"/>
    </xf>
    <xf numFmtId="0" fontId="44" fillId="0" borderId="22" xfId="4" applyFont="1" applyBorder="1" applyAlignment="1">
      <alignment horizontal="justify" vertical="center"/>
    </xf>
    <xf numFmtId="0" fontId="46" fillId="13" borderId="22" xfId="4" applyFont="1" applyFill="1" applyBorder="1" applyAlignment="1">
      <alignment horizontal="center" vertical="center"/>
    </xf>
    <xf numFmtId="0" fontId="44" fillId="0" borderId="22" xfId="4" applyFont="1" applyBorder="1" applyAlignment="1">
      <alignment horizontal="center" vertical="center"/>
    </xf>
    <xf numFmtId="0" fontId="44" fillId="2" borderId="22" xfId="4" applyFont="1" applyFill="1" applyBorder="1" applyAlignment="1">
      <alignment horizontal="center" vertical="center" wrapText="1"/>
    </xf>
    <xf numFmtId="0" fontId="44" fillId="23" borderId="22" xfId="4" applyFont="1" applyFill="1" applyBorder="1" applyAlignment="1">
      <alignment horizontal="center" vertical="center"/>
    </xf>
    <xf numFmtId="0" fontId="48" fillId="2" borderId="22" xfId="4" applyFont="1" applyFill="1" applyBorder="1" applyAlignment="1">
      <alignment horizontal="justify" vertical="center" wrapText="1"/>
    </xf>
    <xf numFmtId="0" fontId="44" fillId="24" borderId="22" xfId="4" applyFont="1" applyFill="1" applyBorder="1" applyAlignment="1">
      <alignment horizontal="center" vertical="center"/>
    </xf>
    <xf numFmtId="0" fontId="48" fillId="0" borderId="22" xfId="4" applyFont="1" applyBorder="1" applyAlignment="1">
      <alignment horizontal="center" vertical="center"/>
    </xf>
    <xf numFmtId="0" fontId="48" fillId="23" borderId="22" xfId="4" applyFont="1" applyFill="1" applyBorder="1" applyAlignment="1">
      <alignment horizontal="center" vertical="center"/>
    </xf>
    <xf numFmtId="0" fontId="44" fillId="0" borderId="0" xfId="4" applyFont="1" applyAlignment="1">
      <alignment horizontal="justify" vertical="top" wrapText="1"/>
    </xf>
    <xf numFmtId="0" fontId="17" fillId="16" borderId="66" xfId="0" applyFont="1" applyFill="1" applyBorder="1" applyAlignment="1">
      <alignment horizontal="center" vertical="center" wrapText="1"/>
    </xf>
    <xf numFmtId="0" fontId="46" fillId="13" borderId="22" xfId="4" applyFont="1" applyFill="1" applyBorder="1" applyAlignment="1">
      <alignment horizontal="center" vertical="center" wrapText="1"/>
    </xf>
    <xf numFmtId="0" fontId="52" fillId="0" borderId="0" xfId="4" applyFont="1" applyAlignment="1">
      <alignment horizontal="center" vertical="center"/>
    </xf>
    <xf numFmtId="0" fontId="53" fillId="2" borderId="21" xfId="4" applyFont="1" applyFill="1" applyBorder="1" applyAlignment="1">
      <alignment horizontal="center" vertical="center"/>
    </xf>
    <xf numFmtId="0" fontId="52" fillId="2" borderId="4" xfId="4" applyFont="1" applyFill="1" applyBorder="1" applyAlignment="1">
      <alignment horizontal="center" vertical="center"/>
    </xf>
    <xf numFmtId="0" fontId="53" fillId="2" borderId="13" xfId="4" applyFont="1" applyFill="1" applyBorder="1" applyAlignment="1">
      <alignment horizontal="center" vertical="center"/>
    </xf>
    <xf numFmtId="0" fontId="52" fillId="2" borderId="0" xfId="4" applyFont="1" applyFill="1" applyAlignment="1">
      <alignment horizontal="center" vertical="center"/>
    </xf>
    <xf numFmtId="0" fontId="53" fillId="2" borderId="14" xfId="4" applyFont="1" applyFill="1" applyBorder="1" applyAlignment="1">
      <alignment horizontal="center" vertical="center"/>
    </xf>
    <xf numFmtId="0" fontId="52" fillId="2" borderId="7" xfId="4" applyFont="1" applyFill="1" applyBorder="1" applyAlignment="1">
      <alignment horizontal="center" vertical="center"/>
    </xf>
    <xf numFmtId="0" fontId="54" fillId="2" borderId="0" xfId="4" applyFont="1" applyFill="1" applyAlignment="1">
      <alignment horizontal="center" vertical="center"/>
    </xf>
    <xf numFmtId="0" fontId="55" fillId="2" borderId="0" xfId="4" applyFont="1" applyFill="1" applyAlignment="1">
      <alignment horizontal="center" vertical="center"/>
    </xf>
    <xf numFmtId="0" fontId="55" fillId="2" borderId="13" xfId="4" applyFont="1" applyFill="1" applyBorder="1" applyAlignment="1">
      <alignment horizontal="center" vertical="center"/>
    </xf>
    <xf numFmtId="0" fontId="54" fillId="0" borderId="0" xfId="4" applyFont="1" applyAlignment="1">
      <alignment horizontal="center" vertical="center"/>
    </xf>
    <xf numFmtId="0" fontId="54" fillId="2" borderId="6" xfId="4" applyFont="1" applyFill="1" applyBorder="1" applyAlignment="1">
      <alignment horizontal="center" vertical="center"/>
    </xf>
    <xf numFmtId="0" fontId="52" fillId="2" borderId="6" xfId="4" applyFont="1" applyFill="1" applyBorder="1" applyAlignment="1">
      <alignment horizontal="center" vertical="center"/>
    </xf>
    <xf numFmtId="0" fontId="52" fillId="2" borderId="0" xfId="4" applyFont="1" applyFill="1" applyAlignment="1">
      <alignment horizontal="center" vertical="center" wrapText="1"/>
    </xf>
    <xf numFmtId="0" fontId="54" fillId="13" borderId="22" xfId="4" applyFont="1" applyFill="1" applyBorder="1" applyAlignment="1">
      <alignment horizontal="center" vertical="center" wrapText="1"/>
    </xf>
    <xf numFmtId="0" fontId="53" fillId="0" borderId="22" xfId="4" applyFont="1" applyBorder="1" applyAlignment="1">
      <alignment horizontal="center" vertical="center"/>
    </xf>
    <xf numFmtId="0" fontId="52" fillId="0" borderId="22" xfId="4" applyFont="1" applyBorder="1" applyAlignment="1">
      <alignment horizontal="center" vertical="center"/>
    </xf>
    <xf numFmtId="0" fontId="53" fillId="0" borderId="0" xfId="4" applyFont="1" applyAlignment="1">
      <alignment horizontal="center" vertical="center"/>
    </xf>
    <xf numFmtId="0" fontId="53" fillId="2" borderId="0" xfId="4" applyFont="1" applyFill="1" applyAlignment="1">
      <alignment horizontal="center" vertical="center"/>
    </xf>
    <xf numFmtId="0" fontId="55" fillId="0" borderId="13" xfId="4" applyFont="1" applyBorder="1" applyAlignment="1">
      <alignment horizontal="center" vertical="center"/>
    </xf>
    <xf numFmtId="0" fontId="54" fillId="0" borderId="6" xfId="4" applyFont="1" applyBorder="1" applyAlignment="1">
      <alignment horizontal="center" vertical="center"/>
    </xf>
    <xf numFmtId="0" fontId="52" fillId="0" borderId="0" xfId="4" applyFont="1" applyAlignment="1">
      <alignment horizontal="center" vertical="center" wrapText="1"/>
    </xf>
    <xf numFmtId="0" fontId="55" fillId="13" borderId="22" xfId="4" applyFont="1" applyFill="1" applyBorder="1" applyAlignment="1">
      <alignment horizontal="center" vertical="center" wrapText="1"/>
    </xf>
    <xf numFmtId="0" fontId="54" fillId="0" borderId="0" xfId="4" applyFont="1" applyAlignment="1">
      <alignment horizontal="center" vertical="center" wrapText="1"/>
    </xf>
    <xf numFmtId="0" fontId="52" fillId="2" borderId="6" xfId="4" applyFont="1" applyFill="1" applyBorder="1" applyAlignment="1">
      <alignment horizontal="center" vertical="center" wrapText="1"/>
    </xf>
    <xf numFmtId="0" fontId="52" fillId="0" borderId="22" xfId="4" applyFont="1" applyBorder="1" applyAlignment="1">
      <alignment horizontal="center" vertical="center" wrapText="1"/>
    </xf>
    <xf numFmtId="0" fontId="52" fillId="0" borderId="6" xfId="4" applyFont="1" applyBorder="1" applyAlignment="1">
      <alignment horizontal="center" vertical="center" wrapText="1"/>
    </xf>
    <xf numFmtId="0" fontId="30" fillId="16" borderId="1" xfId="0" applyFont="1" applyFill="1" applyBorder="1" applyAlignment="1">
      <alignment horizontal="center" vertical="center" wrapText="1"/>
    </xf>
    <xf numFmtId="0" fontId="52" fillId="2" borderId="0" xfId="4" applyFont="1" applyFill="1" applyAlignment="1">
      <alignment horizontal="justify" vertical="center"/>
    </xf>
    <xf numFmtId="0" fontId="54" fillId="2" borderId="0" xfId="4" applyFont="1" applyFill="1" applyAlignment="1">
      <alignment horizontal="justify" vertical="center"/>
    </xf>
    <xf numFmtId="0" fontId="54" fillId="0" borderId="0" xfId="4" applyFont="1" applyAlignment="1">
      <alignment horizontal="justify" vertical="center"/>
    </xf>
    <xf numFmtId="0" fontId="52" fillId="0" borderId="0" xfId="4" applyFont="1" applyAlignment="1">
      <alignment horizontal="justify" vertical="center"/>
    </xf>
    <xf numFmtId="0" fontId="49" fillId="0" borderId="22" xfId="4" applyFont="1" applyBorder="1" applyAlignment="1">
      <alignment horizontal="center" vertical="center"/>
    </xf>
    <xf numFmtId="0" fontId="52" fillId="0" borderId="22" xfId="4" applyFont="1" applyBorder="1" applyAlignment="1">
      <alignment horizontal="justify" vertical="center" wrapText="1"/>
    </xf>
    <xf numFmtId="0" fontId="52" fillId="0" borderId="6" xfId="4" applyFont="1" applyBorder="1" applyAlignment="1">
      <alignment horizontal="center" vertical="center"/>
    </xf>
    <xf numFmtId="0" fontId="56" fillId="0" borderId="22" xfId="4" applyFont="1" applyBorder="1" applyAlignment="1">
      <alignment horizontal="center" vertical="center"/>
    </xf>
    <xf numFmtId="0" fontId="57" fillId="0" borderId="22" xfId="4" applyFont="1" applyBorder="1" applyAlignment="1">
      <alignment horizontal="center" vertical="center"/>
    </xf>
    <xf numFmtId="0" fontId="49" fillId="0" borderId="22" xfId="4" applyFont="1" applyBorder="1" applyAlignment="1">
      <alignment horizontal="center" vertical="center" wrapText="1"/>
    </xf>
    <xf numFmtId="0" fontId="52" fillId="25" borderId="22" xfId="4" applyFont="1" applyFill="1" applyBorder="1" applyAlignment="1">
      <alignment horizontal="center" vertical="center" wrapText="1"/>
    </xf>
    <xf numFmtId="0" fontId="49" fillId="25" borderId="22" xfId="4" applyFont="1" applyFill="1" applyBorder="1" applyAlignment="1">
      <alignment horizontal="center" vertical="center"/>
    </xf>
    <xf numFmtId="0" fontId="52" fillId="25" borderId="22" xfId="4" applyFont="1" applyFill="1" applyBorder="1" applyAlignment="1">
      <alignment horizontal="center" vertical="center"/>
    </xf>
    <xf numFmtId="0" fontId="52" fillId="25" borderId="0" xfId="4" applyFont="1" applyFill="1" applyAlignment="1">
      <alignment horizontal="center" vertical="center"/>
    </xf>
    <xf numFmtId="0" fontId="9" fillId="0" borderId="67" xfId="0" applyFont="1" applyBorder="1" applyAlignment="1">
      <alignment horizontal="center" vertical="center"/>
    </xf>
    <xf numFmtId="0" fontId="9" fillId="0" borderId="32" xfId="0" applyFont="1" applyBorder="1" applyAlignment="1">
      <alignment horizontal="center" vertical="center"/>
    </xf>
    <xf numFmtId="0" fontId="44" fillId="0" borderId="22" xfId="0" applyFont="1" applyBorder="1" applyAlignment="1">
      <alignment horizontal="center" vertical="center" wrapText="1"/>
    </xf>
    <xf numFmtId="0" fontId="9" fillId="0" borderId="68" xfId="0" applyFont="1" applyBorder="1" applyAlignment="1">
      <alignment horizontal="center" vertical="center"/>
    </xf>
    <xf numFmtId="0" fontId="52" fillId="0" borderId="22" xfId="4" applyFont="1" applyBorder="1" applyAlignment="1">
      <alignment horizontal="justify" vertical="center"/>
    </xf>
    <xf numFmtId="0" fontId="63" fillId="0" borderId="40" xfId="0" applyFont="1" applyBorder="1" applyAlignment="1">
      <alignment horizontal="center" vertical="center"/>
    </xf>
    <xf numFmtId="0" fontId="63" fillId="0" borderId="22" xfId="0" applyFont="1" applyBorder="1" applyAlignment="1">
      <alignment horizontal="center" vertical="center" wrapText="1"/>
    </xf>
    <xf numFmtId="0" fontId="64" fillId="0" borderId="22" xfId="0" applyFont="1" applyBorder="1" applyAlignment="1">
      <alignment horizontal="center" vertical="center" wrapText="1"/>
    </xf>
    <xf numFmtId="0" fontId="53" fillId="2" borderId="4" xfId="4" applyFont="1" applyFill="1" applyBorder="1" applyAlignment="1">
      <alignment vertical="center"/>
    </xf>
    <xf numFmtId="0" fontId="53" fillId="2" borderId="5" xfId="4" applyFont="1" applyFill="1" applyBorder="1" applyAlignment="1">
      <alignment vertical="center"/>
    </xf>
    <xf numFmtId="0" fontId="44" fillId="0" borderId="22" xfId="4" applyFont="1" applyBorder="1" applyAlignment="1">
      <alignment horizontal="center" vertical="center" wrapText="1"/>
    </xf>
    <xf numFmtId="0" fontId="65" fillId="4" borderId="22" xfId="4" applyFont="1" applyFill="1" applyBorder="1" applyAlignment="1">
      <alignment horizontal="center" vertical="center" wrapText="1"/>
    </xf>
    <xf numFmtId="0" fontId="65" fillId="4" borderId="22" xfId="4" applyFont="1" applyFill="1" applyBorder="1" applyAlignment="1">
      <alignment horizontal="justify" vertical="center" wrapText="1"/>
    </xf>
    <xf numFmtId="0" fontId="46" fillId="4" borderId="22" xfId="4" applyFont="1" applyFill="1" applyBorder="1" applyAlignment="1">
      <alignment horizontal="center" vertical="center" wrapText="1"/>
    </xf>
    <xf numFmtId="0" fontId="48" fillId="0" borderId="22" xfId="4" applyFont="1" applyBorder="1" applyAlignment="1">
      <alignment horizontal="justify" vertical="center" wrapText="1"/>
    </xf>
    <xf numFmtId="0" fontId="44" fillId="2" borderId="22" xfId="4" applyFont="1" applyFill="1" applyBorder="1" applyAlignment="1">
      <alignment horizontal="left" vertical="center" wrapText="1"/>
    </xf>
    <xf numFmtId="0" fontId="65" fillId="0" borderId="22" xfId="4" applyFont="1" applyBorder="1" applyAlignment="1">
      <alignment horizontal="center" vertical="center"/>
    </xf>
    <xf numFmtId="0" fontId="58" fillId="0" borderId="22" xfId="4" applyFont="1" applyBorder="1" applyAlignment="1">
      <alignment horizontal="center" vertical="center"/>
    </xf>
    <xf numFmtId="0" fontId="59" fillId="0" borderId="22" xfId="4" applyFont="1" applyBorder="1" applyAlignment="1">
      <alignment horizontal="center" vertical="center" wrapText="1"/>
    </xf>
    <xf numFmtId="0" fontId="60" fillId="0" borderId="0" xfId="4" applyFont="1" applyAlignment="1">
      <alignment horizontal="center" vertical="center"/>
    </xf>
    <xf numFmtId="0" fontId="10" fillId="16" borderId="10" xfId="0" applyFont="1" applyFill="1" applyBorder="1" applyAlignment="1">
      <alignment horizontal="center" vertical="center"/>
    </xf>
    <xf numFmtId="0" fontId="10" fillId="16" borderId="11" xfId="0" applyFont="1" applyFill="1" applyBorder="1" applyAlignment="1">
      <alignment horizontal="center" vertical="center"/>
    </xf>
    <xf numFmtId="0" fontId="10" fillId="16" borderId="12" xfId="0" applyFont="1" applyFill="1" applyBorder="1" applyAlignment="1">
      <alignment horizontal="center" vertical="center"/>
    </xf>
    <xf numFmtId="0" fontId="20" fillId="2" borderId="21" xfId="0" applyFont="1" applyFill="1" applyBorder="1" applyAlignment="1">
      <alignment horizontal="justify" vertical="center" wrapText="1" readingOrder="1"/>
    </xf>
    <xf numFmtId="0" fontId="20" fillId="2" borderId="4" xfId="0" applyFont="1" applyFill="1" applyBorder="1" applyAlignment="1">
      <alignment horizontal="justify" vertical="center" wrapText="1" readingOrder="1"/>
    </xf>
    <xf numFmtId="0" fontId="20" fillId="2" borderId="5" xfId="0" applyFont="1" applyFill="1" applyBorder="1" applyAlignment="1">
      <alignment horizontal="justify" vertical="center" wrapText="1" readingOrder="1"/>
    </xf>
    <xf numFmtId="0" fontId="20" fillId="0" borderId="1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3" fillId="0" borderId="11" xfId="0" applyFont="1" applyBorder="1" applyAlignment="1">
      <alignment horizontal="center" vertical="center" wrapText="1"/>
    </xf>
    <xf numFmtId="0" fontId="10" fillId="16" borderId="14" xfId="0" applyFont="1" applyFill="1" applyBorder="1" applyAlignment="1">
      <alignment horizontal="center" vertical="center" wrapText="1"/>
    </xf>
    <xf numFmtId="0" fontId="10" fillId="16" borderId="8" xfId="0" applyFont="1" applyFill="1" applyBorder="1" applyAlignment="1">
      <alignment horizontal="center" vertical="center" wrapText="1"/>
    </xf>
    <xf numFmtId="0" fontId="20" fillId="0" borderId="21" xfId="0" applyFont="1" applyBorder="1" applyAlignment="1">
      <alignment horizontal="justify" vertical="center" wrapText="1"/>
    </xf>
    <xf numFmtId="0" fontId="20" fillId="0" borderId="5"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7" xfId="0" applyFont="1" applyBorder="1" applyAlignment="1">
      <alignment horizontal="justify" vertical="center" wrapText="1"/>
    </xf>
    <xf numFmtId="0" fontId="18" fillId="0" borderId="22" xfId="0" applyFont="1" applyBorder="1" applyAlignment="1">
      <alignment horizontal="center" vertical="center" wrapText="1"/>
    </xf>
    <xf numFmtId="14" fontId="18" fillId="0" borderId="22" xfId="0" applyNumberFormat="1" applyFont="1" applyBorder="1" applyAlignment="1">
      <alignment horizontal="center" vertical="center" wrapText="1"/>
    </xf>
    <xf numFmtId="0" fontId="36" fillId="0" borderId="22" xfId="0" applyFont="1" applyBorder="1" applyAlignment="1">
      <alignment horizontal="center" vertical="center" wrapText="1"/>
    </xf>
    <xf numFmtId="0" fontId="18" fillId="0" borderId="22" xfId="0" applyFont="1" applyBorder="1" applyAlignment="1">
      <alignment horizontal="justify" vertical="center" wrapText="1"/>
    </xf>
    <xf numFmtId="0" fontId="13" fillId="0" borderId="3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4" fillId="0" borderId="42" xfId="0" applyFont="1" applyBorder="1" applyAlignment="1">
      <alignment horizontal="center" vertical="center" wrapText="1"/>
    </xf>
    <xf numFmtId="0" fontId="24" fillId="0" borderId="0" xfId="0" applyFont="1" applyAlignment="1">
      <alignment horizontal="center" vertical="center" wrapText="1"/>
    </xf>
    <xf numFmtId="0" fontId="5" fillId="13" borderId="42" xfId="0" applyFont="1" applyFill="1" applyBorder="1" applyAlignment="1">
      <alignment horizontal="center" vertical="center"/>
    </xf>
    <xf numFmtId="0" fontId="5" fillId="13" borderId="0" xfId="0" applyFont="1" applyFill="1" applyAlignment="1">
      <alignment horizontal="center" vertical="center"/>
    </xf>
    <xf numFmtId="49" fontId="38" fillId="2" borderId="48" xfId="1" quotePrefix="1" applyNumberFormat="1" applyFont="1" applyFill="1" applyBorder="1" applyAlignment="1">
      <alignment horizontal="center" vertical="center" wrapText="1"/>
    </xf>
    <xf numFmtId="49" fontId="38" fillId="2" borderId="49" xfId="1" quotePrefix="1" applyNumberFormat="1" applyFont="1" applyFill="1" applyBorder="1" applyAlignment="1">
      <alignment horizontal="center" vertical="center" wrapText="1"/>
    </xf>
    <xf numFmtId="49" fontId="38" fillId="2" borderId="16" xfId="1" quotePrefix="1" applyNumberFormat="1" applyFont="1" applyFill="1" applyBorder="1" applyAlignment="1">
      <alignment horizontal="center" vertical="center" wrapText="1"/>
    </xf>
    <xf numFmtId="49" fontId="29" fillId="19" borderId="50" xfId="1" quotePrefix="1" applyNumberFormat="1" applyFont="1" applyFill="1" applyBorder="1" applyAlignment="1">
      <alignment horizontal="center" vertical="center" wrapText="1"/>
    </xf>
    <xf numFmtId="49" fontId="29" fillId="19" borderId="51" xfId="1" quotePrefix="1" applyNumberFormat="1" applyFont="1" applyFill="1" applyBorder="1" applyAlignment="1">
      <alignment horizontal="center" vertical="center" wrapText="1"/>
    </xf>
    <xf numFmtId="49" fontId="29" fillId="19" borderId="52" xfId="1" quotePrefix="1" applyNumberFormat="1" applyFont="1" applyFill="1" applyBorder="1" applyAlignment="1">
      <alignment horizontal="center" vertical="center" wrapText="1"/>
    </xf>
    <xf numFmtId="49" fontId="38" fillId="2" borderId="10" xfId="1" quotePrefix="1" applyNumberFormat="1" applyFont="1" applyFill="1" applyBorder="1" applyAlignment="1">
      <alignment horizontal="left" vertical="center" wrapText="1"/>
    </xf>
    <xf numFmtId="49" fontId="38" fillId="2" borderId="11" xfId="1" quotePrefix="1" applyNumberFormat="1" applyFont="1" applyFill="1" applyBorder="1" applyAlignment="1">
      <alignment horizontal="left" vertical="center" wrapText="1"/>
    </xf>
    <xf numFmtId="49" fontId="38" fillId="2" borderId="12" xfId="1" quotePrefix="1" applyNumberFormat="1" applyFont="1" applyFill="1" applyBorder="1" applyAlignment="1">
      <alignment horizontal="left" vertical="center" wrapText="1"/>
    </xf>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58" xfId="0" applyFont="1" applyFill="1" applyBorder="1" applyAlignment="1">
      <alignment horizontal="center" vertical="center"/>
    </xf>
    <xf numFmtId="0" fontId="23" fillId="0" borderId="59" xfId="0" applyFont="1" applyBorder="1" applyAlignment="1">
      <alignment horizontal="center" vertical="center" wrapText="1"/>
    </xf>
    <xf numFmtId="49" fontId="10" fillId="16" borderId="10" xfId="1" applyNumberFormat="1" applyFont="1" applyFill="1" applyBorder="1" applyAlignment="1">
      <alignment horizontal="center" vertical="center" wrapText="1"/>
    </xf>
    <xf numFmtId="49" fontId="10" fillId="16" borderId="11" xfId="1" applyNumberFormat="1" applyFont="1" applyFill="1" applyBorder="1" applyAlignment="1">
      <alignment horizontal="center" vertical="center" wrapText="1"/>
    </xf>
    <xf numFmtId="49" fontId="10" fillId="16" borderId="12" xfId="1" applyNumberFormat="1" applyFont="1" applyFill="1" applyBorder="1" applyAlignment="1">
      <alignment horizontal="center" vertical="center" wrapText="1"/>
    </xf>
    <xf numFmtId="49" fontId="38" fillId="2" borderId="10" xfId="1" quotePrefix="1" applyNumberFormat="1" applyFont="1" applyFill="1" applyBorder="1" applyAlignment="1">
      <alignment horizontal="center" vertical="center" wrapText="1"/>
    </xf>
    <xf numFmtId="49" fontId="38" fillId="2" borderId="11" xfId="1" quotePrefix="1" applyNumberFormat="1" applyFont="1" applyFill="1" applyBorder="1" applyAlignment="1">
      <alignment horizontal="center" vertical="center" wrapText="1"/>
    </xf>
    <xf numFmtId="49" fontId="38" fillId="2" borderId="12" xfId="1" quotePrefix="1" applyNumberFormat="1" applyFont="1" applyFill="1" applyBorder="1" applyAlignment="1">
      <alignment horizontal="center" vertical="center" wrapText="1"/>
    </xf>
    <xf numFmtId="0" fontId="10" fillId="22" borderId="21" xfId="0" applyFont="1" applyFill="1" applyBorder="1" applyAlignment="1">
      <alignment horizontal="center" vertical="center"/>
    </xf>
    <xf numFmtId="0" fontId="10" fillId="22" borderId="4" xfId="0" applyFont="1" applyFill="1" applyBorder="1" applyAlignment="1">
      <alignment horizontal="center" vertical="center"/>
    </xf>
    <xf numFmtId="0" fontId="10" fillId="22" borderId="5" xfId="0" applyFont="1" applyFill="1" applyBorder="1" applyAlignment="1">
      <alignment horizontal="center" vertical="center"/>
    </xf>
    <xf numFmtId="0" fontId="10" fillId="22" borderId="13" xfId="0" applyFont="1" applyFill="1" applyBorder="1" applyAlignment="1">
      <alignment horizontal="center" vertical="center"/>
    </xf>
    <xf numFmtId="0" fontId="10" fillId="22" borderId="0" xfId="0" applyFont="1" applyFill="1" applyAlignment="1">
      <alignment horizontal="center" vertical="center"/>
    </xf>
    <xf numFmtId="0" fontId="10" fillId="22" borderId="6" xfId="0" applyFont="1" applyFill="1" applyBorder="1" applyAlignment="1">
      <alignment horizontal="center" vertical="center"/>
    </xf>
    <xf numFmtId="0" fontId="0" fillId="21" borderId="22" xfId="0" applyFill="1" applyBorder="1" applyAlignment="1">
      <alignment horizontal="center" vertical="center" wrapText="1"/>
    </xf>
    <xf numFmtId="0" fontId="0" fillId="21" borderId="23" xfId="0" applyFill="1" applyBorder="1" applyAlignment="1">
      <alignment horizontal="center" vertical="center" wrapText="1"/>
    </xf>
    <xf numFmtId="0" fontId="0" fillId="4" borderId="22" xfId="0" applyFill="1" applyBorder="1" applyAlignment="1">
      <alignment horizontal="center" vertical="center" wrapText="1"/>
    </xf>
    <xf numFmtId="0" fontId="0" fillId="2" borderId="22" xfId="0" applyFill="1" applyBorder="1" applyAlignment="1">
      <alignment horizontal="center" vertical="center" wrapText="1"/>
    </xf>
    <xf numFmtId="0" fontId="0" fillId="0" borderId="22" xfId="0"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8" fillId="16" borderId="0" xfId="0" applyFont="1" applyFill="1" applyAlignment="1">
      <alignment horizontal="center"/>
    </xf>
    <xf numFmtId="0" fontId="28" fillId="16" borderId="7" xfId="0" applyFont="1" applyFill="1" applyBorder="1" applyAlignment="1">
      <alignment horizontal="center"/>
    </xf>
    <xf numFmtId="0" fontId="31" fillId="16" borderId="13" xfId="0" applyFont="1" applyFill="1" applyBorder="1" applyAlignment="1">
      <alignment horizontal="center" vertical="center" wrapText="1"/>
    </xf>
    <xf numFmtId="0" fontId="31" fillId="16" borderId="0" xfId="0" applyFont="1" applyFill="1" applyAlignment="1">
      <alignment horizontal="center" vertical="center" wrapText="1"/>
    </xf>
    <xf numFmtId="0" fontId="31" fillId="16" borderId="6" xfId="0" applyFont="1" applyFill="1" applyBorder="1" applyAlignment="1">
      <alignment horizontal="center" vertical="center" wrapText="1"/>
    </xf>
    <xf numFmtId="0" fontId="31" fillId="16" borderId="14"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8" xfId="0" applyFont="1" applyFill="1" applyBorder="1" applyAlignment="1">
      <alignment horizontal="center" vertical="center" wrapText="1"/>
    </xf>
    <xf numFmtId="0" fontId="31" fillId="15" borderId="13" xfId="0" applyFont="1" applyFill="1" applyBorder="1" applyAlignment="1">
      <alignment horizontal="center" vertical="center"/>
    </xf>
    <xf numFmtId="0" fontId="31" fillId="15" borderId="0" xfId="0" applyFont="1" applyFill="1" applyAlignment="1">
      <alignment horizontal="center" vertical="center"/>
    </xf>
    <xf numFmtId="0" fontId="31" fillId="15" borderId="6" xfId="0" applyFont="1" applyFill="1" applyBorder="1" applyAlignment="1">
      <alignment horizontal="center" vertical="center"/>
    </xf>
    <xf numFmtId="0" fontId="31" fillId="15" borderId="14" xfId="0" applyFont="1" applyFill="1" applyBorder="1" applyAlignment="1">
      <alignment horizontal="center" vertical="center"/>
    </xf>
    <xf numFmtId="0" fontId="31" fillId="15" borderId="7" xfId="0" applyFont="1" applyFill="1" applyBorder="1" applyAlignment="1">
      <alignment horizontal="center" vertical="center"/>
    </xf>
    <xf numFmtId="0" fontId="31" fillId="15" borderId="8" xfId="0" applyFont="1" applyFill="1" applyBorder="1" applyAlignment="1">
      <alignment horizontal="center" vertical="center"/>
    </xf>
    <xf numFmtId="0" fontId="23" fillId="0" borderId="7" xfId="0" applyFont="1" applyBorder="1" applyAlignment="1">
      <alignment horizontal="center" vertical="center" wrapText="1"/>
    </xf>
    <xf numFmtId="0" fontId="18" fillId="0" borderId="30" xfId="0" applyFont="1" applyBorder="1" applyAlignment="1">
      <alignment horizontal="center" vertical="center"/>
    </xf>
    <xf numFmtId="0" fontId="18" fillId="0" borderId="36" xfId="0" applyFont="1" applyBorder="1" applyAlignment="1">
      <alignment horizontal="center" vertical="center"/>
    </xf>
    <xf numFmtId="0" fontId="18" fillId="0" borderId="43" xfId="0" applyFont="1" applyBorder="1" applyAlignment="1">
      <alignment horizontal="center" vertical="center"/>
    </xf>
    <xf numFmtId="0" fontId="18" fillId="0" borderId="46" xfId="0" applyFont="1" applyBorder="1" applyAlignment="1">
      <alignment horizontal="center" vertical="center"/>
    </xf>
    <xf numFmtId="0" fontId="18" fillId="0" borderId="45" xfId="0" applyFont="1" applyBorder="1" applyAlignment="1">
      <alignment horizontal="center" vertical="center"/>
    </xf>
    <xf numFmtId="0" fontId="18" fillId="0" borderId="60" xfId="0" applyFont="1" applyBorder="1" applyAlignment="1">
      <alignment horizontal="center" vertical="center"/>
    </xf>
    <xf numFmtId="0" fontId="37" fillId="14" borderId="10" xfId="0" applyFont="1" applyFill="1" applyBorder="1" applyAlignment="1">
      <alignment horizontal="center" vertical="center"/>
    </xf>
    <xf numFmtId="0" fontId="37" fillId="14" borderId="12" xfId="0" applyFont="1" applyFill="1" applyBorder="1" applyAlignment="1">
      <alignment horizontal="center" vertical="center"/>
    </xf>
    <xf numFmtId="49" fontId="17" fillId="16" borderId="10" xfId="0" applyNumberFormat="1" applyFont="1" applyFill="1" applyBorder="1" applyAlignment="1">
      <alignment horizontal="center" vertical="center" wrapText="1"/>
    </xf>
    <xf numFmtId="49" fontId="17" fillId="16" borderId="12" xfId="0" applyNumberFormat="1" applyFont="1" applyFill="1" applyBorder="1" applyAlignment="1">
      <alignment horizontal="center" vertical="center" wrapText="1"/>
    </xf>
    <xf numFmtId="0" fontId="36" fillId="0" borderId="11" xfId="0" applyFont="1" applyBorder="1" applyAlignment="1">
      <alignment horizontal="center" vertical="center" wrapText="1"/>
    </xf>
    <xf numFmtId="49" fontId="17" fillId="16" borderId="11" xfId="0" applyNumberFormat="1" applyFont="1" applyFill="1" applyBorder="1" applyAlignment="1">
      <alignment horizontal="center"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0" fillId="16" borderId="39" xfId="0" applyFont="1" applyFill="1" applyBorder="1" applyAlignment="1">
      <alignment horizontal="center" vertical="center"/>
    </xf>
    <xf numFmtId="0" fontId="10" fillId="16" borderId="38" xfId="0" applyFont="1" applyFill="1" applyBorder="1" applyAlignment="1">
      <alignment horizontal="center" vertical="center"/>
    </xf>
    <xf numFmtId="0" fontId="10" fillId="16" borderId="41" xfId="0" applyFont="1" applyFill="1" applyBorder="1" applyAlignment="1">
      <alignment horizontal="center" vertical="center"/>
    </xf>
    <xf numFmtId="0" fontId="10" fillId="16" borderId="26" xfId="0" applyFont="1" applyFill="1" applyBorder="1" applyAlignment="1">
      <alignment horizontal="center" vertical="center"/>
    </xf>
    <xf numFmtId="0" fontId="10" fillId="16" borderId="35" xfId="0" applyFont="1" applyFill="1" applyBorder="1" applyAlignment="1">
      <alignment horizontal="center" vertical="center"/>
    </xf>
    <xf numFmtId="0" fontId="10" fillId="16" borderId="24" xfId="0" applyFont="1" applyFill="1" applyBorder="1" applyAlignment="1">
      <alignment horizontal="center" vertical="center"/>
    </xf>
    <xf numFmtId="0" fontId="29" fillId="0" borderId="11" xfId="0" applyFont="1" applyBorder="1" applyAlignment="1">
      <alignment horizontal="center" vertical="center" wrapText="1"/>
    </xf>
    <xf numFmtId="0" fontId="10" fillId="16" borderId="21" xfId="0" applyFont="1" applyFill="1" applyBorder="1" applyAlignment="1">
      <alignment horizontal="center" vertical="center"/>
    </xf>
    <xf numFmtId="0" fontId="10" fillId="16" borderId="4" xfId="0" applyFont="1" applyFill="1" applyBorder="1" applyAlignment="1">
      <alignment horizontal="center" vertical="center"/>
    </xf>
    <xf numFmtId="0" fontId="10" fillId="16" borderId="5" xfId="0" applyFont="1" applyFill="1" applyBorder="1" applyAlignment="1">
      <alignment horizontal="center" vertical="center"/>
    </xf>
    <xf numFmtId="0" fontId="10" fillId="16" borderId="14" xfId="0" applyFont="1" applyFill="1" applyBorder="1" applyAlignment="1">
      <alignment horizontal="center" vertical="center"/>
    </xf>
    <xf numFmtId="0" fontId="10" fillId="16" borderId="7" xfId="0" applyFont="1" applyFill="1" applyBorder="1" applyAlignment="1">
      <alignment horizontal="center" vertical="center"/>
    </xf>
    <xf numFmtId="0" fontId="10" fillId="16" borderId="8" xfId="0" applyFont="1" applyFill="1" applyBorder="1" applyAlignment="1">
      <alignment horizontal="center" vertical="center"/>
    </xf>
    <xf numFmtId="0" fontId="11" fillId="0" borderId="22" xfId="0" applyFont="1" applyBorder="1" applyAlignment="1">
      <alignment vertical="center" wrapText="1"/>
    </xf>
    <xf numFmtId="0" fontId="11" fillId="0" borderId="3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24" xfId="0" applyFont="1" applyBorder="1" applyAlignment="1">
      <alignment horizontal="center" vertical="center" wrapText="1"/>
    </xf>
    <xf numFmtId="0" fontId="28" fillId="16" borderId="1" xfId="0" applyFont="1" applyFill="1" applyBorder="1" applyAlignment="1">
      <alignment horizontal="center" vertical="center"/>
    </xf>
    <xf numFmtId="0" fontId="28" fillId="16" borderId="2" xfId="0" applyFont="1" applyFill="1" applyBorder="1" applyAlignment="1">
      <alignment horizontal="center" vertical="center"/>
    </xf>
    <xf numFmtId="0" fontId="28" fillId="16" borderId="10" xfId="0" applyFont="1" applyFill="1" applyBorder="1" applyAlignment="1">
      <alignment horizontal="center" vertical="center"/>
    </xf>
    <xf numFmtId="0" fontId="28" fillId="16" borderId="11" xfId="0" applyFont="1" applyFill="1" applyBorder="1" applyAlignment="1">
      <alignment horizontal="center" vertical="center"/>
    </xf>
    <xf numFmtId="0" fontId="28" fillId="16" borderId="12" xfId="0" applyFont="1" applyFill="1" applyBorder="1" applyAlignment="1">
      <alignment horizontal="center" vertical="center"/>
    </xf>
    <xf numFmtId="0" fontId="33" fillId="16" borderId="10" xfId="0" applyFont="1" applyFill="1" applyBorder="1" applyAlignment="1">
      <alignment horizontal="center" vertical="center"/>
    </xf>
    <xf numFmtId="0" fontId="34" fillId="16" borderId="12" xfId="0" applyFont="1" applyFill="1" applyBorder="1" applyAlignment="1">
      <alignment horizontal="center" vertical="center"/>
    </xf>
    <xf numFmtId="0" fontId="28" fillId="16" borderId="21" xfId="0" applyFont="1" applyFill="1" applyBorder="1" applyAlignment="1">
      <alignment horizontal="center" vertical="center"/>
    </xf>
    <xf numFmtId="0" fontId="28" fillId="16" borderId="4" xfId="0" applyFont="1" applyFill="1" applyBorder="1" applyAlignment="1">
      <alignment horizontal="center" vertical="center"/>
    </xf>
    <xf numFmtId="0" fontId="28" fillId="16" borderId="5" xfId="0" applyFont="1" applyFill="1" applyBorder="1" applyAlignment="1">
      <alignment horizontal="center" vertical="center"/>
    </xf>
    <xf numFmtId="0" fontId="11" fillId="0" borderId="38" xfId="0" applyFont="1" applyBorder="1" applyAlignment="1">
      <alignment vertical="center" wrapText="1"/>
    </xf>
    <xf numFmtId="0" fontId="16" fillId="11" borderId="26" xfId="0" applyFont="1" applyFill="1" applyBorder="1" applyAlignment="1">
      <alignment horizontal="center" vertical="center" wrapText="1"/>
    </xf>
    <xf numFmtId="0" fontId="16" fillId="11" borderId="35" xfId="0" applyFont="1" applyFill="1" applyBorder="1" applyAlignment="1">
      <alignment horizontal="center" vertical="center" wrapText="1"/>
    </xf>
    <xf numFmtId="0" fontId="11" fillId="0" borderId="35" xfId="0" applyFont="1" applyBorder="1" applyAlignment="1">
      <alignment vertical="center" wrapText="1"/>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14" fillId="6" borderId="39"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5" fillId="10" borderId="40"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32" fillId="0" borderId="11" xfId="0" applyFont="1" applyBorder="1" applyAlignment="1">
      <alignment horizontal="center" vertical="center" wrapText="1"/>
    </xf>
    <xf numFmtId="0" fontId="26" fillId="0" borderId="11" xfId="0" applyFont="1" applyBorder="1" applyAlignment="1">
      <alignment horizontal="right" wrapText="1"/>
    </xf>
    <xf numFmtId="0" fontId="26" fillId="0" borderId="12" xfId="0" applyFont="1" applyBorder="1" applyAlignment="1">
      <alignment horizontal="right" wrapText="1"/>
    </xf>
    <xf numFmtId="0" fontId="55" fillId="13" borderId="22" xfId="4" applyFont="1" applyFill="1" applyBorder="1" applyAlignment="1">
      <alignment horizontal="center" vertical="center" wrapText="1"/>
    </xf>
    <xf numFmtId="0" fontId="53" fillId="0" borderId="39" xfId="4" applyFont="1" applyBorder="1" applyAlignment="1">
      <alignment horizontal="center" vertical="center"/>
    </xf>
    <xf numFmtId="0" fontId="53" fillId="0" borderId="38" xfId="4" applyFont="1" applyBorder="1" applyAlignment="1">
      <alignment horizontal="center" vertical="center"/>
    </xf>
    <xf numFmtId="0" fontId="53" fillId="0" borderId="41" xfId="4" applyFont="1" applyBorder="1" applyAlignment="1">
      <alignment horizontal="center" vertical="center"/>
    </xf>
    <xf numFmtId="0" fontId="52" fillId="0" borderId="40" xfId="4" applyFont="1" applyBorder="1" applyAlignment="1">
      <alignment horizontal="center" vertical="center"/>
    </xf>
    <xf numFmtId="0" fontId="52" fillId="0" borderId="22" xfId="4" applyFont="1" applyBorder="1" applyAlignment="1">
      <alignment horizontal="center" vertical="center"/>
    </xf>
    <xf numFmtId="0" fontId="52" fillId="0" borderId="23" xfId="4" applyFont="1" applyBorder="1" applyAlignment="1">
      <alignment horizontal="center" vertical="center"/>
    </xf>
    <xf numFmtId="0" fontId="53" fillId="0" borderId="26" xfId="4" applyFont="1" applyBorder="1" applyAlignment="1">
      <alignment horizontal="center" vertical="center"/>
    </xf>
    <xf numFmtId="0" fontId="52" fillId="0" borderId="35" xfId="4" applyFont="1" applyBorder="1" applyAlignment="1">
      <alignment horizontal="center" vertical="center"/>
    </xf>
    <xf numFmtId="0" fontId="52" fillId="0" borderId="24" xfId="4" applyFont="1" applyBorder="1" applyAlignment="1">
      <alignment horizontal="center" vertical="center"/>
    </xf>
    <xf numFmtId="0" fontId="52" fillId="2" borderId="0" xfId="4" applyFont="1" applyFill="1" applyAlignment="1">
      <alignment horizontal="center" vertical="center" wrapText="1"/>
    </xf>
    <xf numFmtId="0" fontId="54" fillId="13" borderId="22" xfId="4" applyFont="1" applyFill="1" applyBorder="1" applyAlignment="1">
      <alignment horizontal="center" vertical="center" wrapText="1"/>
    </xf>
    <xf numFmtId="0" fontId="53" fillId="0" borderId="22" xfId="4" applyFont="1" applyBorder="1" applyAlignment="1">
      <alignment horizontal="center" vertical="center"/>
    </xf>
    <xf numFmtId="0" fontId="53" fillId="2" borderId="4" xfId="4" applyFont="1" applyFill="1" applyBorder="1" applyAlignment="1">
      <alignment horizontal="center" vertical="center"/>
    </xf>
    <xf numFmtId="0" fontId="52" fillId="0" borderId="22" xfId="4" applyFont="1" applyBorder="1" applyAlignment="1">
      <alignment horizontal="center" vertical="center" wrapText="1"/>
    </xf>
    <xf numFmtId="0" fontId="55" fillId="13" borderId="22" xfId="4" applyFont="1" applyFill="1" applyBorder="1" applyAlignment="1">
      <alignment horizontal="center" vertical="center"/>
    </xf>
    <xf numFmtId="0" fontId="52" fillId="0" borderId="0" xfId="4" applyFont="1" applyAlignment="1">
      <alignment horizontal="center" vertical="center" wrapText="1"/>
    </xf>
    <xf numFmtId="0" fontId="52" fillId="0" borderId="32" xfId="4" applyFont="1" applyBorder="1" applyAlignment="1">
      <alignment horizontal="center" vertical="center" wrapText="1"/>
    </xf>
    <xf numFmtId="0" fontId="52" fillId="0" borderId="34" xfId="4" applyFont="1" applyBorder="1" applyAlignment="1">
      <alignment horizontal="center" vertical="center" wrapText="1"/>
    </xf>
    <xf numFmtId="0" fontId="52" fillId="25" borderId="22" xfId="4" applyFont="1" applyFill="1" applyBorder="1" applyAlignment="1">
      <alignment horizontal="center" vertical="center" wrapText="1"/>
    </xf>
    <xf numFmtId="0" fontId="57" fillId="0" borderId="0" xfId="4" applyFont="1" applyAlignment="1">
      <alignment horizontal="center" vertical="center" wrapText="1"/>
    </xf>
    <xf numFmtId="0" fontId="44" fillId="0" borderId="0" xfId="4" applyFont="1" applyAlignment="1">
      <alignment horizontal="center"/>
    </xf>
    <xf numFmtId="0" fontId="45" fillId="0" borderId="39" xfId="4" applyFont="1" applyBorder="1" applyAlignment="1">
      <alignment horizontal="left" vertical="center"/>
    </xf>
    <xf numFmtId="0" fontId="45" fillId="0" borderId="38" xfId="4" applyFont="1" applyBorder="1" applyAlignment="1">
      <alignment horizontal="left" vertical="center"/>
    </xf>
    <xf numFmtId="0" fontId="45" fillId="0" borderId="41" xfId="4" applyFont="1" applyBorder="1" applyAlignment="1">
      <alignment horizontal="left" vertical="center"/>
    </xf>
    <xf numFmtId="0" fontId="44" fillId="0" borderId="40" xfId="4" applyFont="1" applyBorder="1" applyAlignment="1">
      <alignment horizontal="left" vertical="center"/>
    </xf>
    <xf numFmtId="0" fontId="44" fillId="0" borderId="22" xfId="4" applyFont="1" applyBorder="1" applyAlignment="1">
      <alignment horizontal="left" vertical="center"/>
    </xf>
    <xf numFmtId="0" fontId="44" fillId="0" borderId="22" xfId="4" applyFont="1" applyBorder="1" applyAlignment="1">
      <alignment horizontal="justify" vertical="center"/>
    </xf>
    <xf numFmtId="0" fontId="44" fillId="0" borderId="23" xfId="4" applyFont="1" applyBorder="1" applyAlignment="1">
      <alignment horizontal="left" vertical="center"/>
    </xf>
    <xf numFmtId="0" fontId="45" fillId="0" borderId="28" xfId="4" applyFont="1" applyBorder="1" applyAlignment="1">
      <alignment horizontal="left" vertical="center"/>
    </xf>
    <xf numFmtId="0" fontId="44" fillId="0" borderId="37" xfId="4" applyFont="1" applyBorder="1" applyAlignment="1">
      <alignment horizontal="left" vertical="center"/>
    </xf>
    <xf numFmtId="0" fontId="44" fillId="0" borderId="37" xfId="4" applyFont="1" applyBorder="1" applyAlignment="1">
      <alignment horizontal="justify" vertical="center"/>
    </xf>
    <xf numFmtId="0" fontId="44" fillId="0" borderId="44" xfId="4" applyFont="1" applyBorder="1" applyAlignment="1">
      <alignment horizontal="left" vertical="center"/>
    </xf>
    <xf numFmtId="0" fontId="5" fillId="16" borderId="21" xfId="0" applyFont="1" applyFill="1" applyBorder="1" applyAlignment="1">
      <alignment horizontal="center" vertical="center"/>
    </xf>
    <xf numFmtId="0" fontId="5" fillId="16" borderId="4" xfId="0" applyFont="1" applyFill="1" applyBorder="1" applyAlignment="1">
      <alignment horizontal="center" vertical="center"/>
    </xf>
    <xf numFmtId="0" fontId="5" fillId="16" borderId="5" xfId="0" applyFont="1" applyFill="1" applyBorder="1" applyAlignment="1">
      <alignment horizontal="center" vertical="center"/>
    </xf>
    <xf numFmtId="0" fontId="5" fillId="16" borderId="14" xfId="0" applyFont="1" applyFill="1" applyBorder="1" applyAlignment="1">
      <alignment horizontal="center" vertical="center"/>
    </xf>
    <xf numFmtId="0" fontId="5" fillId="16" borderId="7" xfId="0" applyFont="1" applyFill="1" applyBorder="1" applyAlignment="1">
      <alignment horizontal="center" vertical="center"/>
    </xf>
    <xf numFmtId="0" fontId="5" fillId="16" borderId="8" xfId="0" applyFont="1" applyFill="1" applyBorder="1" applyAlignment="1">
      <alignment horizontal="center" vertical="center"/>
    </xf>
    <xf numFmtId="0" fontId="7" fillId="16" borderId="30" xfId="0" applyFont="1" applyFill="1" applyBorder="1" applyAlignment="1">
      <alignment horizontal="center" vertical="center"/>
    </xf>
    <xf numFmtId="0" fontId="7" fillId="16" borderId="28" xfId="0" applyFont="1" applyFill="1" applyBorder="1" applyAlignment="1">
      <alignment horizontal="center" vertical="center"/>
    </xf>
    <xf numFmtId="0" fontId="8" fillId="16" borderId="36" xfId="0" applyFont="1" applyFill="1" applyBorder="1" applyAlignment="1">
      <alignment horizontal="center" vertical="center" wrapText="1"/>
    </xf>
    <xf numFmtId="0" fontId="8" fillId="16" borderId="37" xfId="0" applyFont="1" applyFill="1" applyBorder="1" applyAlignment="1">
      <alignment horizontal="center" vertical="center" wrapText="1"/>
    </xf>
    <xf numFmtId="0" fontId="7" fillId="16" borderId="36" xfId="0" applyFont="1" applyFill="1" applyBorder="1" applyAlignment="1">
      <alignment horizontal="center" vertical="center" wrapText="1"/>
    </xf>
    <xf numFmtId="0" fontId="7" fillId="16" borderId="37"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7" fillId="16" borderId="44" xfId="0" applyFont="1" applyFill="1" applyBorder="1" applyAlignment="1">
      <alignment horizontal="center" vertical="center" wrapText="1"/>
    </xf>
    <xf numFmtId="0" fontId="30" fillId="16" borderId="21" xfId="0" applyFont="1" applyFill="1" applyBorder="1" applyAlignment="1">
      <alignment horizontal="center" vertical="center" wrapText="1"/>
    </xf>
    <xf numFmtId="0" fontId="30" fillId="16" borderId="4" xfId="0" applyFont="1" applyFill="1" applyBorder="1" applyAlignment="1">
      <alignment horizontal="center" vertical="center" wrapText="1"/>
    </xf>
    <xf numFmtId="0" fontId="30" fillId="16" borderId="5" xfId="0" applyFont="1" applyFill="1" applyBorder="1" applyAlignment="1">
      <alignment horizontal="center" vertical="center" wrapText="1"/>
    </xf>
    <xf numFmtId="0" fontId="30" fillId="16" borderId="14"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8" xfId="0" applyFont="1" applyFill="1" applyBorder="1" applyAlignment="1">
      <alignment horizontal="center" vertical="center" wrapText="1"/>
    </xf>
    <xf numFmtId="0" fontId="30" fillId="17" borderId="13" xfId="0" applyFont="1" applyFill="1" applyBorder="1" applyAlignment="1">
      <alignment horizontal="center" vertical="center" wrapText="1"/>
    </xf>
    <xf numFmtId="0" fontId="30" fillId="17" borderId="6"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horizontal="center" wrapText="1"/>
    </xf>
    <xf numFmtId="0" fontId="0" fillId="0" borderId="22" xfId="0" applyBorder="1" applyAlignment="1">
      <alignment horizontal="center"/>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0" fillId="0" borderId="6" xfId="0" applyBorder="1" applyAlignment="1">
      <alignment horizontal="center"/>
    </xf>
    <xf numFmtId="0" fontId="7" fillId="3" borderId="0" xfId="0" applyFont="1" applyFill="1" applyAlignment="1">
      <alignment horizontal="center" vertical="center" wrapText="1"/>
    </xf>
    <xf numFmtId="0" fontId="5" fillId="12" borderId="21"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14"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0" fillId="2" borderId="2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6" xfId="0" applyFill="1" applyBorder="1" applyAlignment="1">
      <alignment horizontal="center" vertical="center" wrapText="1"/>
    </xf>
    <xf numFmtId="0" fontId="17" fillId="12" borderId="1"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8"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xf numFmtId="0" fontId="65" fillId="4" borderId="22" xfId="4" applyFont="1" applyFill="1" applyBorder="1" applyAlignment="1">
      <alignment horizontal="center" vertical="center"/>
    </xf>
    <xf numFmtId="0" fontId="55" fillId="4" borderId="22" xfId="4" applyFont="1" applyFill="1" applyBorder="1" applyAlignment="1">
      <alignment horizontal="justify" vertical="center" wrapText="1"/>
    </xf>
    <xf numFmtId="0" fontId="52" fillId="0" borderId="22" xfId="4" applyFont="1" applyBorder="1" applyAlignment="1">
      <alignment horizontal="justify" vertical="top" wrapText="1"/>
    </xf>
  </cellXfs>
  <cellStyles count="5">
    <cellStyle name="Hipervínculo" xfId="2" builtinId="8"/>
    <cellStyle name="Millares 2" xfId="3" xr:uid="{00000000-0005-0000-0000-000001000000}"/>
    <cellStyle name="Normal" xfId="0" builtinId="0"/>
    <cellStyle name="Normal - Style1 2" xfId="1" xr:uid="{00000000-0005-0000-0000-000003000000}"/>
    <cellStyle name="Normal 9" xfId="4" xr:uid="{00000000-0005-0000-0000-000004000000}"/>
  </cellStyles>
  <dxfs count="22">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0006"/>
      </font>
      <fill>
        <patternFill>
          <bgColor rgb="FFFFC7CE"/>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70C0"/>
      <color rgb="FFBE0754"/>
      <color rgb="FFE60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989136</xdr:colOff>
      <xdr:row>0</xdr:row>
      <xdr:rowOff>128222</xdr:rowOff>
    </xdr:from>
    <xdr:to>
      <xdr:col>0</xdr:col>
      <xdr:colOff>2253030</xdr:colOff>
      <xdr:row>0</xdr:row>
      <xdr:rowOff>1785938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9136" y="128222"/>
          <a:ext cx="1263894" cy="16577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740341</xdr:colOff>
      <xdr:row>0</xdr:row>
      <xdr:rowOff>99102</xdr:rowOff>
    </xdr:from>
    <xdr:to>
      <xdr:col>2</xdr:col>
      <xdr:colOff>1575904</xdr:colOff>
      <xdr:row>3</xdr:row>
      <xdr:rowOff>105723</xdr:rowOff>
    </xdr:to>
    <xdr:pic>
      <xdr:nvPicPr>
        <xdr:cNvPr id="2" name="Imagen 1">
          <a:extLst>
            <a:ext uri="{FF2B5EF4-FFF2-40B4-BE49-F238E27FC236}">
              <a16:creationId xmlns:a16="http://schemas.microsoft.com/office/drawing/2014/main" id="{0D526B4E-09D9-48F8-AF02-210634BD53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0624" y="99102"/>
          <a:ext cx="835563" cy="453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228600</xdr:colOff>
      <xdr:row>0</xdr:row>
      <xdr:rowOff>180976</xdr:rowOff>
    </xdr:from>
    <xdr:to>
      <xdr:col>1</xdr:col>
      <xdr:colOff>1081852</xdr:colOff>
      <xdr:row>3</xdr:row>
      <xdr:rowOff>166642</xdr:rowOff>
    </xdr:to>
    <xdr:pic>
      <xdr:nvPicPr>
        <xdr:cNvPr id="2" name="Imagen 1">
          <a:extLst>
            <a:ext uri="{FF2B5EF4-FFF2-40B4-BE49-F238E27FC236}">
              <a16:creationId xmlns:a16="http://schemas.microsoft.com/office/drawing/2014/main" id="{C3CDE7EE-1019-48CC-8885-3384FDCCAA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80976"/>
          <a:ext cx="1091377" cy="814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476251</xdr:colOff>
      <xdr:row>0</xdr:row>
      <xdr:rowOff>175848</xdr:rowOff>
    </xdr:from>
    <xdr:to>
      <xdr:col>1</xdr:col>
      <xdr:colOff>881062</xdr:colOff>
      <xdr:row>0</xdr:row>
      <xdr:rowOff>2247404</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1" y="175848"/>
          <a:ext cx="1762124" cy="20715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125932</xdr:colOff>
      <xdr:row>0</xdr:row>
      <xdr:rowOff>179916</xdr:rowOff>
    </xdr:from>
    <xdr:to>
      <xdr:col>11</xdr:col>
      <xdr:colOff>11632</xdr:colOff>
      <xdr:row>3</xdr:row>
      <xdr:rowOff>98623</xdr:rowOff>
    </xdr:to>
    <xdr:pic>
      <xdr:nvPicPr>
        <xdr:cNvPr id="4" name="Imagen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biLevel thresh="75000"/>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0127182" y="179916"/>
          <a:ext cx="2933700" cy="1411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205969</xdr:colOff>
      <xdr:row>0</xdr:row>
      <xdr:rowOff>63501</xdr:rowOff>
    </xdr:from>
    <xdr:to>
      <xdr:col>0</xdr:col>
      <xdr:colOff>1239220</xdr:colOff>
      <xdr:row>0</xdr:row>
      <xdr:rowOff>1099039</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5969" y="63501"/>
          <a:ext cx="1033251" cy="10355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68037</xdr:colOff>
      <xdr:row>0</xdr:row>
      <xdr:rowOff>63500</xdr:rowOff>
    </xdr:from>
    <xdr:to>
      <xdr:col>0</xdr:col>
      <xdr:colOff>1239221</xdr:colOff>
      <xdr:row>0</xdr:row>
      <xdr:rowOff>1564733</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7" y="63500"/>
          <a:ext cx="1171184" cy="150123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263768</xdr:colOff>
      <xdr:row>0</xdr:row>
      <xdr:rowOff>29307</xdr:rowOff>
    </xdr:from>
    <xdr:to>
      <xdr:col>0</xdr:col>
      <xdr:colOff>996461</xdr:colOff>
      <xdr:row>4</xdr:row>
      <xdr:rowOff>172331</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768" y="29307"/>
          <a:ext cx="732693" cy="1117505"/>
        </a:xfrm>
        <a:prstGeom prst="rect">
          <a:avLst/>
        </a:prstGeom>
      </xdr:spPr>
    </xdr:pic>
    <xdr:clientData/>
  </xdr:twoCellAnchor>
  <xdr:twoCellAnchor editAs="oneCell">
    <xdr:from>
      <xdr:col>3</xdr:col>
      <xdr:colOff>21981</xdr:colOff>
      <xdr:row>14</xdr:row>
      <xdr:rowOff>15008</xdr:rowOff>
    </xdr:from>
    <xdr:to>
      <xdr:col>4</xdr:col>
      <xdr:colOff>785885</xdr:colOff>
      <xdr:row>17</xdr:row>
      <xdr:rowOff>37550</xdr:rowOff>
    </xdr:to>
    <xdr:pic>
      <xdr:nvPicPr>
        <xdr:cNvPr id="4" name="Imagen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0866" y="3487970"/>
          <a:ext cx="1525904" cy="594042"/>
        </a:xfrm>
        <a:prstGeom prst="rect">
          <a:avLst/>
        </a:prstGeom>
      </xdr:spPr>
    </xdr:pic>
    <xdr:clientData/>
  </xdr:twoCellAnchor>
  <xdr:twoCellAnchor editAs="oneCell">
    <xdr:from>
      <xdr:col>5</xdr:col>
      <xdr:colOff>421299</xdr:colOff>
      <xdr:row>14</xdr:row>
      <xdr:rowOff>14654</xdr:rowOff>
    </xdr:from>
    <xdr:to>
      <xdr:col>6</xdr:col>
      <xdr:colOff>134527</xdr:colOff>
      <xdr:row>17</xdr:row>
      <xdr:rowOff>24361</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59491" y="3487616"/>
          <a:ext cx="980786" cy="58120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804333</xdr:colOff>
      <xdr:row>11</xdr:row>
      <xdr:rowOff>53599</xdr:rowOff>
    </xdr:from>
    <xdr:to>
      <xdr:col>7</xdr:col>
      <xdr:colOff>425732</xdr:colOff>
      <xdr:row>18</xdr:row>
      <xdr:rowOff>106815</xdr:rowOff>
    </xdr:to>
    <xdr:pic>
      <xdr:nvPicPr>
        <xdr:cNvPr id="3" name="Imagen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5750" y="9599766"/>
          <a:ext cx="5863168" cy="332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619125</xdr:colOff>
      <xdr:row>0</xdr:row>
      <xdr:rowOff>79375</xdr:rowOff>
    </xdr:from>
    <xdr:to>
      <xdr:col>2</xdr:col>
      <xdr:colOff>349250</xdr:colOff>
      <xdr:row>0</xdr:row>
      <xdr:rowOff>1444625</xdr:rowOff>
    </xdr:to>
    <xdr:pic>
      <xdr:nvPicPr>
        <xdr:cNvPr id="2" name="Imagen 1">
          <a:extLst>
            <a:ext uri="{FF2B5EF4-FFF2-40B4-BE49-F238E27FC236}">
              <a16:creationId xmlns:a16="http://schemas.microsoft.com/office/drawing/2014/main" id="{E0F1B92F-EC9B-49ED-9CB9-FCB110BA5E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79375"/>
          <a:ext cx="1216025" cy="1365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523875</xdr:colOff>
      <xdr:row>0</xdr:row>
      <xdr:rowOff>52916</xdr:rowOff>
    </xdr:from>
    <xdr:ext cx="1169458" cy="1410163"/>
    <xdr:pic>
      <xdr:nvPicPr>
        <xdr:cNvPr id="2" name="Imagen 1">
          <a:extLst>
            <a:ext uri="{FF2B5EF4-FFF2-40B4-BE49-F238E27FC236}">
              <a16:creationId xmlns:a16="http://schemas.microsoft.com/office/drawing/2014/main" id="{8F24C3AF-BC52-4278-A4AF-9F5FDE2F9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875" y="52916"/>
          <a:ext cx="1169458" cy="141016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98087</xdr:colOff>
      <xdr:row>0</xdr:row>
      <xdr:rowOff>128222</xdr:rowOff>
    </xdr:from>
    <xdr:to>
      <xdr:col>1</xdr:col>
      <xdr:colOff>1367819</xdr:colOff>
      <xdr:row>0</xdr:row>
      <xdr:rowOff>1578429</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87" y="128222"/>
          <a:ext cx="1269732" cy="14502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447675</xdr:colOff>
      <xdr:row>0</xdr:row>
      <xdr:rowOff>92844</xdr:rowOff>
    </xdr:from>
    <xdr:to>
      <xdr:col>1</xdr:col>
      <xdr:colOff>803049</xdr:colOff>
      <xdr:row>0</xdr:row>
      <xdr:rowOff>2076450</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5" y="92844"/>
          <a:ext cx="1612674" cy="19836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463826</xdr:colOff>
      <xdr:row>0</xdr:row>
      <xdr:rowOff>16564</xdr:rowOff>
    </xdr:from>
    <xdr:ext cx="912007" cy="1091637"/>
    <xdr:pic>
      <xdr:nvPicPr>
        <xdr:cNvPr id="2" name="Imagen 1">
          <a:extLst>
            <a:ext uri="{FF2B5EF4-FFF2-40B4-BE49-F238E27FC236}">
              <a16:creationId xmlns:a16="http://schemas.microsoft.com/office/drawing/2014/main" id="{98191E1C-EE2C-4980-8927-30D271FE79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826" y="16564"/>
          <a:ext cx="912007" cy="109163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109993</xdr:colOff>
      <xdr:row>0</xdr:row>
      <xdr:rowOff>68692</xdr:rowOff>
    </xdr:from>
    <xdr:to>
      <xdr:col>0</xdr:col>
      <xdr:colOff>1379725</xdr:colOff>
      <xdr:row>0</xdr:row>
      <xdr:rowOff>1452563</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93" y="68692"/>
          <a:ext cx="1269732" cy="13838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137775</xdr:colOff>
      <xdr:row>0</xdr:row>
      <xdr:rowOff>88537</xdr:rowOff>
    </xdr:from>
    <xdr:to>
      <xdr:col>0</xdr:col>
      <xdr:colOff>1143001</xdr:colOff>
      <xdr:row>0</xdr:row>
      <xdr:rowOff>1121621</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75" y="88537"/>
          <a:ext cx="1005226" cy="103308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98087</xdr:colOff>
      <xdr:row>0</xdr:row>
      <xdr:rowOff>128222</xdr:rowOff>
    </xdr:from>
    <xdr:to>
      <xdr:col>0</xdr:col>
      <xdr:colOff>1204352</xdr:colOff>
      <xdr:row>0</xdr:row>
      <xdr:rowOff>1492249</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87" y="128222"/>
          <a:ext cx="1106265" cy="13640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ol.parraga\Downloads\F-FI-1384%20Matriz%20General%20de%20Riesgos%20de%20Corrupci&#243;n%20V.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therine.bolagay\Downloads\F-FI-1384%20Matriz%20General%20de%20Riesgos%20de%20Corrupci&#243;n%20V.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SCJ"/>
      <sheetName val="Componente PAAC"/>
      <sheetName val="INSTRUCCIONES DE DILIGENCIAM"/>
      <sheetName val="MAPA RESUMEN OAP"/>
      <sheetName val="CAUSA-CONSECUENCIA"/>
      <sheetName val="IDENTIFICACIÓN DEL RC"/>
      <sheetName val="DEFINICIÓN DEL RC"/>
      <sheetName val="CALIFICACION DE IMPACTO"/>
      <sheetName val="ANÁLISIS DEL RC"/>
      <sheetName val="CONTROL DEL RC"/>
      <sheetName val="VALORACIÓN DEL RC CON CONTROL"/>
      <sheetName val="TRATAMIENTO DE RIESGO RESIDUAL "/>
      <sheetName val="CONTROL DE CAMBIOS"/>
      <sheetName val="TABLA DE INFORMACIÓN"/>
    </sheetNames>
    <sheetDataSet>
      <sheetData sheetId="0"/>
      <sheetData sheetId="1"/>
      <sheetData sheetId="2"/>
      <sheetData sheetId="3"/>
      <sheetData sheetId="4"/>
      <sheetData sheetId="5">
        <row r="6">
          <cell r="A6">
            <v>1</v>
          </cell>
          <cell r="B6" t="str">
            <v>Acceso y Fortalecimiento a la Justicia</v>
          </cell>
          <cell r="C6" t="str">
            <v>Amenaza, intimidación o persuasión a un profesional para reportar información falsa en el contenido de un informe
Prejuicio sobre un usuario y falta de reconocimiento de logros o avances.</v>
          </cell>
          <cell r="D6" t="str">
            <v>Posibilidad de Registro de información errada en los informes de procesos vinculados al PDJJR (Programa de Justicia Juvenil Restaurativa)</v>
          </cell>
          <cell r="E6" t="str">
            <v xml:space="preserve">Entrega de información falsa a las autoridades competentes. </v>
          </cell>
        </row>
        <row r="7">
          <cell r="A7">
            <v>2</v>
          </cell>
          <cell r="B7" t="str">
            <v>Acceso y Fortalecimiento a la Justicia</v>
          </cell>
          <cell r="C7" t="str">
            <v xml:space="preserve">Desconocimiento o incumplimiento de las políticas definidas en el Plan Anticorrupción de la entidad y lineamientos de operación definidos por la dependencia </v>
          </cell>
          <cell r="D7" t="str">
            <v>Posibilidad de actuaciones inadecuadas por parte de funcionarios y colaboradores de la Dirección de Acceso a la Justicia por el recibimiento de dadivas</v>
          </cell>
          <cell r="E7" t="str">
            <v>Desprestigio de la entidad, desconfianza en la prestación de los servicios de acceso a la justicia y procesos disciplinarios para funcionarios y colaboradores</v>
          </cell>
        </row>
        <row r="8">
          <cell r="A8">
            <v>3</v>
          </cell>
          <cell r="B8" t="str">
            <v>Acceso y Fortalecimiento a la Justicia</v>
          </cell>
          <cell r="C8" t="str">
            <v>Con el ánimo de reportar el cumplimiento de metas trazadas en el Plan de Acción de la Dirección de Acceso a la Justicia, algunos equipos territoriales reportar información incoherente de acuerdo con las metas.</v>
          </cell>
          <cell r="D8" t="str">
            <v>Posibilidad de presentar Inconsistencias en los reportes relacionados al Plan de Acción a la Justicia</v>
          </cell>
          <cell r="E8" t="str">
            <v>Desprestigio de la entidad, requerimientos por parte de entes de control y posibles hallazgos en auditorías externas e internas</v>
          </cell>
        </row>
        <row r="9">
          <cell r="A9">
            <v>4</v>
          </cell>
          <cell r="B9" t="str">
            <v>Gestión Integral a las Personas Privadas de la Libertad -PPL-</v>
          </cell>
          <cell r="C9" t="str">
            <v>Soborno a los funcionarios encargados de la oferta de estos servicios para acelerar tramites o adulterar documentación</v>
          </cell>
          <cell r="D9" t="str">
            <v>Posibilidad de Beneficio a particulares o a terceros derivados de trámites en procesos de Atención Integral (alimentación, servicios de salud, dotación de elementos básicos, ingreso a programas de Atención Social y actividades validas de redención de pena).</v>
          </cell>
          <cell r="E9" t="str">
            <v>Oferta parcializada y desproporcionada de los servicios de atención Integral a las PPL</v>
          </cell>
        </row>
        <row r="10">
          <cell r="A10">
            <v>5</v>
          </cell>
          <cell r="B10" t="str">
            <v>Gestión Integral a las Personas Privadas de la Libertad -PPL-</v>
          </cell>
          <cell r="C10" t="str">
            <v>Dadivas a los funcionarios encargados de la custodia y vigilancia en beneficio particular de las PPL en la prestación del servicio</v>
          </cell>
          <cell r="D10" t="str">
            <v>Posibilidad de Beneficio a particulares o a terceros derivados de la Custodia y Vigilancia a las PPL</v>
          </cell>
          <cell r="E10" t="str">
            <v>Oferta parcializada y desproporcionada de los servicios de Custodia y vigilancia a los PPL
Investigaciones Disciplinaria y Penal.</v>
          </cell>
        </row>
        <row r="11">
          <cell r="A11">
            <v>6</v>
          </cell>
          <cell r="B11" t="str">
            <v>Gestión Integral a las Personas Privadas de la Libertad -PPL-</v>
          </cell>
          <cell r="C11" t="str">
            <v>Dadivas a los funcionarios encargados del proceso de tramite Jurídico en beneficio particular de las PPL</v>
          </cell>
          <cell r="D11" t="str">
            <v>Posibilidad de Beneficio a particulares o a terceros derivados de los trámites Jurídicos</v>
          </cell>
          <cell r="E11" t="str">
            <v>Oferta parcializada y desproporcionada de los tramites a los PPL
Investigaciones Disciplinaria y Penal.</v>
          </cell>
        </row>
        <row r="12">
          <cell r="A12">
            <v>7</v>
          </cell>
          <cell r="B12" t="str">
            <v>Control Disciplinario</v>
          </cell>
          <cell r="C12" t="str">
            <v xml:space="preserve">Pagos o presiones indebidas a los servidores de la oficina a fin de llevar a cabo incorrecta manipulación de los expedientes e impedir el normal desarrollo de la investigación disciplinaria </v>
          </cell>
          <cell r="D12" t="str">
            <v>Posibilidad de desviaciones en las Investigaciones originadas por prácticas indebidas</v>
          </cell>
          <cell r="E12" t="str">
            <v>i). Indebida manipulación de las actuaciones
ii). Irregularidades en el trámite - caducidad - prescripción de las actuaciones disciplinarias 
iii).  Evasión de la responsabilidad derivada del proceso disciplinario</v>
          </cell>
        </row>
        <row r="13">
          <cell r="A13">
            <v>8</v>
          </cell>
          <cell r="B13" t="str">
            <v>Administración de Bienes Muebles e Inmuebles para el Fortalecimiento de las Capacidades Operativas</v>
          </cell>
          <cell r="C13" t="str">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ell>
          <cell r="D13" t="str">
            <v>Posibilidad de suministro de combustible por parte de los proveedores a vehículos que no son de propiedad o no están a cargo de la SDSCJ para beneficio propio o de terceros</v>
          </cell>
          <cell r="E13" t="str">
            <v>1. Incumplimiento a las obligaciones contractuales.
2. Perdida de confianza en lo público
3. Detrimento patrimonial
4. Enriquecimiento ilícito de contratistas y/o servidores públicos</v>
          </cell>
        </row>
        <row r="14">
          <cell r="A14">
            <v>9</v>
          </cell>
          <cell r="B14" t="str">
            <v>Gestión de Comunicaciones Estratégicas</v>
          </cell>
          <cell r="C14" t="str">
            <v>Ausencia de protocolos de Custodia de la información confidencial de la Institución.
Inoperancia de algunos funcionarios.
Incumplimiento de funciones por acción u omisión.
Falta de capacitación para los funcionarios.</v>
          </cell>
          <cell r="D14" t="str">
            <v>Posibilidad de Filtración o manejo inadecuado de información por parte de funcionarios de la entidad.</v>
          </cell>
          <cell r="E14" t="str">
            <v>Mala Imagen.
Perdida de Credibilidad.
Detrimento de la Imagen Publica.</v>
          </cell>
        </row>
        <row r="15">
          <cell r="A15">
            <v>10</v>
          </cell>
          <cell r="B15" t="str">
            <v>Gestión de Emergencias</v>
          </cell>
          <cell r="C15" t="str">
            <v>Indisponibilidad, manipulación, alteración, perdida o mal uso de la información por parte del personal del C4, Operadores externos, así como terceros no vinculados al C4.
Posible pérdida de documentos o información pública</v>
          </cell>
          <cell r="D15" t="str">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ell>
          <cell r="E15" t="str">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ell>
        </row>
        <row r="16">
          <cell r="A16">
            <v>11</v>
          </cell>
          <cell r="B16" t="str">
            <v>Gestión Documental</v>
          </cell>
          <cell r="C16" t="str">
            <v xml:space="preserve">Desconocimiento o incumplimiento de las políticas y procedimientos de Gestión Documental. </v>
          </cell>
          <cell r="D16" t="str">
            <v>Posibilidad de Pérdida o extravió documental por parte de un servidor que, aprovechando su posición frente a un recurso público, privilegia a un tercero con información para su beneficio.</v>
          </cell>
          <cell r="E16" t="str">
            <v>* Desactualización de Inventario documental.
* Reconstrucción documental.
* Fraudes, Acciones ilícitas.
* Apertura de Investigación disciplinaria.</v>
          </cell>
        </row>
        <row r="17">
          <cell r="A17">
            <v>12</v>
          </cell>
          <cell r="B17" t="str">
            <v>Gestión de Recursos Físicos al Servicio de la Entidad</v>
          </cell>
          <cell r="C17" t="str">
            <v>Incumplimiento por parte de los servidores de lo establecido en las resoluciones, circulares, procedimientos y políticas, para la administración de bienes.</v>
          </cell>
          <cell r="D17" t="str">
            <v>Posibilidad de Pérdida y/o desaparición de los bienes al servicio de la Entidad parte de un servidor que, aprovechando su posición frente a un recurso público, sustrae bienes de la Entidad para su beneficio personal o un tercero.</v>
          </cell>
          <cell r="E17" t="str">
            <v>* Afectación en la prestación del servicio.
* Detrimento patrimonial.
* Investigaciones disciplinarias.
* Generación de hallazgos por parte de Entes de Control.</v>
          </cell>
        </row>
        <row r="18">
          <cell r="A18">
            <v>13</v>
          </cell>
          <cell r="B18" t="str">
            <v>Gestión de Seguridad y Convivencia</v>
          </cell>
          <cell r="C18" t="str">
            <v>Ausencia de una cultura de la seguridad de la información que garantice que el funcionario o contratista conozca sus deberes y responsabilidades en la preservación de la confidencialidad de la información</v>
          </cell>
          <cell r="D18" t="str">
            <v>Posibilidad de pérdida económica y reputacional por demandas a la entidad por el uso indebido de información confidencial a terceros por parte de funcionarios</v>
          </cell>
          <cell r="E18" t="str">
            <v>Fuga y mal manejo de la información. Posible perdida de información pública. Posibles daños a la imagen de la entidad frente a la ciudadanía. Mala manipulación de la información.</v>
          </cell>
        </row>
        <row r="19">
          <cell r="A19">
            <v>14</v>
          </cell>
          <cell r="B19" t="str">
            <v>Gestión de Tecnologías de la Información</v>
          </cell>
          <cell r="C19" t="str">
            <v>Ausencia de controles que mitiguen los riesgos de fuga de información adecuada protección de los activos de información que contienen información clasificada o reservada. 
Falta de consideraciones relevantes en las clausulas de confidencialidad de la minuta contractual.</v>
          </cell>
          <cell r="D19" t="str">
            <v>Posibilidad de pérdida económica y reputacional por demandas debido al uso inadecuado de información catalogada por la entidad como clasificada o reservada por parte de colaboradores de la Secretaría</v>
          </cell>
          <cell r="E19" t="str">
            <v>Divulgación de información clasificada o reservada de la entidad. Sanciones a la entidad por inadecuada protección de datos personales. Perdida de imagen reputacional de la entidad. Vicio en los procesos de contratación.</v>
          </cell>
        </row>
        <row r="20">
          <cell r="A20">
            <v>15</v>
          </cell>
          <cell r="B20" t="str">
            <v>Gestión de Tecnologías de la Información</v>
          </cell>
          <cell r="C20" t="str">
            <v>Manipulación y/o Modificación de información de la entidad por usuarios o procesos no autorizados.</v>
          </cell>
          <cell r="D20" t="str">
            <v>Posibilidad de Pérdida de Integridad de la información almacenada en la infraestructura o soluciones tecnológicas de la entidad.</v>
          </cell>
          <cell r="E20" t="str">
            <v>Alteración de cifras o contenido publicado en la pagina de la entidad o la intranet. Alteración de cifras o datos generados por las áreas de la entidad. Perdida de imagen reputacional de la entidad</v>
          </cell>
        </row>
        <row r="21">
          <cell r="A21">
            <v>16</v>
          </cell>
          <cell r="B21" t="str">
            <v>Gestión Financiera</v>
          </cell>
          <cell r="C21" t="str">
            <v>Adulteración de los documentos legales soporte de pago
Incumplimiento de funciones por acción u omisión
Falta de personal capacitado para brindar atención y servicio</v>
          </cell>
          <cell r="D21" t="str">
            <v>Posibilidad de Tramite de pagos incumpliendo los requisitos establecidos otorgando beneficios a terceros en contra de lo establecido en el Procedimiento PD-GF-13 Gestión de Pagos</v>
          </cell>
          <cell r="E21" t="str">
            <v>Pagos sin cumplir con los requisitos establecidos</v>
          </cell>
        </row>
        <row r="22">
          <cell r="A22">
            <v>17</v>
          </cell>
          <cell r="B22" t="str">
            <v>Gestión Estratégica del Talento Humano</v>
          </cell>
          <cell r="C22" t="str">
            <v>Posible intercambio de dadivas entre el funcionario responsable y el contratista no apto para la vacante.</v>
          </cell>
          <cell r="D22" t="str">
            <v>Posibilidad de Posesionar un servidor público que Incumpla con los requisitos establecidos en el Manual de Funciones de la SCJ</v>
          </cell>
          <cell r="E22" t="str">
            <v>Sanciones disciplinarias a los funcionarios implicados en la Vinculación viciada</v>
          </cell>
        </row>
        <row r="23">
          <cell r="A23">
            <v>18</v>
          </cell>
          <cell r="B23" t="str">
            <v>Gestión Estratégica del Talento Humano</v>
          </cell>
          <cell r="C23" t="str">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ell>
          <cell r="D23" t="str">
            <v>Posibilidad de Interés indebido por un oferente en los procesos de contratación de la Dirección de Gestión Humana</v>
          </cell>
          <cell r="E23" t="str">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ell>
        </row>
        <row r="24">
          <cell r="A24">
            <v>19</v>
          </cell>
          <cell r="B24" t="str">
            <v>Gestión Contractual</v>
          </cell>
          <cell r="C24" t="str">
            <v xml:space="preserve"> Determinar requisitos excluyentes en el proceso que se adelanta lo cual permitiría el direccionamiento de contratos y el favorecimiento a terceros.
Falta de capacitación de los funcionarios que adelantan los procesos de contratación</v>
          </cell>
          <cell r="D24" t="str">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ell>
          <cell r="E24" t="str">
            <v>Pérdida de recursos públicos. - Incumplimiento del objeto contractual.</v>
          </cell>
        </row>
        <row r="25">
          <cell r="A25">
            <v>20</v>
          </cell>
          <cell r="B25" t="str">
            <v>Gestión Contractual</v>
          </cell>
          <cell r="C25" t="str">
            <v>Desconocimiento de la norma
Desconocimiento de funciones
Desidia</v>
          </cell>
          <cell r="D25" t="str">
            <v>Posibilidad de Incumplimiento de funciones por acción u omisión por procedimientos desactualizados de la Gestión Contractual</v>
          </cell>
          <cell r="E25" t="str">
            <v>Sanciones por parte de entes de control internos y externos.
Procesos disciplinarios internos y externos.</v>
          </cell>
        </row>
        <row r="26">
          <cell r="A26">
            <v>21</v>
          </cell>
          <cell r="B26" t="str">
            <v>Evaluación al Sistema de Control Interno</v>
          </cell>
          <cell r="C26" t="str">
            <v xml:space="preserve">Desconocimiento u omisión de las normas de auditoria generalmente aceptadas o 
Impedimentos y/o conflictos de interés no comunicados. </v>
          </cell>
          <cell r="D26" t="str">
            <v>Posibilidad de Favorecimiento al proceso auditado o a terceros responsables a partir de auditorías, sesgadas, manipuladas o direccionadas, que impidan evidenciar la realidad de la gestión obstruyendo la evaluación de esta.</v>
          </cell>
          <cell r="E26" t="str">
            <v>Sanciones por parte de entes de control.</v>
          </cell>
        </row>
        <row r="27">
          <cell r="A27">
            <v>22</v>
          </cell>
          <cell r="B27" t="str">
            <v>Atención y Relación con el Ciudadano</v>
          </cell>
          <cell r="C27" t="str">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ell>
          <cell r="D27" t="str">
            <v>Posibilidad de Favorecimiento a terceros para acceder a los servicios ofertados por al SCJ por fuera de los lineamientos establecidos a cambio de dadivas</v>
          </cell>
          <cell r="E27" t="str">
            <v>Percepción negativa de la Ciudadanía de la entidad. 
Procesos disciplinarios internos y externos.</v>
          </cell>
        </row>
        <row r="28">
          <cell r="A28">
            <v>23</v>
          </cell>
          <cell r="B28" t="str">
            <v>Gestión Integral a las Personas Privadas de la Libertad -PPL-</v>
          </cell>
          <cell r="C28" t="str">
            <v>Soborno a los funcionarios encargados de la oferta de estos servicios para acelerar tramites o adulterar documentación</v>
          </cell>
          <cell r="D28" t="str">
            <v>Posibilidad de alteración de la información en el SISIPEC web generando beneficio en el trámite de Autorización para ingreso como visitante a la Cárcel Distrital de Varones y Anexo de Mujeres.</v>
          </cell>
          <cell r="E28" t="str">
            <v>Oferta parcializada y desproporcionada de los servicios de atención Integral a las PPL</v>
          </cell>
        </row>
        <row r="29">
          <cell r="A29">
            <v>24</v>
          </cell>
          <cell r="B29" t="str">
            <v>Administración de Bienes Muebles e Inmuebles para el Fortalecimiento de las Capacidades Operativas</v>
          </cell>
          <cell r="C29" t="str">
            <v>Falencia en el reporte de estado de disponibilidad de los vehículos de propiedad o a cargo de la SDSCJ.
Errores en el registro del kilometraje de cada vehículo en la plataforma del proveedor.</v>
          </cell>
          <cell r="D29" t="str">
            <v>Posibilidad de suministro de combustible por parte de los proveedores a vehículos de propiedad o a cargo de la SDSCJ, por fuera de los parámetros de suministro establecidos para beneficio propio o de terceros</v>
          </cell>
          <cell r="E29" t="str">
            <v>1. Incumplimiento a las obligaciones contractuales.
2. Pérdida de confianza en lo público
3. Detrimento patrimonial
4. Enriquecimiento ilícito de contratistas y/o servidores públicos</v>
          </cell>
        </row>
        <row r="30">
          <cell r="A30">
            <v>25</v>
          </cell>
          <cell r="B30" t="str">
            <v>Administración de Bienes Muebles e Inmuebles para el Fortalecimiento de las Capacidades Operativas</v>
          </cell>
          <cell r="C30" t="str">
            <v>Vehículos o equipos de combustión sin autorización para el abastecimiento de combustible</v>
          </cell>
          <cell r="D30" t="str">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ell>
          <cell r="E30" t="str">
            <v>1. Incumplimiento a las obligaciones contractuales.
2. Pérdida de confianza en lo público
3. Detrimento patrimonial
4. Enriquecimiento ilícito de contratistas y/o servidores públicos</v>
          </cell>
        </row>
        <row r="31">
          <cell r="A31">
            <v>26</v>
          </cell>
          <cell r="B31" t="str">
            <v>Gestión Jurídica</v>
          </cell>
          <cell r="C31" t="str">
            <v>Desconocimiento de la norma
Desconocimiento de funciones
Desidia</v>
          </cell>
          <cell r="D31" t="str">
            <v>Posibilidad de Incumplimiento de funciones por acción u omisión por procedimientos desactualizados de la Gestión Juridica</v>
          </cell>
          <cell r="E31" t="str">
            <v>Sanciones por parte de entes de control internos y externos.
Procesos disciplinarios internos y externos.</v>
          </cell>
        </row>
        <row r="32">
          <cell r="A32">
            <v>27</v>
          </cell>
          <cell r="B32" t="str">
            <v>Gestión Contractual</v>
          </cell>
          <cell r="C32" t="str">
            <v>~ Por falencias en el conocimiento de los contratistas  y origen de sus recursos o activos
~ Por suscribir contratos con personas naturales o juridicas con infracciones por el Consejo de Seguridad de las Naciones Unidas o incluidas en otras listas vinculantes o de control.</v>
          </cell>
          <cell r="D32" t="str">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ell>
          <cell r="E32" t="str">
            <v xml:space="preserve">~Responsabilidades penales, disciplinarias y fiscales </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SCJ"/>
      <sheetName val="Componente PAAC"/>
      <sheetName val="INSTRUCCIONES DE DILIGENCIAM"/>
      <sheetName val="MAPA RESUMEN OAP"/>
      <sheetName val="CAUSA-CONSECUENCIA"/>
      <sheetName val="IDENTIFICACIÓN DEL RC"/>
      <sheetName val="DEFINICIÓN DEL RC"/>
      <sheetName val="CALIFICACION DE IMPACTO"/>
      <sheetName val="ANÁLISIS DEL RC"/>
      <sheetName val="CONTROL DEL RC"/>
      <sheetName val="VALORACIÓN DEL RC CON CONTROL"/>
      <sheetName val="TRATAMIENTO DE RIESGO RESIDUAL "/>
      <sheetName val="CONTROL DE CAMBIOS"/>
      <sheetName val="TABLA DE INFORMACIÓN"/>
    </sheetNames>
    <sheetDataSet>
      <sheetData sheetId="0" refreshError="1"/>
      <sheetData sheetId="1" refreshError="1"/>
      <sheetData sheetId="2" refreshError="1"/>
      <sheetData sheetId="3" refreshError="1"/>
      <sheetData sheetId="4" refreshError="1"/>
      <sheetData sheetId="5" refreshError="1">
        <row r="6">
          <cell r="A6">
            <v>1</v>
          </cell>
          <cell r="B6" t="str">
            <v>Acceso y Fortalecimiento a la Justicia</v>
          </cell>
          <cell r="C6" t="str">
            <v>Amenaza, intimidación o persuasión a un profesional para reportar información falsa en el contenido de un informe
Prejuicio sobre un usuario y falta de reconocimiento de logros o avances.</v>
          </cell>
          <cell r="D6" t="str">
            <v>Posibilidad de Registro de información errada en los informes de procesos vinculados al PDJJR (Programa de Justicia Juvenil Restaurativa)</v>
          </cell>
          <cell r="E6" t="str">
            <v xml:space="preserve">Entrega de información falsa a las autoridades competentes. </v>
          </cell>
        </row>
        <row r="7">
          <cell r="A7">
            <v>2</v>
          </cell>
          <cell r="B7" t="str">
            <v>Acceso y Fortalecimiento a la Justicia</v>
          </cell>
          <cell r="C7" t="str">
            <v xml:space="preserve">Desconocimiento o incumplimiento de las políticas definidas en el Plan Anticorrupción de la entidad y lineamientos de operación definidos por la dependencia </v>
          </cell>
          <cell r="D7" t="str">
            <v>Posibilidad de actuaciones inadecuadas por parte de funcionarios y colaboradores de la Dirección de Acceso a la Justicia por el recibimiento de dadivas</v>
          </cell>
          <cell r="E7" t="str">
            <v>Desprestigio de la entidad, desconfianza en la prestación de los servicios de acceso a la justicia y procesos disciplinarios para funcionarios y colaboradores</v>
          </cell>
        </row>
        <row r="8">
          <cell r="A8">
            <v>3</v>
          </cell>
          <cell r="B8" t="str">
            <v>Acceso y Fortalecimiento a la Justicia</v>
          </cell>
          <cell r="C8" t="str">
            <v>Con el ánimo de reportar el cumplimiento de metas trazadas en el Plan de Acción de la Dirección de Acceso a la Justicia, algunos equipos territoriales reportar información incoherente de acuerdo con las metas.</v>
          </cell>
          <cell r="D8" t="str">
            <v>Posibilidad de presentar Inconsistencias en los reportes relacionados al Plan de Acción a la Justicia</v>
          </cell>
          <cell r="E8" t="str">
            <v>Desprestigio de la entidad, requerimientos por parte de entes de control y posibles hallazgos en auditorías externas e internas</v>
          </cell>
        </row>
        <row r="9">
          <cell r="A9">
            <v>4</v>
          </cell>
          <cell r="B9" t="str">
            <v>Gestión Integral a las Personas Privadas de la Libertad -PPL-</v>
          </cell>
          <cell r="C9" t="str">
            <v>Soborno a los funcionarios encargados de la oferta de estos servicios para acelerar tramites o adulterar documentación</v>
          </cell>
          <cell r="D9" t="str">
            <v>Posibilidad de Beneficio a particulares o a terceros derivados de trámites en procesos de Atención Integral (alimentación, servicios de salud, dotación de elementos básicos, ingreso a programas de Atención Social y actividades validas de redención de pena).</v>
          </cell>
          <cell r="E9" t="str">
            <v>Oferta parcializada y desproporcionada de los servicios de atención Integral a las PPL</v>
          </cell>
        </row>
        <row r="10">
          <cell r="A10">
            <v>5</v>
          </cell>
          <cell r="B10" t="str">
            <v>Gestión Integral a las Personas Privadas de la Libertad -PPL-</v>
          </cell>
          <cell r="C10" t="str">
            <v>Dadivas a los funcionarios encargados de la custodia y vigilancia en beneficio particular de las PPL en la prestación del servicio</v>
          </cell>
          <cell r="D10" t="str">
            <v>Posibilidad de Beneficio a particulares o a terceros derivados de la Custodia y Vigilancia a las PPL</v>
          </cell>
          <cell r="E10" t="str">
            <v>Oferta parcializada y desproporcionada de los servicios de Custodia y vigilancia a los PPL
Investigaciones Disciplinaria y Penal.</v>
          </cell>
        </row>
        <row r="11">
          <cell r="A11">
            <v>6</v>
          </cell>
          <cell r="B11" t="str">
            <v>Gestión Integral a las Personas Privadas de la Libertad -PPL-</v>
          </cell>
          <cell r="C11" t="str">
            <v>Dadivas a los funcionarios encargados del proceso de tramite Jurídico en beneficio particular de las PPL</v>
          </cell>
          <cell r="D11" t="str">
            <v>Posibilidad de Beneficio a particulares o a terceros derivados de los trámites Jurídicos</v>
          </cell>
          <cell r="E11" t="str">
            <v>Oferta parcializada y desproporcionada de los tramites a los PPL
Investigaciones Disciplinaria y Penal.</v>
          </cell>
        </row>
        <row r="12">
          <cell r="A12">
            <v>7</v>
          </cell>
          <cell r="B12" t="str">
            <v>Control Disciplinario</v>
          </cell>
          <cell r="C12" t="str">
            <v xml:space="preserve">Pagos o presiones indebidas a los servidores de la oficina a fin de llevar a cabo incorrecta manipulación de los expedientes e impedir el normal desarrollo de la investigación disciplinaria </v>
          </cell>
          <cell r="D12" t="str">
            <v>Posibilidad de desviaciones en las Investigaciones originadas por prácticas indebidas</v>
          </cell>
          <cell r="E12" t="str">
            <v>i). Indebida manipulación de las actuaciones
ii). Irregularidades en el trámite - caducidad - prescripción de las actuaciones disciplinarias 
iii).  Evasión de la responsabilidad derivada del proceso disciplinario</v>
          </cell>
        </row>
        <row r="13">
          <cell r="A13">
            <v>8</v>
          </cell>
          <cell r="B13" t="str">
            <v>Administración de Bienes Muebles e Inmuebles para el Fortalecimiento de las Capacidades Operativas</v>
          </cell>
          <cell r="C13" t="str">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ell>
          <cell r="D13" t="str">
            <v>Posibilidad de suministro de combustible por parte de los proveedores a vehículos que no son de propiedad o no están a cargo de la SDSCJ para beneficio propio o de terceros</v>
          </cell>
          <cell r="E13" t="str">
            <v>1. Incumplimiento a las obligaciones contractuales.
2. Perdida de confianza en lo público
3. Detrimento patrimonial
4. Enriquecimiento ilícito de contratistas y/o servidores públicos</v>
          </cell>
        </row>
        <row r="14">
          <cell r="A14">
            <v>9</v>
          </cell>
          <cell r="B14" t="str">
            <v>Gestión de Comunicaciones Estratégicas</v>
          </cell>
          <cell r="C14" t="str">
            <v>Ausencia de protocolos de Custodia de la información confidencial de la Institución.
Inoperancia de algunos funcionarios.
Incumplimiento de funciones por acción u omisión.
Falta de capacitación para los funcionarios.</v>
          </cell>
          <cell r="D14" t="str">
            <v>Posibilidad de Filtración o manejo inadecuado de información por parte de funcionarios de la entidad.</v>
          </cell>
          <cell r="E14" t="str">
            <v>Mala Imagen.
Perdida de Credibilidad.
Detrimento de la Imagen Publica.</v>
          </cell>
        </row>
        <row r="15">
          <cell r="A15">
            <v>10</v>
          </cell>
          <cell r="B15" t="str">
            <v>Gestión de Emergencias</v>
          </cell>
          <cell r="C15" t="str">
            <v>Indisponibilidad, manipulación, alteración, perdida o mal uso de la información por parte del personal del C4, Operadores externos, así como terceros no vinculados al C4.
Posible pérdida de documentos o información pública</v>
          </cell>
          <cell r="D15" t="str">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ell>
          <cell r="E15" t="str">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ell>
        </row>
        <row r="16">
          <cell r="A16">
            <v>11</v>
          </cell>
          <cell r="B16" t="str">
            <v>Gestión Documental</v>
          </cell>
          <cell r="C16" t="str">
            <v xml:space="preserve">Desconocimiento o incumplimiento de las políticas y procedimientos de Gestión Documental. </v>
          </cell>
          <cell r="D16" t="str">
            <v>Posibilidad de Pérdida o extravió documental por parte de un servidor que, aprovechando su posición frente a un recurso público, privilegia a un tercero con información para su beneficio.</v>
          </cell>
          <cell r="E16" t="str">
            <v>* Desactualización de Inventario documental.
* Reconstrucción documental.
* Fraudes, Acciones ilícitas.
* Apertura de Investigación disciplinaria.</v>
          </cell>
        </row>
        <row r="17">
          <cell r="A17">
            <v>12</v>
          </cell>
          <cell r="B17" t="str">
            <v>Gestión de Recursos Físicos al Servicio de la Entidad</v>
          </cell>
          <cell r="C17" t="str">
            <v>Incumplimiento por parte de los servidores de lo establecido en las resoluciones, circulares, procedimientos y políticas, para la administración de bienes.</v>
          </cell>
          <cell r="D17" t="str">
            <v>Posibilidad de Pérdida y/o desaparición de los bienes al servicio de la Entidad parte de un servidor que, aprovechando su posición frente a un recurso público, sustrae bienes de la Entidad para su beneficio personal o un tercero.</v>
          </cell>
          <cell r="E17" t="str">
            <v>* Afectación en la prestación del servicio.
* Detrimento patrimonial.
* Investigaciones disciplinarias.
* Generación de hallazgos por parte de Entes de Control.</v>
          </cell>
        </row>
        <row r="18">
          <cell r="A18">
            <v>13</v>
          </cell>
          <cell r="B18" t="str">
            <v>Gestión de Seguridad y Convivencia</v>
          </cell>
          <cell r="C18" t="str">
            <v>Ausencia de una cultura de la seguridad de la información que garantice que el funcionario o contratista conozca sus deberes y responsabilidades en la preservación de la confidencialidad de la información</v>
          </cell>
          <cell r="D18" t="str">
            <v>Posibilidad de pérdida económica y reputacional por demandas a la entidad por el uso indebido de información confidencial a terceros por parte de funcionarios</v>
          </cell>
          <cell r="E18" t="str">
            <v>Fuga y mal manejo de la información. Posible perdida de información pública. Posibles daños a la imagen de la entidad frente a la ciudadanía. Mala manipulación de la información.</v>
          </cell>
        </row>
        <row r="19">
          <cell r="A19">
            <v>14</v>
          </cell>
          <cell r="B19" t="str">
            <v>Gestión de Tecnologías de la Información</v>
          </cell>
          <cell r="C19" t="str">
            <v>Ausencia de controles que mitiguen los riesgos de fuga de información adecuada protección de los activos de información que contienen información clasificada o reservada. 
Falta de consideraciones relevantes en las clausulas de confidencialidad de la minuta contractual.</v>
          </cell>
          <cell r="D19" t="str">
            <v>Posibilidad de pérdida económica y reputacional por demandas debido al uso inadecuado de información catalogada por la entidad como clasificada o reservada por parte de colaboradores de la Secretaría</v>
          </cell>
          <cell r="E19" t="str">
            <v>Divulgación de información clasificada o reservada de la entidad. Sanciones a la entidad por inadecuada protección de datos personales. Perdida de imagen reputacional de la entidad. Vicio en los procesos de contratación.</v>
          </cell>
        </row>
        <row r="20">
          <cell r="A20">
            <v>15</v>
          </cell>
          <cell r="B20" t="str">
            <v>Gestión de Tecnologías de la Información</v>
          </cell>
          <cell r="C20" t="str">
            <v>Manipulación y/o Modificación de información de la entidad por usuarios o procesos no autorizados.</v>
          </cell>
          <cell r="D20" t="str">
            <v>Posibilidad de Pérdida de Integridad de la información almacenada en la infraestructura o soluciones tecnológicas de la entidad.</v>
          </cell>
          <cell r="E20" t="str">
            <v>Alteración de cifras o contenido publicado en la pagina de la entidad o la intranet. Alteración de cifras o datos generados por las áreas de la entidad. Perdida de imagen reputacional de la entidad</v>
          </cell>
        </row>
        <row r="21">
          <cell r="A21">
            <v>16</v>
          </cell>
          <cell r="B21" t="str">
            <v>Gestión Financiera</v>
          </cell>
          <cell r="C21" t="str">
            <v>Adulteración de los documentos legales soporte de pago
Incumplimiento de funciones por acción u omisión
Falta de personal capacitado para brindar atención y servicio</v>
          </cell>
          <cell r="D21" t="str">
            <v>Posibilidad de Tramite de pagos incumpliendo los requisitos establecidos otorgando beneficios a terceros en contra de lo establecido en el Procedimiento PD-GF-13 Gestión de Pagos</v>
          </cell>
          <cell r="E21" t="str">
            <v>Pagos sin cumplir con los requisitos establecidos</v>
          </cell>
        </row>
        <row r="22">
          <cell r="A22">
            <v>17</v>
          </cell>
          <cell r="B22" t="str">
            <v>Gestión Estratégica del Talento Humano</v>
          </cell>
          <cell r="C22" t="str">
            <v>Posible intercambio de dadivas entre el funcionario responsable y el contratista no apto para la vacante.</v>
          </cell>
          <cell r="D22" t="str">
            <v>Posibilidad de Posesionar un servidor público que Incumpla con los requisitos establecidos en el Manual de Funciones de la SCJ</v>
          </cell>
          <cell r="E22" t="str">
            <v>Sanciones disciplinarias a los funcionarios implicados en la Vinculación viciada</v>
          </cell>
        </row>
        <row r="23">
          <cell r="A23">
            <v>18</v>
          </cell>
          <cell r="B23" t="str">
            <v>Gestión Estratégica del Talento Humano</v>
          </cell>
          <cell r="C23" t="str">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ell>
          <cell r="D23" t="str">
            <v>Posibilidad de Interés indebido por un oferente en los procesos de contratación de la Dirección de Gestión Humana</v>
          </cell>
          <cell r="E23" t="str">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ell>
        </row>
        <row r="24">
          <cell r="A24">
            <v>19</v>
          </cell>
          <cell r="B24" t="str">
            <v>Gestión Contractual</v>
          </cell>
          <cell r="C24" t="str">
            <v xml:space="preserve"> Determinar requisitos excluyentes en el proceso que se adelanta lo cual permitiría el direccionamiento de contratos y el favorecimiento a terceros.
Falta de capacitación de los funcionarios que adelantan los procesos de contratación</v>
          </cell>
          <cell r="D24" t="str">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ell>
          <cell r="E24" t="str">
            <v>Pérdida de recursos públicos. - Incumplimiento del objeto contractual.</v>
          </cell>
        </row>
        <row r="25">
          <cell r="A25">
            <v>20</v>
          </cell>
          <cell r="B25" t="str">
            <v>Gestión Contractual</v>
          </cell>
          <cell r="C25" t="str">
            <v>Desconocimiento de la norma
Desconocimiento de funciones
Desidia</v>
          </cell>
          <cell r="D25" t="str">
            <v>Posibilidad de Incumplimiento de funciones por acción u omisión por procedimientos desactualizados de la Gestión Contractual</v>
          </cell>
          <cell r="E25" t="str">
            <v>Sanciones por parte de entes de control internos y externos.
Procesos disciplinarios internos y externos.</v>
          </cell>
        </row>
        <row r="26">
          <cell r="A26">
            <v>21</v>
          </cell>
          <cell r="B26" t="str">
            <v>Evaluación al Sistema de Control Interno</v>
          </cell>
          <cell r="C26" t="str">
            <v xml:space="preserve">Desconocimiento u omisión de las normas de auditoria generalmente aceptadas o 
Impedimentos y/o conflictos de interés no comunicados. </v>
          </cell>
          <cell r="D26" t="str">
            <v>Posibilidad de Favorecimiento al proceso auditado o a terceros responsables a partir de auditorías, sesgadas, manipuladas o direccionadas, que impidan evidenciar la realidad de la gestión obstruyendo la evaluación de esta.</v>
          </cell>
          <cell r="E26" t="str">
            <v>Sanciones por parte de entes de control.</v>
          </cell>
        </row>
        <row r="27">
          <cell r="A27">
            <v>22</v>
          </cell>
          <cell r="B27" t="str">
            <v>Atención y Relación con el Ciudadano</v>
          </cell>
          <cell r="C27" t="str">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ell>
          <cell r="D27" t="str">
            <v>Posibilidad de Favorecimiento a terceros para acceder a los servicios ofertados por al SCJ por fuera de los lineamientos establecidos a cambio de dadivas</v>
          </cell>
          <cell r="E27" t="str">
            <v>Percepción negativa de la Ciudadanía de la entidad. 
Procesos disciplinarios internos y externos.</v>
          </cell>
        </row>
        <row r="28">
          <cell r="A28">
            <v>23</v>
          </cell>
          <cell r="B28" t="str">
            <v>Gestión Integral a las Personas Privadas de la Libertad -PPL-</v>
          </cell>
          <cell r="C28" t="str">
            <v>Soborno a los funcionarios encargados de la oferta de estos servicios para acelerar tramites o adulterar documentación</v>
          </cell>
          <cell r="D28" t="str">
            <v>Posibilidad de alteración de la información en el SISIPEC web generando beneficio en el trámite de Autorización para ingreso como visitante a la Cárcel Distrital de Varones y Anexo de Mujeres.</v>
          </cell>
          <cell r="E28" t="str">
            <v>Oferta parcializada y desproporcionada de los servicios de atención Integral a las PPL</v>
          </cell>
        </row>
        <row r="29">
          <cell r="A29">
            <v>24</v>
          </cell>
          <cell r="B29" t="str">
            <v>Administración de Bienes Muebles e Inmuebles para el Fortalecimiento de las Capacidades Operativas</v>
          </cell>
          <cell r="C29" t="str">
            <v>Falencia en el reporte de estado de disponibilidad de los vehículos de propiedad o a cargo de la SDSCJ.
Errores en el registro del kilometraje de cada vehículo en la plataforma del proveedor.</v>
          </cell>
          <cell r="D29" t="str">
            <v>Posibilidad de suministro de combustible por parte de los proveedores a vehículos de propiedad o a cargo de la SDSCJ, por fuera de los parámetros de suministro establecidos para beneficio propio o de terceros</v>
          </cell>
          <cell r="E29" t="str">
            <v>1. Incumplimiento a las obligaciones contractuales.
2. Pérdida de confianza en lo público
3. Detrimento patrimonial
4. Enriquecimiento ilícito de contratistas y/o servidores públicos</v>
          </cell>
        </row>
        <row r="30">
          <cell r="A30">
            <v>25</v>
          </cell>
          <cell r="B30" t="str">
            <v>Administración de Bienes Muebles e Inmuebles para el Fortalecimiento de las Capacidades Operativas</v>
          </cell>
          <cell r="C30" t="str">
            <v>Vehículos o equipos de combustión sin autorización para el abastecimiento de combustible</v>
          </cell>
          <cell r="D30" t="str">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ell>
          <cell r="E30" t="str">
            <v>1. Incumplimiento a las obligaciones contractuales.
2. Pérdida de confianza en lo público
3. Detrimento patrimonial
4. Enriquecimiento ilícito de contratistas y/o servidores públicos</v>
          </cell>
        </row>
        <row r="31">
          <cell r="A31">
            <v>26</v>
          </cell>
          <cell r="B31" t="str">
            <v>Gestión Jurídica</v>
          </cell>
          <cell r="C31" t="str">
            <v>Desconocimiento de la norma
Desconocimiento de funciones
Desidia</v>
          </cell>
          <cell r="D31" t="str">
            <v>Posibilidad de Incumplimiento de funciones por acción u omisión por procedimientos desactualizados de la Gestión Juridica</v>
          </cell>
          <cell r="E31" t="str">
            <v>Sanciones por parte de entes de control internos y externos.
Procesos disciplinarios internos y externos.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B3EDFF44-2B15-401F-86DC-15333B5949FC}"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6" dT="2019-03-13T23:24:05.57" personId="{B3EDFF44-2B15-401F-86DC-15333B5949FC}" id="{F6E942EA-80EA-4719-87BA-1452E6AAFBC0}">
    <text>NO SE PUEDE ACEPTAR</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visor.suit.gov.co/VisorSUIT/index.jsf?FI=64529"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comments" Target="../comments7.xml"/><Relationship Id="rId4" Type="http://schemas.openxmlformats.org/officeDocument/2006/relationships/vmlDrawing" Target="../drawings/vmlDrawing18.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3.xml"/><Relationship Id="rId1" Type="http://schemas.openxmlformats.org/officeDocument/2006/relationships/printerSettings" Target="../printerSettings/printerSettings14.bin"/><Relationship Id="rId5" Type="http://schemas.openxmlformats.org/officeDocument/2006/relationships/comments" Target="../comments8.xml"/><Relationship Id="rId4" Type="http://schemas.openxmlformats.org/officeDocument/2006/relationships/vmlDrawing" Target="../drawings/vmlDrawing20.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4.xml"/><Relationship Id="rId1" Type="http://schemas.openxmlformats.org/officeDocument/2006/relationships/printerSettings" Target="../printerSettings/printerSettings15.bin"/><Relationship Id="rId5" Type="http://schemas.openxmlformats.org/officeDocument/2006/relationships/comments" Target="../comments9.xml"/><Relationship Id="rId4" Type="http://schemas.openxmlformats.org/officeDocument/2006/relationships/vmlDrawing" Target="../drawings/vmlDrawing22.v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vmlDrawing" Target="../drawings/vmlDrawing10.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vmlDrawing" Target="../drawings/vmlDrawing1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4.9989318521683403E-2"/>
    <pageSetUpPr fitToPage="1"/>
  </sheetPr>
  <dimension ref="A1:E12"/>
  <sheetViews>
    <sheetView showGridLines="0" zoomScale="80" zoomScaleNormal="80" zoomScaleSheetLayoutView="80" workbookViewId="0"/>
  </sheetViews>
  <sheetFormatPr baseColWidth="10" defaultColWidth="11.42578125" defaultRowHeight="15" x14ac:dyDescent="0.25"/>
  <cols>
    <col min="1" max="1" width="51" customWidth="1"/>
    <col min="2" max="3" width="57.42578125" customWidth="1"/>
    <col min="4" max="4" width="21.5703125" bestFit="1" customWidth="1"/>
    <col min="5" max="5" width="29.42578125" customWidth="1"/>
  </cols>
  <sheetData>
    <row r="1" spans="1:5" s="105" customFormat="1" ht="145.5" customHeight="1" thickBot="1" x14ac:dyDescent="0.3">
      <c r="A1" s="104"/>
      <c r="B1" s="382" t="s">
        <v>0</v>
      </c>
      <c r="C1" s="382"/>
      <c r="D1" s="382"/>
      <c r="E1" s="99" t="s">
        <v>1</v>
      </c>
    </row>
    <row r="2" spans="1:5" s="105" customFormat="1" ht="22.5" customHeight="1" thickBot="1" x14ac:dyDescent="0.3">
      <c r="A2" s="160"/>
      <c r="B2" s="158"/>
      <c r="C2" s="159"/>
      <c r="D2" s="159"/>
      <c r="E2" s="99"/>
    </row>
    <row r="3" spans="1:5" s="76" customFormat="1" ht="35.25" customHeight="1" thickBot="1" x14ac:dyDescent="0.3">
      <c r="A3" s="383" t="s">
        <v>2</v>
      </c>
      <c r="B3" s="384"/>
      <c r="C3" s="373" t="s">
        <v>3</v>
      </c>
      <c r="D3" s="374"/>
      <c r="E3" s="375"/>
    </row>
    <row r="4" spans="1:5" s="76" customFormat="1" ht="60.75" customHeight="1" x14ac:dyDescent="0.25">
      <c r="A4" s="385" t="s">
        <v>4</v>
      </c>
      <c r="B4" s="386"/>
      <c r="C4" s="385" t="s">
        <v>5</v>
      </c>
      <c r="D4" s="389"/>
      <c r="E4" s="386"/>
    </row>
    <row r="5" spans="1:5" s="76" customFormat="1" ht="60.75" customHeight="1" thickBot="1" x14ac:dyDescent="0.3">
      <c r="A5" s="387"/>
      <c r="B5" s="388"/>
      <c r="C5" s="387"/>
      <c r="D5" s="390"/>
      <c r="E5" s="388"/>
    </row>
    <row r="6" spans="1:5" s="76" customFormat="1" ht="36.75" customHeight="1" thickBot="1" x14ac:dyDescent="0.3">
      <c r="A6" s="373" t="s">
        <v>6</v>
      </c>
      <c r="B6" s="374"/>
      <c r="C6" s="374"/>
      <c r="D6" s="374"/>
      <c r="E6" s="375"/>
    </row>
    <row r="7" spans="1:5" s="76" customFormat="1" ht="368.25" customHeight="1" thickBot="1" x14ac:dyDescent="0.3">
      <c r="A7" s="376" t="s">
        <v>7</v>
      </c>
      <c r="B7" s="377"/>
      <c r="C7" s="377"/>
      <c r="D7" s="377"/>
      <c r="E7" s="378"/>
    </row>
    <row r="8" spans="1:5" s="76" customFormat="1" ht="37.5" customHeight="1" thickBot="1" x14ac:dyDescent="0.3">
      <c r="A8" s="373" t="s">
        <v>8</v>
      </c>
      <c r="B8" s="374"/>
      <c r="C8" s="374"/>
      <c r="D8" s="374"/>
      <c r="E8" s="375"/>
    </row>
    <row r="9" spans="1:5" s="107" customFormat="1" ht="86.25" customHeight="1" thickBot="1" x14ac:dyDescent="0.25">
      <c r="A9" s="379" t="s">
        <v>9</v>
      </c>
      <c r="B9" s="380"/>
      <c r="C9" s="380"/>
      <c r="D9" s="380"/>
      <c r="E9" s="381"/>
    </row>
    <row r="10" spans="1:5" ht="18.75" thickBot="1" x14ac:dyDescent="0.3">
      <c r="A10" s="373" t="s">
        <v>10</v>
      </c>
      <c r="B10" s="374"/>
      <c r="C10" s="374"/>
      <c r="D10" s="374"/>
      <c r="E10" s="375"/>
    </row>
    <row r="11" spans="1:5" ht="19.5" thickBot="1" x14ac:dyDescent="0.3">
      <c r="A11" s="195" t="s">
        <v>11</v>
      </c>
      <c r="B11" s="195" t="s">
        <v>12</v>
      </c>
      <c r="C11" s="195" t="s">
        <v>13</v>
      </c>
      <c r="D11" s="195" t="s">
        <v>14</v>
      </c>
      <c r="E11" s="195" t="s">
        <v>15</v>
      </c>
    </row>
    <row r="12" spans="1:5" ht="60" x14ac:dyDescent="0.25">
      <c r="A12" s="192">
        <v>23</v>
      </c>
      <c r="B12" s="192" t="s">
        <v>16</v>
      </c>
      <c r="C12" s="193" t="s">
        <v>17</v>
      </c>
      <c r="D12" s="192">
        <v>64529</v>
      </c>
      <c r="E12" s="194" t="s">
        <v>18</v>
      </c>
    </row>
  </sheetData>
  <mergeCells count="10">
    <mergeCell ref="A10:E10"/>
    <mergeCell ref="A7:E7"/>
    <mergeCell ref="A8:E8"/>
    <mergeCell ref="A9:E9"/>
    <mergeCell ref="B1:D1"/>
    <mergeCell ref="A3:B3"/>
    <mergeCell ref="C3:E3"/>
    <mergeCell ref="A4:B5"/>
    <mergeCell ref="C4:E5"/>
    <mergeCell ref="A6:E6"/>
  </mergeCells>
  <hyperlinks>
    <hyperlink ref="E12" r:id="rId1" xr:uid="{00000000-0004-0000-0000-000000000000}"/>
  </hyperlinks>
  <pageMargins left="0.70866141732283472" right="0.70866141732283472" top="0.74803149606299213" bottom="0.74803149606299213" header="0.31496062992125984" footer="0.31496062992125984"/>
  <pageSetup paperSize="9" scale="60" fitToHeight="0" orientation="landscape" r:id="rId2"/>
  <headerFooter>
    <oddFooter>&amp;R&amp;G</oddFooter>
  </headerFooter>
  <drawing r:id="rId3"/>
  <legacyDrawingHF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R46"/>
  <sheetViews>
    <sheetView showGridLines="0" topLeftCell="L1" zoomScale="90" zoomScaleNormal="90" zoomScaleSheetLayoutView="90" workbookViewId="0">
      <pane ySplit="5" topLeftCell="A7" activePane="bottomLeft" state="frozen"/>
      <selection pane="bottomLeft" activeCell="A6" sqref="A6"/>
    </sheetView>
  </sheetViews>
  <sheetFormatPr baseColWidth="10" defaultColWidth="11.42578125" defaultRowHeight="14.25" x14ac:dyDescent="0.2"/>
  <cols>
    <col min="1" max="2" width="20.42578125" style="107" customWidth="1"/>
    <col min="3" max="3" width="41.42578125" style="107" customWidth="1"/>
    <col min="4" max="4" width="11.140625" style="107" customWidth="1"/>
    <col min="5" max="5" width="13.5703125" style="107" customWidth="1"/>
    <col min="6" max="6" width="72.42578125" style="107" customWidth="1"/>
    <col min="7" max="7" width="23.140625" style="107" customWidth="1"/>
    <col min="8" max="8" width="22.5703125" style="107" customWidth="1"/>
    <col min="9" max="9" width="25.42578125" style="107" customWidth="1"/>
    <col min="10" max="10" width="23.85546875" style="107" customWidth="1"/>
    <col min="11" max="11" width="28.42578125" style="107" customWidth="1"/>
    <col min="12" max="12" width="37.140625" style="107" customWidth="1"/>
    <col min="13" max="13" width="38.42578125" style="107" customWidth="1"/>
    <col min="14" max="14" width="16.42578125" style="107" customWidth="1"/>
    <col min="15" max="15" width="17.42578125" style="107" customWidth="1"/>
    <col min="16" max="16" width="23.5703125" style="107" customWidth="1"/>
    <col min="17" max="17" width="24.85546875" style="107" customWidth="1"/>
    <col min="18" max="18" width="13.140625" style="107" customWidth="1"/>
    <col min="19" max="16384" width="11.42578125" style="107"/>
  </cols>
  <sheetData>
    <row r="1" spans="1:18" s="105" customFormat="1" ht="24" thickBot="1" x14ac:dyDescent="0.4">
      <c r="A1" s="434"/>
      <c r="B1" s="435"/>
      <c r="C1" s="510" t="s">
        <v>0</v>
      </c>
      <c r="D1" s="510"/>
      <c r="E1" s="510"/>
      <c r="F1" s="510"/>
      <c r="G1" s="510"/>
      <c r="H1" s="510"/>
      <c r="I1" s="510"/>
      <c r="J1" s="510"/>
      <c r="K1" s="510"/>
      <c r="L1" s="510"/>
      <c r="M1" s="510"/>
      <c r="N1" s="510"/>
      <c r="O1" s="510"/>
      <c r="P1" s="510"/>
      <c r="Q1" s="511" t="s">
        <v>1</v>
      </c>
      <c r="R1" s="512"/>
    </row>
    <row r="2" spans="1:18" s="105" customFormat="1" ht="24" thickBot="1" x14ac:dyDescent="0.4">
      <c r="C2" s="138"/>
      <c r="D2" s="138"/>
      <c r="E2" s="138"/>
      <c r="F2" s="138"/>
      <c r="G2" s="138"/>
      <c r="H2" s="138"/>
      <c r="I2" s="138"/>
      <c r="J2" s="138"/>
      <c r="K2" s="138"/>
      <c r="L2" s="138"/>
      <c r="M2" s="138"/>
      <c r="N2" s="138"/>
      <c r="O2" s="138"/>
      <c r="P2" s="138"/>
      <c r="Q2" s="139"/>
      <c r="R2" s="140"/>
    </row>
    <row r="3" spans="1:18" s="127" customFormat="1" ht="18" x14ac:dyDescent="0.25">
      <c r="A3" s="473" t="s">
        <v>484</v>
      </c>
      <c r="B3" s="474"/>
      <c r="C3" s="474"/>
      <c r="D3" s="474"/>
      <c r="E3" s="474"/>
      <c r="F3" s="474"/>
      <c r="G3" s="474"/>
      <c r="H3" s="474"/>
      <c r="I3" s="474"/>
      <c r="J3" s="474"/>
      <c r="K3" s="474"/>
      <c r="L3" s="474"/>
      <c r="M3" s="474"/>
      <c r="N3" s="474"/>
      <c r="O3" s="474"/>
      <c r="P3" s="474"/>
      <c r="Q3" s="474"/>
      <c r="R3" s="475"/>
    </row>
    <row r="4" spans="1:18" s="127" customFormat="1" ht="18.75" thickBot="1" x14ac:dyDescent="0.3">
      <c r="A4" s="476"/>
      <c r="B4" s="477"/>
      <c r="C4" s="477"/>
      <c r="D4" s="477"/>
      <c r="E4" s="477"/>
      <c r="F4" s="477"/>
      <c r="G4" s="477"/>
      <c r="H4" s="477"/>
      <c r="I4" s="477"/>
      <c r="J4" s="477"/>
      <c r="K4" s="477"/>
      <c r="L4" s="477"/>
      <c r="M4" s="477"/>
      <c r="N4" s="477"/>
      <c r="O4" s="477"/>
      <c r="P4" s="477"/>
      <c r="Q4" s="477"/>
      <c r="R4" s="478"/>
    </row>
    <row r="5" spans="1:18" ht="64.5" thickBot="1" x14ac:dyDescent="0.25">
      <c r="A5" s="224" t="s">
        <v>99</v>
      </c>
      <c r="B5" s="225" t="s">
        <v>100</v>
      </c>
      <c r="C5" s="225" t="s">
        <v>102</v>
      </c>
      <c r="D5" s="226" t="s">
        <v>485</v>
      </c>
      <c r="E5" s="226" t="s">
        <v>486</v>
      </c>
      <c r="F5" s="226" t="s">
        <v>487</v>
      </c>
      <c r="G5" s="226" t="s">
        <v>488</v>
      </c>
      <c r="H5" s="226" t="s">
        <v>489</v>
      </c>
      <c r="I5" s="227" t="s">
        <v>490</v>
      </c>
      <c r="J5" s="226" t="s">
        <v>491</v>
      </c>
      <c r="K5" s="227" t="s">
        <v>492</v>
      </c>
      <c r="L5" s="227" t="s">
        <v>493</v>
      </c>
      <c r="M5" s="227" t="s">
        <v>494</v>
      </c>
      <c r="N5" s="227" t="s">
        <v>495</v>
      </c>
      <c r="O5" s="227" t="s">
        <v>496</v>
      </c>
      <c r="P5" s="227" t="s">
        <v>497</v>
      </c>
      <c r="Q5" s="227" t="s">
        <v>498</v>
      </c>
      <c r="R5" s="309" t="s">
        <v>499</v>
      </c>
    </row>
    <row r="6" spans="1:18" ht="242.25" x14ac:dyDescent="0.2">
      <c r="A6" s="206">
        <v>1</v>
      </c>
      <c r="B6" s="220" t="str">
        <f>+VLOOKUP(A6,'[1]IDENTIFICACIÓN DEL RC'!$A$6:$E$34,2,0)</f>
        <v>Acceso y Fortalecimiento a la Justicia</v>
      </c>
      <c r="C6" s="215" t="str">
        <f>+VLOOKUP('CONTROL DEL RC_SEGUIMIENTO'!A6,'[1]IDENTIFICACIÓN DEL RC'!$A$6:$E$34,4,0)</f>
        <v>Posibilidad de Registro de información errada en los informes de procesos vinculados al PDJJR (Programa de Justicia Juvenil Restaurativa)</v>
      </c>
      <c r="D6" s="220">
        <v>1</v>
      </c>
      <c r="E6" s="220" t="s">
        <v>500</v>
      </c>
      <c r="F6" s="220" t="s">
        <v>501</v>
      </c>
      <c r="G6" s="214" t="s">
        <v>502</v>
      </c>
      <c r="H6" s="214" t="s">
        <v>503</v>
      </c>
      <c r="I6" s="214" t="s">
        <v>504</v>
      </c>
      <c r="J6" s="220" t="s">
        <v>505</v>
      </c>
      <c r="K6" s="214" t="s">
        <v>506</v>
      </c>
      <c r="L6" s="214" t="s">
        <v>507</v>
      </c>
      <c r="M6" s="214" t="s">
        <v>508</v>
      </c>
      <c r="N6" s="214">
        <f>SUM(IF(G6="Preventivo",15,IF(G6="Detectivo",10,0)),
IF(H6="Asignado",15,0),
IF(I6="Adecuado",15,0),
IF(J6="Completa",10,IF(J6="Incompleta",5,0)),
IF(K6="Confiable",15,0),
IF(L6="SI",15,0),
IF(M6="Oportuna",15,0))</f>
        <v>100</v>
      </c>
      <c r="O6" s="214" t="str">
        <f>IF(N6&gt;=96,"Fuerte",IF(AND(N6&gt;=85,N6&lt;96),"Moderado",IF(AND(N6&lt;=84,N6&gt;=0),"Debil","")))</f>
        <v>Fuerte</v>
      </c>
      <c r="P6" s="214" t="s">
        <v>509</v>
      </c>
      <c r="Q6" s="220" t="str">
        <f>IF(AND(O6="Fuerte",P6="Fuerte"),"Fuerte",IF(AND(O6="Fuerte",P6="Moderado"),"Moderado",IF(AND(O6="Fuerte",P6="Debil"),"Debil",IF(AND(O6="Moderado",P6="Fuerte"),"Moderado",IF(AND(O6="Moderado",P6="Moderado"),"Moderado",IF(AND(O6="Moderado",P6="Debil"),"Debil",IF(AND(O6="Debil",P6="Fuerte"),"Debil",IF(AND(O6="Debil",P6="Moderado"),"Debil",IF(AND(O6="Debil",P6="Debil"),"Debil","SELECCIONAR CALIFICACION")))))))))</f>
        <v>Fuerte</v>
      </c>
      <c r="R6" s="353" t="str">
        <f>IF(Q6="Fuerte","No","SI")</f>
        <v>No</v>
      </c>
    </row>
    <row r="7" spans="1:18" ht="142.5" x14ac:dyDescent="0.2">
      <c r="A7" s="118">
        <v>2</v>
      </c>
      <c r="B7" s="113" t="str">
        <f>+VLOOKUP(A7,'[1]IDENTIFICACIÓN DEL RC'!$A$6:$E$34,2,0)</f>
        <v>Acceso y Fortalecimiento a la Justicia</v>
      </c>
      <c r="C7" s="229" t="str">
        <f>+VLOOKUP('CONTROL DEL RC_SEGUIMIENTO'!A7,'[1]IDENTIFICACIÓN DEL RC'!$A$6:$E$34,4,0)</f>
        <v>Posibilidad de actuaciones inadecuadas por parte de funcionarios y colaboradores de la Dirección de Acceso a la Justicia por el recibimiento de dadivas</v>
      </c>
      <c r="D7" s="113">
        <v>1</v>
      </c>
      <c r="E7" s="113" t="s">
        <v>500</v>
      </c>
      <c r="F7" s="113" t="s">
        <v>510</v>
      </c>
      <c r="G7" s="112" t="s">
        <v>502</v>
      </c>
      <c r="H7" s="112" t="s">
        <v>503</v>
      </c>
      <c r="I7" s="112" t="s">
        <v>504</v>
      </c>
      <c r="J7" s="113" t="s">
        <v>505</v>
      </c>
      <c r="K7" s="112" t="s">
        <v>506</v>
      </c>
      <c r="L7" s="112" t="s">
        <v>507</v>
      </c>
      <c r="M7" s="112" t="s">
        <v>508</v>
      </c>
      <c r="N7" s="112">
        <f t="shared" ref="N7:N46" si="0">SUM(IF(G7="Preventivo",15,IF(G7="Detectivo",10,0)),
IF(H7="Asignado",15,0),
IF(I7="Adecuado",15,0),
IF(J7="Completa",10,IF(J7="Incompleta",5,0)),
IF(K7="Confiable",15,0),
IF(L7="SI",15,0),
IF(M7="Oportuna",15,0))</f>
        <v>100</v>
      </c>
      <c r="O7" s="112" t="str">
        <f t="shared" ref="O7:O46" si="1">IF(N7&gt;=96,"Fuerte",IF(AND(N7&gt;=85,N7&lt;96),"Moderado",IF(AND(N7&lt;=84,N7&gt;=0),"Debil","")))</f>
        <v>Fuerte</v>
      </c>
      <c r="P7" s="112" t="s">
        <v>509</v>
      </c>
      <c r="Q7" s="113" t="str">
        <f t="shared" ref="Q7:Q46" si="2">IF(AND(O7="Fuerte",P7="Fuerte"),"Fuerte",IF(AND(O7="Fuerte",P7="Moderado"),"Moderado",IF(AND(O7="Fuerte",P7="Debil"),"Debil",IF(AND(O7="Moderado",P7="Fuerte"),"Moderado",IF(AND(O7="Moderado",P7="Moderado"),"Moderado",IF(AND(O7="Moderado",P7="Debil"),"Debil",IF(AND(O7="Debil",P7="Fuerte"),"Debil",IF(AND(O7="Debil",P7="Moderado"),"Debil",IF(AND(O7="Debil",P7="Debil"),"Debil","SELECCIONAR CALIFICACION")))))))))</f>
        <v>Fuerte</v>
      </c>
      <c r="R7" s="354" t="str">
        <f t="shared" ref="R7:R46" si="3">IF(Q7="Fuerte","No","SI")</f>
        <v>No</v>
      </c>
    </row>
    <row r="8" spans="1:18" ht="99.75" x14ac:dyDescent="0.2">
      <c r="A8" s="118">
        <v>2</v>
      </c>
      <c r="B8" s="113" t="str">
        <f>+VLOOKUP(A8,'[1]IDENTIFICACIÓN DEL RC'!$A$6:$E$34,2,0)</f>
        <v>Acceso y Fortalecimiento a la Justicia</v>
      </c>
      <c r="C8" s="229" t="str">
        <f>+VLOOKUP('CONTROL DEL RC_SEGUIMIENTO'!A8,'[1]IDENTIFICACIÓN DEL RC'!$A$6:$E$34,4,0)</f>
        <v>Posibilidad de actuaciones inadecuadas por parte de funcionarios y colaboradores de la Dirección de Acceso a la Justicia por el recibimiento de dadivas</v>
      </c>
      <c r="D8" s="113">
        <v>2</v>
      </c>
      <c r="E8" s="113" t="s">
        <v>500</v>
      </c>
      <c r="F8" s="113" t="s">
        <v>511</v>
      </c>
      <c r="G8" s="112" t="s">
        <v>502</v>
      </c>
      <c r="H8" s="112" t="s">
        <v>503</v>
      </c>
      <c r="I8" s="112" t="s">
        <v>504</v>
      </c>
      <c r="J8" s="113" t="s">
        <v>505</v>
      </c>
      <c r="K8" s="112" t="s">
        <v>506</v>
      </c>
      <c r="L8" s="112" t="s">
        <v>507</v>
      </c>
      <c r="M8" s="112" t="s">
        <v>508</v>
      </c>
      <c r="N8" s="112">
        <f t="shared" si="0"/>
        <v>100</v>
      </c>
      <c r="O8" s="112" t="str">
        <f t="shared" si="1"/>
        <v>Fuerte</v>
      </c>
      <c r="P8" s="112" t="s">
        <v>509</v>
      </c>
      <c r="Q8" s="113" t="str">
        <f t="shared" si="2"/>
        <v>Fuerte</v>
      </c>
      <c r="R8" s="354" t="str">
        <f t="shared" si="3"/>
        <v>No</v>
      </c>
    </row>
    <row r="9" spans="1:18" ht="142.5" x14ac:dyDescent="0.2">
      <c r="A9" s="118">
        <v>3</v>
      </c>
      <c r="B9" s="113" t="str">
        <f>+VLOOKUP(A9,'[1]IDENTIFICACIÓN DEL RC'!$A$6:$E$34,2,0)</f>
        <v>Acceso y Fortalecimiento a la Justicia</v>
      </c>
      <c r="C9" s="229" t="str">
        <f>+VLOOKUP('CONTROL DEL RC_SEGUIMIENTO'!A9,'[1]IDENTIFICACIÓN DEL RC'!$A$6:$E$34,4,0)</f>
        <v>Posibilidad de presentar Inconsistencias en los reportes relacionados al Plan de Acción a la Justicia</v>
      </c>
      <c r="D9" s="113">
        <v>1</v>
      </c>
      <c r="E9" s="113" t="s">
        <v>500</v>
      </c>
      <c r="F9" s="113" t="s">
        <v>512</v>
      </c>
      <c r="G9" s="112" t="s">
        <v>502</v>
      </c>
      <c r="H9" s="112" t="s">
        <v>503</v>
      </c>
      <c r="I9" s="112" t="s">
        <v>504</v>
      </c>
      <c r="J9" s="113" t="s">
        <v>505</v>
      </c>
      <c r="K9" s="112" t="s">
        <v>506</v>
      </c>
      <c r="L9" s="112" t="s">
        <v>507</v>
      </c>
      <c r="M9" s="112" t="s">
        <v>508</v>
      </c>
      <c r="N9" s="112">
        <f t="shared" si="0"/>
        <v>100</v>
      </c>
      <c r="O9" s="112" t="str">
        <f t="shared" si="1"/>
        <v>Fuerte</v>
      </c>
      <c r="P9" s="112" t="s">
        <v>509</v>
      </c>
      <c r="Q9" s="113" t="str">
        <f t="shared" si="2"/>
        <v>Fuerte</v>
      </c>
      <c r="R9" s="354" t="str">
        <f t="shared" si="3"/>
        <v>No</v>
      </c>
    </row>
    <row r="10" spans="1:18" ht="228" x14ac:dyDescent="0.2">
      <c r="A10" s="118">
        <v>4</v>
      </c>
      <c r="B10" s="113" t="str">
        <f>+VLOOKUP(A10,'[1]IDENTIFICACIÓN DEL RC'!$A$6:$E$34,2,0)</f>
        <v>Gestión Integral a las Personas Privadas de la Libertad -PPL-</v>
      </c>
      <c r="C10" s="229" t="str">
        <f>+VLOOKUP('CONTROL DEL RC_SEGUIMIENTO'!A10,'[1]IDENTIFICACIÓN DEL RC'!$A$6:$E$34,4,0)</f>
        <v>Posibilidad de Beneficio a particulares o a terceros derivados de trámites en procesos de Atención Integral (alimentación, servicios de salud, dotación de elementos básicos, ingreso a programas de Atención Social y actividades validas de redención de pena).</v>
      </c>
      <c r="D10" s="113">
        <v>1</v>
      </c>
      <c r="E10" s="113" t="s">
        <v>500</v>
      </c>
      <c r="F10" s="355" t="s">
        <v>513</v>
      </c>
      <c r="G10" s="112" t="s">
        <v>502</v>
      </c>
      <c r="H10" s="112" t="s">
        <v>503</v>
      </c>
      <c r="I10" s="112" t="s">
        <v>504</v>
      </c>
      <c r="J10" s="113" t="s">
        <v>505</v>
      </c>
      <c r="K10" s="112" t="s">
        <v>506</v>
      </c>
      <c r="L10" s="112" t="s">
        <v>507</v>
      </c>
      <c r="M10" s="112" t="s">
        <v>508</v>
      </c>
      <c r="N10" s="112">
        <f t="shared" si="0"/>
        <v>100</v>
      </c>
      <c r="O10" s="112" t="str">
        <f t="shared" si="1"/>
        <v>Fuerte</v>
      </c>
      <c r="P10" s="112" t="s">
        <v>509</v>
      </c>
      <c r="Q10" s="113" t="str">
        <f t="shared" si="2"/>
        <v>Fuerte</v>
      </c>
      <c r="R10" s="354" t="str">
        <f t="shared" si="3"/>
        <v>No</v>
      </c>
    </row>
    <row r="11" spans="1:18" ht="84" x14ac:dyDescent="0.2">
      <c r="A11" s="118">
        <v>5</v>
      </c>
      <c r="B11" s="113" t="str">
        <f>+VLOOKUP(A11,'[1]IDENTIFICACIÓN DEL RC'!$A$6:$E$34,2,0)</f>
        <v>Gestión Integral a las Personas Privadas de la Libertad -PPL-</v>
      </c>
      <c r="C11" s="229" t="str">
        <f>+VLOOKUP('CONTROL DEL RC_SEGUIMIENTO'!A11,'[1]IDENTIFICACIÓN DEL RC'!$A$6:$E$34,4,0)</f>
        <v>Posibilidad de Beneficio a particulares o a terceros derivados de la Custodia y Vigilancia a las PPL</v>
      </c>
      <c r="D11" s="113">
        <v>1</v>
      </c>
      <c r="E11" s="113" t="s">
        <v>500</v>
      </c>
      <c r="F11" s="355" t="s">
        <v>514</v>
      </c>
      <c r="G11" s="112" t="s">
        <v>502</v>
      </c>
      <c r="H11" s="112" t="s">
        <v>503</v>
      </c>
      <c r="I11" s="112" t="s">
        <v>504</v>
      </c>
      <c r="J11" s="113" t="s">
        <v>505</v>
      </c>
      <c r="K11" s="112" t="s">
        <v>506</v>
      </c>
      <c r="L11" s="112" t="s">
        <v>507</v>
      </c>
      <c r="M11" s="112" t="s">
        <v>508</v>
      </c>
      <c r="N11" s="112">
        <f t="shared" si="0"/>
        <v>100</v>
      </c>
      <c r="O11" s="112" t="str">
        <f t="shared" si="1"/>
        <v>Fuerte</v>
      </c>
      <c r="P11" s="112" t="s">
        <v>509</v>
      </c>
      <c r="Q11" s="113" t="str">
        <f t="shared" si="2"/>
        <v>Fuerte</v>
      </c>
      <c r="R11" s="354" t="str">
        <f t="shared" si="3"/>
        <v>No</v>
      </c>
    </row>
    <row r="12" spans="1:18" ht="144" x14ac:dyDescent="0.2">
      <c r="A12" s="118">
        <v>6</v>
      </c>
      <c r="B12" s="113" t="str">
        <f>+VLOOKUP(A12,'[1]IDENTIFICACIÓN DEL RC'!$A$6:$E$34,2,0)</f>
        <v>Gestión Integral a las Personas Privadas de la Libertad -PPL-</v>
      </c>
      <c r="C12" s="229" t="str">
        <f>+VLOOKUP('CONTROL DEL RC_SEGUIMIENTO'!A12,'[1]IDENTIFICACIÓN DEL RC'!$A$6:$E$34,4,0)</f>
        <v>Posibilidad de Beneficio a particulares o a terceros derivados de los trámites Jurídicos</v>
      </c>
      <c r="D12" s="113">
        <v>1</v>
      </c>
      <c r="E12" s="113" t="s">
        <v>500</v>
      </c>
      <c r="F12" s="355" t="s">
        <v>515</v>
      </c>
      <c r="G12" s="112" t="s">
        <v>502</v>
      </c>
      <c r="H12" s="112" t="s">
        <v>503</v>
      </c>
      <c r="I12" s="112" t="s">
        <v>504</v>
      </c>
      <c r="J12" s="113" t="s">
        <v>505</v>
      </c>
      <c r="K12" s="112" t="s">
        <v>506</v>
      </c>
      <c r="L12" s="112" t="s">
        <v>507</v>
      </c>
      <c r="M12" s="112" t="s">
        <v>508</v>
      </c>
      <c r="N12" s="112">
        <f t="shared" si="0"/>
        <v>100</v>
      </c>
      <c r="O12" s="112" t="str">
        <f t="shared" si="1"/>
        <v>Fuerte</v>
      </c>
      <c r="P12" s="112" t="s">
        <v>509</v>
      </c>
      <c r="Q12" s="113" t="str">
        <f t="shared" si="2"/>
        <v>Fuerte</v>
      </c>
      <c r="R12" s="354" t="str">
        <f t="shared" si="3"/>
        <v>No</v>
      </c>
    </row>
    <row r="13" spans="1:18" ht="213.75" x14ac:dyDescent="0.2">
      <c r="A13" s="118">
        <v>7</v>
      </c>
      <c r="B13" s="113" t="str">
        <f>+VLOOKUP(A13,'[1]IDENTIFICACIÓN DEL RC'!$A$6:$E$34,2,0)</f>
        <v>Control Disciplinario</v>
      </c>
      <c r="C13" s="229" t="str">
        <f>+VLOOKUP('CONTROL DEL RC_SEGUIMIENTO'!A13,'[1]IDENTIFICACIÓN DEL RC'!$A$6:$E$34,4,0)</f>
        <v>Posibilidad de desviaciones en las Investigaciones originadas por prácticas indebidas</v>
      </c>
      <c r="D13" s="113">
        <v>1</v>
      </c>
      <c r="E13" s="113" t="s">
        <v>500</v>
      </c>
      <c r="F13" s="113" t="s">
        <v>516</v>
      </c>
      <c r="G13" s="112" t="s">
        <v>502</v>
      </c>
      <c r="H13" s="112" t="s">
        <v>503</v>
      </c>
      <c r="I13" s="112" t="s">
        <v>504</v>
      </c>
      <c r="J13" s="113" t="s">
        <v>505</v>
      </c>
      <c r="K13" s="112" t="s">
        <v>506</v>
      </c>
      <c r="L13" s="112" t="s">
        <v>507</v>
      </c>
      <c r="M13" s="112" t="s">
        <v>508</v>
      </c>
      <c r="N13" s="112">
        <f t="shared" si="0"/>
        <v>100</v>
      </c>
      <c r="O13" s="112" t="str">
        <f t="shared" si="1"/>
        <v>Fuerte</v>
      </c>
      <c r="P13" s="112" t="s">
        <v>509</v>
      </c>
      <c r="Q13" s="113" t="str">
        <f t="shared" si="2"/>
        <v>Fuerte</v>
      </c>
      <c r="R13" s="354" t="str">
        <f t="shared" si="3"/>
        <v>No</v>
      </c>
    </row>
    <row r="14" spans="1:18" ht="156.75" x14ac:dyDescent="0.2">
      <c r="A14" s="118">
        <v>8</v>
      </c>
      <c r="B14" s="113" t="str">
        <f>+VLOOKUP(A14,'[1]IDENTIFICACIÓN DEL RC'!$A$6:$E$34,2,0)</f>
        <v>Administración de Bienes Muebles e Inmuebles para el Fortalecimiento de las Capacidades Operativas</v>
      </c>
      <c r="C14" s="229" t="str">
        <f>+VLOOKUP('CONTROL DEL RC_SEGUIMIENTO'!A14,'[1]IDENTIFICACIÓN DEL RC'!$A$6:$E$34,4,0)</f>
        <v>Posibilidad de suministro de combustible por parte de los proveedores a vehículos que no son de propiedad o no están a cargo de la SDSCJ para beneficio propio o de terceros</v>
      </c>
      <c r="D14" s="113">
        <v>1</v>
      </c>
      <c r="E14" s="113" t="s">
        <v>500</v>
      </c>
      <c r="F14" s="113" t="s">
        <v>517</v>
      </c>
      <c r="G14" s="112" t="s">
        <v>502</v>
      </c>
      <c r="H14" s="112" t="s">
        <v>503</v>
      </c>
      <c r="I14" s="112" t="s">
        <v>504</v>
      </c>
      <c r="J14" s="113" t="s">
        <v>505</v>
      </c>
      <c r="K14" s="112" t="s">
        <v>506</v>
      </c>
      <c r="L14" s="112" t="s">
        <v>507</v>
      </c>
      <c r="M14" s="112" t="s">
        <v>508</v>
      </c>
      <c r="N14" s="112">
        <f t="shared" si="0"/>
        <v>100</v>
      </c>
      <c r="O14" s="112" t="str">
        <f t="shared" si="1"/>
        <v>Fuerte</v>
      </c>
      <c r="P14" s="112" t="s">
        <v>509</v>
      </c>
      <c r="Q14" s="113" t="str">
        <f t="shared" si="2"/>
        <v>Fuerte</v>
      </c>
      <c r="R14" s="354" t="str">
        <f t="shared" si="3"/>
        <v>No</v>
      </c>
    </row>
    <row r="15" spans="1:18" ht="142.5" x14ac:dyDescent="0.2">
      <c r="A15" s="118">
        <v>8</v>
      </c>
      <c r="B15" s="113" t="str">
        <f>+VLOOKUP(A15,'[1]IDENTIFICACIÓN DEL RC'!$A$6:$E$34,2,0)</f>
        <v>Administración de Bienes Muebles e Inmuebles para el Fortalecimiento de las Capacidades Operativas</v>
      </c>
      <c r="C15" s="229" t="str">
        <f>+VLOOKUP('CONTROL DEL RC_SEGUIMIENTO'!A15,'[1]IDENTIFICACIÓN DEL RC'!$A$6:$E$34,4,0)</f>
        <v>Posibilidad de suministro de combustible por parte de los proveedores a vehículos que no son de propiedad o no están a cargo de la SDSCJ para beneficio propio o de terceros</v>
      </c>
      <c r="D15" s="113">
        <v>2</v>
      </c>
      <c r="E15" s="113" t="s">
        <v>500</v>
      </c>
      <c r="F15" s="113" t="s">
        <v>518</v>
      </c>
      <c r="G15" s="112" t="s">
        <v>519</v>
      </c>
      <c r="H15" s="112" t="s">
        <v>503</v>
      </c>
      <c r="I15" s="112" t="s">
        <v>504</v>
      </c>
      <c r="J15" s="113" t="s">
        <v>505</v>
      </c>
      <c r="K15" s="112" t="s">
        <v>506</v>
      </c>
      <c r="L15" s="112" t="s">
        <v>507</v>
      </c>
      <c r="M15" s="112" t="s">
        <v>508</v>
      </c>
      <c r="N15" s="112">
        <f t="shared" si="0"/>
        <v>95</v>
      </c>
      <c r="O15" s="112" t="str">
        <f t="shared" si="1"/>
        <v>Moderado</v>
      </c>
      <c r="P15" s="112" t="s">
        <v>509</v>
      </c>
      <c r="Q15" s="113" t="str">
        <f t="shared" si="2"/>
        <v>Moderado</v>
      </c>
      <c r="R15" s="354" t="str">
        <f t="shared" si="3"/>
        <v>SI</v>
      </c>
    </row>
    <row r="16" spans="1:18" ht="142.5" x14ac:dyDescent="0.2">
      <c r="A16" s="118">
        <v>8</v>
      </c>
      <c r="B16" s="113" t="str">
        <f>+VLOOKUP(A16,'[1]IDENTIFICACIÓN DEL RC'!$A$6:$E$34,2,0)</f>
        <v>Administración de Bienes Muebles e Inmuebles para el Fortalecimiento de las Capacidades Operativas</v>
      </c>
      <c r="C16" s="229" t="str">
        <f>+VLOOKUP('CONTROL DEL RC_SEGUIMIENTO'!A16,'[1]IDENTIFICACIÓN DEL RC'!$A$6:$E$34,4,0)</f>
        <v>Posibilidad de suministro de combustible por parte de los proveedores a vehículos que no son de propiedad o no están a cargo de la SDSCJ para beneficio propio o de terceros</v>
      </c>
      <c r="D16" s="113">
        <v>3</v>
      </c>
      <c r="E16" s="113" t="s">
        <v>500</v>
      </c>
      <c r="F16" s="113" t="s">
        <v>520</v>
      </c>
      <c r="G16" s="112" t="s">
        <v>519</v>
      </c>
      <c r="H16" s="112" t="s">
        <v>503</v>
      </c>
      <c r="I16" s="112" t="s">
        <v>504</v>
      </c>
      <c r="J16" s="113" t="s">
        <v>505</v>
      </c>
      <c r="K16" s="112" t="s">
        <v>506</v>
      </c>
      <c r="L16" s="112" t="s">
        <v>507</v>
      </c>
      <c r="M16" s="112" t="s">
        <v>508</v>
      </c>
      <c r="N16" s="112">
        <f t="shared" si="0"/>
        <v>95</v>
      </c>
      <c r="O16" s="112" t="str">
        <f t="shared" si="1"/>
        <v>Moderado</v>
      </c>
      <c r="P16" s="112" t="s">
        <v>509</v>
      </c>
      <c r="Q16" s="113" t="str">
        <f t="shared" si="2"/>
        <v>Moderado</v>
      </c>
      <c r="R16" s="354" t="str">
        <f t="shared" si="3"/>
        <v>SI</v>
      </c>
    </row>
    <row r="17" spans="1:18" ht="185.25" x14ac:dyDescent="0.2">
      <c r="A17" s="118">
        <v>9</v>
      </c>
      <c r="B17" s="113" t="str">
        <f>+VLOOKUP(A17,'[1]IDENTIFICACIÓN DEL RC'!$A$6:$E$34,2,0)</f>
        <v>Gestión de Comunicaciones Estratégicas</v>
      </c>
      <c r="C17" s="229" t="str">
        <f>+VLOOKUP('CONTROL DEL RC_SEGUIMIENTO'!A17,'[1]IDENTIFICACIÓN DEL RC'!$A$6:$E$34,4,0)</f>
        <v>Posibilidad de Filtración o manejo inadecuado de información por parte de funcionarios de la entidad.</v>
      </c>
      <c r="D17" s="113">
        <v>1</v>
      </c>
      <c r="E17" s="113" t="s">
        <v>500</v>
      </c>
      <c r="F17" s="113" t="s">
        <v>521</v>
      </c>
      <c r="G17" s="112" t="s">
        <v>502</v>
      </c>
      <c r="H17" s="112" t="s">
        <v>503</v>
      </c>
      <c r="I17" s="112" t="s">
        <v>504</v>
      </c>
      <c r="J17" s="113" t="s">
        <v>505</v>
      </c>
      <c r="K17" s="112" t="s">
        <v>506</v>
      </c>
      <c r="L17" s="112" t="s">
        <v>507</v>
      </c>
      <c r="M17" s="112" t="s">
        <v>508</v>
      </c>
      <c r="N17" s="112">
        <f t="shared" si="0"/>
        <v>100</v>
      </c>
      <c r="O17" s="112" t="str">
        <f t="shared" si="1"/>
        <v>Fuerte</v>
      </c>
      <c r="P17" s="112" t="s">
        <v>509</v>
      </c>
      <c r="Q17" s="113" t="str">
        <f t="shared" si="2"/>
        <v>Fuerte</v>
      </c>
      <c r="R17" s="354" t="str">
        <f t="shared" si="3"/>
        <v>No</v>
      </c>
    </row>
    <row r="18" spans="1:18" ht="85.5" x14ac:dyDescent="0.2">
      <c r="A18" s="118">
        <v>9</v>
      </c>
      <c r="B18" s="113" t="str">
        <f>+VLOOKUP(A18,'[1]IDENTIFICACIÓN DEL RC'!$A$6:$E$34,2,0)</f>
        <v>Gestión de Comunicaciones Estratégicas</v>
      </c>
      <c r="C18" s="229" t="str">
        <f>+VLOOKUP('CONTROL DEL RC_SEGUIMIENTO'!A18,'[1]IDENTIFICACIÓN DEL RC'!$A$6:$E$34,4,0)</f>
        <v>Posibilidad de Filtración o manejo inadecuado de información por parte de funcionarios de la entidad.</v>
      </c>
      <c r="D18" s="113">
        <v>2</v>
      </c>
      <c r="E18" s="113" t="s">
        <v>500</v>
      </c>
      <c r="F18" s="113" t="s">
        <v>522</v>
      </c>
      <c r="G18" s="112" t="s">
        <v>502</v>
      </c>
      <c r="H18" s="112" t="s">
        <v>503</v>
      </c>
      <c r="I18" s="112" t="s">
        <v>504</v>
      </c>
      <c r="J18" s="113" t="s">
        <v>505</v>
      </c>
      <c r="K18" s="112" t="s">
        <v>506</v>
      </c>
      <c r="L18" s="112" t="s">
        <v>507</v>
      </c>
      <c r="M18" s="112" t="s">
        <v>508</v>
      </c>
      <c r="N18" s="112">
        <f t="shared" si="0"/>
        <v>100</v>
      </c>
      <c r="O18" s="112" t="str">
        <f t="shared" si="1"/>
        <v>Fuerte</v>
      </c>
      <c r="P18" s="112" t="s">
        <v>509</v>
      </c>
      <c r="Q18" s="113" t="str">
        <f t="shared" si="2"/>
        <v>Fuerte</v>
      </c>
      <c r="R18" s="354" t="str">
        <f t="shared" si="3"/>
        <v>No</v>
      </c>
    </row>
    <row r="19" spans="1:18" ht="171" x14ac:dyDescent="0.2">
      <c r="A19" s="118">
        <v>10</v>
      </c>
      <c r="B19" s="113" t="str">
        <f>+VLOOKUP(A19,'[1]IDENTIFICACIÓN DEL RC'!$A$6:$E$34,2,0)</f>
        <v>Gestión de Emergencias</v>
      </c>
      <c r="C19" s="229" t="str">
        <f>+VLOOKUP('CONTROL DEL RC_SEGUIMIENTO'!A19,'[1]IDENTIFICACIÓN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113">
        <v>1</v>
      </c>
      <c r="E19" s="113" t="s">
        <v>500</v>
      </c>
      <c r="F19" s="113" t="s">
        <v>523</v>
      </c>
      <c r="G19" s="112" t="s">
        <v>502</v>
      </c>
      <c r="H19" s="112" t="s">
        <v>503</v>
      </c>
      <c r="I19" s="112" t="s">
        <v>504</v>
      </c>
      <c r="J19" s="113" t="s">
        <v>505</v>
      </c>
      <c r="K19" s="112" t="s">
        <v>506</v>
      </c>
      <c r="L19" s="112" t="s">
        <v>507</v>
      </c>
      <c r="M19" s="112" t="s">
        <v>508</v>
      </c>
      <c r="N19" s="112">
        <f t="shared" si="0"/>
        <v>100</v>
      </c>
      <c r="O19" s="112" t="str">
        <f t="shared" si="1"/>
        <v>Fuerte</v>
      </c>
      <c r="P19" s="112" t="s">
        <v>509</v>
      </c>
      <c r="Q19" s="113" t="str">
        <f t="shared" si="2"/>
        <v>Fuerte</v>
      </c>
      <c r="R19" s="354" t="str">
        <f t="shared" si="3"/>
        <v>No</v>
      </c>
    </row>
    <row r="20" spans="1:18" ht="185.25" x14ac:dyDescent="0.2">
      <c r="A20" s="118">
        <v>10</v>
      </c>
      <c r="B20" s="113" t="str">
        <f>+VLOOKUP(A20,'[1]IDENTIFICACIÓN DEL RC'!$A$6:$E$34,2,0)</f>
        <v>Gestión de Emergencias</v>
      </c>
      <c r="C20" s="229" t="str">
        <f>+VLOOKUP('CONTROL DEL RC_SEGUIMIENTO'!A20,'[1]IDENTIFICACIÓN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113">
        <v>2</v>
      </c>
      <c r="E20" s="113" t="s">
        <v>500</v>
      </c>
      <c r="F20" s="113" t="s">
        <v>524</v>
      </c>
      <c r="G20" s="112" t="s">
        <v>502</v>
      </c>
      <c r="H20" s="112" t="s">
        <v>503</v>
      </c>
      <c r="I20" s="112" t="s">
        <v>504</v>
      </c>
      <c r="J20" s="113" t="s">
        <v>505</v>
      </c>
      <c r="K20" s="112" t="s">
        <v>506</v>
      </c>
      <c r="L20" s="112" t="s">
        <v>507</v>
      </c>
      <c r="M20" s="112" t="s">
        <v>508</v>
      </c>
      <c r="N20" s="112">
        <f t="shared" si="0"/>
        <v>100</v>
      </c>
      <c r="O20" s="112" t="str">
        <f t="shared" si="1"/>
        <v>Fuerte</v>
      </c>
      <c r="P20" s="112" t="s">
        <v>509</v>
      </c>
      <c r="Q20" s="113" t="str">
        <f t="shared" si="2"/>
        <v>Fuerte</v>
      </c>
      <c r="R20" s="354" t="str">
        <f t="shared" si="3"/>
        <v>No</v>
      </c>
    </row>
    <row r="21" spans="1:18" ht="156.75" x14ac:dyDescent="0.2">
      <c r="A21" s="118">
        <v>10</v>
      </c>
      <c r="B21" s="113" t="str">
        <f>+VLOOKUP(A21,'[1]IDENTIFICACIÓN DEL RC'!$A$6:$E$34,2,0)</f>
        <v>Gestión de Emergencias</v>
      </c>
      <c r="C21" s="229" t="str">
        <f>+VLOOKUP('CONTROL DEL RC_SEGUIMIENTO'!A21,'[1]IDENTIFICACIÓN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113">
        <v>3</v>
      </c>
      <c r="E21" s="113" t="s">
        <v>500</v>
      </c>
      <c r="F21" s="113" t="s">
        <v>525</v>
      </c>
      <c r="G21" s="112" t="s">
        <v>519</v>
      </c>
      <c r="H21" s="112" t="s">
        <v>503</v>
      </c>
      <c r="I21" s="112" t="s">
        <v>504</v>
      </c>
      <c r="J21" s="113" t="s">
        <v>505</v>
      </c>
      <c r="K21" s="112" t="s">
        <v>506</v>
      </c>
      <c r="L21" s="112" t="s">
        <v>507</v>
      </c>
      <c r="M21" s="112" t="s">
        <v>508</v>
      </c>
      <c r="N21" s="112">
        <f t="shared" si="0"/>
        <v>95</v>
      </c>
      <c r="O21" s="112" t="str">
        <f t="shared" si="1"/>
        <v>Moderado</v>
      </c>
      <c r="P21" s="112" t="s">
        <v>509</v>
      </c>
      <c r="Q21" s="113" t="str">
        <f t="shared" si="2"/>
        <v>Moderado</v>
      </c>
      <c r="R21" s="354" t="str">
        <f t="shared" si="3"/>
        <v>SI</v>
      </c>
    </row>
    <row r="22" spans="1:18" ht="128.25" x14ac:dyDescent="0.2">
      <c r="A22" s="118">
        <v>11</v>
      </c>
      <c r="B22" s="113" t="str">
        <f>+VLOOKUP(A22,'[1]IDENTIFICACIÓN DEL RC'!$A$6:$E$34,2,0)</f>
        <v>Gestión Documental</v>
      </c>
      <c r="C22" s="229" t="str">
        <f>+VLOOKUP('CONTROL DEL RC_SEGUIMIENTO'!A22,'[1]IDENTIFICACIÓN DEL RC'!$A$6:$E$34,4,0)</f>
        <v>Posibilidad de Pérdida o extravió documental por parte de un servidor que, aprovechando su posición frente a un recurso público, privilegia a un tercero con información para su beneficio.</v>
      </c>
      <c r="D22" s="113">
        <v>1</v>
      </c>
      <c r="E22" s="113" t="s">
        <v>500</v>
      </c>
      <c r="F22" s="113" t="s">
        <v>526</v>
      </c>
      <c r="G22" s="112" t="s">
        <v>502</v>
      </c>
      <c r="H22" s="112" t="s">
        <v>503</v>
      </c>
      <c r="I22" s="112" t="s">
        <v>504</v>
      </c>
      <c r="J22" s="113" t="s">
        <v>505</v>
      </c>
      <c r="K22" s="112" t="s">
        <v>506</v>
      </c>
      <c r="L22" s="112" t="s">
        <v>507</v>
      </c>
      <c r="M22" s="112" t="s">
        <v>508</v>
      </c>
      <c r="N22" s="112">
        <f t="shared" si="0"/>
        <v>100</v>
      </c>
      <c r="O22" s="112" t="str">
        <f t="shared" si="1"/>
        <v>Fuerte</v>
      </c>
      <c r="P22" s="112" t="s">
        <v>509</v>
      </c>
      <c r="Q22" s="113" t="str">
        <f t="shared" si="2"/>
        <v>Fuerte</v>
      </c>
      <c r="R22" s="354" t="str">
        <f t="shared" si="3"/>
        <v>No</v>
      </c>
    </row>
    <row r="23" spans="1:18" ht="114" x14ac:dyDescent="0.2">
      <c r="A23" s="118">
        <v>11</v>
      </c>
      <c r="B23" s="113" t="str">
        <f>+VLOOKUP(A23,'[1]IDENTIFICACIÓN DEL RC'!$A$6:$E$34,2,0)</f>
        <v>Gestión Documental</v>
      </c>
      <c r="C23" s="229" t="str">
        <f>+VLOOKUP('CONTROL DEL RC_SEGUIMIENTO'!A23,'[1]IDENTIFICACIÓN DEL RC'!$A$6:$E$34,4,0)</f>
        <v>Posibilidad de Pérdida o extravió documental por parte de un servidor que, aprovechando su posición frente a un recurso público, privilegia a un tercero con información para su beneficio.</v>
      </c>
      <c r="D23" s="113">
        <v>2</v>
      </c>
      <c r="E23" s="113" t="s">
        <v>500</v>
      </c>
      <c r="F23" s="113" t="s">
        <v>527</v>
      </c>
      <c r="G23" s="112" t="s">
        <v>519</v>
      </c>
      <c r="H23" s="112" t="s">
        <v>503</v>
      </c>
      <c r="I23" s="112" t="s">
        <v>504</v>
      </c>
      <c r="J23" s="113" t="s">
        <v>505</v>
      </c>
      <c r="K23" s="112" t="s">
        <v>506</v>
      </c>
      <c r="L23" s="112" t="s">
        <v>507</v>
      </c>
      <c r="M23" s="112" t="s">
        <v>508</v>
      </c>
      <c r="N23" s="112">
        <f t="shared" si="0"/>
        <v>95</v>
      </c>
      <c r="O23" s="112" t="str">
        <f t="shared" si="1"/>
        <v>Moderado</v>
      </c>
      <c r="P23" s="112" t="s">
        <v>509</v>
      </c>
      <c r="Q23" s="113" t="str">
        <f t="shared" si="2"/>
        <v>Moderado</v>
      </c>
      <c r="R23" s="354" t="str">
        <f t="shared" si="3"/>
        <v>SI</v>
      </c>
    </row>
    <row r="24" spans="1:18" ht="99.75" x14ac:dyDescent="0.2">
      <c r="A24" s="118">
        <v>11</v>
      </c>
      <c r="B24" s="113" t="str">
        <f>+VLOOKUP(A24,'[1]IDENTIFICACIÓN DEL RC'!$A$6:$E$34,2,0)</f>
        <v>Gestión Documental</v>
      </c>
      <c r="C24" s="229" t="str">
        <f>+VLOOKUP('CONTROL DEL RC_SEGUIMIENTO'!A24,'[1]IDENTIFICACIÓN DEL RC'!$A$6:$E$34,4,0)</f>
        <v>Posibilidad de Pérdida o extravió documental por parte de un servidor que, aprovechando su posición frente a un recurso público, privilegia a un tercero con información para su beneficio.</v>
      </c>
      <c r="D24" s="113">
        <v>3</v>
      </c>
      <c r="E24" s="113" t="s">
        <v>500</v>
      </c>
      <c r="F24" s="113" t="s">
        <v>528</v>
      </c>
      <c r="G24" s="112" t="s">
        <v>502</v>
      </c>
      <c r="H24" s="112" t="s">
        <v>503</v>
      </c>
      <c r="I24" s="112" t="s">
        <v>504</v>
      </c>
      <c r="J24" s="113" t="s">
        <v>505</v>
      </c>
      <c r="K24" s="112" t="s">
        <v>506</v>
      </c>
      <c r="L24" s="112" t="s">
        <v>507</v>
      </c>
      <c r="M24" s="112" t="s">
        <v>508</v>
      </c>
      <c r="N24" s="112">
        <f t="shared" si="0"/>
        <v>100</v>
      </c>
      <c r="O24" s="112" t="str">
        <f t="shared" si="1"/>
        <v>Fuerte</v>
      </c>
      <c r="P24" s="112" t="s">
        <v>509</v>
      </c>
      <c r="Q24" s="113" t="str">
        <f t="shared" si="2"/>
        <v>Fuerte</v>
      </c>
      <c r="R24" s="354" t="str">
        <f t="shared" si="3"/>
        <v>No</v>
      </c>
    </row>
    <row r="25" spans="1:18" ht="105" x14ac:dyDescent="0.2">
      <c r="A25" s="118">
        <v>12</v>
      </c>
      <c r="B25" s="113" t="str">
        <f>+VLOOKUP(A25,'[1]IDENTIFICACIÓN DEL RC'!$A$6:$E$34,2,0)</f>
        <v>Gestión de Recursos Físicos al Servicio de la Entidad</v>
      </c>
      <c r="C25" s="229" t="str">
        <f>+VLOOKUP('CONTROL DEL RC_SEGUIMIENTO'!A25,'[1]IDENTIFICACIÓN DEL RC'!$A$6:$E$34,4,0)</f>
        <v>Posibilidad de Pérdida y/o desaparición de los bienes al servicio de la Entidad parte de un servidor que, aprovechando su posición frente a un recurso público, sustrae bienes de la Entidad para su beneficio personal o un tercero.</v>
      </c>
      <c r="D25" s="113">
        <v>1</v>
      </c>
      <c r="E25" s="113" t="s">
        <v>500</v>
      </c>
      <c r="F25" s="113" t="s">
        <v>529</v>
      </c>
      <c r="G25" s="112" t="s">
        <v>519</v>
      </c>
      <c r="H25" s="112" t="s">
        <v>503</v>
      </c>
      <c r="I25" s="112" t="s">
        <v>504</v>
      </c>
      <c r="J25" s="113" t="s">
        <v>505</v>
      </c>
      <c r="K25" s="112" t="s">
        <v>506</v>
      </c>
      <c r="L25" s="112" t="s">
        <v>507</v>
      </c>
      <c r="M25" s="112" t="s">
        <v>508</v>
      </c>
      <c r="N25" s="112">
        <f t="shared" si="0"/>
        <v>95</v>
      </c>
      <c r="O25" s="112" t="str">
        <f t="shared" si="1"/>
        <v>Moderado</v>
      </c>
      <c r="P25" s="112" t="s">
        <v>509</v>
      </c>
      <c r="Q25" s="113" t="str">
        <f t="shared" si="2"/>
        <v>Moderado</v>
      </c>
      <c r="R25" s="354" t="str">
        <f t="shared" si="3"/>
        <v>SI</v>
      </c>
    </row>
    <row r="26" spans="1:18" ht="128.25" x14ac:dyDescent="0.2">
      <c r="A26" s="118">
        <v>12</v>
      </c>
      <c r="B26" s="113" t="str">
        <f>+VLOOKUP(A26,'[1]IDENTIFICACIÓN DEL RC'!$A$6:$E$34,2,0)</f>
        <v>Gestión de Recursos Físicos al Servicio de la Entidad</v>
      </c>
      <c r="C26" s="229" t="str">
        <f>+VLOOKUP('CONTROL DEL RC_SEGUIMIENTO'!A26,'[1]IDENTIFICACIÓN DEL RC'!$A$6:$E$34,4,0)</f>
        <v>Posibilidad de Pérdida y/o desaparición de los bienes al servicio de la Entidad parte de un servidor que, aprovechando su posición frente a un recurso público, sustrae bienes de la Entidad para su beneficio personal o un tercero.</v>
      </c>
      <c r="D26" s="113">
        <v>2</v>
      </c>
      <c r="E26" s="113" t="s">
        <v>500</v>
      </c>
      <c r="F26" s="113" t="s">
        <v>530</v>
      </c>
      <c r="G26" s="112" t="s">
        <v>502</v>
      </c>
      <c r="H26" s="112" t="s">
        <v>503</v>
      </c>
      <c r="I26" s="112" t="s">
        <v>504</v>
      </c>
      <c r="J26" s="113" t="s">
        <v>505</v>
      </c>
      <c r="K26" s="112" t="s">
        <v>506</v>
      </c>
      <c r="L26" s="112" t="s">
        <v>507</v>
      </c>
      <c r="M26" s="112" t="s">
        <v>508</v>
      </c>
      <c r="N26" s="112">
        <f t="shared" si="0"/>
        <v>100</v>
      </c>
      <c r="O26" s="112" t="str">
        <f t="shared" si="1"/>
        <v>Fuerte</v>
      </c>
      <c r="P26" s="112" t="s">
        <v>509</v>
      </c>
      <c r="Q26" s="113" t="str">
        <f t="shared" si="2"/>
        <v>Fuerte</v>
      </c>
      <c r="R26" s="354" t="str">
        <f t="shared" si="3"/>
        <v>No</v>
      </c>
    </row>
    <row r="27" spans="1:18" ht="105" x14ac:dyDescent="0.2">
      <c r="A27" s="118">
        <v>12</v>
      </c>
      <c r="B27" s="113" t="str">
        <f>+VLOOKUP(A27,'[1]IDENTIFICACIÓN DEL RC'!$A$6:$E$34,2,0)</f>
        <v>Gestión de Recursos Físicos al Servicio de la Entidad</v>
      </c>
      <c r="C27" s="229" t="str">
        <f>+VLOOKUP('CONTROL DEL RC_SEGUIMIENTO'!A27,'[1]IDENTIFICACIÓN DEL RC'!$A$6:$E$34,4,0)</f>
        <v>Posibilidad de Pérdida y/o desaparición de los bienes al servicio de la Entidad parte de un servidor que, aprovechando su posición frente a un recurso público, sustrae bienes de la Entidad para su beneficio personal o un tercero.</v>
      </c>
      <c r="D27" s="113">
        <v>3</v>
      </c>
      <c r="E27" s="113" t="s">
        <v>500</v>
      </c>
      <c r="F27" s="113" t="s">
        <v>531</v>
      </c>
      <c r="G27" s="112" t="s">
        <v>502</v>
      </c>
      <c r="H27" s="112" t="s">
        <v>503</v>
      </c>
      <c r="I27" s="112" t="s">
        <v>504</v>
      </c>
      <c r="J27" s="113" t="s">
        <v>505</v>
      </c>
      <c r="K27" s="112" t="s">
        <v>506</v>
      </c>
      <c r="L27" s="112" t="s">
        <v>507</v>
      </c>
      <c r="M27" s="112" t="s">
        <v>508</v>
      </c>
      <c r="N27" s="112">
        <f t="shared" si="0"/>
        <v>100</v>
      </c>
      <c r="O27" s="112" t="str">
        <f t="shared" si="1"/>
        <v>Fuerte</v>
      </c>
      <c r="P27" s="112" t="s">
        <v>509</v>
      </c>
      <c r="Q27" s="113" t="str">
        <f t="shared" si="2"/>
        <v>Fuerte</v>
      </c>
      <c r="R27" s="354" t="str">
        <f t="shared" si="3"/>
        <v>No</v>
      </c>
    </row>
    <row r="28" spans="1:18" ht="156.75" x14ac:dyDescent="0.2">
      <c r="A28" s="118">
        <v>13</v>
      </c>
      <c r="B28" s="113" t="str">
        <f>+VLOOKUP(A28,'[1]IDENTIFICACIÓN DEL RC'!$A$6:$E$34,2,0)</f>
        <v>Gestión de Seguridad y Convivencia</v>
      </c>
      <c r="C28" s="229" t="str">
        <f>+VLOOKUP('CONTROL DEL RC_SEGUIMIENTO'!A28,'[1]IDENTIFICACIÓN DEL RC'!$A$6:$E$34,4,0)</f>
        <v>Posibilidad de pérdida económica y reputacional por demandas a la entidad por el uso indebido de información confidencial a terceros por parte de funcionarios</v>
      </c>
      <c r="D28" s="113">
        <v>1</v>
      </c>
      <c r="E28" s="113" t="s">
        <v>500</v>
      </c>
      <c r="F28" s="113" t="s">
        <v>532</v>
      </c>
      <c r="G28" s="112" t="s">
        <v>502</v>
      </c>
      <c r="H28" s="112" t="s">
        <v>503</v>
      </c>
      <c r="I28" s="112" t="s">
        <v>504</v>
      </c>
      <c r="J28" s="113" t="s">
        <v>505</v>
      </c>
      <c r="K28" s="112" t="s">
        <v>506</v>
      </c>
      <c r="L28" s="112" t="s">
        <v>507</v>
      </c>
      <c r="M28" s="112" t="s">
        <v>508</v>
      </c>
      <c r="N28" s="112">
        <f t="shared" si="0"/>
        <v>100</v>
      </c>
      <c r="O28" s="112" t="str">
        <f t="shared" si="1"/>
        <v>Fuerte</v>
      </c>
      <c r="P28" s="112" t="s">
        <v>509</v>
      </c>
      <c r="Q28" s="113" t="str">
        <f t="shared" si="2"/>
        <v>Fuerte</v>
      </c>
      <c r="R28" s="354" t="str">
        <f t="shared" si="3"/>
        <v>No</v>
      </c>
    </row>
    <row r="29" spans="1:18" ht="114" x14ac:dyDescent="0.2">
      <c r="A29" s="118">
        <v>14</v>
      </c>
      <c r="B29" s="113" t="str">
        <f>+VLOOKUP(A29,'[1]IDENTIFICACIÓN DEL RC'!$A$6:$E$34,2,0)</f>
        <v>Gestión de Tecnologías de la Información</v>
      </c>
      <c r="C29" s="229" t="str">
        <f>+VLOOKUP('CONTROL DEL RC_SEGUIMIENTO'!A29,'[1]IDENTIFICACIÓN DEL RC'!$A$6:$E$34,4,0)</f>
        <v>Posibilidad de pérdida económica y reputacional por demandas debido al uso inadecuado de información catalogada por la entidad como clasificada o reservada por parte de colaboradores de la Secretaría</v>
      </c>
      <c r="D29" s="113">
        <v>1</v>
      </c>
      <c r="E29" s="113" t="s">
        <v>500</v>
      </c>
      <c r="F29" s="113" t="s">
        <v>533</v>
      </c>
      <c r="G29" s="112" t="s">
        <v>502</v>
      </c>
      <c r="H29" s="112" t="s">
        <v>503</v>
      </c>
      <c r="I29" s="112" t="s">
        <v>504</v>
      </c>
      <c r="J29" s="113" t="s">
        <v>505</v>
      </c>
      <c r="K29" s="112" t="s">
        <v>506</v>
      </c>
      <c r="L29" s="112" t="s">
        <v>507</v>
      </c>
      <c r="M29" s="112" t="s">
        <v>508</v>
      </c>
      <c r="N29" s="112">
        <f t="shared" si="0"/>
        <v>100</v>
      </c>
      <c r="O29" s="112" t="str">
        <f t="shared" si="1"/>
        <v>Fuerte</v>
      </c>
      <c r="P29" s="112" t="s">
        <v>509</v>
      </c>
      <c r="Q29" s="113" t="str">
        <f t="shared" si="2"/>
        <v>Fuerte</v>
      </c>
      <c r="R29" s="354" t="str">
        <f t="shared" si="3"/>
        <v>No</v>
      </c>
    </row>
    <row r="30" spans="1:18" ht="171" x14ac:dyDescent="0.2">
      <c r="A30" s="118">
        <v>14</v>
      </c>
      <c r="B30" s="113" t="str">
        <f>+VLOOKUP(A30,'[1]IDENTIFICACIÓN DEL RC'!$A$6:$E$34,2,0)</f>
        <v>Gestión de Tecnologías de la Información</v>
      </c>
      <c r="C30" s="229" t="str">
        <f>+VLOOKUP('CONTROL DEL RC_SEGUIMIENTO'!A30,'[1]IDENTIFICACIÓN DEL RC'!$A$6:$E$34,4,0)</f>
        <v>Posibilidad de pérdida económica y reputacional por demandas debido al uso inadecuado de información catalogada por la entidad como clasificada o reservada por parte de colaboradores de la Secretaría</v>
      </c>
      <c r="D30" s="113">
        <v>2</v>
      </c>
      <c r="E30" s="113" t="s">
        <v>500</v>
      </c>
      <c r="F30" s="113" t="s">
        <v>534</v>
      </c>
      <c r="G30" s="112" t="s">
        <v>502</v>
      </c>
      <c r="H30" s="112" t="s">
        <v>503</v>
      </c>
      <c r="I30" s="112" t="s">
        <v>504</v>
      </c>
      <c r="J30" s="113" t="s">
        <v>505</v>
      </c>
      <c r="K30" s="112" t="s">
        <v>506</v>
      </c>
      <c r="L30" s="112" t="s">
        <v>507</v>
      </c>
      <c r="M30" s="112" t="s">
        <v>508</v>
      </c>
      <c r="N30" s="112">
        <f t="shared" si="0"/>
        <v>100</v>
      </c>
      <c r="O30" s="112" t="str">
        <f t="shared" si="1"/>
        <v>Fuerte</v>
      </c>
      <c r="P30" s="112" t="s">
        <v>509</v>
      </c>
      <c r="Q30" s="113" t="str">
        <f t="shared" si="2"/>
        <v>Fuerte</v>
      </c>
      <c r="R30" s="354" t="str">
        <f t="shared" si="3"/>
        <v>No</v>
      </c>
    </row>
    <row r="31" spans="1:18" ht="171" x14ac:dyDescent="0.2">
      <c r="A31" s="118">
        <v>15</v>
      </c>
      <c r="B31" s="113" t="str">
        <f>+VLOOKUP(A31,'[1]IDENTIFICACIÓN DEL RC'!$A$6:$E$34,2,0)</f>
        <v>Gestión de Tecnologías de la Información</v>
      </c>
      <c r="C31" s="229" t="str">
        <f>+VLOOKUP('CONTROL DEL RC_SEGUIMIENTO'!A31,'[1]IDENTIFICACIÓN DEL RC'!$A$6:$E$34,4,0)</f>
        <v>Posibilidad de Pérdida de Integridad de la información almacenada en la infraestructura o soluciones tecnológicas de la entidad.</v>
      </c>
      <c r="D31" s="113">
        <v>1</v>
      </c>
      <c r="E31" s="113" t="s">
        <v>500</v>
      </c>
      <c r="F31" s="113" t="s">
        <v>535</v>
      </c>
      <c r="G31" s="112" t="s">
        <v>502</v>
      </c>
      <c r="H31" s="112" t="s">
        <v>503</v>
      </c>
      <c r="I31" s="112" t="s">
        <v>504</v>
      </c>
      <c r="J31" s="113" t="s">
        <v>505</v>
      </c>
      <c r="K31" s="112" t="s">
        <v>506</v>
      </c>
      <c r="L31" s="112" t="s">
        <v>507</v>
      </c>
      <c r="M31" s="112" t="s">
        <v>508</v>
      </c>
      <c r="N31" s="112">
        <f t="shared" si="0"/>
        <v>100</v>
      </c>
      <c r="O31" s="112" t="str">
        <f t="shared" si="1"/>
        <v>Fuerte</v>
      </c>
      <c r="P31" s="112" t="s">
        <v>509</v>
      </c>
      <c r="Q31" s="113" t="str">
        <f t="shared" si="2"/>
        <v>Fuerte</v>
      </c>
      <c r="R31" s="354" t="str">
        <f t="shared" si="3"/>
        <v>No</v>
      </c>
    </row>
    <row r="32" spans="1:18" ht="128.25" x14ac:dyDescent="0.2">
      <c r="A32" s="118">
        <v>15</v>
      </c>
      <c r="B32" s="113" t="str">
        <f>+VLOOKUP(A32,'[1]IDENTIFICACIÓN DEL RC'!$A$6:$E$34,2,0)</f>
        <v>Gestión de Tecnologías de la Información</v>
      </c>
      <c r="C32" s="229" t="str">
        <f>+VLOOKUP('CONTROL DEL RC_SEGUIMIENTO'!A32,'[1]IDENTIFICACIÓN DEL RC'!$A$6:$E$34,4,0)</f>
        <v>Posibilidad de Pérdida de Integridad de la información almacenada en la infraestructura o soluciones tecnológicas de la entidad.</v>
      </c>
      <c r="D32" s="113">
        <v>2</v>
      </c>
      <c r="E32" s="113" t="s">
        <v>500</v>
      </c>
      <c r="F32" s="113" t="s">
        <v>536</v>
      </c>
      <c r="G32" s="112" t="s">
        <v>502</v>
      </c>
      <c r="H32" s="112" t="s">
        <v>503</v>
      </c>
      <c r="I32" s="112" t="s">
        <v>504</v>
      </c>
      <c r="J32" s="113" t="s">
        <v>505</v>
      </c>
      <c r="K32" s="112" t="s">
        <v>506</v>
      </c>
      <c r="L32" s="112" t="s">
        <v>507</v>
      </c>
      <c r="M32" s="112" t="s">
        <v>508</v>
      </c>
      <c r="N32" s="112">
        <f t="shared" si="0"/>
        <v>100</v>
      </c>
      <c r="O32" s="112" t="str">
        <f t="shared" si="1"/>
        <v>Fuerte</v>
      </c>
      <c r="P32" s="112" t="s">
        <v>509</v>
      </c>
      <c r="Q32" s="113" t="str">
        <f t="shared" si="2"/>
        <v>Fuerte</v>
      </c>
      <c r="R32" s="354" t="str">
        <f t="shared" si="3"/>
        <v>No</v>
      </c>
    </row>
    <row r="33" spans="1:18" ht="409.5" x14ac:dyDescent="0.2">
      <c r="A33" s="118">
        <v>16</v>
      </c>
      <c r="B33" s="113" t="str">
        <f>+VLOOKUP(A33,'[1]IDENTIFICACIÓN DEL RC'!$A$6:$E$34,2,0)</f>
        <v>Gestión Financiera</v>
      </c>
      <c r="C33" s="229" t="str">
        <f>+VLOOKUP('CONTROL DEL RC_SEGUIMIENTO'!A33,'[1]IDENTIFICACIÓN DEL RC'!$A$6:$E$34,4,0)</f>
        <v>Posibilidad de Tramite de pagos incumpliendo los requisitos establecidos otorgando beneficios a terceros en contra de lo establecido en el Procedimiento PD-GF-13 Gestión de Pagos</v>
      </c>
      <c r="D33" s="113">
        <v>1</v>
      </c>
      <c r="E33" s="113" t="s">
        <v>500</v>
      </c>
      <c r="F33" s="113" t="s">
        <v>537</v>
      </c>
      <c r="G33" s="112" t="s">
        <v>502</v>
      </c>
      <c r="H33" s="112" t="s">
        <v>503</v>
      </c>
      <c r="I33" s="112" t="s">
        <v>504</v>
      </c>
      <c r="J33" s="113" t="s">
        <v>505</v>
      </c>
      <c r="K33" s="112" t="s">
        <v>506</v>
      </c>
      <c r="L33" s="112" t="s">
        <v>507</v>
      </c>
      <c r="M33" s="112" t="s">
        <v>508</v>
      </c>
      <c r="N33" s="112">
        <f t="shared" si="0"/>
        <v>100</v>
      </c>
      <c r="O33" s="112" t="str">
        <f t="shared" si="1"/>
        <v>Fuerte</v>
      </c>
      <c r="P33" s="112" t="s">
        <v>509</v>
      </c>
      <c r="Q33" s="113" t="str">
        <f t="shared" si="2"/>
        <v>Fuerte</v>
      </c>
      <c r="R33" s="354" t="str">
        <f t="shared" si="3"/>
        <v>No</v>
      </c>
    </row>
    <row r="34" spans="1:18" ht="171" x14ac:dyDescent="0.2">
      <c r="A34" s="118">
        <v>17</v>
      </c>
      <c r="B34" s="113" t="str">
        <f>+VLOOKUP(A34,'[1]IDENTIFICACIÓN DEL RC'!$A$6:$E$34,2,0)</f>
        <v>Gestión Estratégica del Talento Humano</v>
      </c>
      <c r="C34" s="229" t="str">
        <f>+VLOOKUP('CONTROL DEL RC_SEGUIMIENTO'!A34,'[1]IDENTIFICACIÓN DEL RC'!$A$6:$E$34,4,0)</f>
        <v>Posibilidad de Posesionar un servidor público que Incumpla con los requisitos establecidos en el Manual de Funciones de la SCJ</v>
      </c>
      <c r="D34" s="113">
        <v>1</v>
      </c>
      <c r="E34" s="113" t="s">
        <v>500</v>
      </c>
      <c r="F34" s="113" t="s">
        <v>538</v>
      </c>
      <c r="G34" s="112" t="s">
        <v>502</v>
      </c>
      <c r="H34" s="112" t="s">
        <v>503</v>
      </c>
      <c r="I34" s="112" t="s">
        <v>504</v>
      </c>
      <c r="J34" s="113" t="s">
        <v>505</v>
      </c>
      <c r="K34" s="112" t="s">
        <v>506</v>
      </c>
      <c r="L34" s="112" t="s">
        <v>507</v>
      </c>
      <c r="M34" s="112" t="s">
        <v>508</v>
      </c>
      <c r="N34" s="112">
        <f t="shared" si="0"/>
        <v>100</v>
      </c>
      <c r="O34" s="112" t="str">
        <f t="shared" si="1"/>
        <v>Fuerte</v>
      </c>
      <c r="P34" s="112" t="s">
        <v>509</v>
      </c>
      <c r="Q34" s="113" t="str">
        <f t="shared" si="2"/>
        <v>Fuerte</v>
      </c>
      <c r="R34" s="354" t="str">
        <f t="shared" si="3"/>
        <v>No</v>
      </c>
    </row>
    <row r="35" spans="1:18" ht="156.75" x14ac:dyDescent="0.2">
      <c r="A35" s="358">
        <v>18</v>
      </c>
      <c r="B35" s="359" t="str">
        <f>+VLOOKUP(A35,'[1]IDENTIFICACIÓN DEL RC'!$A$6:$E$34,2,0)</f>
        <v>Gestión Estratégica del Talento Humano</v>
      </c>
      <c r="C35" s="360" t="str">
        <f>+VLOOKUP('CONTROL DEL RC_SEGUIMIENTO'!A35,'[1]IDENTIFICACIÓN DEL RC'!$A$6:$E$34,4,0)</f>
        <v>Posibilidad de Interés indebido por un oferente en los procesos de contratación de la Dirección de Gestión Humana</v>
      </c>
      <c r="D35" s="113">
        <v>1</v>
      </c>
      <c r="E35" s="113" t="s">
        <v>500</v>
      </c>
      <c r="F35" s="113" t="s">
        <v>539</v>
      </c>
      <c r="G35" s="112" t="s">
        <v>502</v>
      </c>
      <c r="H35" s="112" t="s">
        <v>503</v>
      </c>
      <c r="I35" s="112" t="s">
        <v>504</v>
      </c>
      <c r="J35" s="113" t="s">
        <v>505</v>
      </c>
      <c r="K35" s="112" t="s">
        <v>506</v>
      </c>
      <c r="L35" s="112" t="s">
        <v>507</v>
      </c>
      <c r="M35" s="112" t="s">
        <v>508</v>
      </c>
      <c r="N35" s="112">
        <f t="shared" si="0"/>
        <v>100</v>
      </c>
      <c r="O35" s="112" t="str">
        <f t="shared" si="1"/>
        <v>Fuerte</v>
      </c>
      <c r="P35" s="112" t="s">
        <v>509</v>
      </c>
      <c r="Q35" s="113" t="str">
        <f t="shared" si="2"/>
        <v>Fuerte</v>
      </c>
      <c r="R35" s="354" t="str">
        <f t="shared" si="3"/>
        <v>No</v>
      </c>
    </row>
    <row r="36" spans="1:18" ht="156.75" x14ac:dyDescent="0.2">
      <c r="A36" s="118">
        <v>19</v>
      </c>
      <c r="B36" s="113" t="str">
        <f>+VLOOKUP(A36,'[1]IDENTIFICACIÓN DEL RC'!$A$6:$E$34,2,0)</f>
        <v>Gestión Contractual</v>
      </c>
      <c r="C36" s="229" t="str">
        <f>+VLOOKUP('CONTROL DEL RC_SEGUIMIENTO'!A36,'[1]IDENTIFICACIÓN DEL RC'!$A$6:$E$34,4,0)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113">
        <v>1</v>
      </c>
      <c r="E36" s="113" t="s">
        <v>500</v>
      </c>
      <c r="F36" s="113" t="s">
        <v>540</v>
      </c>
      <c r="G36" s="112" t="s">
        <v>502</v>
      </c>
      <c r="H36" s="112" t="s">
        <v>503</v>
      </c>
      <c r="I36" s="112" t="s">
        <v>504</v>
      </c>
      <c r="J36" s="113" t="s">
        <v>505</v>
      </c>
      <c r="K36" s="112" t="s">
        <v>506</v>
      </c>
      <c r="L36" s="112" t="s">
        <v>507</v>
      </c>
      <c r="M36" s="112" t="s">
        <v>508</v>
      </c>
      <c r="N36" s="112">
        <f t="shared" si="0"/>
        <v>100</v>
      </c>
      <c r="O36" s="112" t="str">
        <f t="shared" si="1"/>
        <v>Fuerte</v>
      </c>
      <c r="P36" s="112" t="s">
        <v>509</v>
      </c>
      <c r="Q36" s="113" t="str">
        <f t="shared" si="2"/>
        <v>Fuerte</v>
      </c>
      <c r="R36" s="354" t="str">
        <f t="shared" si="3"/>
        <v>No</v>
      </c>
    </row>
    <row r="37" spans="1:18" ht="135" x14ac:dyDescent="0.2">
      <c r="A37" s="118">
        <v>19</v>
      </c>
      <c r="B37" s="113" t="str">
        <f>+VLOOKUP(A37,'[1]IDENTIFICACIÓN DEL RC'!$A$6:$E$34,2,0)</f>
        <v>Gestión Contractual</v>
      </c>
      <c r="C37" s="229" t="str">
        <f>+VLOOKUP('CONTROL DEL RC_SEGUIMIENTO'!A37,'[1]IDENTIFICACIÓN DEL RC'!$A$6:$E$34,4,0)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113">
        <v>2</v>
      </c>
      <c r="E37" s="113" t="s">
        <v>500</v>
      </c>
      <c r="F37" s="113" t="s">
        <v>541</v>
      </c>
      <c r="G37" s="112" t="s">
        <v>502</v>
      </c>
      <c r="H37" s="112" t="s">
        <v>503</v>
      </c>
      <c r="I37" s="112" t="s">
        <v>504</v>
      </c>
      <c r="J37" s="113" t="s">
        <v>505</v>
      </c>
      <c r="K37" s="112" t="s">
        <v>506</v>
      </c>
      <c r="L37" s="112" t="s">
        <v>507</v>
      </c>
      <c r="M37" s="112" t="s">
        <v>508</v>
      </c>
      <c r="N37" s="112">
        <f t="shared" si="0"/>
        <v>100</v>
      </c>
      <c r="O37" s="112" t="str">
        <f t="shared" si="1"/>
        <v>Fuerte</v>
      </c>
      <c r="P37" s="112" t="s">
        <v>509</v>
      </c>
      <c r="Q37" s="113" t="str">
        <f t="shared" si="2"/>
        <v>Fuerte</v>
      </c>
      <c r="R37" s="354" t="str">
        <f t="shared" si="3"/>
        <v>No</v>
      </c>
    </row>
    <row r="38" spans="1:18" ht="114" x14ac:dyDescent="0.2">
      <c r="A38" s="118">
        <v>20</v>
      </c>
      <c r="B38" s="113" t="str">
        <f>+VLOOKUP(A38,'[1]IDENTIFICACIÓN DEL RC'!$A$6:$E$34,2,0)</f>
        <v>Gestión Contractual</v>
      </c>
      <c r="C38" s="229" t="str">
        <f>+VLOOKUP('CONTROL DEL RC_SEGUIMIENTO'!A38,'[1]IDENTIFICACIÓN DEL RC'!$A$6:$E$34,4,0)</f>
        <v>Posibilidad de Incumplimiento de funciones por acción u omisión por procedimientos desactualizados de la Gestión Contractual</v>
      </c>
      <c r="D38" s="113">
        <v>1</v>
      </c>
      <c r="E38" s="113" t="s">
        <v>500</v>
      </c>
      <c r="F38" s="113" t="s">
        <v>542</v>
      </c>
      <c r="G38" s="112" t="s">
        <v>502</v>
      </c>
      <c r="H38" s="112" t="s">
        <v>503</v>
      </c>
      <c r="I38" s="112" t="s">
        <v>504</v>
      </c>
      <c r="J38" s="113" t="s">
        <v>505</v>
      </c>
      <c r="K38" s="112" t="s">
        <v>506</v>
      </c>
      <c r="L38" s="112" t="s">
        <v>507</v>
      </c>
      <c r="M38" s="112" t="s">
        <v>508</v>
      </c>
      <c r="N38" s="112">
        <f t="shared" si="0"/>
        <v>100</v>
      </c>
      <c r="O38" s="112" t="str">
        <f t="shared" si="1"/>
        <v>Fuerte</v>
      </c>
      <c r="P38" s="112" t="s">
        <v>509</v>
      </c>
      <c r="Q38" s="113" t="str">
        <f t="shared" si="2"/>
        <v>Fuerte</v>
      </c>
      <c r="R38" s="354" t="str">
        <f t="shared" si="3"/>
        <v>No</v>
      </c>
    </row>
    <row r="39" spans="1:18" ht="128.25" x14ac:dyDescent="0.2">
      <c r="A39" s="118">
        <v>21</v>
      </c>
      <c r="B39" s="113" t="str">
        <f>+VLOOKUP(A39,'[1]IDENTIFICACIÓN DEL RC'!$A$6:$E$34,2,0)</f>
        <v>Evaluación al Sistema de Control Interno</v>
      </c>
      <c r="C39" s="229" t="str">
        <f>+VLOOKUP('CONTROL DEL RC_SEGUIMIENTO'!A39,'[1]IDENTIFICACIÓN DEL RC'!$A$6:$E$34,4,0)</f>
        <v>Posibilidad de Favorecimiento al proceso auditado o a terceros responsables a partir de auditorías, sesgadas, manipuladas o direccionadas, que impidan evidenciar la realidad de la gestión obstruyendo la evaluación de esta.</v>
      </c>
      <c r="D39" s="113">
        <v>1</v>
      </c>
      <c r="E39" s="113" t="s">
        <v>500</v>
      </c>
      <c r="F39" s="113" t="s">
        <v>543</v>
      </c>
      <c r="G39" s="112" t="s">
        <v>502</v>
      </c>
      <c r="H39" s="112" t="s">
        <v>503</v>
      </c>
      <c r="I39" s="112" t="s">
        <v>504</v>
      </c>
      <c r="J39" s="113" t="s">
        <v>505</v>
      </c>
      <c r="K39" s="112" t="s">
        <v>506</v>
      </c>
      <c r="L39" s="112" t="s">
        <v>507</v>
      </c>
      <c r="M39" s="112" t="s">
        <v>508</v>
      </c>
      <c r="N39" s="112">
        <f t="shared" si="0"/>
        <v>100</v>
      </c>
      <c r="O39" s="112" t="str">
        <f t="shared" si="1"/>
        <v>Fuerte</v>
      </c>
      <c r="P39" s="112" t="s">
        <v>509</v>
      </c>
      <c r="Q39" s="113" t="str">
        <f t="shared" si="2"/>
        <v>Fuerte</v>
      </c>
      <c r="R39" s="354" t="str">
        <f t="shared" si="3"/>
        <v>No</v>
      </c>
    </row>
    <row r="40" spans="1:18" ht="128.25" x14ac:dyDescent="0.2">
      <c r="A40" s="118">
        <v>22</v>
      </c>
      <c r="B40" s="113" t="str">
        <f>+VLOOKUP(A40,'[1]IDENTIFICACIÓN DEL RC'!$A$6:$E$34,2,0)</f>
        <v>Atención y Relación con el Ciudadano</v>
      </c>
      <c r="C40" s="229" t="str">
        <f>+VLOOKUP('CONTROL DEL RC_SEGUIMIENTO'!A40,'[1]IDENTIFICACIÓN DEL RC'!$A$6:$E$34,4,0)</f>
        <v>Posibilidad de Favorecimiento a terceros para acceder a los servicios ofertados por al SCJ por fuera de los lineamientos establecidos a cambio de dadivas</v>
      </c>
      <c r="D40" s="113">
        <v>1</v>
      </c>
      <c r="E40" s="113" t="s">
        <v>500</v>
      </c>
      <c r="F40" s="113" t="s">
        <v>544</v>
      </c>
      <c r="G40" s="112" t="s">
        <v>502</v>
      </c>
      <c r="H40" s="112" t="s">
        <v>503</v>
      </c>
      <c r="I40" s="112" t="s">
        <v>504</v>
      </c>
      <c r="J40" s="113" t="s">
        <v>505</v>
      </c>
      <c r="K40" s="112" t="s">
        <v>506</v>
      </c>
      <c r="L40" s="112" t="s">
        <v>507</v>
      </c>
      <c r="M40" s="112" t="s">
        <v>508</v>
      </c>
      <c r="N40" s="112">
        <f t="shared" si="0"/>
        <v>100</v>
      </c>
      <c r="O40" s="112" t="str">
        <f t="shared" si="1"/>
        <v>Fuerte</v>
      </c>
      <c r="P40" s="112" t="s">
        <v>509</v>
      </c>
      <c r="Q40" s="113" t="str">
        <f t="shared" si="2"/>
        <v>Fuerte</v>
      </c>
      <c r="R40" s="354" t="str">
        <f t="shared" si="3"/>
        <v>No</v>
      </c>
    </row>
    <row r="41" spans="1:18" ht="90" x14ac:dyDescent="0.2">
      <c r="A41" s="118">
        <v>23</v>
      </c>
      <c r="B41" s="113" t="str">
        <f>+VLOOKUP(A41,'[1]IDENTIFICACIÓN DEL RC'!$A$6:$E$34,2,0)</f>
        <v>Gestión Integral a las Personas Privadas de la Libertad -PPL-</v>
      </c>
      <c r="C41" s="229" t="str">
        <f>+VLOOKUP('CONTROL DEL RC_SEGUIMIENTO'!A41,'[1]IDENTIFICACIÓN DEL RC'!$A$6:$E$34,4,0)</f>
        <v>Posibilidad de alteración de la información en el SISIPEC web generando beneficio en el trámite de Autorización para ingreso como visitante a la Cárcel Distrital de Varones y Anexo de Mujeres.</v>
      </c>
      <c r="D41" s="113">
        <v>1</v>
      </c>
      <c r="E41" s="113" t="s">
        <v>500</v>
      </c>
      <c r="F41" s="355" t="s">
        <v>545</v>
      </c>
      <c r="G41" s="112" t="s">
        <v>502</v>
      </c>
      <c r="H41" s="112" t="s">
        <v>503</v>
      </c>
      <c r="I41" s="112" t="s">
        <v>504</v>
      </c>
      <c r="J41" s="113" t="s">
        <v>505</v>
      </c>
      <c r="K41" s="112" t="s">
        <v>506</v>
      </c>
      <c r="L41" s="112" t="s">
        <v>507</v>
      </c>
      <c r="M41" s="112" t="s">
        <v>508</v>
      </c>
      <c r="N41" s="112">
        <f t="shared" si="0"/>
        <v>100</v>
      </c>
      <c r="O41" s="112" t="str">
        <f t="shared" si="1"/>
        <v>Fuerte</v>
      </c>
      <c r="P41" s="112" t="s">
        <v>509</v>
      </c>
      <c r="Q41" s="113" t="str">
        <f t="shared" si="2"/>
        <v>Fuerte</v>
      </c>
      <c r="R41" s="354" t="str">
        <f t="shared" si="3"/>
        <v>No</v>
      </c>
    </row>
    <row r="42" spans="1:18" ht="128.25" x14ac:dyDescent="0.2">
      <c r="A42" s="118">
        <v>24</v>
      </c>
      <c r="B42" s="113" t="str">
        <f>+VLOOKUP(A42,'[1]IDENTIFICACIÓN DEL RC'!$A$6:$E$34,2,0)</f>
        <v>Administración de Bienes Muebles e Inmuebles para el Fortalecimiento de las Capacidades Operativas</v>
      </c>
      <c r="C42" s="229" t="str">
        <f>+VLOOKUP('CONTROL DEL RC_SEGUIMIENTO'!A42,'[1]IDENTIFICACIÓN DEL RC'!$A$6:$E$34,4,0)</f>
        <v>Posibilidad de suministro de combustible por parte de los proveedores a vehículos de propiedad o a cargo de la SDSCJ, por fuera de los parámetros de suministro establecidos para beneficio propio o de terceros</v>
      </c>
      <c r="D42" s="113">
        <v>1</v>
      </c>
      <c r="E42" s="113" t="s">
        <v>500</v>
      </c>
      <c r="F42" s="113" t="s">
        <v>546</v>
      </c>
      <c r="G42" s="112" t="s">
        <v>502</v>
      </c>
      <c r="H42" s="112" t="s">
        <v>503</v>
      </c>
      <c r="I42" s="112" t="s">
        <v>504</v>
      </c>
      <c r="J42" s="113" t="s">
        <v>505</v>
      </c>
      <c r="K42" s="112" t="s">
        <v>506</v>
      </c>
      <c r="L42" s="112" t="s">
        <v>507</v>
      </c>
      <c r="M42" s="112" t="s">
        <v>508</v>
      </c>
      <c r="N42" s="112">
        <f t="shared" si="0"/>
        <v>100</v>
      </c>
      <c r="O42" s="112" t="str">
        <f t="shared" si="1"/>
        <v>Fuerte</v>
      </c>
      <c r="P42" s="112" t="s">
        <v>509</v>
      </c>
      <c r="Q42" s="113" t="str">
        <f t="shared" si="2"/>
        <v>Fuerte</v>
      </c>
      <c r="R42" s="354" t="str">
        <f t="shared" si="3"/>
        <v>No</v>
      </c>
    </row>
    <row r="43" spans="1:18" ht="142.5" x14ac:dyDescent="0.2">
      <c r="A43" s="118">
        <v>24</v>
      </c>
      <c r="B43" s="113" t="str">
        <f>+VLOOKUP(A43,'[1]IDENTIFICACIÓN DEL RC'!$A$6:$E$34,2,0)</f>
        <v>Administración de Bienes Muebles e Inmuebles para el Fortalecimiento de las Capacidades Operativas</v>
      </c>
      <c r="C43" s="229" t="str">
        <f>+VLOOKUP('CONTROL DEL RC_SEGUIMIENTO'!A43,'[1]IDENTIFICACIÓN DEL RC'!$A$6:$E$34,4,0)</f>
        <v>Posibilidad de suministro de combustible por parte de los proveedores a vehículos de propiedad o a cargo de la SDSCJ, por fuera de los parámetros de suministro establecidos para beneficio propio o de terceros</v>
      </c>
      <c r="D43" s="113">
        <v>2</v>
      </c>
      <c r="E43" s="113" t="s">
        <v>500</v>
      </c>
      <c r="F43" s="113" t="s">
        <v>547</v>
      </c>
      <c r="G43" s="112" t="s">
        <v>502</v>
      </c>
      <c r="H43" s="112" t="s">
        <v>503</v>
      </c>
      <c r="I43" s="112" t="s">
        <v>504</v>
      </c>
      <c r="J43" s="113" t="s">
        <v>505</v>
      </c>
      <c r="K43" s="112" t="s">
        <v>506</v>
      </c>
      <c r="L43" s="112" t="s">
        <v>507</v>
      </c>
      <c r="M43" s="112" t="s">
        <v>508</v>
      </c>
      <c r="N43" s="112">
        <f t="shared" si="0"/>
        <v>100</v>
      </c>
      <c r="O43" s="112" t="str">
        <f t="shared" si="1"/>
        <v>Fuerte</v>
      </c>
      <c r="P43" s="112" t="s">
        <v>509</v>
      </c>
      <c r="Q43" s="113" t="str">
        <f t="shared" si="2"/>
        <v>Fuerte</v>
      </c>
      <c r="R43" s="354" t="str">
        <f t="shared" si="3"/>
        <v>No</v>
      </c>
    </row>
    <row r="44" spans="1:18" ht="185.25" x14ac:dyDescent="0.2">
      <c r="A44" s="118">
        <v>25</v>
      </c>
      <c r="B44" s="113" t="str">
        <f>+VLOOKUP(A44,'[1]IDENTIFICACIÓN DEL RC'!$A$6:$E$34,2,0)</f>
        <v>Administración de Bienes Muebles e Inmuebles para el Fortalecimiento de las Capacidades Operativas</v>
      </c>
      <c r="C44" s="229" t="str">
        <f>+VLOOKUP('CONTROL DEL RC_SEGUIMIENTO'!A44,'[1]IDENTIFICACIÓN DEL RC'!$A$6:$E$34,4,0)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113">
        <v>1</v>
      </c>
      <c r="E44" s="113" t="s">
        <v>500</v>
      </c>
      <c r="F44" s="113" t="s">
        <v>548</v>
      </c>
      <c r="G44" s="112" t="s">
        <v>502</v>
      </c>
      <c r="H44" s="112" t="s">
        <v>503</v>
      </c>
      <c r="I44" s="112" t="s">
        <v>504</v>
      </c>
      <c r="J44" s="113" t="s">
        <v>505</v>
      </c>
      <c r="K44" s="112" t="s">
        <v>506</v>
      </c>
      <c r="L44" s="112" t="s">
        <v>507</v>
      </c>
      <c r="M44" s="112" t="s">
        <v>508</v>
      </c>
      <c r="N44" s="112">
        <f t="shared" si="0"/>
        <v>100</v>
      </c>
      <c r="O44" s="112" t="str">
        <f t="shared" si="1"/>
        <v>Fuerte</v>
      </c>
      <c r="P44" s="112" t="s">
        <v>509</v>
      </c>
      <c r="Q44" s="113" t="str">
        <f t="shared" si="2"/>
        <v>Fuerte</v>
      </c>
      <c r="R44" s="354" t="str">
        <f t="shared" si="3"/>
        <v>No</v>
      </c>
    </row>
    <row r="45" spans="1:18" ht="114" x14ac:dyDescent="0.2">
      <c r="A45" s="118">
        <v>26</v>
      </c>
      <c r="B45" s="113" t="str">
        <f>+VLOOKUP(A45,'[1]IDENTIFICACIÓN DEL RC'!$A$6:$E$34,2,0)</f>
        <v>Gestión Jurídica</v>
      </c>
      <c r="C45" s="229" t="str">
        <f>+VLOOKUP('CONTROL DEL RC_SEGUIMIENTO'!A45,'[1]IDENTIFICACIÓN DEL RC'!$A$6:$E$34,4,0)</f>
        <v>Posibilidad de Incumplimiento de funciones por acción u omisión por procedimientos desactualizados de la Gestión Juridica</v>
      </c>
      <c r="D45" s="113">
        <v>1</v>
      </c>
      <c r="E45" s="113" t="s">
        <v>500</v>
      </c>
      <c r="F45" s="113" t="s">
        <v>542</v>
      </c>
      <c r="G45" s="112" t="s">
        <v>502</v>
      </c>
      <c r="H45" s="112" t="s">
        <v>503</v>
      </c>
      <c r="I45" s="112" t="s">
        <v>504</v>
      </c>
      <c r="J45" s="113" t="s">
        <v>505</v>
      </c>
      <c r="K45" s="112" t="s">
        <v>506</v>
      </c>
      <c r="L45" s="112" t="s">
        <v>507</v>
      </c>
      <c r="M45" s="112" t="s">
        <v>508</v>
      </c>
      <c r="N45" s="112">
        <f t="shared" si="0"/>
        <v>100</v>
      </c>
      <c r="O45" s="112" t="str">
        <f t="shared" si="1"/>
        <v>Fuerte</v>
      </c>
      <c r="P45" s="112" t="s">
        <v>509</v>
      </c>
      <c r="Q45" s="113" t="str">
        <f t="shared" si="2"/>
        <v>Fuerte</v>
      </c>
      <c r="R45" s="354" t="str">
        <f t="shared" si="3"/>
        <v>No</v>
      </c>
    </row>
    <row r="46" spans="1:18" ht="180.75" thickBot="1" x14ac:dyDescent="0.25">
      <c r="A46" s="142">
        <v>27</v>
      </c>
      <c r="B46" s="119" t="str">
        <f>+VLOOKUP(A46,'[1]IDENTIFICACIÓN DEL RC'!$A$6:$E$34,2,0)</f>
        <v>Gestión Contractual</v>
      </c>
      <c r="C46" s="230" t="str">
        <f>+VLOOKUP('CONTROL DEL RC_SEGUIMIENTO'!A46,'[1]IDENTIFICACIÓN DEL RC'!$A$6:$E$34,4,0)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46" s="119">
        <v>1</v>
      </c>
      <c r="E46" s="119" t="s">
        <v>500</v>
      </c>
      <c r="F46" s="119" t="s">
        <v>549</v>
      </c>
      <c r="G46" s="143" t="s">
        <v>502</v>
      </c>
      <c r="H46" s="143" t="s">
        <v>503</v>
      </c>
      <c r="I46" s="143" t="s">
        <v>504</v>
      </c>
      <c r="J46" s="119" t="s">
        <v>505</v>
      </c>
      <c r="K46" s="143" t="s">
        <v>506</v>
      </c>
      <c r="L46" s="143" t="s">
        <v>507</v>
      </c>
      <c r="M46" s="143" t="s">
        <v>508</v>
      </c>
      <c r="N46" s="143">
        <f t="shared" si="0"/>
        <v>100</v>
      </c>
      <c r="O46" s="143" t="str">
        <f t="shared" si="1"/>
        <v>Fuerte</v>
      </c>
      <c r="P46" s="143" t="s">
        <v>509</v>
      </c>
      <c r="Q46" s="119" t="str">
        <f t="shared" si="2"/>
        <v>Fuerte</v>
      </c>
      <c r="R46" s="356" t="str">
        <f t="shared" si="3"/>
        <v>No</v>
      </c>
    </row>
  </sheetData>
  <autoFilter ref="A5:B46" xr:uid="{00000000-0009-0000-0000-000009000000}"/>
  <mergeCells count="4">
    <mergeCell ref="A1:B1"/>
    <mergeCell ref="C1:P1"/>
    <mergeCell ref="Q1:R1"/>
    <mergeCell ref="A3:R4"/>
  </mergeCells>
  <pageMargins left="0.55118110236220474" right="0.39370078740157483" top="0.47244094488188981" bottom="0.70866141732283472" header="0.31496062992125984" footer="0.31496062992125984"/>
  <pageSetup scale="26" fitToHeight="0" orientation="landscape" r:id="rId1"/>
  <headerFooter>
    <oddFooter>&amp;R&amp;G</oddFooter>
  </headerFooter>
  <legacy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BE0754"/>
  </sheetPr>
  <dimension ref="A1:BC46"/>
  <sheetViews>
    <sheetView showGridLines="0" tabSelected="1" topLeftCell="AG13" zoomScaleNormal="100" workbookViewId="0">
      <pane ySplit="5" topLeftCell="A43" activePane="bottomLeft" state="frozen"/>
      <selection activeCell="A13" sqref="A13"/>
      <selection pane="bottomLeft" activeCell="AB44" sqref="AB44"/>
    </sheetView>
  </sheetViews>
  <sheetFormatPr baseColWidth="10" defaultColWidth="11.42578125" defaultRowHeight="11.25" x14ac:dyDescent="0.25"/>
  <cols>
    <col min="1" max="1" width="1.42578125" style="311" customWidth="1"/>
    <col min="2" max="2" width="10.42578125" style="328" customWidth="1"/>
    <col min="3" max="3" width="33.42578125" style="311" customWidth="1"/>
    <col min="4" max="4" width="14.42578125" style="311" customWidth="1"/>
    <col min="5" max="5" width="11.42578125" style="311" customWidth="1"/>
    <col min="6" max="6" width="10.140625" style="311" customWidth="1"/>
    <col min="7" max="7" width="9.85546875" style="311" customWidth="1"/>
    <col min="8" max="9" width="9.5703125" style="311" customWidth="1"/>
    <col min="10" max="10" width="8.5703125" style="311" customWidth="1"/>
    <col min="11" max="11" width="10.42578125" style="311" customWidth="1"/>
    <col min="12" max="12" width="12" style="311" customWidth="1"/>
    <col min="13" max="13" width="1.5703125" style="311" customWidth="1"/>
    <col min="14" max="14" width="8.42578125" style="311" customWidth="1"/>
    <col min="15" max="15" width="5.42578125" style="311" customWidth="1"/>
    <col min="16" max="16" width="1.42578125" style="311" customWidth="1"/>
    <col min="17" max="17" width="11.42578125" style="311" customWidth="1"/>
    <col min="18" max="19" width="7.5703125" style="311" customWidth="1"/>
    <col min="20" max="20" width="11.42578125" style="311" customWidth="1"/>
    <col min="21" max="22" width="6.42578125" style="311" customWidth="1"/>
    <col min="23" max="23" width="1.85546875" style="311" customWidth="1"/>
    <col min="24" max="25" width="9.42578125" style="311" customWidth="1"/>
    <col min="26" max="29" width="8.140625" style="311" customWidth="1"/>
    <col min="30" max="30" width="1.42578125" style="311" customWidth="1"/>
    <col min="31" max="32" width="11" style="311" customWidth="1"/>
    <col min="33" max="33" width="1.5703125" style="311" customWidth="1"/>
    <col min="34" max="34" width="11.42578125" style="311" customWidth="1"/>
    <col min="35" max="36" width="7.85546875" style="311" customWidth="1"/>
    <col min="37" max="37" width="1.42578125" style="311" customWidth="1"/>
    <col min="38" max="38" width="11.42578125" style="311" customWidth="1"/>
    <col min="39" max="40" width="8.140625" style="311" customWidth="1"/>
    <col min="41" max="41" width="1.5703125" style="311" customWidth="1"/>
    <col min="42" max="42" width="65.140625" style="342" customWidth="1"/>
    <col min="43" max="43" width="5.42578125" style="311" customWidth="1"/>
    <col min="44" max="45" width="15.5703125" style="311" customWidth="1"/>
    <col min="46" max="46" width="5.42578125" style="311" customWidth="1"/>
    <col min="47" max="48" width="15.42578125" style="311" customWidth="1"/>
    <col min="49" max="49" width="5.42578125" style="311" customWidth="1"/>
    <col min="50" max="50" width="13" style="311" customWidth="1"/>
    <col min="51" max="51" width="17.42578125" style="311" customWidth="1"/>
    <col min="52" max="52" width="5.42578125" style="311" customWidth="1"/>
    <col min="53" max="16384" width="11.42578125" style="311"/>
  </cols>
  <sheetData>
    <row r="1" spans="1:55" x14ac:dyDescent="0.25">
      <c r="B1" s="312"/>
      <c r="C1" s="313"/>
      <c r="D1" s="514" t="s">
        <v>550</v>
      </c>
      <c r="E1" s="515"/>
      <c r="F1" s="515"/>
      <c r="G1" s="515"/>
      <c r="H1" s="515"/>
      <c r="I1" s="515"/>
      <c r="J1" s="515"/>
      <c r="K1" s="515"/>
      <c r="L1" s="515"/>
      <c r="M1" s="515"/>
      <c r="N1" s="515"/>
      <c r="O1" s="515"/>
      <c r="P1" s="515"/>
      <c r="Q1" s="515"/>
      <c r="R1" s="515"/>
      <c r="S1" s="515"/>
      <c r="T1" s="515"/>
      <c r="U1" s="515"/>
      <c r="V1" s="515"/>
      <c r="W1" s="515"/>
      <c r="X1" s="515"/>
      <c r="Y1" s="515"/>
      <c r="Z1" s="515"/>
      <c r="AA1" s="515"/>
      <c r="AB1" s="515"/>
      <c r="AC1" s="515"/>
      <c r="AD1" s="515"/>
      <c r="AE1" s="515"/>
      <c r="AF1" s="515"/>
      <c r="AG1" s="515"/>
      <c r="AH1" s="515"/>
      <c r="AI1" s="515"/>
      <c r="AJ1" s="515"/>
      <c r="AK1" s="515"/>
      <c r="AL1" s="515"/>
      <c r="AM1" s="515"/>
      <c r="AN1" s="515"/>
      <c r="AO1" s="515"/>
      <c r="AP1" s="515"/>
      <c r="AQ1" s="515"/>
      <c r="AR1" s="515"/>
      <c r="AS1" s="515"/>
      <c r="AT1" s="515"/>
      <c r="AU1" s="515"/>
      <c r="AV1" s="515"/>
      <c r="AW1" s="515"/>
      <c r="AX1" s="515"/>
      <c r="AY1" s="515"/>
      <c r="AZ1" s="516"/>
    </row>
    <row r="2" spans="1:55" x14ac:dyDescent="0.25">
      <c r="B2" s="314"/>
      <c r="C2" s="315"/>
      <c r="D2" s="517" t="s">
        <v>551</v>
      </c>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9"/>
    </row>
    <row r="3" spans="1:55" x14ac:dyDescent="0.25">
      <c r="B3" s="314"/>
      <c r="C3" s="315"/>
      <c r="D3" s="517" t="s">
        <v>552</v>
      </c>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9"/>
    </row>
    <row r="4" spans="1:55" ht="12" thickBot="1" x14ac:dyDescent="0.3">
      <c r="B4" s="316"/>
      <c r="C4" s="317"/>
      <c r="D4" s="520" t="s">
        <v>553</v>
      </c>
      <c r="E4" s="521"/>
      <c r="F4" s="521"/>
      <c r="G4" s="521"/>
      <c r="H4" s="521"/>
      <c r="I4" s="521"/>
      <c r="J4" s="521"/>
      <c r="K4" s="521"/>
      <c r="L4" s="521"/>
      <c r="M4" s="521"/>
      <c r="N4" s="521"/>
      <c r="O4" s="521"/>
      <c r="P4" s="521"/>
      <c r="Q4" s="521"/>
      <c r="R4" s="521"/>
      <c r="S4" s="521"/>
      <c r="T4" s="521"/>
      <c r="U4" s="521"/>
      <c r="V4" s="521"/>
      <c r="W4" s="521"/>
      <c r="X4" s="521"/>
      <c r="Y4" s="521"/>
      <c r="Z4" s="521"/>
      <c r="AA4" s="521"/>
      <c r="AB4" s="521"/>
      <c r="AC4" s="521"/>
      <c r="AD4" s="521"/>
      <c r="AE4" s="521"/>
      <c r="AF4" s="521"/>
      <c r="AG4" s="521"/>
      <c r="AH4" s="521"/>
      <c r="AI4" s="521"/>
      <c r="AJ4" s="521"/>
      <c r="AK4" s="521"/>
      <c r="AL4" s="521"/>
      <c r="AM4" s="521"/>
      <c r="AN4" s="521"/>
      <c r="AO4" s="521"/>
      <c r="AP4" s="521"/>
      <c r="AQ4" s="521"/>
      <c r="AR4" s="521"/>
      <c r="AS4" s="521"/>
      <c r="AT4" s="521"/>
      <c r="AU4" s="521"/>
      <c r="AV4" s="521"/>
      <c r="AW4" s="521"/>
      <c r="AX4" s="521"/>
      <c r="AY4" s="521"/>
      <c r="AZ4" s="522"/>
    </row>
    <row r="5" spans="1:55" ht="12" thickBot="1" x14ac:dyDescent="0.3">
      <c r="A5" s="318"/>
      <c r="B5" s="319"/>
      <c r="C5" s="318"/>
      <c r="D5" s="318"/>
      <c r="E5" s="318"/>
      <c r="F5" s="318"/>
      <c r="G5" s="318"/>
      <c r="H5" s="318"/>
      <c r="I5" s="315"/>
      <c r="J5" s="315"/>
      <c r="K5" s="315"/>
      <c r="L5" s="315"/>
      <c r="N5" s="315"/>
      <c r="O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39"/>
      <c r="AQ5" s="315"/>
      <c r="AR5" s="315"/>
      <c r="AS5" s="315"/>
      <c r="AT5" s="315"/>
      <c r="AU5" s="315"/>
      <c r="AV5" s="315"/>
      <c r="AW5" s="315"/>
      <c r="AX5" s="315"/>
      <c r="AY5" s="315"/>
      <c r="AZ5" s="315"/>
      <c r="BA5" s="315"/>
      <c r="BB5" s="315"/>
      <c r="BC5" s="315"/>
    </row>
    <row r="6" spans="1:55" ht="15" customHeight="1" x14ac:dyDescent="0.25">
      <c r="B6" s="312"/>
      <c r="C6" s="361"/>
      <c r="D6" s="361"/>
      <c r="E6" s="361"/>
      <c r="F6" s="361"/>
      <c r="G6" s="361"/>
      <c r="H6" s="526" t="s">
        <v>554</v>
      </c>
      <c r="I6" s="526"/>
      <c r="J6" s="526"/>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1"/>
      <c r="AO6" s="361"/>
      <c r="AP6" s="361"/>
      <c r="AQ6" s="361"/>
      <c r="AR6" s="361"/>
      <c r="AS6" s="361"/>
      <c r="AT6" s="361"/>
      <c r="AU6" s="361"/>
      <c r="AV6" s="361"/>
      <c r="AW6" s="361"/>
      <c r="AX6" s="361"/>
      <c r="AY6" s="361"/>
      <c r="AZ6" s="362"/>
      <c r="BA6" s="315"/>
      <c r="BB6" s="315"/>
      <c r="BC6" s="315"/>
    </row>
    <row r="7" spans="1:55" s="318" customFormat="1" x14ac:dyDescent="0.25">
      <c r="B7" s="320"/>
      <c r="C7" s="319"/>
      <c r="M7" s="321"/>
      <c r="P7" s="321"/>
      <c r="AP7" s="340"/>
      <c r="AZ7" s="322"/>
    </row>
    <row r="8" spans="1:55" x14ac:dyDescent="0.25">
      <c r="A8" s="315"/>
      <c r="B8" s="314"/>
      <c r="C8" s="315"/>
      <c r="D8" s="315"/>
      <c r="E8" s="315"/>
      <c r="F8" s="315"/>
      <c r="G8" s="315"/>
      <c r="I8" s="315"/>
      <c r="J8" s="315"/>
      <c r="K8" s="315"/>
      <c r="L8" s="315"/>
      <c r="N8" s="315"/>
      <c r="O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39"/>
      <c r="AQ8" s="315"/>
      <c r="AR8" s="315"/>
      <c r="AS8" s="315"/>
      <c r="AT8" s="315"/>
      <c r="AU8" s="315"/>
      <c r="AV8" s="315"/>
      <c r="AW8" s="315"/>
      <c r="AX8" s="315"/>
      <c r="AY8" s="315"/>
      <c r="AZ8" s="323"/>
      <c r="BA8" s="315"/>
      <c r="BB8" s="315"/>
      <c r="BC8" s="315"/>
    </row>
    <row r="9" spans="1:55" ht="41.85" customHeight="1" x14ac:dyDescent="0.25">
      <c r="A9" s="315"/>
      <c r="B9" s="314"/>
      <c r="C9" s="523"/>
      <c r="D9" s="523"/>
      <c r="E9" s="315"/>
      <c r="F9" s="315"/>
      <c r="G9" s="315"/>
      <c r="H9" s="524" t="s">
        <v>555</v>
      </c>
      <c r="I9" s="524"/>
      <c r="J9" s="524"/>
      <c r="K9" s="315"/>
      <c r="L9" s="315"/>
      <c r="N9" s="315"/>
      <c r="O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39"/>
      <c r="AQ9" s="315"/>
      <c r="AR9" s="315"/>
      <c r="AS9" s="315"/>
      <c r="AT9" s="315"/>
      <c r="AU9" s="315"/>
      <c r="AV9" s="315"/>
      <c r="AW9" s="315"/>
      <c r="AX9" s="315"/>
      <c r="AY9" s="315"/>
      <c r="AZ9" s="323"/>
      <c r="BA9" s="315"/>
      <c r="BB9" s="315"/>
      <c r="BC9" s="315"/>
    </row>
    <row r="10" spans="1:55" x14ac:dyDescent="0.25">
      <c r="A10" s="315"/>
      <c r="B10" s="314"/>
      <c r="C10" s="315"/>
      <c r="D10" s="315"/>
      <c r="E10" s="315"/>
      <c r="F10" s="315"/>
      <c r="G10" s="315"/>
      <c r="H10" s="326" t="s">
        <v>507</v>
      </c>
      <c r="I10" s="525" t="s">
        <v>556</v>
      </c>
      <c r="J10" s="525"/>
      <c r="K10" s="315"/>
      <c r="L10" s="315"/>
      <c r="N10" s="315"/>
      <c r="O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39"/>
      <c r="AQ10" s="315"/>
      <c r="AR10" s="315"/>
      <c r="AS10" s="315"/>
      <c r="AT10" s="315"/>
      <c r="AU10" s="315"/>
      <c r="AV10" s="315"/>
      <c r="AW10" s="315"/>
      <c r="AX10" s="315"/>
      <c r="AY10" s="315"/>
      <c r="AZ10" s="323"/>
      <c r="BA10" s="315"/>
      <c r="BB10" s="315"/>
      <c r="BC10" s="315"/>
    </row>
    <row r="11" spans="1:55" x14ac:dyDescent="0.25">
      <c r="A11" s="315"/>
      <c r="B11" s="314"/>
      <c r="C11" s="315"/>
      <c r="D11" s="315"/>
      <c r="E11" s="315"/>
      <c r="F11" s="315"/>
      <c r="G11" s="315"/>
      <c r="H11" s="327" t="s">
        <v>557</v>
      </c>
      <c r="I11" s="518"/>
      <c r="J11" s="518"/>
      <c r="K11" s="315"/>
      <c r="L11" s="315"/>
      <c r="N11" s="315"/>
      <c r="O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39"/>
      <c r="AQ11" s="315"/>
      <c r="AR11" s="315"/>
      <c r="AS11" s="315"/>
      <c r="AT11" s="315"/>
      <c r="AU11" s="315"/>
      <c r="AV11" s="315"/>
      <c r="AW11" s="315"/>
      <c r="AX11" s="315"/>
      <c r="AY11" s="315"/>
      <c r="AZ11" s="323"/>
      <c r="BA11" s="315"/>
      <c r="BB11" s="315"/>
      <c r="BC11" s="315"/>
    </row>
    <row r="12" spans="1:55" x14ac:dyDescent="0.25">
      <c r="B12" s="314"/>
      <c r="C12" s="315"/>
      <c r="D12" s="315"/>
      <c r="E12" s="315"/>
      <c r="F12" s="315"/>
      <c r="G12" s="315"/>
      <c r="H12" s="315"/>
      <c r="I12" s="315"/>
      <c r="J12" s="315"/>
      <c r="K12" s="315"/>
      <c r="L12" s="315"/>
      <c r="M12" s="328"/>
      <c r="N12" s="329"/>
      <c r="O12" s="329"/>
      <c r="P12" s="328"/>
      <c r="Q12" s="329"/>
      <c r="R12" s="329"/>
      <c r="S12" s="329"/>
      <c r="T12" s="329"/>
      <c r="U12" s="329"/>
      <c r="V12" s="329"/>
      <c r="W12" s="329"/>
      <c r="X12" s="315"/>
      <c r="Y12" s="315"/>
      <c r="Z12" s="315"/>
      <c r="AA12" s="315"/>
      <c r="AB12" s="315"/>
      <c r="AC12" s="315"/>
      <c r="AD12" s="315"/>
      <c r="AE12" s="315"/>
      <c r="AF12" s="315"/>
      <c r="AG12" s="315"/>
      <c r="AH12" s="315"/>
      <c r="AI12" s="315"/>
      <c r="AJ12" s="315"/>
      <c r="AK12" s="315"/>
      <c r="AL12" s="315"/>
      <c r="AM12" s="315"/>
      <c r="AN12" s="315"/>
      <c r="AO12" s="315"/>
      <c r="AP12" s="339"/>
      <c r="AQ12" s="315"/>
      <c r="AR12" s="315"/>
      <c r="AS12" s="315"/>
      <c r="AT12" s="315"/>
      <c r="AU12" s="315"/>
      <c r="AV12" s="315"/>
      <c r="AW12" s="315"/>
      <c r="AX12" s="315"/>
      <c r="AY12" s="315"/>
      <c r="AZ12" s="323"/>
      <c r="BA12" s="315"/>
      <c r="BB12" s="315"/>
      <c r="BC12" s="315"/>
    </row>
    <row r="13" spans="1:55" s="321" customFormat="1" x14ac:dyDescent="0.25">
      <c r="B13" s="330" t="s">
        <v>558</v>
      </c>
      <c r="C13" s="321" t="s">
        <v>559</v>
      </c>
      <c r="D13" s="321" t="s">
        <v>560</v>
      </c>
      <c r="E13" s="321" t="s">
        <v>561</v>
      </c>
      <c r="F13" s="321" t="s">
        <v>562</v>
      </c>
      <c r="G13" s="321" t="s">
        <v>563</v>
      </c>
      <c r="H13" s="321" t="s">
        <v>564</v>
      </c>
      <c r="I13" s="321" t="s">
        <v>565</v>
      </c>
      <c r="J13" s="321" t="s">
        <v>566</v>
      </c>
      <c r="K13" s="321" t="s">
        <v>567</v>
      </c>
      <c r="L13" s="321" t="s">
        <v>568</v>
      </c>
      <c r="AP13" s="341"/>
      <c r="AZ13" s="331"/>
      <c r="BA13" s="318"/>
      <c r="BB13" s="318"/>
    </row>
    <row r="14" spans="1:55" s="332" customFormat="1" ht="44.45" customHeight="1" x14ac:dyDescent="0.25">
      <c r="B14" s="513" t="s">
        <v>569</v>
      </c>
      <c r="C14" s="513" t="s">
        <v>569</v>
      </c>
      <c r="D14" s="513" t="s">
        <v>12</v>
      </c>
      <c r="E14" s="513"/>
      <c r="F14" s="513"/>
      <c r="G14" s="513"/>
      <c r="H14" s="513"/>
      <c r="I14" s="513"/>
      <c r="J14" s="513"/>
      <c r="K14" s="513"/>
      <c r="L14" s="513"/>
      <c r="M14" s="334"/>
      <c r="N14" s="513" t="s">
        <v>570</v>
      </c>
      <c r="O14" s="513"/>
      <c r="Q14" s="513" t="s">
        <v>571</v>
      </c>
      <c r="R14" s="513"/>
      <c r="S14" s="513"/>
      <c r="T14" s="513" t="s">
        <v>572</v>
      </c>
      <c r="U14" s="513"/>
      <c r="V14" s="513"/>
      <c r="W14" s="324"/>
      <c r="X14" s="513" t="s">
        <v>573</v>
      </c>
      <c r="Y14" s="513"/>
      <c r="Z14" s="513" t="s">
        <v>574</v>
      </c>
      <c r="AA14" s="513"/>
      <c r="AB14" s="513" t="s">
        <v>575</v>
      </c>
      <c r="AC14" s="513"/>
      <c r="AD14" s="324"/>
      <c r="AE14" s="513" t="s">
        <v>576</v>
      </c>
      <c r="AF14" s="513"/>
      <c r="AG14" s="324"/>
      <c r="AH14" s="513" t="s">
        <v>577</v>
      </c>
      <c r="AI14" s="513"/>
      <c r="AJ14" s="513"/>
      <c r="AK14" s="324"/>
      <c r="AL14" s="513" t="s">
        <v>578</v>
      </c>
      <c r="AM14" s="513"/>
      <c r="AN14" s="513"/>
      <c r="AO14" s="324"/>
      <c r="AP14" s="528" t="s">
        <v>579</v>
      </c>
      <c r="AQ14" s="324"/>
      <c r="AR14" s="513" t="s">
        <v>580</v>
      </c>
      <c r="AS14" s="513"/>
      <c r="AT14" s="324"/>
      <c r="AU14" s="513" t="s">
        <v>581</v>
      </c>
      <c r="AV14" s="513"/>
      <c r="AW14" s="324"/>
      <c r="AX14" s="513" t="s">
        <v>582</v>
      </c>
      <c r="AY14" s="513"/>
      <c r="AZ14" s="335"/>
      <c r="BB14" s="324"/>
      <c r="BC14" s="324"/>
    </row>
    <row r="15" spans="1:55" s="332" customFormat="1" ht="19.350000000000001" customHeight="1" x14ac:dyDescent="0.25">
      <c r="A15" s="324"/>
      <c r="B15" s="513"/>
      <c r="C15" s="513"/>
      <c r="D15" s="513" t="s">
        <v>583</v>
      </c>
      <c r="E15" s="513"/>
      <c r="F15" s="513"/>
      <c r="G15" s="513"/>
      <c r="H15" s="513"/>
      <c r="I15" s="513"/>
      <c r="J15" s="513" t="s">
        <v>584</v>
      </c>
      <c r="K15" s="513" t="s">
        <v>585</v>
      </c>
      <c r="L15" s="513" t="s">
        <v>586</v>
      </c>
      <c r="M15" s="334"/>
      <c r="N15" s="513"/>
      <c r="O15" s="513"/>
      <c r="Q15" s="513"/>
      <c r="R15" s="513"/>
      <c r="S15" s="513"/>
      <c r="T15" s="513"/>
      <c r="U15" s="513"/>
      <c r="V15" s="513"/>
      <c r="W15" s="324"/>
      <c r="X15" s="513"/>
      <c r="Y15" s="513"/>
      <c r="Z15" s="513"/>
      <c r="AA15" s="513"/>
      <c r="AB15" s="513"/>
      <c r="AC15" s="513"/>
      <c r="AD15" s="324"/>
      <c r="AE15" s="513"/>
      <c r="AF15" s="513"/>
      <c r="AG15" s="324"/>
      <c r="AH15" s="513"/>
      <c r="AI15" s="513"/>
      <c r="AJ15" s="513"/>
      <c r="AK15" s="324"/>
      <c r="AL15" s="513"/>
      <c r="AM15" s="513"/>
      <c r="AN15" s="513"/>
      <c r="AO15" s="324"/>
      <c r="AP15" s="528"/>
      <c r="AQ15" s="324"/>
      <c r="AR15" s="325" t="s">
        <v>507</v>
      </c>
      <c r="AS15" s="325" t="s">
        <v>556</v>
      </c>
      <c r="AU15" s="325" t="s">
        <v>507</v>
      </c>
      <c r="AV15" s="325" t="s">
        <v>556</v>
      </c>
      <c r="AX15" s="527">
        <v>0</v>
      </c>
      <c r="AY15" s="527"/>
      <c r="AZ15" s="335"/>
      <c r="BA15" s="324"/>
      <c r="BB15" s="324"/>
      <c r="BC15" s="324"/>
    </row>
    <row r="16" spans="1:55" s="332" customFormat="1" ht="13.35" customHeight="1" x14ac:dyDescent="0.25">
      <c r="A16" s="324"/>
      <c r="B16" s="513"/>
      <c r="C16" s="513"/>
      <c r="D16" s="513"/>
      <c r="E16" s="513"/>
      <c r="F16" s="513"/>
      <c r="G16" s="513"/>
      <c r="H16" s="513"/>
      <c r="I16" s="513"/>
      <c r="J16" s="513"/>
      <c r="K16" s="513"/>
      <c r="L16" s="513"/>
      <c r="M16" s="334"/>
      <c r="N16" s="513"/>
      <c r="O16" s="513"/>
      <c r="Q16" s="513"/>
      <c r="R16" s="513"/>
      <c r="S16" s="513"/>
      <c r="T16" s="513"/>
      <c r="U16" s="513"/>
      <c r="V16" s="513"/>
      <c r="W16" s="324"/>
      <c r="X16" s="513"/>
      <c r="Y16" s="513"/>
      <c r="Z16" s="513"/>
      <c r="AA16" s="513"/>
      <c r="AB16" s="513"/>
      <c r="AC16" s="513"/>
      <c r="AD16" s="324"/>
      <c r="AE16" s="513"/>
      <c r="AF16" s="513"/>
      <c r="AG16" s="324"/>
      <c r="AH16" s="513"/>
      <c r="AI16" s="513"/>
      <c r="AJ16" s="513"/>
      <c r="AK16" s="324"/>
      <c r="AL16" s="513"/>
      <c r="AM16" s="513"/>
      <c r="AN16" s="513"/>
      <c r="AO16" s="324"/>
      <c r="AP16" s="528"/>
      <c r="AQ16" s="324"/>
      <c r="AR16" s="336"/>
      <c r="AS16" s="336" t="s">
        <v>557</v>
      </c>
      <c r="AU16" s="336"/>
      <c r="AV16" s="336" t="s">
        <v>557</v>
      </c>
      <c r="AX16" s="527"/>
      <c r="AY16" s="527"/>
      <c r="AZ16" s="337"/>
      <c r="BA16" s="324"/>
      <c r="BB16" s="324"/>
      <c r="BC16" s="324"/>
    </row>
    <row r="17" spans="1:55" s="332" customFormat="1" ht="24" customHeight="1" x14ac:dyDescent="0.25">
      <c r="A17" s="324"/>
      <c r="B17" s="513"/>
      <c r="C17" s="513"/>
      <c r="D17" s="333" t="s">
        <v>587</v>
      </c>
      <c r="E17" s="333" t="s">
        <v>588</v>
      </c>
      <c r="F17" s="333" t="s">
        <v>589</v>
      </c>
      <c r="G17" s="333" t="s">
        <v>590</v>
      </c>
      <c r="H17" s="333" t="s">
        <v>591</v>
      </c>
      <c r="I17" s="333" t="s">
        <v>592</v>
      </c>
      <c r="J17" s="513"/>
      <c r="K17" s="513"/>
      <c r="L17" s="513"/>
      <c r="M17" s="334"/>
      <c r="N17" s="513"/>
      <c r="O17" s="513"/>
      <c r="Q17" s="333" t="s">
        <v>593</v>
      </c>
      <c r="R17" s="333" t="s">
        <v>507</v>
      </c>
      <c r="S17" s="333" t="s">
        <v>556</v>
      </c>
      <c r="T17" s="333" t="s">
        <v>593</v>
      </c>
      <c r="U17" s="333" t="s">
        <v>507</v>
      </c>
      <c r="V17" s="333" t="s">
        <v>556</v>
      </c>
      <c r="W17" s="324"/>
      <c r="X17" s="333" t="s">
        <v>507</v>
      </c>
      <c r="Y17" s="333" t="s">
        <v>556</v>
      </c>
      <c r="Z17" s="333" t="s">
        <v>507</v>
      </c>
      <c r="AA17" s="333" t="s">
        <v>556</v>
      </c>
      <c r="AB17" s="333" t="s">
        <v>507</v>
      </c>
      <c r="AC17" s="333" t="s">
        <v>556</v>
      </c>
      <c r="AD17" s="324"/>
      <c r="AE17" s="333" t="s">
        <v>507</v>
      </c>
      <c r="AF17" s="333" t="s">
        <v>556</v>
      </c>
      <c r="AG17" s="324"/>
      <c r="AH17" s="333" t="s">
        <v>593</v>
      </c>
      <c r="AI17" s="333" t="s">
        <v>507</v>
      </c>
      <c r="AJ17" s="333" t="s">
        <v>556</v>
      </c>
      <c r="AK17" s="324"/>
      <c r="AL17" s="333" t="s">
        <v>593</v>
      </c>
      <c r="AM17" s="333" t="s">
        <v>507</v>
      </c>
      <c r="AN17" s="333" t="s">
        <v>556</v>
      </c>
      <c r="AO17" s="324"/>
      <c r="AP17" s="528"/>
      <c r="AQ17" s="324"/>
      <c r="AR17" s="324"/>
      <c r="AS17" s="324"/>
      <c r="AT17" s="324"/>
      <c r="AU17" s="324"/>
      <c r="AV17" s="324"/>
      <c r="AW17" s="324"/>
      <c r="AX17" s="324"/>
      <c r="AY17" s="324"/>
      <c r="AZ17" s="335"/>
      <c r="BA17" s="324"/>
      <c r="BB17" s="324"/>
      <c r="BC17" s="324"/>
    </row>
    <row r="18" spans="1:55" ht="92.25" customHeight="1" x14ac:dyDescent="0.25">
      <c r="B18" s="326" t="s">
        <v>594</v>
      </c>
      <c r="C18" s="336" t="s">
        <v>106</v>
      </c>
      <c r="D18" s="336"/>
      <c r="E18" s="336"/>
      <c r="F18" s="336"/>
      <c r="G18" s="336"/>
      <c r="H18" s="336"/>
      <c r="I18" s="343"/>
      <c r="J18" s="343" t="s">
        <v>557</v>
      </c>
      <c r="K18" s="327"/>
      <c r="L18" s="327"/>
      <c r="N18" s="527" t="s">
        <v>557</v>
      </c>
      <c r="O18" s="527"/>
      <c r="Q18" s="336"/>
      <c r="R18" s="336" t="s">
        <v>557</v>
      </c>
      <c r="S18" s="336"/>
      <c r="T18" s="327"/>
      <c r="U18" s="336" t="s">
        <v>557</v>
      </c>
      <c r="V18" s="327"/>
      <c r="X18" s="336" t="s">
        <v>557</v>
      </c>
      <c r="Y18" s="336"/>
      <c r="Z18" s="336" t="s">
        <v>557</v>
      </c>
      <c r="AA18" s="327"/>
      <c r="AB18" s="336" t="s">
        <v>557</v>
      </c>
      <c r="AC18" s="327"/>
      <c r="AE18" s="327"/>
      <c r="AF18" s="327"/>
      <c r="AH18" s="327"/>
      <c r="AI18" s="327"/>
      <c r="AJ18" s="327" t="s">
        <v>557</v>
      </c>
      <c r="AL18" s="327"/>
      <c r="AM18" s="327"/>
      <c r="AN18" s="327" t="s">
        <v>557</v>
      </c>
      <c r="AP18" s="357" t="str">
        <f>+'Evaluación controles '!G6</f>
        <v>Se valida el cumplimiento de la actividad de control con el correo electrónico mensual,  dirigido al director de Responsabilidad Penal Adolescente en el que se relacionan los informes remitidos a las autoridades en el mes anterior</v>
      </c>
      <c r="AZ18" s="345"/>
    </row>
    <row r="19" spans="1:55" ht="90" customHeight="1" x14ac:dyDescent="0.25">
      <c r="B19" s="326" t="s">
        <v>595</v>
      </c>
      <c r="C19" s="336" t="s">
        <v>109</v>
      </c>
      <c r="D19" s="336"/>
      <c r="E19" s="336"/>
      <c r="F19" s="336"/>
      <c r="G19" s="336"/>
      <c r="H19" s="336"/>
      <c r="I19" s="343"/>
      <c r="J19" s="343" t="s">
        <v>557</v>
      </c>
      <c r="K19" s="327"/>
      <c r="L19" s="327"/>
      <c r="N19" s="527" t="s">
        <v>557</v>
      </c>
      <c r="O19" s="527"/>
      <c r="Q19" s="336"/>
      <c r="R19" s="336" t="s">
        <v>557</v>
      </c>
      <c r="S19" s="336"/>
      <c r="T19" s="327"/>
      <c r="U19" s="336" t="s">
        <v>557</v>
      </c>
      <c r="V19" s="327"/>
      <c r="X19" s="336" t="s">
        <v>557</v>
      </c>
      <c r="Y19" s="336"/>
      <c r="Z19" s="336" t="s">
        <v>557</v>
      </c>
      <c r="AA19" s="327"/>
      <c r="AB19" s="336" t="s">
        <v>557</v>
      </c>
      <c r="AC19" s="327"/>
      <c r="AE19" s="327" t="s">
        <v>596</v>
      </c>
      <c r="AF19" s="327"/>
      <c r="AH19" s="327"/>
      <c r="AI19" s="327"/>
      <c r="AJ19" s="327" t="s">
        <v>557</v>
      </c>
      <c r="AL19" s="327"/>
      <c r="AM19" s="327"/>
      <c r="AN19" s="327" t="s">
        <v>557</v>
      </c>
      <c r="AP19" s="357" t="str">
        <f>+'Evaluación controles '!G7</f>
        <v xml:space="preserve">Se valida el cumplimiento de la actividad con las estrategias y sensibilizaciones de buenas practicas como soportes de las acciones de prevención gestionadas por el proceso </v>
      </c>
      <c r="AZ19" s="345"/>
    </row>
    <row r="20" spans="1:55" ht="114" customHeight="1" x14ac:dyDescent="0.25">
      <c r="B20" s="326" t="s">
        <v>597</v>
      </c>
      <c r="C20" s="336" t="s">
        <v>112</v>
      </c>
      <c r="D20" s="336"/>
      <c r="E20" s="336"/>
      <c r="F20" s="336"/>
      <c r="G20" s="336"/>
      <c r="H20" s="336"/>
      <c r="I20" s="343"/>
      <c r="J20" s="343" t="s">
        <v>557</v>
      </c>
      <c r="K20" s="327"/>
      <c r="L20" s="327"/>
      <c r="N20" s="527" t="s">
        <v>557</v>
      </c>
      <c r="O20" s="527"/>
      <c r="Q20" s="336"/>
      <c r="R20" s="336" t="s">
        <v>557</v>
      </c>
      <c r="S20" s="336"/>
      <c r="T20" s="327"/>
      <c r="U20" s="336" t="s">
        <v>557</v>
      </c>
      <c r="V20" s="327"/>
      <c r="X20" s="336" t="s">
        <v>557</v>
      </c>
      <c r="Y20" s="336"/>
      <c r="Z20" s="336" t="s">
        <v>557</v>
      </c>
      <c r="AA20" s="327"/>
      <c r="AB20" s="336" t="s">
        <v>557</v>
      </c>
      <c r="AC20" s="336"/>
      <c r="AE20" s="327"/>
      <c r="AF20" s="327"/>
      <c r="AH20" s="327"/>
      <c r="AI20" s="346" t="s">
        <v>596</v>
      </c>
      <c r="AJ20" s="347" t="s">
        <v>557</v>
      </c>
      <c r="AL20" s="327"/>
      <c r="AM20" s="327"/>
      <c r="AN20" s="327" t="s">
        <v>557</v>
      </c>
      <c r="AP20" s="357" t="str">
        <f>+'Evaluación controles '!G9</f>
        <v>Acorde a periodicidad de ejecución del control, no se requiere reporte por parte de la primera línea de defensa para el primer cuatrimestre 2025</v>
      </c>
      <c r="AZ20" s="345"/>
    </row>
    <row r="21" spans="1:55" ht="96.75" customHeight="1" x14ac:dyDescent="0.25">
      <c r="B21" s="326" t="s">
        <v>598</v>
      </c>
      <c r="C21" s="336" t="s">
        <v>116</v>
      </c>
      <c r="D21" s="336"/>
      <c r="E21" s="336"/>
      <c r="F21" s="336"/>
      <c r="G21" s="336"/>
      <c r="H21" s="336"/>
      <c r="I21" s="343"/>
      <c r="J21" s="343" t="s">
        <v>557</v>
      </c>
      <c r="K21" s="327"/>
      <c r="L21" s="327"/>
      <c r="N21" s="527" t="s">
        <v>557</v>
      </c>
      <c r="O21" s="527"/>
      <c r="Q21" s="336"/>
      <c r="R21" s="336" t="s">
        <v>557</v>
      </c>
      <c r="S21" s="336"/>
      <c r="T21" s="327"/>
      <c r="U21" s="336" t="s">
        <v>557</v>
      </c>
      <c r="V21" s="327"/>
      <c r="X21" s="336" t="s">
        <v>557</v>
      </c>
      <c r="Y21" s="336"/>
      <c r="Z21" s="336" t="s">
        <v>557</v>
      </c>
      <c r="AA21" s="327"/>
      <c r="AB21" s="336" t="s">
        <v>557</v>
      </c>
      <c r="AC21" s="327"/>
      <c r="AE21" s="327"/>
      <c r="AF21" s="327"/>
      <c r="AH21" s="327"/>
      <c r="AI21" s="327"/>
      <c r="AJ21" s="327" t="s">
        <v>557</v>
      </c>
      <c r="AL21" s="327"/>
      <c r="AM21" s="327"/>
      <c r="AN21" s="327" t="s">
        <v>557</v>
      </c>
      <c r="AP21" s="357" t="str">
        <f>+'Evaluación controles '!G10</f>
        <v>Se valida la ejecución de la actividad con  Formato F-GIP-1178 parte de raciones alimentarias suministradas diariamente de manejo; Con las actas de asignación de trabajo, estudio y enseñanza y formato F-GIP-1323 correspondientes al primer cuatrimestre de la vigencia 202515/05/2025  kit de aseo personal para PPL correspondientes al primer cuatrimestre de la vigencia 2025 y Los registros de consultas realizadas por los médicos en diferentes especialidades correspondientes al primer cuatrimestre de la vigencia 2025</v>
      </c>
      <c r="AZ21" s="345"/>
    </row>
    <row r="22" spans="1:55" ht="77.25" customHeight="1" x14ac:dyDescent="0.25">
      <c r="B22" s="326" t="s">
        <v>599</v>
      </c>
      <c r="C22" s="336" t="s">
        <v>119</v>
      </c>
      <c r="D22" s="336"/>
      <c r="E22" s="336"/>
      <c r="F22" s="336"/>
      <c r="G22" s="336"/>
      <c r="H22" s="336"/>
      <c r="I22" s="343"/>
      <c r="J22" s="343" t="s">
        <v>557</v>
      </c>
      <c r="K22" s="327"/>
      <c r="L22" s="327"/>
      <c r="N22" s="527" t="s">
        <v>557</v>
      </c>
      <c r="O22" s="527"/>
      <c r="Q22" s="336"/>
      <c r="R22" s="336" t="s">
        <v>557</v>
      </c>
      <c r="S22" s="336"/>
      <c r="T22" s="327"/>
      <c r="U22" s="336" t="s">
        <v>557</v>
      </c>
      <c r="V22" s="327"/>
      <c r="X22" s="336" t="s">
        <v>557</v>
      </c>
      <c r="Y22" s="336"/>
      <c r="Z22" s="336" t="s">
        <v>557</v>
      </c>
      <c r="AA22" s="327"/>
      <c r="AB22" s="336" t="s">
        <v>557</v>
      </c>
      <c r="AC22" s="327"/>
      <c r="AE22" s="327"/>
      <c r="AF22" s="327"/>
      <c r="AH22" s="327"/>
      <c r="AI22" s="327"/>
      <c r="AJ22" s="327" t="s">
        <v>557</v>
      </c>
      <c r="AL22" s="327"/>
      <c r="AM22" s="327"/>
      <c r="AN22" s="327" t="s">
        <v>557</v>
      </c>
      <c r="AP22" s="344" t="str">
        <f>+'Evaluación controles '!G11</f>
        <v xml:space="preserve">Se observa que el proceso presentó los informes mensuales y los formatos de órdenes de servicio correspondientes al código F-GIP-1265 V1. Sin embargo, dicho formato no coincide con el señalado en la columna N (Evidencias), que establece el uso del ‘Formato F-CVF-672’. Esta discrepancia podría generar inconsistencias en la validación documental y afectar la trazabilidad del proceso.
 </v>
      </c>
      <c r="AZ22" s="345"/>
    </row>
    <row r="23" spans="1:55" ht="87.75" customHeight="1" x14ac:dyDescent="0.25">
      <c r="B23" s="326" t="s">
        <v>600</v>
      </c>
      <c r="C23" s="336" t="s">
        <v>122</v>
      </c>
      <c r="D23" s="336"/>
      <c r="E23" s="336"/>
      <c r="F23" s="336"/>
      <c r="G23" s="336"/>
      <c r="H23" s="336"/>
      <c r="I23" s="343"/>
      <c r="J23" s="343" t="s">
        <v>557</v>
      </c>
      <c r="K23" s="327"/>
      <c r="L23" s="327"/>
      <c r="N23" s="527" t="s">
        <v>557</v>
      </c>
      <c r="O23" s="527"/>
      <c r="Q23" s="336"/>
      <c r="R23" s="336" t="s">
        <v>557</v>
      </c>
      <c r="S23" s="336"/>
      <c r="T23" s="327"/>
      <c r="U23" s="336" t="s">
        <v>557</v>
      </c>
      <c r="V23" s="327"/>
      <c r="X23" s="336" t="s">
        <v>557</v>
      </c>
      <c r="Y23" s="336"/>
      <c r="Z23" s="336" t="s">
        <v>557</v>
      </c>
      <c r="AA23" s="327"/>
      <c r="AB23" s="336" t="s">
        <v>557</v>
      </c>
      <c r="AC23" s="327"/>
      <c r="AE23" s="327" t="s">
        <v>596</v>
      </c>
      <c r="AF23" s="327"/>
      <c r="AH23" s="327"/>
      <c r="AI23" s="327"/>
      <c r="AJ23" s="327" t="s">
        <v>557</v>
      </c>
      <c r="AL23" s="327"/>
      <c r="AM23" s="327"/>
      <c r="AN23" s="327" t="s">
        <v>557</v>
      </c>
      <c r="AP23" s="357" t="str">
        <f>+'Evaluación controles '!G12</f>
        <v>El proceso aclara que  los soportes no se comparten por motivo de confidencialidad de la información, sin embargo, esta documentación reposara en los expedientes de las PPL</v>
      </c>
      <c r="AZ23" s="345"/>
    </row>
    <row r="24" spans="1:55" ht="75" customHeight="1" x14ac:dyDescent="0.25">
      <c r="B24" s="326" t="s">
        <v>601</v>
      </c>
      <c r="C24" s="336" t="s">
        <v>126</v>
      </c>
      <c r="D24" s="336"/>
      <c r="E24" s="336"/>
      <c r="F24" s="336"/>
      <c r="G24" s="336"/>
      <c r="H24" s="336"/>
      <c r="I24" s="348" t="s">
        <v>124</v>
      </c>
      <c r="J24" s="343"/>
      <c r="K24" s="327"/>
      <c r="L24" s="327"/>
      <c r="N24" s="527" t="s">
        <v>557</v>
      </c>
      <c r="O24" s="527"/>
      <c r="Q24" s="336"/>
      <c r="R24" s="336" t="s">
        <v>557</v>
      </c>
      <c r="S24" s="336"/>
      <c r="T24" s="327"/>
      <c r="U24" s="336" t="s">
        <v>557</v>
      </c>
      <c r="V24" s="327"/>
      <c r="X24" s="336" t="s">
        <v>557</v>
      </c>
      <c r="Y24" s="336"/>
      <c r="Z24" s="336" t="s">
        <v>557</v>
      </c>
      <c r="AA24" s="327"/>
      <c r="AB24" s="336" t="s">
        <v>557</v>
      </c>
      <c r="AC24" s="327"/>
      <c r="AE24" s="327"/>
      <c r="AF24" s="327"/>
      <c r="AH24" s="327"/>
      <c r="AI24" s="327"/>
      <c r="AJ24" s="327" t="s">
        <v>557</v>
      </c>
      <c r="AL24" s="327"/>
      <c r="AM24" s="327"/>
      <c r="AN24" s="327" t="s">
        <v>557</v>
      </c>
      <c r="AP24" s="357" t="str">
        <f>+'Evaluación controles '!G13</f>
        <v>Se evidencia el cumplimiento de la acción de control con las Actas de reunión mes vencido al seguimiento</v>
      </c>
      <c r="AZ24" s="345"/>
    </row>
    <row r="25" spans="1:55" ht="82.5" customHeight="1" x14ac:dyDescent="0.25">
      <c r="B25" s="326" t="s">
        <v>602</v>
      </c>
      <c r="C25" s="336" t="s">
        <v>130</v>
      </c>
      <c r="D25" s="336"/>
      <c r="E25" s="336"/>
      <c r="F25" s="336"/>
      <c r="G25" s="336"/>
      <c r="H25" s="336"/>
      <c r="I25" s="343"/>
      <c r="J25" s="343" t="s">
        <v>557</v>
      </c>
      <c r="K25" s="327"/>
      <c r="L25" s="327"/>
      <c r="N25" s="527" t="s">
        <v>557</v>
      </c>
      <c r="O25" s="527"/>
      <c r="Q25" s="336"/>
      <c r="R25" s="336" t="s">
        <v>557</v>
      </c>
      <c r="S25" s="336"/>
      <c r="T25" s="327"/>
      <c r="U25" s="336" t="s">
        <v>557</v>
      </c>
      <c r="V25" s="327"/>
      <c r="X25" s="336" t="s">
        <v>557</v>
      </c>
      <c r="Y25" s="336"/>
      <c r="Z25" s="336" t="s">
        <v>557</v>
      </c>
      <c r="AA25" s="327"/>
      <c r="AB25" s="336"/>
      <c r="AC25" s="336" t="s">
        <v>557</v>
      </c>
      <c r="AE25" s="327"/>
      <c r="AF25" s="327"/>
      <c r="AH25" s="327"/>
      <c r="AI25" s="327"/>
      <c r="AJ25" s="327" t="s">
        <v>557</v>
      </c>
      <c r="AL25" s="327"/>
      <c r="AM25" s="327"/>
      <c r="AN25" s="327" t="s">
        <v>557</v>
      </c>
      <c r="AP25" s="357" t="s">
        <v>873</v>
      </c>
      <c r="AZ25" s="345"/>
    </row>
    <row r="26" spans="1:55" ht="59.25" customHeight="1" x14ac:dyDescent="0.25">
      <c r="B26" s="326" t="s">
        <v>603</v>
      </c>
      <c r="C26" s="336" t="s">
        <v>134</v>
      </c>
      <c r="D26" s="336"/>
      <c r="E26" s="336"/>
      <c r="F26" s="336"/>
      <c r="G26" s="336"/>
      <c r="H26" s="336"/>
      <c r="I26" s="343"/>
      <c r="J26" s="343"/>
      <c r="K26" s="327" t="s">
        <v>557</v>
      </c>
      <c r="L26" s="327"/>
      <c r="N26" s="527" t="s">
        <v>557</v>
      </c>
      <c r="O26" s="527"/>
      <c r="Q26" s="336"/>
      <c r="R26" s="336" t="s">
        <v>557</v>
      </c>
      <c r="S26" s="336"/>
      <c r="T26" s="327"/>
      <c r="U26" s="336" t="s">
        <v>557</v>
      </c>
      <c r="V26" s="327"/>
      <c r="X26" s="336" t="s">
        <v>557</v>
      </c>
      <c r="Y26" s="336"/>
      <c r="Z26" s="336" t="s">
        <v>557</v>
      </c>
      <c r="AA26" s="327"/>
      <c r="AB26" s="336"/>
      <c r="AC26" s="327" t="s">
        <v>557</v>
      </c>
      <c r="AE26" s="327"/>
      <c r="AF26" s="327"/>
      <c r="AH26" s="327"/>
      <c r="AI26" s="327" t="s">
        <v>596</v>
      </c>
      <c r="AJ26" s="327" t="s">
        <v>557</v>
      </c>
      <c r="AL26" s="327"/>
      <c r="AM26" s="327"/>
      <c r="AN26" s="327" t="s">
        <v>557</v>
      </c>
      <c r="AP26" s="600" t="s">
        <v>872</v>
      </c>
      <c r="AZ26" s="345"/>
    </row>
    <row r="27" spans="1:55" ht="240" customHeight="1" x14ac:dyDescent="0.25">
      <c r="B27" s="326" t="s">
        <v>604</v>
      </c>
      <c r="C27" s="336" t="s">
        <v>138</v>
      </c>
      <c r="D27" s="336"/>
      <c r="E27" s="336"/>
      <c r="F27" s="336"/>
      <c r="G27" s="336"/>
      <c r="H27" s="336"/>
      <c r="I27" s="343"/>
      <c r="J27" s="343" t="s">
        <v>557</v>
      </c>
      <c r="K27" s="327"/>
      <c r="L27" s="327"/>
      <c r="N27" s="527" t="s">
        <v>557</v>
      </c>
      <c r="O27" s="527"/>
      <c r="Q27" s="336"/>
      <c r="R27" s="336" t="s">
        <v>557</v>
      </c>
      <c r="S27" s="336"/>
      <c r="T27" s="327"/>
      <c r="U27" s="336" t="s">
        <v>557</v>
      </c>
      <c r="V27" s="327"/>
      <c r="X27" s="336" t="s">
        <v>557</v>
      </c>
      <c r="Y27" s="336"/>
      <c r="Z27" s="336" t="s">
        <v>557</v>
      </c>
      <c r="AA27" s="327"/>
      <c r="AB27" s="336"/>
      <c r="AC27" s="327" t="s">
        <v>557</v>
      </c>
      <c r="AE27" s="327"/>
      <c r="AF27" s="327"/>
      <c r="AH27" s="327"/>
      <c r="AI27" s="347" t="s">
        <v>596</v>
      </c>
      <c r="AJ27" s="327" t="s">
        <v>557</v>
      </c>
      <c r="AL27" s="327"/>
      <c r="AM27" s="327"/>
      <c r="AN27" s="327" t="s">
        <v>557</v>
      </c>
      <c r="AP27" s="601" t="s">
        <v>874</v>
      </c>
      <c r="AZ27" s="345"/>
    </row>
    <row r="28" spans="1:55" ht="93" customHeight="1" x14ac:dyDescent="0.25">
      <c r="B28" s="326" t="s">
        <v>605</v>
      </c>
      <c r="C28" s="336" t="s">
        <v>142</v>
      </c>
      <c r="D28" s="336"/>
      <c r="E28" s="336"/>
      <c r="F28" s="336"/>
      <c r="G28" s="336"/>
      <c r="H28" s="336"/>
      <c r="I28" s="348" t="s">
        <v>606</v>
      </c>
      <c r="J28" s="343"/>
      <c r="K28" s="327"/>
      <c r="L28" s="327"/>
      <c r="N28" s="527" t="s">
        <v>557</v>
      </c>
      <c r="O28" s="527"/>
      <c r="Q28" s="336"/>
      <c r="R28" s="336" t="s">
        <v>557</v>
      </c>
      <c r="S28" s="336"/>
      <c r="T28" s="327"/>
      <c r="U28" s="336" t="s">
        <v>557</v>
      </c>
      <c r="V28" s="327"/>
      <c r="X28" s="336" t="s">
        <v>557</v>
      </c>
      <c r="Y28" s="336"/>
      <c r="Z28" s="336" t="s">
        <v>557</v>
      </c>
      <c r="AA28" s="327"/>
      <c r="AB28" s="336" t="s">
        <v>557</v>
      </c>
      <c r="AC28" s="327" t="s">
        <v>596</v>
      </c>
      <c r="AE28" s="327"/>
      <c r="AF28" s="327"/>
      <c r="AH28" s="327"/>
      <c r="AI28" s="347" t="s">
        <v>596</v>
      </c>
      <c r="AJ28" s="327" t="s">
        <v>557</v>
      </c>
      <c r="AL28" s="327"/>
      <c r="AM28" s="327"/>
      <c r="AN28" s="327" t="s">
        <v>557</v>
      </c>
      <c r="AP28" s="357" t="str">
        <f>+'Evaluación controles '!G22</f>
        <v>Se valida el cumplimiento de la actividad de control con  las listas o registro de asistencia  y  las capacitaciones efectuadas.</v>
      </c>
      <c r="AZ28" s="345"/>
    </row>
    <row r="29" spans="1:55" ht="167.25" customHeight="1" x14ac:dyDescent="0.25">
      <c r="B29" s="326" t="s">
        <v>607</v>
      </c>
      <c r="C29" s="336" t="s">
        <v>146</v>
      </c>
      <c r="D29" s="336"/>
      <c r="E29" s="336"/>
      <c r="F29" s="336"/>
      <c r="G29" s="336"/>
      <c r="H29" s="336"/>
      <c r="I29" s="348" t="s">
        <v>144</v>
      </c>
      <c r="J29" s="343"/>
      <c r="K29" s="327"/>
      <c r="L29" s="327"/>
      <c r="N29" s="527" t="s">
        <v>557</v>
      </c>
      <c r="O29" s="527"/>
      <c r="Q29" s="336"/>
      <c r="R29" s="336" t="s">
        <v>557</v>
      </c>
      <c r="S29" s="336"/>
      <c r="T29" s="327"/>
      <c r="U29" s="336" t="s">
        <v>557</v>
      </c>
      <c r="V29" s="327"/>
      <c r="X29" s="336" t="s">
        <v>557</v>
      </c>
      <c r="Y29" s="336"/>
      <c r="Z29" s="336" t="s">
        <v>557</v>
      </c>
      <c r="AA29" s="327"/>
      <c r="AB29" s="336"/>
      <c r="AC29" s="327" t="s">
        <v>557</v>
      </c>
      <c r="AE29" s="327"/>
      <c r="AF29" s="327"/>
      <c r="AH29" s="327"/>
      <c r="AI29" s="347" t="s">
        <v>596</v>
      </c>
      <c r="AJ29" s="327" t="s">
        <v>557</v>
      </c>
      <c r="AL29" s="327"/>
      <c r="AM29" s="327"/>
      <c r="AN29" s="327" t="s">
        <v>557</v>
      </c>
      <c r="AP29" s="344" t="str">
        <f>+'Evaluación controles '!G23</f>
        <v xml:space="preserve">El proceso aporta el plan de trabajo pero no las actas de visita como avance a la ejecución y el  Informe del estado de los Archivos de Gestión, el proceso reporta que dichas visitas están para ejecución a partir del mes de octubre. </v>
      </c>
      <c r="AZ29" s="345"/>
    </row>
    <row r="30" spans="1:55" ht="73.5" customHeight="1" x14ac:dyDescent="0.25">
      <c r="B30" s="326" t="s">
        <v>608</v>
      </c>
      <c r="C30" s="336" t="s">
        <v>150</v>
      </c>
      <c r="D30" s="336"/>
      <c r="E30" s="336"/>
      <c r="F30" s="336"/>
      <c r="G30" s="336"/>
      <c r="H30" s="336"/>
      <c r="I30" s="343"/>
      <c r="J30" s="343" t="s">
        <v>557</v>
      </c>
      <c r="K30" s="327"/>
      <c r="L30" s="327"/>
      <c r="N30" s="527" t="s">
        <v>557</v>
      </c>
      <c r="O30" s="527"/>
      <c r="Q30" s="336"/>
      <c r="R30" s="336" t="s">
        <v>557</v>
      </c>
      <c r="S30" s="336"/>
      <c r="T30" s="327"/>
      <c r="U30" s="336" t="s">
        <v>557</v>
      </c>
      <c r="V30" s="327"/>
      <c r="X30" s="336" t="s">
        <v>557</v>
      </c>
      <c r="Y30" s="336"/>
      <c r="Z30" s="336" t="s">
        <v>557</v>
      </c>
      <c r="AA30" s="327"/>
      <c r="AB30" s="336" t="s">
        <v>557</v>
      </c>
      <c r="AC30" s="327"/>
      <c r="AE30" s="327"/>
      <c r="AF30" s="327"/>
      <c r="AH30" s="327"/>
      <c r="AI30" s="327"/>
      <c r="AJ30" s="327" t="s">
        <v>557</v>
      </c>
      <c r="AL30" s="327"/>
      <c r="AM30" s="327"/>
      <c r="AN30" s="327" t="s">
        <v>557</v>
      </c>
      <c r="AP30" s="357" t="str">
        <f>+'Evaluación controles '!G28</f>
        <v>Se valida la ejecución del control con el cuadro control de validadores</v>
      </c>
      <c r="AZ30" s="345"/>
    </row>
    <row r="31" spans="1:55" ht="70.5" customHeight="1" x14ac:dyDescent="0.25">
      <c r="B31" s="326" t="s">
        <v>609</v>
      </c>
      <c r="C31" s="336" t="s">
        <v>154</v>
      </c>
      <c r="D31" s="336"/>
      <c r="E31" s="336"/>
      <c r="F31" s="336"/>
      <c r="G31" s="336"/>
      <c r="H31" s="336"/>
      <c r="I31" s="348" t="s">
        <v>610</v>
      </c>
      <c r="J31" s="343"/>
      <c r="K31" s="327"/>
      <c r="L31" s="327"/>
      <c r="N31" s="527" t="s">
        <v>557</v>
      </c>
      <c r="O31" s="527"/>
      <c r="Q31" s="336"/>
      <c r="R31" s="336" t="s">
        <v>557</v>
      </c>
      <c r="S31" s="336"/>
      <c r="T31" s="327"/>
      <c r="U31" s="336" t="s">
        <v>557</v>
      </c>
      <c r="V31" s="327"/>
      <c r="X31" s="336" t="s">
        <v>557</v>
      </c>
      <c r="Y31" s="336"/>
      <c r="Z31" s="336" t="s">
        <v>557</v>
      </c>
      <c r="AA31" s="327"/>
      <c r="AB31" s="336" t="s">
        <v>557</v>
      </c>
      <c r="AC31" s="327" t="s">
        <v>596</v>
      </c>
      <c r="AE31" s="327" t="s">
        <v>596</v>
      </c>
      <c r="AF31" s="327"/>
      <c r="AH31" s="327"/>
      <c r="AI31" s="346" t="s">
        <v>596</v>
      </c>
      <c r="AJ31" s="347" t="s">
        <v>557</v>
      </c>
      <c r="AL31" s="327"/>
      <c r="AM31" s="327"/>
      <c r="AN31" s="327" t="s">
        <v>557</v>
      </c>
      <c r="AP31" s="357" t="str">
        <f>+'Evaluación controles '!G29</f>
        <v>Se valida la ejecución del control con el  ReporteControlesSeguridad-2025</v>
      </c>
      <c r="AZ31" s="345"/>
    </row>
    <row r="32" spans="1:55" ht="151.5" customHeight="1" x14ac:dyDescent="0.25">
      <c r="B32" s="326" t="s">
        <v>611</v>
      </c>
      <c r="C32" s="336" t="s">
        <v>612</v>
      </c>
      <c r="D32" s="336"/>
      <c r="E32" s="336"/>
      <c r="F32" s="336"/>
      <c r="G32" s="336"/>
      <c r="H32" s="336"/>
      <c r="I32" s="348" t="s">
        <v>610</v>
      </c>
      <c r="J32" s="343"/>
      <c r="K32" s="327"/>
      <c r="L32" s="327"/>
      <c r="N32" s="527" t="s">
        <v>557</v>
      </c>
      <c r="O32" s="527"/>
      <c r="Q32" s="336"/>
      <c r="R32" s="336" t="s">
        <v>557</v>
      </c>
      <c r="S32" s="336"/>
      <c r="T32" s="327"/>
      <c r="U32" s="336"/>
      <c r="V32" s="336" t="s">
        <v>557</v>
      </c>
      <c r="X32" s="336" t="s">
        <v>557</v>
      </c>
      <c r="Y32" s="336"/>
      <c r="Z32" s="336" t="s">
        <v>557</v>
      </c>
      <c r="AA32" s="327"/>
      <c r="AB32" s="336" t="s">
        <v>557</v>
      </c>
      <c r="AC32" s="336"/>
      <c r="AE32" s="327"/>
      <c r="AF32" s="327"/>
      <c r="AH32" s="327"/>
      <c r="AI32" s="327"/>
      <c r="AJ32" s="327" t="s">
        <v>557</v>
      </c>
      <c r="AL32" s="327"/>
      <c r="AM32" s="327"/>
      <c r="AN32" s="327" t="s">
        <v>557</v>
      </c>
      <c r="AP32" s="357" t="str">
        <f>+'Evaluación controles '!G31</f>
        <v>Se valida la ejecución del control con listas de asistencia, el cronograma y las presentaciones de las diferentes sesiones realizadas en el proceso.</v>
      </c>
      <c r="AZ32" s="345"/>
    </row>
    <row r="33" spans="1:55" ht="90" customHeight="1" x14ac:dyDescent="0.25">
      <c r="B33" s="326" t="s">
        <v>613</v>
      </c>
      <c r="C33" s="336" t="s">
        <v>161</v>
      </c>
      <c r="D33" s="336"/>
      <c r="E33" s="336"/>
      <c r="F33" s="336" t="s">
        <v>557</v>
      </c>
      <c r="G33" s="336"/>
      <c r="H33" s="336"/>
      <c r="I33" s="343"/>
      <c r="J33" s="343"/>
      <c r="K33" s="327"/>
      <c r="L33" s="327"/>
      <c r="N33" s="530" t="s">
        <v>557</v>
      </c>
      <c r="O33" s="531"/>
      <c r="Q33" s="336"/>
      <c r="R33" s="336" t="s">
        <v>557</v>
      </c>
      <c r="S33" s="336"/>
      <c r="T33" s="327"/>
      <c r="U33" s="336" t="s">
        <v>557</v>
      </c>
      <c r="V33" s="327"/>
      <c r="X33" s="336" t="s">
        <v>557</v>
      </c>
      <c r="Y33" s="336"/>
      <c r="Z33" s="336" t="s">
        <v>557</v>
      </c>
      <c r="AA33" s="327"/>
      <c r="AB33" s="336"/>
      <c r="AC33" s="336" t="s">
        <v>557</v>
      </c>
      <c r="AE33" s="327"/>
      <c r="AF33" s="327"/>
      <c r="AH33" s="327"/>
      <c r="AI33" s="327"/>
      <c r="AJ33" s="327" t="s">
        <v>557</v>
      </c>
      <c r="AL33" s="327"/>
      <c r="AM33" s="327"/>
      <c r="AN33" s="327" t="s">
        <v>557</v>
      </c>
      <c r="AP33" s="357" t="str">
        <f>+'Evaluación controles '!G33</f>
        <v>Se valida la ejecución del control mediante el formato de control de OPS mensual. No obstante, la evidencia no es coherente con lo señalado en la columna N (evidencias) que relaciona el sistema de gestión documental, este último integra múltiples actividades y registros documentales y no esta alineado a la descripción del control.
Para mitigar este riesgo, se recomienda garantizar que la evidencia del control sea precisa y alineada con el formato correspondiente. Además, establecer mecanismos de revisión que permitan asegurar la correcta documentación de los procesos contribuirá a mejorar la gestión y facilitar la validación en los seguimientos.</v>
      </c>
      <c r="AZ33" s="345"/>
    </row>
    <row r="34" spans="1:55" ht="56.1" customHeight="1" x14ac:dyDescent="0.25">
      <c r="B34" s="326" t="s">
        <v>614</v>
      </c>
      <c r="C34" s="336" t="s">
        <v>165</v>
      </c>
      <c r="D34" s="336"/>
      <c r="E34" s="336" t="s">
        <v>557</v>
      </c>
      <c r="F34" s="336"/>
      <c r="G34" s="336"/>
      <c r="H34" s="336"/>
      <c r="I34" s="343"/>
      <c r="J34" s="343"/>
      <c r="K34" s="327"/>
      <c r="L34" s="327"/>
      <c r="N34" s="527" t="s">
        <v>557</v>
      </c>
      <c r="O34" s="527"/>
      <c r="Q34" s="336"/>
      <c r="R34" s="336" t="s">
        <v>557</v>
      </c>
      <c r="S34" s="336"/>
      <c r="T34" s="327"/>
      <c r="U34" s="336" t="s">
        <v>557</v>
      </c>
      <c r="V34" s="327"/>
      <c r="X34" s="336" t="s">
        <v>557</v>
      </c>
      <c r="Y34" s="336"/>
      <c r="Z34" s="336" t="s">
        <v>557</v>
      </c>
      <c r="AA34" s="327"/>
      <c r="AB34" s="336" t="s">
        <v>557</v>
      </c>
      <c r="AC34" s="327"/>
      <c r="AE34" s="327"/>
      <c r="AF34" s="327"/>
      <c r="AH34" s="327"/>
      <c r="AI34" s="327"/>
      <c r="AJ34" s="327" t="s">
        <v>557</v>
      </c>
      <c r="AL34" s="327"/>
      <c r="AM34" s="327"/>
      <c r="AN34" s="327" t="s">
        <v>557</v>
      </c>
      <c r="AP34" s="357" t="str">
        <f>+'Evaluación controles '!G34</f>
        <v>Se valida la ejecución de la actividad de control con la publicación en la intranet de los encargos primer cuatrimestre 2025</v>
      </c>
      <c r="AZ34" s="345"/>
    </row>
    <row r="35" spans="1:55" ht="4.5" hidden="1" customHeight="1" x14ac:dyDescent="0.25">
      <c r="B35" s="370" t="s">
        <v>615</v>
      </c>
      <c r="C35" s="371" t="s">
        <v>616</v>
      </c>
      <c r="D35" s="336"/>
      <c r="E35" s="349" t="s">
        <v>557</v>
      </c>
      <c r="F35" s="349"/>
      <c r="G35" s="349"/>
      <c r="H35" s="349"/>
      <c r="I35" s="350"/>
      <c r="J35" s="350"/>
      <c r="K35" s="351"/>
      <c r="L35" s="351"/>
      <c r="M35" s="352"/>
      <c r="N35" s="532"/>
      <c r="O35" s="532"/>
      <c r="P35" s="352"/>
      <c r="Q35" s="349"/>
      <c r="R35" s="349" t="s">
        <v>557</v>
      </c>
      <c r="S35" s="349"/>
      <c r="T35" s="351"/>
      <c r="U35" s="349" t="s">
        <v>557</v>
      </c>
      <c r="V35" s="351"/>
      <c r="W35" s="352"/>
      <c r="X35" s="349"/>
      <c r="Y35" s="349"/>
      <c r="Z35" s="349" t="s">
        <v>557</v>
      </c>
      <c r="AA35" s="351"/>
      <c r="AB35" s="349" t="s">
        <v>557</v>
      </c>
      <c r="AC35" s="351"/>
      <c r="AD35" s="352"/>
      <c r="AE35" s="351"/>
      <c r="AF35" s="351"/>
      <c r="AG35" s="352"/>
      <c r="AH35" s="351"/>
      <c r="AI35" s="351"/>
      <c r="AJ35" s="351" t="s">
        <v>617</v>
      </c>
      <c r="AK35" s="352"/>
      <c r="AL35" s="351"/>
      <c r="AM35" s="351"/>
      <c r="AN35" s="351"/>
      <c r="AO35" s="352"/>
      <c r="AP35" s="357">
        <f>+'Evaluación controles '!G35</f>
        <v>0</v>
      </c>
      <c r="AZ35" s="345"/>
    </row>
    <row r="36" spans="1:55" ht="90" x14ac:dyDescent="0.25">
      <c r="B36" s="326" t="s">
        <v>618</v>
      </c>
      <c r="C36" s="336" t="s">
        <v>172</v>
      </c>
      <c r="D36" s="336"/>
      <c r="E36" s="336"/>
      <c r="F36" s="336"/>
      <c r="G36" s="336"/>
      <c r="H36" s="336" t="s">
        <v>557</v>
      </c>
      <c r="I36" s="343"/>
      <c r="J36" s="343"/>
      <c r="K36" s="327"/>
      <c r="L36" s="327"/>
      <c r="N36" s="527" t="s">
        <v>557</v>
      </c>
      <c r="O36" s="527"/>
      <c r="Q36" s="336"/>
      <c r="R36" s="336" t="s">
        <v>557</v>
      </c>
      <c r="S36" s="336"/>
      <c r="T36" s="327"/>
      <c r="U36" s="336" t="s">
        <v>557</v>
      </c>
      <c r="V36" s="327"/>
      <c r="X36" s="336" t="s">
        <v>557</v>
      </c>
      <c r="Y36" s="336"/>
      <c r="Z36" s="336" t="s">
        <v>557</v>
      </c>
      <c r="AA36" s="327"/>
      <c r="AB36" s="327"/>
      <c r="AC36" s="327" t="s">
        <v>557</v>
      </c>
      <c r="AE36" s="327" t="s">
        <v>596</v>
      </c>
      <c r="AF36" s="327" t="s">
        <v>596</v>
      </c>
      <c r="AH36" s="327"/>
      <c r="AI36" s="347" t="s">
        <v>596</v>
      </c>
      <c r="AJ36" s="347" t="s">
        <v>557</v>
      </c>
      <c r="AL36" s="327"/>
      <c r="AM36" s="327"/>
      <c r="AN36" s="327" t="s">
        <v>557</v>
      </c>
      <c r="AP36" s="357" t="s">
        <v>875</v>
      </c>
      <c r="AZ36" s="345"/>
    </row>
    <row r="37" spans="1:55" ht="51.6" customHeight="1" x14ac:dyDescent="0.25">
      <c r="B37" s="326" t="s">
        <v>619</v>
      </c>
      <c r="C37" s="336" t="s">
        <v>175</v>
      </c>
      <c r="D37" s="336"/>
      <c r="E37" s="336"/>
      <c r="F37" s="336"/>
      <c r="G37" s="336"/>
      <c r="H37" s="336" t="s">
        <v>557</v>
      </c>
      <c r="I37" s="343"/>
      <c r="J37" s="343"/>
      <c r="K37" s="327"/>
      <c r="L37" s="327"/>
      <c r="N37" s="527" t="s">
        <v>557</v>
      </c>
      <c r="O37" s="527"/>
      <c r="Q37" s="336"/>
      <c r="R37" s="336" t="s">
        <v>557</v>
      </c>
      <c r="S37" s="336"/>
      <c r="T37" s="327"/>
      <c r="U37" s="336" t="s">
        <v>557</v>
      </c>
      <c r="V37" s="327"/>
      <c r="X37" s="336" t="s">
        <v>557</v>
      </c>
      <c r="Y37" s="336"/>
      <c r="Z37" s="336" t="s">
        <v>557</v>
      </c>
      <c r="AA37" s="327"/>
      <c r="AB37" s="336" t="s">
        <v>557</v>
      </c>
      <c r="AC37" s="327"/>
      <c r="AE37" s="327"/>
      <c r="AF37" s="327"/>
      <c r="AH37" s="327"/>
      <c r="AI37" s="347" t="s">
        <v>596</v>
      </c>
      <c r="AJ37" s="347" t="s">
        <v>557</v>
      </c>
      <c r="AL37" s="327"/>
      <c r="AM37" s="327"/>
      <c r="AN37" s="327" t="s">
        <v>557</v>
      </c>
      <c r="AP37" s="357" t="str">
        <f>+'Evaluación controles '!G38</f>
        <v xml:space="preserve">Se valida la ejecución del control con los documentos oficializados </v>
      </c>
      <c r="AZ37" s="345"/>
    </row>
    <row r="38" spans="1:55" ht="73.5" customHeight="1" x14ac:dyDescent="0.25">
      <c r="B38" s="326" t="s">
        <v>620</v>
      </c>
      <c r="C38" s="336" t="s">
        <v>179</v>
      </c>
      <c r="D38" s="336" t="s">
        <v>596</v>
      </c>
      <c r="E38" s="336"/>
      <c r="F38" s="336"/>
      <c r="G38" s="336"/>
      <c r="H38" s="336"/>
      <c r="I38" s="343"/>
      <c r="J38" s="343"/>
      <c r="K38" s="327"/>
      <c r="L38" s="327" t="s">
        <v>557</v>
      </c>
      <c r="N38" s="527" t="s">
        <v>557</v>
      </c>
      <c r="O38" s="527"/>
      <c r="Q38" s="336"/>
      <c r="R38" s="336" t="s">
        <v>557</v>
      </c>
      <c r="S38" s="336"/>
      <c r="T38" s="327"/>
      <c r="U38" s="336" t="s">
        <v>557</v>
      </c>
      <c r="V38" s="327"/>
      <c r="X38" s="336" t="s">
        <v>557</v>
      </c>
      <c r="Y38" s="336"/>
      <c r="Z38" s="336" t="s">
        <v>557</v>
      </c>
      <c r="AA38" s="327"/>
      <c r="AB38" s="336" t="s">
        <v>557</v>
      </c>
      <c r="AC38" s="327"/>
      <c r="AE38" s="327"/>
      <c r="AF38" s="327"/>
      <c r="AH38" s="327"/>
      <c r="AI38" s="327"/>
      <c r="AJ38" s="327" t="s">
        <v>557</v>
      </c>
      <c r="AL38" s="327"/>
      <c r="AM38" s="327"/>
      <c r="AN38" s="327" t="s">
        <v>557</v>
      </c>
      <c r="AP38" s="357" t="str">
        <f>+'Evaluación controles '!G39</f>
        <v>Se valida le cumplimiento de la actividad con las actas de reunión y las presentaciones realizadas</v>
      </c>
      <c r="AZ38" s="345"/>
    </row>
    <row r="39" spans="1:55" ht="56.1" customHeight="1" x14ac:dyDescent="0.25">
      <c r="B39" s="326" t="s">
        <v>621</v>
      </c>
      <c r="C39" s="336" t="s">
        <v>183</v>
      </c>
      <c r="D39" s="336"/>
      <c r="E39" s="336"/>
      <c r="F39" s="336"/>
      <c r="G39" s="336"/>
      <c r="H39" s="336"/>
      <c r="I39" s="348" t="s">
        <v>181</v>
      </c>
      <c r="J39" s="343"/>
      <c r="K39" s="327"/>
      <c r="L39" s="327"/>
      <c r="N39" s="527" t="s">
        <v>557</v>
      </c>
      <c r="O39" s="527"/>
      <c r="Q39" s="336"/>
      <c r="R39" s="336" t="s">
        <v>557</v>
      </c>
      <c r="S39" s="336"/>
      <c r="T39" s="327"/>
      <c r="U39" s="336" t="s">
        <v>557</v>
      </c>
      <c r="V39" s="327"/>
      <c r="X39" s="336" t="s">
        <v>557</v>
      </c>
      <c r="Y39" s="336"/>
      <c r="Z39" s="336" t="s">
        <v>557</v>
      </c>
      <c r="AA39" s="327"/>
      <c r="AB39" s="336" t="s">
        <v>557</v>
      </c>
      <c r="AC39" s="327"/>
      <c r="AE39" s="327"/>
      <c r="AF39" s="327"/>
      <c r="AH39" s="327"/>
      <c r="AI39" s="327"/>
      <c r="AJ39" s="327" t="s">
        <v>557</v>
      </c>
      <c r="AL39" s="327"/>
      <c r="AM39" s="327"/>
      <c r="AN39" s="327" t="s">
        <v>557</v>
      </c>
      <c r="AP39" s="357" t="str">
        <f>+'Evaluación controles '!G40</f>
        <v>Se valida el cumplimiento de la actividad con el cronograma y las listas de asistencia de las socializaciones</v>
      </c>
      <c r="AZ39" s="345"/>
    </row>
    <row r="40" spans="1:55" ht="63.75" customHeight="1" x14ac:dyDescent="0.25">
      <c r="B40" s="326" t="s">
        <v>622</v>
      </c>
      <c r="C40" s="336" t="s">
        <v>17</v>
      </c>
      <c r="D40" s="336"/>
      <c r="E40" s="336"/>
      <c r="F40" s="336"/>
      <c r="G40" s="336"/>
      <c r="H40" s="336"/>
      <c r="I40" s="336"/>
      <c r="J40" s="327" t="s">
        <v>557</v>
      </c>
      <c r="K40" s="327"/>
      <c r="L40" s="327"/>
      <c r="N40" s="527" t="s">
        <v>557</v>
      </c>
      <c r="O40" s="527"/>
      <c r="Q40" s="336"/>
      <c r="R40" s="336" t="s">
        <v>557</v>
      </c>
      <c r="S40" s="336"/>
      <c r="T40" s="327"/>
      <c r="U40" s="336" t="s">
        <v>557</v>
      </c>
      <c r="V40" s="327"/>
      <c r="X40" s="336" t="s">
        <v>557</v>
      </c>
      <c r="Y40" s="336"/>
      <c r="Z40" s="336" t="s">
        <v>557</v>
      </c>
      <c r="AA40" s="327"/>
      <c r="AB40" s="336" t="s">
        <v>557</v>
      </c>
      <c r="AC40" s="327"/>
      <c r="AE40" s="327"/>
      <c r="AF40" s="327"/>
      <c r="AH40" s="327"/>
      <c r="AI40" s="327"/>
      <c r="AJ40" s="327" t="s">
        <v>557</v>
      </c>
      <c r="AL40" s="327"/>
      <c r="AM40" s="327"/>
      <c r="AN40" s="327" t="s">
        <v>557</v>
      </c>
      <c r="AP40" s="357" t="str">
        <f>+'Evaluación controles '!G41</f>
        <v>Se valida la ejecución de la actividad con actas cuatrimestrales de las acciones realizadas con relación al riesgo, de los meses de ENERO/FEBRERO/MARZO/ABRIL 2025</v>
      </c>
      <c r="AZ40" s="345"/>
    </row>
    <row r="41" spans="1:55" ht="136.5" customHeight="1" x14ac:dyDescent="0.25">
      <c r="B41" s="326" t="s">
        <v>623</v>
      </c>
      <c r="C41" s="336" t="s">
        <v>187</v>
      </c>
      <c r="D41" s="336"/>
      <c r="E41" s="336"/>
      <c r="F41" s="336"/>
      <c r="G41" s="336"/>
      <c r="H41" s="336"/>
      <c r="I41" s="336"/>
      <c r="J41" s="327" t="s">
        <v>557</v>
      </c>
      <c r="K41" s="327"/>
      <c r="L41" s="327"/>
      <c r="N41" s="527" t="s">
        <v>557</v>
      </c>
      <c r="O41" s="527"/>
      <c r="Q41" s="336"/>
      <c r="R41" s="336" t="s">
        <v>557</v>
      </c>
      <c r="S41" s="336"/>
      <c r="T41" s="327"/>
      <c r="U41" s="336"/>
      <c r="V41" s="336" t="s">
        <v>557</v>
      </c>
      <c r="X41" s="336" t="s">
        <v>557</v>
      </c>
      <c r="Y41" s="336"/>
      <c r="Z41" s="336" t="s">
        <v>557</v>
      </c>
      <c r="AA41" s="327"/>
      <c r="AB41" s="336" t="s">
        <v>557</v>
      </c>
      <c r="AC41" s="327"/>
      <c r="AE41" s="327"/>
      <c r="AF41" s="327"/>
      <c r="AH41" s="327"/>
      <c r="AI41" s="327"/>
      <c r="AJ41" s="327" t="s">
        <v>557</v>
      </c>
      <c r="AL41" s="327"/>
      <c r="AM41" s="327"/>
      <c r="AN41" s="327" t="s">
        <v>557</v>
      </c>
      <c r="AP41" s="357" t="str">
        <f>+'Evaluación controles '!G42</f>
        <v>Se valida le cumplimiento de la actividad de control con la matriz Registro de activación y bloqueo de CHIPS para el control de suministro de combustible</v>
      </c>
      <c r="AZ41" s="345"/>
    </row>
    <row r="42" spans="1:55" ht="138.75" customHeight="1" x14ac:dyDescent="0.25">
      <c r="B42" s="326" t="s">
        <v>624</v>
      </c>
      <c r="C42" s="336" t="s">
        <v>190</v>
      </c>
      <c r="D42" s="336"/>
      <c r="E42" s="336"/>
      <c r="F42" s="336"/>
      <c r="G42" s="336"/>
      <c r="H42" s="336"/>
      <c r="I42" s="336"/>
      <c r="J42" s="327" t="s">
        <v>557</v>
      </c>
      <c r="K42" s="327"/>
      <c r="L42" s="327"/>
      <c r="N42" s="527" t="s">
        <v>557</v>
      </c>
      <c r="O42" s="527"/>
      <c r="Q42" s="336"/>
      <c r="R42" s="336" t="s">
        <v>557</v>
      </c>
      <c r="S42" s="336"/>
      <c r="T42" s="327"/>
      <c r="U42" s="336" t="s">
        <v>557</v>
      </c>
      <c r="V42" s="327"/>
      <c r="X42" s="336" t="s">
        <v>557</v>
      </c>
      <c r="Y42" s="336"/>
      <c r="Z42" s="336" t="s">
        <v>557</v>
      </c>
      <c r="AA42" s="327"/>
      <c r="AB42" s="336"/>
      <c r="AC42" s="336" t="s">
        <v>557</v>
      </c>
      <c r="AE42" s="327"/>
      <c r="AF42" s="327"/>
      <c r="AH42" s="327"/>
      <c r="AI42" s="327"/>
      <c r="AJ42" s="327" t="s">
        <v>557</v>
      </c>
      <c r="AL42" s="327"/>
      <c r="AM42" s="327"/>
      <c r="AN42" s="327" t="s">
        <v>557</v>
      </c>
      <c r="AP42" s="357" t="str">
        <f>+'Evaluación controles '!G44</f>
        <v>Se valida el Acta de entrega y recibo a satisfacción de combustibles, código F-AB-1347, correspondiente a los meses de enero, marzo y abril. Sin embargo, no se aportó evidencia para el mes de febrero. Asimismo, se observa que el formato registrado en la columna de evidencias es el F-FC-745, el cual no corresponde al suministrado por el proceso, lo que podría generar inconsistencias en la verificación documental y afectar la trazabilidad del procedimiento.
Para evitar que esta situación se repita, se recomienda implementar un mecanismo de control documental que garantice la correcta entrega y registro de la evidencia en todos los periodos. Además, es fundamental revisar y estandarizar los formatos utilizados, asegurando su alineación con los requisitos del proceso para fortalecer la coherencia y fiabilidad de la documentación</v>
      </c>
    </row>
    <row r="43" spans="1:55" ht="105" customHeight="1" x14ac:dyDescent="0.25">
      <c r="B43" s="326" t="s">
        <v>625</v>
      </c>
      <c r="C43" s="336" t="s">
        <v>626</v>
      </c>
      <c r="D43" s="336"/>
      <c r="E43" s="336"/>
      <c r="F43" s="336"/>
      <c r="G43" s="336"/>
      <c r="H43" s="336"/>
      <c r="I43" s="336"/>
      <c r="J43" s="327" t="s">
        <v>557</v>
      </c>
      <c r="K43" s="327"/>
      <c r="L43" s="327"/>
      <c r="N43" s="527" t="s">
        <v>557</v>
      </c>
      <c r="O43" s="527"/>
      <c r="Q43" s="336"/>
      <c r="R43" s="336" t="s">
        <v>557</v>
      </c>
      <c r="S43" s="336"/>
      <c r="T43" s="327"/>
      <c r="U43" s="336" t="s">
        <v>557</v>
      </c>
      <c r="V43" s="327"/>
      <c r="X43" s="336" t="s">
        <v>557</v>
      </c>
      <c r="Y43" s="336"/>
      <c r="Z43" s="336" t="s">
        <v>557</v>
      </c>
      <c r="AA43" s="327"/>
      <c r="AB43" s="336" t="s">
        <v>557</v>
      </c>
      <c r="AC43" s="327"/>
      <c r="AE43" s="327"/>
      <c r="AF43" s="327"/>
      <c r="AH43" s="327"/>
      <c r="AI43" s="327"/>
      <c r="AJ43" s="327" t="s">
        <v>557</v>
      </c>
      <c r="AL43" s="327"/>
      <c r="AM43" s="327"/>
      <c r="AN43" s="327" t="s">
        <v>557</v>
      </c>
      <c r="AP43" s="357" t="str">
        <f>+'Evaluación controles '!G45</f>
        <v>Se evidencia la ejecución de la actividad con  el manual cobro coactivo MA-GJ-02, que aplica a lo que establece la evidencia del control  " documentación ajustada"</v>
      </c>
    </row>
    <row r="44" spans="1:55" ht="126" customHeight="1" x14ac:dyDescent="0.25">
      <c r="B44" s="326" t="s">
        <v>627</v>
      </c>
      <c r="C44" s="336" t="s">
        <v>628</v>
      </c>
      <c r="D44" s="336" t="s">
        <v>557</v>
      </c>
      <c r="E44" s="336"/>
      <c r="F44" s="336"/>
      <c r="G44" s="336"/>
      <c r="H44" s="336"/>
      <c r="I44" s="336"/>
      <c r="J44" s="327"/>
      <c r="K44" s="327"/>
      <c r="L44" s="327"/>
      <c r="N44" s="527" t="s">
        <v>557</v>
      </c>
      <c r="O44" s="527"/>
      <c r="Q44" s="336"/>
      <c r="R44" s="336" t="s">
        <v>557</v>
      </c>
      <c r="S44" s="336"/>
      <c r="T44" s="327"/>
      <c r="U44" s="336"/>
      <c r="V44" s="327" t="s">
        <v>557</v>
      </c>
      <c r="X44" s="336" t="s">
        <v>557</v>
      </c>
      <c r="Y44" s="336"/>
      <c r="Z44" s="336" t="s">
        <v>557</v>
      </c>
      <c r="AA44" s="327"/>
      <c r="AB44" s="327"/>
      <c r="AC44" s="327" t="s">
        <v>557</v>
      </c>
      <c r="AE44" s="327"/>
      <c r="AF44" s="327"/>
      <c r="AH44" s="327"/>
      <c r="AI44" s="327"/>
      <c r="AJ44" s="327" t="s">
        <v>557</v>
      </c>
      <c r="AL44" s="327"/>
      <c r="AM44" s="327"/>
      <c r="AN44" s="327" t="s">
        <v>557</v>
      </c>
      <c r="AP44" s="357" t="str">
        <f>+'Evaluación controles '!G46</f>
        <v xml:space="preserve">El proceso aporta los estudios previos, sin embargo la evidencia indica aportar el  Listado de procesos adelantados durante el periodo, no fueron suministrados, para poder cotejar lo aportado versus el listado </v>
      </c>
    </row>
    <row r="45" spans="1:55" ht="100.5" customHeight="1" x14ac:dyDescent="0.25">
      <c r="A45" s="315"/>
      <c r="B45" s="529" t="s">
        <v>629</v>
      </c>
      <c r="C45" s="529"/>
      <c r="D45" s="529"/>
      <c r="E45" s="529" t="s">
        <v>630</v>
      </c>
      <c r="F45" s="529"/>
      <c r="G45" s="529"/>
      <c r="H45" s="529"/>
      <c r="I45" s="529"/>
      <c r="J45" s="529"/>
      <c r="K45" s="529"/>
      <c r="L45" s="529"/>
      <c r="N45" s="529" t="s">
        <v>631</v>
      </c>
      <c r="O45" s="529"/>
      <c r="Q45" s="523"/>
      <c r="R45" s="523"/>
      <c r="S45" s="523"/>
      <c r="T45" s="523"/>
      <c r="U45" s="523"/>
      <c r="V45" s="523"/>
      <c r="W45" s="324"/>
      <c r="X45" s="324"/>
      <c r="Y45" s="324"/>
      <c r="Z45" s="324"/>
      <c r="AA45" s="324"/>
      <c r="AB45" s="324"/>
      <c r="AC45" s="324"/>
      <c r="AD45" s="324"/>
      <c r="AE45" s="533" t="s">
        <v>632</v>
      </c>
      <c r="AF45" s="533"/>
      <c r="AG45" s="315"/>
      <c r="AH45" s="529" t="s">
        <v>633</v>
      </c>
      <c r="AI45" s="529"/>
      <c r="AJ45" s="529"/>
      <c r="AK45" s="315"/>
      <c r="AL45" s="529" t="s">
        <v>634</v>
      </c>
      <c r="AM45" s="529"/>
      <c r="AN45" s="529"/>
      <c r="AO45" s="315"/>
      <c r="AP45" s="339"/>
      <c r="AQ45" s="315"/>
      <c r="AR45" s="315"/>
      <c r="AS45" s="315"/>
      <c r="AT45" s="315"/>
      <c r="AU45" s="315"/>
      <c r="AV45" s="315"/>
      <c r="AW45" s="315"/>
      <c r="AX45" s="315"/>
      <c r="AY45" s="315"/>
      <c r="AZ45" s="315"/>
      <c r="BA45" s="315"/>
      <c r="BB45" s="315"/>
      <c r="BC45" s="315"/>
    </row>
    <row r="46" spans="1:55" x14ac:dyDescent="0.25">
      <c r="B46" s="372" t="s">
        <v>635</v>
      </c>
    </row>
  </sheetData>
  <mergeCells count="65">
    <mergeCell ref="T45:V45"/>
    <mergeCell ref="AE45:AF45"/>
    <mergeCell ref="AH45:AJ45"/>
    <mergeCell ref="AL45:AN45"/>
    <mergeCell ref="N44:O44"/>
    <mergeCell ref="Q45:S45"/>
    <mergeCell ref="N41:O41"/>
    <mergeCell ref="N30:O30"/>
    <mergeCell ref="N31:O31"/>
    <mergeCell ref="N32:O32"/>
    <mergeCell ref="N33:O33"/>
    <mergeCell ref="N36:O36"/>
    <mergeCell ref="N37:O37"/>
    <mergeCell ref="N38:O38"/>
    <mergeCell ref="N39:O39"/>
    <mergeCell ref="N40:O40"/>
    <mergeCell ref="N34:O34"/>
    <mergeCell ref="N35:O35"/>
    <mergeCell ref="N42:O42"/>
    <mergeCell ref="N43:O43"/>
    <mergeCell ref="B45:D45"/>
    <mergeCell ref="E45:L45"/>
    <mergeCell ref="N45:O45"/>
    <mergeCell ref="N29:O29"/>
    <mergeCell ref="N18:O18"/>
    <mergeCell ref="N19:O19"/>
    <mergeCell ref="N20:O20"/>
    <mergeCell ref="N21:O21"/>
    <mergeCell ref="N22:O22"/>
    <mergeCell ref="N23:O23"/>
    <mergeCell ref="N24:O24"/>
    <mergeCell ref="N25:O25"/>
    <mergeCell ref="N26:O26"/>
    <mergeCell ref="N27:O27"/>
    <mergeCell ref="N28:O28"/>
    <mergeCell ref="D15:I16"/>
    <mergeCell ref="J15:J17"/>
    <mergeCell ref="K15:K17"/>
    <mergeCell ref="L15:L17"/>
    <mergeCell ref="AX15:AY16"/>
    <mergeCell ref="AE14:AF16"/>
    <mergeCell ref="AH14:AJ16"/>
    <mergeCell ref="AL14:AN16"/>
    <mergeCell ref="AP14:AP17"/>
    <mergeCell ref="AR14:AS14"/>
    <mergeCell ref="AU14:AV14"/>
    <mergeCell ref="N14:O17"/>
    <mergeCell ref="Q14:S16"/>
    <mergeCell ref="T14:V16"/>
    <mergeCell ref="B14:B17"/>
    <mergeCell ref="C14:C17"/>
    <mergeCell ref="D14:L14"/>
    <mergeCell ref="D1:AZ1"/>
    <mergeCell ref="D2:AZ2"/>
    <mergeCell ref="D3:AZ3"/>
    <mergeCell ref="D4:AZ4"/>
    <mergeCell ref="C9:D9"/>
    <mergeCell ref="H9:J9"/>
    <mergeCell ref="X14:Y16"/>
    <mergeCell ref="Z14:AA16"/>
    <mergeCell ref="AB14:AC16"/>
    <mergeCell ref="I10:J10"/>
    <mergeCell ref="I11:J11"/>
    <mergeCell ref="H6:J6"/>
    <mergeCell ref="AX14:AY14"/>
  </mergeCells>
  <pageMargins left="0.31496062992125984" right="0.31496062992125984" top="0.35433070866141736" bottom="0.35433070866141736" header="0.31496062992125984" footer="0.31496062992125984"/>
  <pageSetup scale="8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BE0754"/>
  </sheetPr>
  <dimension ref="A1:J46"/>
  <sheetViews>
    <sheetView showGridLines="0" topLeftCell="F1" zoomScale="90" zoomScaleNormal="90" workbookViewId="0">
      <pane ySplit="5" topLeftCell="A44" activePane="bottomLeft" state="frozen"/>
      <selection pane="bottomLeft" activeCell="G46" sqref="G46"/>
    </sheetView>
  </sheetViews>
  <sheetFormatPr baseColWidth="10" defaultColWidth="11.42578125" defaultRowHeight="12" x14ac:dyDescent="0.2"/>
  <cols>
    <col min="1" max="1" width="8.42578125" style="294" customWidth="1"/>
    <col min="2" max="2" width="33.42578125" style="294" bestFit="1" customWidth="1"/>
    <col min="3" max="3" width="25.85546875" style="294" customWidth="1"/>
    <col min="4" max="4" width="11.42578125" style="295"/>
    <col min="5" max="5" width="47.5703125" style="294" customWidth="1"/>
    <col min="6" max="6" width="50.7109375" style="308" customWidth="1"/>
    <col min="7" max="7" width="45.5703125" style="308" customWidth="1"/>
    <col min="8" max="8" width="20.5703125" style="295" customWidth="1"/>
    <col min="9" max="10" width="15.5703125" style="294" customWidth="1"/>
    <col min="11" max="16384" width="11.42578125" style="294"/>
  </cols>
  <sheetData>
    <row r="1" spans="1:10" ht="22.35" hidden="1" customHeight="1" x14ac:dyDescent="0.2">
      <c r="A1" s="534"/>
      <c r="B1" s="534"/>
      <c r="C1" s="535" t="s">
        <v>636</v>
      </c>
      <c r="D1" s="536"/>
      <c r="E1" s="536"/>
      <c r="F1" s="536"/>
      <c r="G1" s="536"/>
      <c r="H1" s="536"/>
      <c r="I1" s="536"/>
      <c r="J1" s="537"/>
    </row>
    <row r="2" spans="1:10" ht="22.35" hidden="1" customHeight="1" x14ac:dyDescent="0.2">
      <c r="A2" s="534"/>
      <c r="B2" s="534"/>
      <c r="C2" s="538" t="s">
        <v>637</v>
      </c>
      <c r="D2" s="539"/>
      <c r="E2" s="539"/>
      <c r="F2" s="540"/>
      <c r="G2" s="540"/>
      <c r="H2" s="539"/>
      <c r="I2" s="539"/>
      <c r="J2" s="541"/>
    </row>
    <row r="3" spans="1:10" ht="22.35" hidden="1" customHeight="1" x14ac:dyDescent="0.2">
      <c r="A3" s="534"/>
      <c r="B3" s="534"/>
      <c r="C3" s="538" t="s">
        <v>638</v>
      </c>
      <c r="D3" s="539"/>
      <c r="E3" s="539"/>
      <c r="F3" s="540"/>
      <c r="G3" s="540"/>
      <c r="H3" s="539"/>
      <c r="I3" s="539"/>
      <c r="J3" s="541"/>
    </row>
    <row r="4" spans="1:10" ht="22.35" hidden="1" customHeight="1" x14ac:dyDescent="0.2">
      <c r="A4" s="534"/>
      <c r="B4" s="534"/>
      <c r="C4" s="542" t="s">
        <v>553</v>
      </c>
      <c r="D4" s="543"/>
      <c r="E4" s="543"/>
      <c r="F4" s="544"/>
      <c r="G4" s="544"/>
      <c r="H4" s="543"/>
      <c r="I4" s="543"/>
      <c r="J4" s="545"/>
    </row>
    <row r="5" spans="1:10" s="295" customFormat="1" ht="66" customHeight="1" x14ac:dyDescent="0.2">
      <c r="A5" s="300" t="s">
        <v>99</v>
      </c>
      <c r="B5" s="300" t="s">
        <v>100</v>
      </c>
      <c r="C5" s="300" t="s">
        <v>102</v>
      </c>
      <c r="D5" s="300" t="s">
        <v>485</v>
      </c>
      <c r="E5" s="300" t="s">
        <v>487</v>
      </c>
      <c r="F5" s="310" t="s">
        <v>639</v>
      </c>
      <c r="G5" s="310" t="s">
        <v>640</v>
      </c>
      <c r="H5" s="310" t="s">
        <v>641</v>
      </c>
      <c r="I5" s="310" t="s">
        <v>642</v>
      </c>
      <c r="J5" s="310" t="s">
        <v>643</v>
      </c>
    </row>
    <row r="6" spans="1:10" ht="264" x14ac:dyDescent="0.2">
      <c r="A6" s="301">
        <v>1</v>
      </c>
      <c r="B6" s="363" t="str">
        <f>+VLOOKUP(A6,'[2]IDENTIFICACIÓN DEL RC'!$A$6:$E$33,2,0)</f>
        <v>Acceso y Fortalecimiento a la Justicia</v>
      </c>
      <c r="C6" s="296" t="str">
        <f>+'Matriz seguimiento MRC'!C18</f>
        <v>Posibilidad de Registro de información errada en los informes de procesos vinculados al PDJJR (Programa de Justicia Juvenil Restaurativa)</v>
      </c>
      <c r="D6" s="363">
        <v>1</v>
      </c>
      <c r="E6" s="296" t="s">
        <v>501</v>
      </c>
      <c r="F6" s="296" t="s">
        <v>869</v>
      </c>
      <c r="G6" s="304" t="s">
        <v>812</v>
      </c>
      <c r="H6" s="301" t="s">
        <v>646</v>
      </c>
      <c r="I6" s="301">
        <v>100</v>
      </c>
      <c r="J6" s="303" t="s">
        <v>647</v>
      </c>
    </row>
    <row r="7" spans="1:10" ht="201" customHeight="1" x14ac:dyDescent="0.2">
      <c r="A7" s="301">
        <v>2</v>
      </c>
      <c r="B7" s="363" t="str">
        <f>+VLOOKUP(A7,'[2]IDENTIFICACIÓN DEL RC'!$A$6:$E$33,2,0)</f>
        <v>Acceso y Fortalecimiento a la Justicia</v>
      </c>
      <c r="C7" s="296" t="str">
        <f>+'Matriz seguimiento MRC'!C19</f>
        <v>Posibilidad de actuaciones inadecuadas por parte de funcionarios y colaboradores de la Dirección de Acceso a la Justicia por el recibimiento de dadivas</v>
      </c>
      <c r="D7" s="363">
        <v>1</v>
      </c>
      <c r="E7" s="296" t="s">
        <v>510</v>
      </c>
      <c r="F7" s="296" t="s">
        <v>868</v>
      </c>
      <c r="G7" s="363" t="s">
        <v>813</v>
      </c>
      <c r="H7" s="301" t="s">
        <v>646</v>
      </c>
      <c r="I7" s="301">
        <v>100</v>
      </c>
      <c r="J7" s="303" t="s">
        <v>647</v>
      </c>
    </row>
    <row r="8" spans="1:10" ht="335.25" customHeight="1" x14ac:dyDescent="0.2">
      <c r="A8" s="301">
        <v>2</v>
      </c>
      <c r="B8" s="363" t="str">
        <f>+VLOOKUP(A8,'[2]IDENTIFICACIÓN DEL RC'!$A$6:$E$33,2,0)</f>
        <v>Acceso y Fortalecimiento a la Justicia</v>
      </c>
      <c r="C8" s="296" t="str">
        <f>+'Matriz seguimiento MRC'!C19</f>
        <v>Posibilidad de actuaciones inadecuadas por parte de funcionarios y colaboradores de la Dirección de Acceso a la Justicia por el recibimiento de dadivas</v>
      </c>
      <c r="D8" s="363">
        <v>2</v>
      </c>
      <c r="E8" s="296" t="s">
        <v>511</v>
      </c>
      <c r="F8" s="297" t="s">
        <v>876</v>
      </c>
      <c r="G8" s="302" t="s">
        <v>877</v>
      </c>
      <c r="H8" s="301" t="s">
        <v>646</v>
      </c>
      <c r="I8" s="301">
        <v>100</v>
      </c>
      <c r="J8" s="303" t="s">
        <v>647</v>
      </c>
    </row>
    <row r="9" spans="1:10" ht="156" x14ac:dyDescent="0.2">
      <c r="A9" s="301">
        <v>3</v>
      </c>
      <c r="B9" s="363" t="str">
        <f>+VLOOKUP(A9,'[2]IDENTIFICACIÓN DEL RC'!$A$6:$E$33,2,0)</f>
        <v>Acceso y Fortalecimiento a la Justicia</v>
      </c>
      <c r="C9" s="296" t="str">
        <f>+'Matriz seguimiento MRC'!C20</f>
        <v>Posibilidad de presentar Inconsistencias en los reportes relacionados al Plan de Acción a la Justicia</v>
      </c>
      <c r="D9" s="363">
        <v>1</v>
      </c>
      <c r="E9" s="297" t="s">
        <v>512</v>
      </c>
      <c r="F9" s="304" t="s">
        <v>878</v>
      </c>
      <c r="G9" s="302" t="s">
        <v>878</v>
      </c>
      <c r="H9" s="301" t="s">
        <v>646</v>
      </c>
      <c r="I9" s="301">
        <v>100</v>
      </c>
      <c r="J9" s="303" t="s">
        <v>647</v>
      </c>
    </row>
    <row r="10" spans="1:10" ht="328.35" customHeight="1" x14ac:dyDescent="0.2">
      <c r="A10" s="306">
        <v>4</v>
      </c>
      <c r="B10" s="363" t="str">
        <f>+VLOOKUP(A10,'[2]IDENTIFICACIÓN DEL RC'!$A$6:$E$33,2,0)</f>
        <v>Gestión Integral a las Personas Privadas de la Libertad -PPL-</v>
      </c>
      <c r="C10" s="296" t="str">
        <f>+'Matriz seguimiento MRC'!C21</f>
        <v>Posibilidad de Beneficio a particulares o a terceros derivados de trámites en procesos de Atención Integral (alimentación, servicios de salud, dotación de elementos básicos, ingreso a programas de Atención Social y actividades validas de redención de pena).</v>
      </c>
      <c r="D10" s="363">
        <v>1</v>
      </c>
      <c r="E10" s="297" t="s">
        <v>513</v>
      </c>
      <c r="F10" s="298" t="s">
        <v>879</v>
      </c>
      <c r="G10" s="302" t="s">
        <v>880</v>
      </c>
      <c r="H10" s="301" t="s">
        <v>646</v>
      </c>
      <c r="I10" s="301">
        <v>100</v>
      </c>
      <c r="J10" s="303" t="s">
        <v>647</v>
      </c>
    </row>
    <row r="11" spans="1:10" ht="208.5" customHeight="1" x14ac:dyDescent="0.2">
      <c r="A11" s="301">
        <v>5</v>
      </c>
      <c r="B11" s="363" t="str">
        <f>+VLOOKUP(A11,'[2]IDENTIFICACIÓN DEL RC'!$A$6:$E$33,2,0)</f>
        <v>Gestión Integral a las Personas Privadas de la Libertad -PPL-</v>
      </c>
      <c r="C11" s="296" t="str">
        <f>+'Matriz seguimiento MRC'!C22</f>
        <v>Posibilidad de Beneficio a particulares o a terceros derivados de la Custodia y Vigilancia a las PPL</v>
      </c>
      <c r="D11" s="363">
        <v>1</v>
      </c>
      <c r="E11" s="297" t="s">
        <v>514</v>
      </c>
      <c r="F11" s="297" t="s">
        <v>867</v>
      </c>
      <c r="G11" s="296" t="s">
        <v>814</v>
      </c>
      <c r="H11" s="301" t="s">
        <v>644</v>
      </c>
      <c r="I11" s="301">
        <v>95</v>
      </c>
      <c r="J11" s="305" t="s">
        <v>645</v>
      </c>
    </row>
    <row r="12" spans="1:10" ht="216" x14ac:dyDescent="0.2">
      <c r="A12" s="301">
        <v>6</v>
      </c>
      <c r="B12" s="363" t="str">
        <f>+VLOOKUP(A12,'[2]IDENTIFICACIÓN DEL RC'!$A$6:$E$33,2,0)</f>
        <v>Gestión Integral a las Personas Privadas de la Libertad -PPL-</v>
      </c>
      <c r="C12" s="296" t="str">
        <f>+'Matriz seguimiento MRC'!C23</f>
        <v>Posibilidad de Beneficio a particulares o a terceros derivados de los trámites Jurídicos</v>
      </c>
      <c r="D12" s="363">
        <v>1</v>
      </c>
      <c r="E12" s="297" t="s">
        <v>515</v>
      </c>
      <c r="F12" s="297" t="s">
        <v>815</v>
      </c>
      <c r="G12" s="302" t="s">
        <v>815</v>
      </c>
      <c r="H12" s="301" t="s">
        <v>646</v>
      </c>
      <c r="I12" s="301">
        <v>100</v>
      </c>
      <c r="J12" s="303" t="s">
        <v>647</v>
      </c>
    </row>
    <row r="13" spans="1:10" ht="240" x14ac:dyDescent="0.2">
      <c r="A13" s="301">
        <v>7</v>
      </c>
      <c r="B13" s="363" t="str">
        <f>+VLOOKUP(A13,'[2]IDENTIFICACIÓN DEL RC'!$A$6:$E$33,2,0)</f>
        <v>Control Disciplinario</v>
      </c>
      <c r="C13" s="296" t="str">
        <f>+'Matriz seguimiento MRC'!C24</f>
        <v>Posibilidad de desviaciones en las Investigaciones originadas por prácticas indebidas</v>
      </c>
      <c r="D13" s="363">
        <v>1</v>
      </c>
      <c r="E13" s="297" t="s">
        <v>516</v>
      </c>
      <c r="F13" s="297" t="s">
        <v>866</v>
      </c>
      <c r="G13" s="302" t="s">
        <v>881</v>
      </c>
      <c r="H13" s="301" t="s">
        <v>646</v>
      </c>
      <c r="I13" s="301">
        <v>100</v>
      </c>
      <c r="J13" s="303" t="s">
        <v>647</v>
      </c>
    </row>
    <row r="14" spans="1:10" ht="178.35" customHeight="1" x14ac:dyDescent="0.2">
      <c r="A14" s="301">
        <v>8</v>
      </c>
      <c r="B14" s="363" t="str">
        <f>+VLOOKUP(A14,'[2]IDENTIFICACIÓN DEL RC'!$A$6:$E$33,2,0)</f>
        <v>Administración de Bienes Muebles e Inmuebles para el Fortalecimiento de las Capacidades Operativas</v>
      </c>
      <c r="C14" s="296" t="str">
        <f>+'Matriz seguimiento MRC'!C25</f>
        <v>Posibilidad de suministro de combustible por parte de los proveedores a vehículos que no son de propiedad o no están a cargo de la SDSCJ para beneficio propio o de terceros</v>
      </c>
      <c r="D14" s="363">
        <v>1</v>
      </c>
      <c r="E14" s="297" t="s">
        <v>517</v>
      </c>
      <c r="F14" s="297" t="s">
        <v>865</v>
      </c>
      <c r="G14" s="302" t="s">
        <v>816</v>
      </c>
      <c r="H14" s="301" t="s">
        <v>644</v>
      </c>
      <c r="I14" s="301">
        <v>95</v>
      </c>
      <c r="J14" s="305" t="s">
        <v>645</v>
      </c>
    </row>
    <row r="15" spans="1:10" ht="194.25" customHeight="1" x14ac:dyDescent="0.2">
      <c r="A15" s="301">
        <v>8</v>
      </c>
      <c r="B15" s="363" t="str">
        <f>+VLOOKUP(A15,'[2]IDENTIFICACIÓN DEL RC'!$A$6:$E$33,2,0)</f>
        <v>Administración de Bienes Muebles e Inmuebles para el Fortalecimiento de las Capacidades Operativas</v>
      </c>
      <c r="C15" s="296" t="str">
        <f>+'Matriz seguimiento MRC'!C25</f>
        <v>Posibilidad de suministro de combustible por parte de los proveedores a vehículos que no son de propiedad o no están a cargo de la SDSCJ para beneficio propio o de terceros</v>
      </c>
      <c r="D15" s="363">
        <v>2</v>
      </c>
      <c r="E15" s="297" t="s">
        <v>518</v>
      </c>
      <c r="F15" s="297" t="s">
        <v>864</v>
      </c>
      <c r="G15" s="302" t="s">
        <v>862</v>
      </c>
      <c r="H15" s="301" t="s">
        <v>646</v>
      </c>
      <c r="I15" s="301">
        <v>100</v>
      </c>
      <c r="J15" s="303" t="s">
        <v>647</v>
      </c>
    </row>
    <row r="16" spans="1:10" ht="197.45" customHeight="1" x14ac:dyDescent="0.2">
      <c r="A16" s="301">
        <v>8</v>
      </c>
      <c r="B16" s="363" t="str">
        <f>+VLOOKUP(A16,'[2]IDENTIFICACIÓN DEL RC'!$A$6:$E$33,2,0)</f>
        <v>Administración de Bienes Muebles e Inmuebles para el Fortalecimiento de las Capacidades Operativas</v>
      </c>
      <c r="C16" s="296" t="str">
        <f>+'Matriz seguimiento MRC'!C25</f>
        <v>Posibilidad de suministro de combustible por parte de los proveedores a vehículos que no son de propiedad o no están a cargo de la SDSCJ para beneficio propio o de terceros</v>
      </c>
      <c r="D16" s="363">
        <v>3</v>
      </c>
      <c r="E16" s="297" t="s">
        <v>520</v>
      </c>
      <c r="F16" s="297" t="s">
        <v>863</v>
      </c>
      <c r="G16" s="299" t="s">
        <v>862</v>
      </c>
      <c r="H16" s="301" t="s">
        <v>646</v>
      </c>
      <c r="I16" s="301">
        <v>100</v>
      </c>
      <c r="J16" s="303" t="s">
        <v>647</v>
      </c>
    </row>
    <row r="17" spans="1:10" ht="214.5" customHeight="1" x14ac:dyDescent="0.2">
      <c r="A17" s="599">
        <v>9</v>
      </c>
      <c r="B17" s="364" t="str">
        <f>+VLOOKUP(A17,'[2]IDENTIFICACIÓN DEL RC'!$A$6:$E$33,2,0)</f>
        <v>Gestión de Comunicaciones Estratégicas</v>
      </c>
      <c r="C17" s="365" t="str">
        <f>+'Matriz seguimiento MRC'!C26</f>
        <v>Posibilidad de Filtración o manejo inadecuado de información por parte de funcionarios de la entidad.</v>
      </c>
      <c r="D17" s="364">
        <v>1</v>
      </c>
      <c r="E17" s="365" t="s">
        <v>521</v>
      </c>
      <c r="F17" s="365"/>
      <c r="G17" s="364"/>
      <c r="H17" s="599" t="s">
        <v>870</v>
      </c>
      <c r="I17" s="599"/>
      <c r="J17" s="599"/>
    </row>
    <row r="18" spans="1:10" ht="168.75" customHeight="1" x14ac:dyDescent="0.2">
      <c r="A18" s="599">
        <v>9</v>
      </c>
      <c r="B18" s="364" t="str">
        <f>+VLOOKUP(A18,'[2]IDENTIFICACIÓN DEL RC'!$A$6:$E$33,2,0)</f>
        <v>Gestión de Comunicaciones Estratégicas</v>
      </c>
      <c r="C18" s="365" t="s">
        <v>648</v>
      </c>
      <c r="D18" s="364">
        <v>2</v>
      </c>
      <c r="E18" s="365" t="s">
        <v>522</v>
      </c>
      <c r="F18" s="365"/>
      <c r="G18" s="365"/>
      <c r="H18" s="599" t="s">
        <v>870</v>
      </c>
      <c r="I18" s="599"/>
      <c r="J18" s="599"/>
    </row>
    <row r="19" spans="1:10" ht="189" customHeight="1" x14ac:dyDescent="0.2">
      <c r="A19" s="301">
        <v>10</v>
      </c>
      <c r="B19" s="363" t="str">
        <f>+VLOOKUP(A19,'[2]IDENTIFICACIÓN DEL RC'!$A$6:$E$33,2,0)</f>
        <v>Gestión de Emergencias</v>
      </c>
      <c r="C19" s="296" t="str">
        <f>+'Matriz seguimiento MRC'!C27</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363">
        <v>1</v>
      </c>
      <c r="E19" s="297" t="s">
        <v>523</v>
      </c>
      <c r="F19" s="367" t="s">
        <v>861</v>
      </c>
      <c r="G19" s="302" t="s">
        <v>817</v>
      </c>
      <c r="H19" s="301" t="s">
        <v>646</v>
      </c>
      <c r="I19" s="301">
        <v>100</v>
      </c>
      <c r="J19" s="303" t="s">
        <v>647</v>
      </c>
    </row>
    <row r="20" spans="1:10" ht="231" customHeight="1" x14ac:dyDescent="0.2">
      <c r="A20" s="301">
        <v>10</v>
      </c>
      <c r="B20" s="363" t="str">
        <f>+VLOOKUP(A20,'[2]IDENTIFICACIÓN DEL RC'!$A$6:$E$33,2,0)</f>
        <v>Gestión de Emergencias</v>
      </c>
      <c r="C20" s="296" t="str">
        <f>+'Matriz seguimiento MRC'!C27</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363">
        <v>2</v>
      </c>
      <c r="E20" s="297" t="s">
        <v>524</v>
      </c>
      <c r="F20" s="304" t="s">
        <v>860</v>
      </c>
      <c r="G20" s="296" t="s">
        <v>818</v>
      </c>
      <c r="H20" s="301" t="s">
        <v>644</v>
      </c>
      <c r="I20" s="301">
        <v>95</v>
      </c>
      <c r="J20" s="305" t="s">
        <v>645</v>
      </c>
    </row>
    <row r="21" spans="1:10" ht="247.5" customHeight="1" x14ac:dyDescent="0.2">
      <c r="A21" s="301">
        <v>10</v>
      </c>
      <c r="B21" s="363" t="str">
        <f>+VLOOKUP(A21,'[2]IDENTIFICACIÓN DEL RC'!$A$6:$E$33,2,0)</f>
        <v>Gestión de Emergencias</v>
      </c>
      <c r="C21" s="296" t="str">
        <f>+'Matriz seguimiento MRC'!C27</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363">
        <v>3</v>
      </c>
      <c r="E21" s="297" t="s">
        <v>525</v>
      </c>
      <c r="F21" s="304" t="s">
        <v>859</v>
      </c>
      <c r="G21" s="304" t="s">
        <v>819</v>
      </c>
      <c r="H21" s="306" t="s">
        <v>644</v>
      </c>
      <c r="I21" s="306">
        <v>95</v>
      </c>
      <c r="J21" s="305" t="s">
        <v>645</v>
      </c>
    </row>
    <row r="22" spans="1:10" ht="183" customHeight="1" x14ac:dyDescent="0.2">
      <c r="A22" s="301">
        <v>11</v>
      </c>
      <c r="B22" s="363" t="str">
        <f>+VLOOKUP(A22,'[2]IDENTIFICACIÓN DEL RC'!$A$6:$E$33,2,0)</f>
        <v>Gestión Documental</v>
      </c>
      <c r="C22" s="296" t="str">
        <f>+'Matriz seguimiento MRC'!C28</f>
        <v>Posibilidad de Pérdida o extravió documental por parte de un servidor que, aprovechando su posición frente a un recurso público, privilegia a un tercero con información para su beneficio.</v>
      </c>
      <c r="D22" s="363">
        <v>1</v>
      </c>
      <c r="E22" s="297" t="s">
        <v>526</v>
      </c>
      <c r="F22" s="297" t="s">
        <v>858</v>
      </c>
      <c r="G22" s="302" t="s">
        <v>820</v>
      </c>
      <c r="H22" s="301" t="s">
        <v>646</v>
      </c>
      <c r="I22" s="301">
        <v>100</v>
      </c>
      <c r="J22" s="307" t="s">
        <v>647</v>
      </c>
    </row>
    <row r="23" spans="1:10" ht="183" customHeight="1" x14ac:dyDescent="0.2">
      <c r="A23" s="301">
        <v>11</v>
      </c>
      <c r="B23" s="363" t="str">
        <f>+VLOOKUP(A23,'[2]IDENTIFICACIÓN DEL RC'!$A$6:$E$33,2,0)</f>
        <v>Gestión Documental</v>
      </c>
      <c r="C23" s="296" t="str">
        <f>+'Matriz seguimiento MRC'!C28</f>
        <v>Posibilidad de Pérdida o extravió documental por parte de un servidor que, aprovechando su posición frente a un recurso público, privilegia a un tercero con información para su beneficio.</v>
      </c>
      <c r="D23" s="363">
        <v>2</v>
      </c>
      <c r="E23" s="297" t="s">
        <v>527</v>
      </c>
      <c r="F23" s="297" t="s">
        <v>857</v>
      </c>
      <c r="G23" s="302" t="s">
        <v>882</v>
      </c>
      <c r="H23" s="301" t="s">
        <v>646</v>
      </c>
      <c r="I23" s="306">
        <v>100</v>
      </c>
      <c r="J23" s="307" t="s">
        <v>647</v>
      </c>
    </row>
    <row r="24" spans="1:10" ht="102.75" customHeight="1" x14ac:dyDescent="0.2">
      <c r="A24" s="301">
        <v>11</v>
      </c>
      <c r="B24" s="363" t="str">
        <f>+VLOOKUP(A24,'[2]IDENTIFICACIÓN DEL RC'!$A$6:$E$33,2,0)</f>
        <v>Gestión Documental</v>
      </c>
      <c r="C24" s="296" t="str">
        <f>+'Matriz seguimiento MRC'!C28</f>
        <v>Posibilidad de Pérdida o extravió documental por parte de un servidor que, aprovechando su posición frente a un recurso público, privilegia a un tercero con información para su beneficio.</v>
      </c>
      <c r="D24" s="363">
        <v>3</v>
      </c>
      <c r="E24" s="297" t="s">
        <v>528</v>
      </c>
      <c r="F24" s="297" t="s">
        <v>856</v>
      </c>
      <c r="G24" s="302" t="s">
        <v>821</v>
      </c>
      <c r="H24" s="301" t="s">
        <v>646</v>
      </c>
      <c r="I24" s="301">
        <v>100</v>
      </c>
      <c r="J24" s="303" t="s">
        <v>647</v>
      </c>
    </row>
    <row r="25" spans="1:10" ht="165.75" customHeight="1" x14ac:dyDescent="0.2">
      <c r="A25" s="301">
        <v>12</v>
      </c>
      <c r="B25" s="363" t="str">
        <f>+VLOOKUP(A25,'[2]IDENTIFICACIÓN DEL RC'!$A$6:$E$33,2,0)</f>
        <v>Gestión de Recursos Físicos al Servicio de la Entidad</v>
      </c>
      <c r="C25" s="296" t="str">
        <f>+'Matriz seguimiento MRC'!C29</f>
        <v>Posibilidad de Pérdida y/o desaparición de los bienes al servicio de la Entidad parte de un servidor que, aprovechando su posición frente a un recurso público, sustrae bienes de la Entidad para su beneficio personal o un tercero.</v>
      </c>
      <c r="D25" s="363">
        <v>1</v>
      </c>
      <c r="E25" s="297" t="s">
        <v>529</v>
      </c>
      <c r="F25" s="297" t="s">
        <v>855</v>
      </c>
      <c r="G25" s="296" t="s">
        <v>883</v>
      </c>
      <c r="H25" s="301" t="s">
        <v>644</v>
      </c>
      <c r="I25" s="301">
        <v>100</v>
      </c>
      <c r="J25" s="303" t="s">
        <v>647</v>
      </c>
    </row>
    <row r="26" spans="1:10" ht="156.75" customHeight="1" x14ac:dyDescent="0.2">
      <c r="A26" s="301">
        <v>12</v>
      </c>
      <c r="B26" s="363" t="str">
        <f>+VLOOKUP(A26,'[2]IDENTIFICACIÓN DEL RC'!$A$6:$E$33,2,0)</f>
        <v>Gestión de Recursos Físicos al Servicio de la Entidad</v>
      </c>
      <c r="C26" s="296" t="str">
        <f>+'Matriz seguimiento MRC'!C29</f>
        <v>Posibilidad de Pérdida y/o desaparición de los bienes al servicio de la Entidad parte de un servidor que, aprovechando su posición frente a un recurso público, sustrae bienes de la Entidad para su beneficio personal o un tercero.</v>
      </c>
      <c r="D26" s="363">
        <v>2</v>
      </c>
      <c r="E26" s="296" t="s">
        <v>530</v>
      </c>
      <c r="F26" s="297" t="s">
        <v>855</v>
      </c>
      <c r="G26" s="299" t="s">
        <v>883</v>
      </c>
      <c r="H26" s="301" t="s">
        <v>646</v>
      </c>
      <c r="I26" s="301">
        <v>100</v>
      </c>
      <c r="J26" s="303" t="s">
        <v>647</v>
      </c>
    </row>
    <row r="27" spans="1:10" ht="108" x14ac:dyDescent="0.2">
      <c r="A27" s="301">
        <v>12</v>
      </c>
      <c r="B27" s="363" t="str">
        <f>+VLOOKUP(A27,'[2]IDENTIFICACIÓN DEL RC'!$A$6:$E$33,2,0)</f>
        <v>Gestión de Recursos Físicos al Servicio de la Entidad</v>
      </c>
      <c r="C27" s="296" t="str">
        <f>+'Matriz seguimiento MRC'!C29</f>
        <v>Posibilidad de Pérdida y/o desaparición de los bienes al servicio de la Entidad parte de un servidor que, aprovechando su posición frente a un recurso público, sustrae bienes de la Entidad para su beneficio personal o un tercero.</v>
      </c>
      <c r="D27" s="363">
        <v>3</v>
      </c>
      <c r="E27" s="297" t="s">
        <v>531</v>
      </c>
      <c r="F27" s="297" t="s">
        <v>854</v>
      </c>
      <c r="G27" s="302" t="s">
        <v>822</v>
      </c>
      <c r="H27" s="301" t="s">
        <v>646</v>
      </c>
      <c r="I27" s="301">
        <v>100</v>
      </c>
      <c r="J27" s="303" t="s">
        <v>647</v>
      </c>
    </row>
    <row r="28" spans="1:10" ht="178.35" customHeight="1" x14ac:dyDescent="0.2">
      <c r="A28" s="301">
        <v>13</v>
      </c>
      <c r="B28" s="363" t="str">
        <f>+VLOOKUP(A28,'[2]IDENTIFICACIÓN DEL RC'!$A$6:$E$33,2,0)</f>
        <v>Gestión de Seguridad y Convivencia</v>
      </c>
      <c r="C28" s="296" t="str">
        <f>+'Matriz seguimiento MRC'!C30</f>
        <v>Posibilidad de pérdida económica y reputacional por demandas a la entidad por el uso indebido de información confidencial a terceros por parte de funcionarios</v>
      </c>
      <c r="D28" s="363">
        <v>1</v>
      </c>
      <c r="E28" s="297" t="s">
        <v>532</v>
      </c>
      <c r="F28" s="297" t="s">
        <v>884</v>
      </c>
      <c r="G28" s="302" t="s">
        <v>823</v>
      </c>
      <c r="H28" s="301" t="s">
        <v>646</v>
      </c>
      <c r="I28" s="301">
        <v>100</v>
      </c>
      <c r="J28" s="303" t="s">
        <v>647</v>
      </c>
    </row>
    <row r="29" spans="1:10" ht="120" x14ac:dyDescent="0.2">
      <c r="A29" s="301">
        <v>14</v>
      </c>
      <c r="B29" s="363" t="str">
        <f>+VLOOKUP(A29,'[2]IDENTIFICACIÓN DEL RC'!$A$6:$E$33,2,0)</f>
        <v>Gestión de Tecnologías de la Información</v>
      </c>
      <c r="C29" s="296" t="str">
        <f>+'Matriz seguimiento MRC'!C31</f>
        <v>Posibilidad de pérdida económica y reputacional por demandas debido al uso inadecuado de información catalogada por la entidad como clasificada o reservada por parte de colaboradores de la Secretaría</v>
      </c>
      <c r="D29" s="363">
        <v>1</v>
      </c>
      <c r="E29" s="297" t="s">
        <v>533</v>
      </c>
      <c r="F29" s="297" t="s">
        <v>853</v>
      </c>
      <c r="G29" s="302" t="s">
        <v>824</v>
      </c>
      <c r="H29" s="301" t="s">
        <v>646</v>
      </c>
      <c r="I29" s="301">
        <v>100</v>
      </c>
      <c r="J29" s="303" t="s">
        <v>647</v>
      </c>
    </row>
    <row r="30" spans="1:10" ht="228.75" customHeight="1" x14ac:dyDescent="0.2">
      <c r="A30" s="301">
        <v>14</v>
      </c>
      <c r="B30" s="363" t="str">
        <f>+VLOOKUP(A30,'[2]IDENTIFICACIÓN DEL RC'!$A$6:$E$33,2,0)</f>
        <v>Gestión de Tecnologías de la Información</v>
      </c>
      <c r="C30" s="296" t="str">
        <f>+'Matriz seguimiento MRC'!C31</f>
        <v>Posibilidad de pérdida económica y reputacional por demandas debido al uso inadecuado de información catalogada por la entidad como clasificada o reservada por parte de colaboradores de la Secretaría</v>
      </c>
      <c r="D30" s="363">
        <v>2</v>
      </c>
      <c r="E30" s="297" t="s">
        <v>534</v>
      </c>
      <c r="F30" s="297" t="s">
        <v>852</v>
      </c>
      <c r="G30" s="302" t="s">
        <v>825</v>
      </c>
      <c r="H30" s="301" t="s">
        <v>646</v>
      </c>
      <c r="I30" s="301">
        <v>100</v>
      </c>
      <c r="J30" s="303" t="s">
        <v>647</v>
      </c>
    </row>
    <row r="31" spans="1:10" ht="224.45" customHeight="1" x14ac:dyDescent="0.2">
      <c r="A31" s="301">
        <v>15</v>
      </c>
      <c r="B31" s="363" t="str">
        <f>+VLOOKUP(A31,'[2]IDENTIFICACIÓN DEL RC'!$A$6:$E$33,2,0)</f>
        <v>Gestión de Tecnologías de la Información</v>
      </c>
      <c r="C31" s="296" t="str">
        <f>+'Matriz seguimiento MRC'!C32</f>
        <v>Pérdida de Integridad de la información almacenada en la infraestructura tecnológica o sistemas de información de la entidad.</v>
      </c>
      <c r="D31" s="363">
        <v>1</v>
      </c>
      <c r="E31" s="297" t="s">
        <v>535</v>
      </c>
      <c r="F31" s="304" t="s">
        <v>851</v>
      </c>
      <c r="G31" s="299" t="s">
        <v>826</v>
      </c>
      <c r="H31" s="301" t="s">
        <v>646</v>
      </c>
      <c r="I31" s="301">
        <v>100</v>
      </c>
      <c r="J31" s="303" t="s">
        <v>647</v>
      </c>
    </row>
    <row r="32" spans="1:10" ht="147.75" customHeight="1" x14ac:dyDescent="0.2">
      <c r="A32" s="301">
        <v>15</v>
      </c>
      <c r="B32" s="363" t="str">
        <f>+VLOOKUP(A32,'[2]IDENTIFICACIÓN DEL RC'!$A$6:$E$33,2,0)</f>
        <v>Gestión de Tecnologías de la Información</v>
      </c>
      <c r="C32" s="296" t="str">
        <f>+'Matriz seguimiento MRC'!C32</f>
        <v>Pérdida de Integridad de la información almacenada en la infraestructura tecnológica o sistemas de información de la entidad.</v>
      </c>
      <c r="D32" s="363">
        <v>2</v>
      </c>
      <c r="E32" s="297" t="s">
        <v>536</v>
      </c>
      <c r="F32" s="304" t="s">
        <v>850</v>
      </c>
      <c r="G32" s="299" t="s">
        <v>827</v>
      </c>
      <c r="H32" s="301" t="s">
        <v>646</v>
      </c>
      <c r="I32" s="301">
        <v>100</v>
      </c>
      <c r="J32" s="303" t="s">
        <v>647</v>
      </c>
    </row>
    <row r="33" spans="1:10" ht="348" customHeight="1" x14ac:dyDescent="0.2">
      <c r="A33" s="301">
        <v>16</v>
      </c>
      <c r="B33" s="363" t="str">
        <f>+VLOOKUP(A33,'[2]IDENTIFICACIÓN DEL RC'!$A$6:$E$33,2,0)</f>
        <v>Gestión Financiera</v>
      </c>
      <c r="C33" s="296" t="str">
        <f>+'Matriz seguimiento MRC'!C33</f>
        <v>Posibilidad de Tramite de pagos incumpliendo los requisitos establecidos otorgando beneficios a terceros en contra de lo establecido en el Procedimiento PD-GF-13 Gestión de Pagos</v>
      </c>
      <c r="D33" s="363">
        <v>1</v>
      </c>
      <c r="E33" s="297" t="s">
        <v>537</v>
      </c>
      <c r="F33" s="304" t="s">
        <v>885</v>
      </c>
      <c r="G33" s="302" t="s">
        <v>828</v>
      </c>
      <c r="H33" s="301" t="s">
        <v>644</v>
      </c>
      <c r="I33" s="306">
        <v>95</v>
      </c>
      <c r="J33" s="305" t="s">
        <v>645</v>
      </c>
    </row>
    <row r="34" spans="1:10" ht="231" customHeight="1" x14ac:dyDescent="0.2">
      <c r="A34" s="301">
        <v>17</v>
      </c>
      <c r="B34" s="363" t="str">
        <f>+VLOOKUP(A34,'[2]IDENTIFICACIÓN DEL RC'!$A$6:$E$33,2,0)</f>
        <v>Gestión Estratégica del Talento Humano</v>
      </c>
      <c r="C34" s="296" t="str">
        <f>+'Matriz seguimiento MRC'!C34</f>
        <v>Posibilidad de Posesionar un servidor público que Incumpla con los requisitos establecidos en el Manual de Funciones de la SCJ</v>
      </c>
      <c r="D34" s="363">
        <v>1</v>
      </c>
      <c r="E34" s="297" t="s">
        <v>649</v>
      </c>
      <c r="F34" s="297" t="s">
        <v>849</v>
      </c>
      <c r="G34" s="302" t="s">
        <v>829</v>
      </c>
      <c r="H34" s="301" t="s">
        <v>646</v>
      </c>
      <c r="I34" s="301">
        <v>100</v>
      </c>
      <c r="J34" s="303" t="s">
        <v>647</v>
      </c>
    </row>
    <row r="35" spans="1:10" ht="180" x14ac:dyDescent="0.2">
      <c r="A35" s="369">
        <v>18</v>
      </c>
      <c r="B35" s="364" t="str">
        <f>+VLOOKUP(A35,'[2]IDENTIFICACIÓN DEL RC'!$A$6:$E$33,2,0)</f>
        <v>Gestión Estratégica del Talento Humano</v>
      </c>
      <c r="C35" s="365" t="str">
        <f>+'Matriz seguimiento MRC'!C35</f>
        <v>Interés indebido por un oferente en los procesos de contratación de la Dirección de Gestión Humana</v>
      </c>
      <c r="D35" s="364">
        <v>1</v>
      </c>
      <c r="E35" s="365" t="s">
        <v>539</v>
      </c>
      <c r="F35" s="366" t="s">
        <v>650</v>
      </c>
      <c r="G35" s="302"/>
      <c r="H35" s="302" t="s">
        <v>651</v>
      </c>
      <c r="I35" s="302" t="s">
        <v>651</v>
      </c>
      <c r="J35" s="302" t="s">
        <v>651</v>
      </c>
    </row>
    <row r="36" spans="1:10" ht="264.60000000000002" customHeight="1" x14ac:dyDescent="0.2">
      <c r="A36" s="301">
        <v>19</v>
      </c>
      <c r="B36" s="363" t="str">
        <f>+VLOOKUP(A36,'[2]IDENTIFICACIÓN DEL RC'!$A$6:$E$33,2,0)</f>
        <v>Gestión Contractual</v>
      </c>
      <c r="C36" s="296" t="str">
        <f>+'Matriz seguimiento MRC'!C36</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363">
        <v>1</v>
      </c>
      <c r="E36" s="296" t="s">
        <v>540</v>
      </c>
      <c r="F36" s="304" t="s">
        <v>847</v>
      </c>
      <c r="G36" s="299" t="s">
        <v>830</v>
      </c>
      <c r="H36" s="301" t="s">
        <v>646</v>
      </c>
      <c r="I36" s="301">
        <v>100</v>
      </c>
      <c r="J36" s="307" t="s">
        <v>647</v>
      </c>
    </row>
    <row r="37" spans="1:10" ht="199.5" customHeight="1" x14ac:dyDescent="0.2">
      <c r="A37" s="301">
        <v>19</v>
      </c>
      <c r="B37" s="363" t="str">
        <f>+VLOOKUP(A37,'[2]IDENTIFICACIÓN DEL RC'!$A$6:$E$33,2,0)</f>
        <v>Gestión Contractual</v>
      </c>
      <c r="C37" s="296" t="str">
        <f>+'Matriz seguimiento MRC'!C36</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363">
        <v>2</v>
      </c>
      <c r="E37" s="297" t="s">
        <v>541</v>
      </c>
      <c r="F37" s="297" t="s">
        <v>871</v>
      </c>
      <c r="G37" s="302" t="s">
        <v>846</v>
      </c>
      <c r="H37" s="301" t="s">
        <v>644</v>
      </c>
      <c r="I37" s="306">
        <v>95</v>
      </c>
      <c r="J37" s="305" t="s">
        <v>645</v>
      </c>
    </row>
    <row r="38" spans="1:10" ht="154.5" customHeight="1" x14ac:dyDescent="0.2">
      <c r="A38" s="301">
        <v>20</v>
      </c>
      <c r="B38" s="363" t="str">
        <f>+VLOOKUP(A38,'[2]IDENTIFICACIÓN DEL RC'!$A$6:$E$33,2,0)</f>
        <v>Gestión Contractual</v>
      </c>
      <c r="C38" s="296" t="str">
        <f>+'Matriz seguimiento MRC'!C37</f>
        <v>Posibilidad de Incumplimiento de funciones por acción u omisión por procedimientos desactualizados de la Gestión Contractual</v>
      </c>
      <c r="D38" s="363">
        <v>1</v>
      </c>
      <c r="E38" s="297" t="s">
        <v>542</v>
      </c>
      <c r="F38" s="297" t="s">
        <v>652</v>
      </c>
      <c r="G38" s="302" t="s">
        <v>831</v>
      </c>
      <c r="H38" s="301" t="s">
        <v>646</v>
      </c>
      <c r="I38" s="306">
        <v>100</v>
      </c>
      <c r="J38" s="307" t="s">
        <v>647</v>
      </c>
    </row>
    <row r="39" spans="1:10" ht="139.35" customHeight="1" x14ac:dyDescent="0.2">
      <c r="A39" s="301">
        <v>21</v>
      </c>
      <c r="B39" s="363" t="str">
        <f>+VLOOKUP(A39,'[2]IDENTIFICACIÓN DEL RC'!$A$6:$E$33,2,0)</f>
        <v>Evaluación al Sistema de Control Interno</v>
      </c>
      <c r="C39" s="296" t="str">
        <f>+'Matriz seguimiento MRC'!C38</f>
        <v>Posibilidad de Favorecimiento al proceso auditado o a terceros responsables a partir de auditorías, sesgadas, manipuladas o direccionadas, que impidan evidenciar la realidad de la gestión obstruyendo la evaluación de esta.</v>
      </c>
      <c r="D39" s="363">
        <v>1</v>
      </c>
      <c r="E39" s="297" t="s">
        <v>543</v>
      </c>
      <c r="F39" s="297" t="s">
        <v>845</v>
      </c>
      <c r="G39" s="302" t="s">
        <v>832</v>
      </c>
      <c r="H39" s="301" t="s">
        <v>646</v>
      </c>
      <c r="I39" s="301">
        <v>100</v>
      </c>
      <c r="J39" s="303" t="s">
        <v>647</v>
      </c>
    </row>
    <row r="40" spans="1:10" ht="409.6" customHeight="1" x14ac:dyDescent="0.2">
      <c r="A40" s="301">
        <v>22</v>
      </c>
      <c r="B40" s="363" t="str">
        <f>+VLOOKUP(A40,'[2]IDENTIFICACIÓN DEL RC'!$A$6:$E$33,2,0)</f>
        <v>Atención y Relación con el Ciudadano</v>
      </c>
      <c r="C40" s="296" t="str">
        <f>+'Matriz seguimiento MRC'!C39</f>
        <v>Posibilidad de Favorecimiento a terceros para acceder a los servicios ofertados por al SCJ por fuera de los lineamientos establecidos a cambio de dadivas</v>
      </c>
      <c r="D40" s="363">
        <v>1</v>
      </c>
      <c r="E40" s="297" t="s">
        <v>544</v>
      </c>
      <c r="F40" s="297" t="s">
        <v>844</v>
      </c>
      <c r="G40" s="302" t="s">
        <v>848</v>
      </c>
      <c r="H40" s="301" t="s">
        <v>646</v>
      </c>
      <c r="I40" s="301">
        <v>100</v>
      </c>
      <c r="J40" s="303" t="s">
        <v>647</v>
      </c>
    </row>
    <row r="41" spans="1:10" ht="171" customHeight="1" x14ac:dyDescent="0.2">
      <c r="A41" s="301">
        <v>23</v>
      </c>
      <c r="B41" s="363" t="str">
        <f>+VLOOKUP(A41,'[2]IDENTIFICACIÓN DEL RC'!$A$6:$E$33,2,0)</f>
        <v>Gestión Integral a las Personas Privadas de la Libertad -PPL-</v>
      </c>
      <c r="C41" s="296" t="str">
        <f>+'Matriz seguimiento MRC'!C40</f>
        <v>Posibilidad de alteración de la información en el SISIPEC web para beneficiar en el tramite de Autorización para ingreso como visitante a la Cárcel Distrital de Varones y Anexo de Mujeres.</v>
      </c>
      <c r="D41" s="363">
        <v>1</v>
      </c>
      <c r="E41" s="297" t="s">
        <v>545</v>
      </c>
      <c r="F41" s="304" t="s">
        <v>843</v>
      </c>
      <c r="G41" s="302" t="s">
        <v>833</v>
      </c>
      <c r="H41" s="301" t="s">
        <v>646</v>
      </c>
      <c r="I41" s="306">
        <v>100</v>
      </c>
      <c r="J41" s="307" t="s">
        <v>647</v>
      </c>
    </row>
    <row r="42" spans="1:10" ht="172.5" customHeight="1" x14ac:dyDescent="0.2">
      <c r="A42" s="301">
        <v>24</v>
      </c>
      <c r="B42" s="363" t="str">
        <f>+VLOOKUP(A42,'[2]IDENTIFICACIÓN DEL RC'!$A$6:$E$33,2,0)</f>
        <v>Administración de Bienes Muebles e Inmuebles para el Fortalecimiento de las Capacidades Operativas</v>
      </c>
      <c r="C42" s="296" t="str">
        <f>+'Matriz seguimiento MRC'!C41</f>
        <v>Posibilidad de suministro de combustible por parte de los proveedores a vehículos de propiedad o a cargo de la SDSCJ, por fuera de los parámetros de suministro establecidos para beneficio propio o de terceros</v>
      </c>
      <c r="D42" s="301">
        <v>1</v>
      </c>
      <c r="E42" s="297" t="s">
        <v>546</v>
      </c>
      <c r="F42" s="304" t="s">
        <v>841</v>
      </c>
      <c r="G42" s="296" t="s">
        <v>842</v>
      </c>
      <c r="H42" s="301" t="s">
        <v>646</v>
      </c>
      <c r="I42" s="301">
        <v>100</v>
      </c>
      <c r="J42" s="307" t="s">
        <v>647</v>
      </c>
    </row>
    <row r="43" spans="1:10" ht="195.75" customHeight="1" x14ac:dyDescent="0.2">
      <c r="A43" s="301">
        <v>24</v>
      </c>
      <c r="B43" s="363" t="str">
        <f>+VLOOKUP(A43,'[2]IDENTIFICACIÓN DEL RC'!$A$6:$E$33,2,0)</f>
        <v>Administración de Bienes Muebles e Inmuebles para el Fortalecimiento de las Capacidades Operativas</v>
      </c>
      <c r="C43" s="296" t="str">
        <f>+'Matriz seguimiento MRC'!C41</f>
        <v>Posibilidad de suministro de combustible por parte de los proveedores a vehículos de propiedad o a cargo de la SDSCJ, por fuera de los parámetros de suministro establecidos para beneficio propio o de terceros</v>
      </c>
      <c r="D43" s="301">
        <v>2</v>
      </c>
      <c r="E43" s="297" t="s">
        <v>547</v>
      </c>
      <c r="F43" s="304" t="s">
        <v>841</v>
      </c>
      <c r="G43" s="296" t="s">
        <v>834</v>
      </c>
      <c r="H43" s="301" t="s">
        <v>646</v>
      </c>
      <c r="I43" s="301">
        <v>100</v>
      </c>
      <c r="J43" s="307" t="s">
        <v>647</v>
      </c>
    </row>
    <row r="44" spans="1:10" ht="229.5" customHeight="1" x14ac:dyDescent="0.2">
      <c r="A44" s="301">
        <v>25</v>
      </c>
      <c r="B44" s="363" t="str">
        <f>+VLOOKUP(A44,'[2]IDENTIFICACIÓN DEL RC'!$A$6:$E$33,2,0)</f>
        <v>Administración de Bienes Muebles e Inmuebles para el Fortalecimiento de las Capacidades Operativas</v>
      </c>
      <c r="C44" s="296" t="str">
        <f>+'Matriz seguimiento MRC'!C42</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301">
        <v>1</v>
      </c>
      <c r="E44" s="297" t="s">
        <v>548</v>
      </c>
      <c r="F44" s="297" t="s">
        <v>840</v>
      </c>
      <c r="G44" s="297" t="s">
        <v>835</v>
      </c>
      <c r="H44" s="301" t="s">
        <v>644</v>
      </c>
      <c r="I44" s="301">
        <v>95</v>
      </c>
      <c r="J44" s="305" t="s">
        <v>645</v>
      </c>
    </row>
    <row r="45" spans="1:10" ht="191.25" customHeight="1" x14ac:dyDescent="0.2">
      <c r="A45" s="301">
        <v>26</v>
      </c>
      <c r="B45" s="363" t="str">
        <f>+VLOOKUP(A45,'[2]IDENTIFICACIÓN DEL RC'!$A$6:$E$33,2,0)</f>
        <v>Gestión Jurídica</v>
      </c>
      <c r="C45" s="296" t="str">
        <f>+'Matriz seguimiento MRC'!C43</f>
        <v>Posibilidad de incumplimiento de funciones  por acción u omisión por procedimientos desactualizados de la Gestión Jurídica</v>
      </c>
      <c r="D45" s="301">
        <v>1</v>
      </c>
      <c r="E45" s="297" t="s">
        <v>542</v>
      </c>
      <c r="F45" s="297" t="s">
        <v>839</v>
      </c>
      <c r="G45" s="368" t="s">
        <v>836</v>
      </c>
      <c r="H45" s="301" t="s">
        <v>646</v>
      </c>
      <c r="I45" s="301">
        <v>100</v>
      </c>
      <c r="J45" s="303" t="s">
        <v>647</v>
      </c>
    </row>
    <row r="46" spans="1:10" ht="180" x14ac:dyDescent="0.2">
      <c r="A46" s="301">
        <v>27</v>
      </c>
      <c r="B46" s="363" t="str">
        <f>+VLOOKUP(A46,'[1]IDENTIFICACIÓN DEL RC'!$A$6:$E$34,2,0)</f>
        <v>Gestión Contractual</v>
      </c>
      <c r="C46" s="296" t="str">
        <f>+VLOOKUP('CONTROL DEL RC_SEGUIMIENTO'!A46,'[1]IDENTIFICACIÓN DEL RC'!$A$6:$E$34,4,0)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46" s="301">
        <v>1</v>
      </c>
      <c r="E46" s="297" t="s">
        <v>549</v>
      </c>
      <c r="F46" s="297" t="s">
        <v>837</v>
      </c>
      <c r="G46" s="368" t="s">
        <v>838</v>
      </c>
      <c r="H46" s="301" t="s">
        <v>644</v>
      </c>
      <c r="I46" s="301">
        <v>95</v>
      </c>
      <c r="J46" s="305" t="s">
        <v>645</v>
      </c>
    </row>
  </sheetData>
  <autoFilter ref="A5:J5" xr:uid="{00000000-0001-0000-0B00-000000000000}"/>
  <mergeCells count="5">
    <mergeCell ref="A1:B4"/>
    <mergeCell ref="C1:J1"/>
    <mergeCell ref="C2:J2"/>
    <mergeCell ref="C3:J3"/>
    <mergeCell ref="C4:J4"/>
  </mergeCells>
  <conditionalFormatting sqref="E24">
    <cfRule type="duplicateValues" dxfId="6" priority="1"/>
  </conditionalFormatting>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5">
    <tabColor theme="0" tint="-0.499984740745262"/>
    <pageSetUpPr fitToPage="1"/>
  </sheetPr>
  <dimension ref="A1:T46"/>
  <sheetViews>
    <sheetView showGridLines="0" topLeftCell="J1" zoomScale="70" zoomScaleNormal="70" zoomScaleSheetLayoutView="50" workbookViewId="0">
      <selection activeCell="T5" sqref="T5"/>
    </sheetView>
  </sheetViews>
  <sheetFormatPr baseColWidth="10" defaultColWidth="11.42578125" defaultRowHeight="14.25" x14ac:dyDescent="0.2"/>
  <cols>
    <col min="1" max="2" width="20.42578125" style="107" customWidth="1"/>
    <col min="3" max="3" width="41.42578125" style="107" customWidth="1"/>
    <col min="4" max="4" width="11.140625" style="107" customWidth="1"/>
    <col min="5" max="5" width="13.5703125" style="107" customWidth="1"/>
    <col min="6" max="6" width="110.42578125" style="107" customWidth="1"/>
    <col min="7" max="7" width="23.140625" style="107" customWidth="1"/>
    <col min="8" max="8" width="22.5703125" style="107" customWidth="1"/>
    <col min="9" max="9" width="25.42578125" style="107" bestFit="1" customWidth="1"/>
    <col min="10" max="10" width="23.85546875" style="107" bestFit="1" customWidth="1"/>
    <col min="11" max="11" width="28.42578125" style="107" customWidth="1"/>
    <col min="12" max="12" width="37.140625" style="107" customWidth="1"/>
    <col min="13" max="13" width="38.42578125" style="107" customWidth="1"/>
    <col min="14" max="14" width="16.42578125" style="107" customWidth="1"/>
    <col min="15" max="15" width="17.42578125" style="107" customWidth="1"/>
    <col min="16" max="16" width="23.5703125" style="107" customWidth="1"/>
    <col min="17" max="17" width="24.85546875" style="107" customWidth="1"/>
    <col min="18" max="18" width="13.140625" style="107" customWidth="1"/>
    <col min="19" max="16384" width="11.42578125" style="107"/>
  </cols>
  <sheetData>
    <row r="1" spans="1:18" s="105" customFormat="1" ht="180" customHeight="1" thickBot="1" x14ac:dyDescent="0.4">
      <c r="A1" s="434"/>
      <c r="B1" s="435"/>
      <c r="C1" s="510" t="s">
        <v>0</v>
      </c>
      <c r="D1" s="510"/>
      <c r="E1" s="510"/>
      <c r="F1" s="510"/>
      <c r="G1" s="510"/>
      <c r="H1" s="510"/>
      <c r="I1" s="510"/>
      <c r="J1" s="510"/>
      <c r="K1" s="510"/>
      <c r="L1" s="510"/>
      <c r="M1" s="510"/>
      <c r="N1" s="510"/>
      <c r="O1" s="510"/>
      <c r="P1" s="510"/>
      <c r="Q1" s="511" t="s">
        <v>1</v>
      </c>
      <c r="R1" s="512"/>
    </row>
    <row r="2" spans="1:18" s="105" customFormat="1" ht="25.5" customHeight="1" thickBot="1" x14ac:dyDescent="0.4">
      <c r="C2" s="138"/>
      <c r="D2" s="138"/>
      <c r="E2" s="138"/>
      <c r="F2" s="138"/>
      <c r="G2" s="138"/>
      <c r="H2" s="138"/>
      <c r="I2" s="138"/>
      <c r="J2" s="138"/>
      <c r="K2" s="138"/>
      <c r="L2" s="138"/>
      <c r="M2" s="138"/>
      <c r="N2" s="138"/>
      <c r="O2" s="138"/>
      <c r="P2" s="138"/>
      <c r="Q2" s="139"/>
      <c r="R2" s="140"/>
    </row>
    <row r="3" spans="1:18" s="127" customFormat="1" ht="18" x14ac:dyDescent="0.25">
      <c r="A3" s="473" t="s">
        <v>484</v>
      </c>
      <c r="B3" s="474"/>
      <c r="C3" s="474"/>
      <c r="D3" s="474"/>
      <c r="E3" s="474"/>
      <c r="F3" s="474"/>
      <c r="G3" s="474"/>
      <c r="H3" s="474"/>
      <c r="I3" s="474"/>
      <c r="J3" s="474"/>
      <c r="K3" s="474"/>
      <c r="L3" s="474"/>
      <c r="M3" s="474"/>
      <c r="N3" s="474"/>
      <c r="O3" s="474"/>
      <c r="P3" s="474"/>
      <c r="Q3" s="474"/>
      <c r="R3" s="475"/>
    </row>
    <row r="4" spans="1:18" s="127" customFormat="1" ht="18.75" thickBot="1" x14ac:dyDescent="0.3">
      <c r="A4" s="476"/>
      <c r="B4" s="477"/>
      <c r="C4" s="477"/>
      <c r="D4" s="477"/>
      <c r="E4" s="477"/>
      <c r="F4" s="477"/>
      <c r="G4" s="477"/>
      <c r="H4" s="477"/>
      <c r="I4" s="477"/>
      <c r="J4" s="477"/>
      <c r="K4" s="477"/>
      <c r="L4" s="477"/>
      <c r="M4" s="477"/>
      <c r="N4" s="477"/>
      <c r="O4" s="477"/>
      <c r="P4" s="477"/>
      <c r="Q4" s="477"/>
      <c r="R4" s="478"/>
    </row>
    <row r="5" spans="1:18" ht="84.75" customHeight="1" thickBot="1" x14ac:dyDescent="0.25">
      <c r="A5" s="224" t="s">
        <v>99</v>
      </c>
      <c r="B5" s="225" t="s">
        <v>100</v>
      </c>
      <c r="C5" s="225" t="s">
        <v>102</v>
      </c>
      <c r="D5" s="226" t="s">
        <v>485</v>
      </c>
      <c r="E5" s="226" t="s">
        <v>486</v>
      </c>
      <c r="F5" s="226" t="s">
        <v>487</v>
      </c>
      <c r="G5" s="226" t="s">
        <v>488</v>
      </c>
      <c r="H5" s="226" t="s">
        <v>489</v>
      </c>
      <c r="I5" s="227" t="s">
        <v>490</v>
      </c>
      <c r="J5" s="226" t="s">
        <v>491</v>
      </c>
      <c r="K5" s="227" t="s">
        <v>492</v>
      </c>
      <c r="L5" s="227" t="s">
        <v>493</v>
      </c>
      <c r="M5" s="227" t="s">
        <v>494</v>
      </c>
      <c r="N5" s="227" t="s">
        <v>495</v>
      </c>
      <c r="O5" s="227" t="s">
        <v>496</v>
      </c>
      <c r="P5" s="227" t="s">
        <v>497</v>
      </c>
      <c r="Q5" s="227" t="s">
        <v>498</v>
      </c>
      <c r="R5" s="228" t="s">
        <v>499</v>
      </c>
    </row>
    <row r="6" spans="1:18" ht="87" customHeight="1" x14ac:dyDescent="0.2">
      <c r="A6" s="206">
        <v>1</v>
      </c>
      <c r="B6" s="220" t="str">
        <f>+VLOOKUP(A6,'IDENTIFICACIÓN DEL RC'!$B$6:$F$34,2,0)</f>
        <v>Acceso y Fortalecimiento a la Justicia</v>
      </c>
      <c r="C6" s="215" t="str">
        <f>+VLOOKUP('CONTROL DEL RC'!A6,'IDENTIFICACIÓN DEL RC'!$B$6:$F$34,4,0)</f>
        <v>Posibilidad de Registro de información errada en los informes de procesos vinculados al PDJJR (Programa de Justicia Juvenil Restaurativa)</v>
      </c>
      <c r="D6" s="207">
        <v>1</v>
      </c>
      <c r="E6" s="207" t="s">
        <v>500</v>
      </c>
      <c r="F6" s="207" t="s">
        <v>501</v>
      </c>
      <c r="G6" s="214" t="s">
        <v>502</v>
      </c>
      <c r="H6" s="214" t="s">
        <v>503</v>
      </c>
      <c r="I6" s="214" t="s">
        <v>504</v>
      </c>
      <c r="J6" s="220" t="s">
        <v>505</v>
      </c>
      <c r="K6" s="214" t="s">
        <v>506</v>
      </c>
      <c r="L6" s="214" t="s">
        <v>507</v>
      </c>
      <c r="M6" s="214" t="s">
        <v>508</v>
      </c>
      <c r="N6" s="217">
        <f>SUM(IF(G6="Preventivo",15,IF(G6="Detectivo",10,0)),
IF(H6="Asignado",15,0),
IF(I6="Adecuado",15,0),
IF(J6="Completa",10,IF(J6="Incompleta",5,0)),
IF(K6="Confiable",15,0),
IF(L6="SI",15,0),
IF(M6="Oportuna",15,0))</f>
        <v>100</v>
      </c>
      <c r="O6" s="217" t="str">
        <f>IF(N6&gt;=96,"Fuerte",IF(AND(N6&gt;=85,N6&lt;96),"Moderado",IF(AND(N6&lt;=84,N6&gt;=0),"Debil","")))</f>
        <v>Fuerte</v>
      </c>
      <c r="P6" s="221" t="s">
        <v>509</v>
      </c>
      <c r="Q6" s="222" t="str">
        <f>IF(AND(O6="Fuerte",P6="Fuerte"),"Fuerte",IF(AND(O6="Fuerte",P6="Moderado"),"Moderado",IF(AND(O6="Fuerte",P6="Debil"),"Debil",IF(AND(O6="Moderado",P6="Fuerte"),"Moderado",IF(AND(O6="Moderado",P6="Moderado"),"Moderado",IF(AND(O6="Moderado",P6="Debil"),"Debil",IF(AND(O6="Debil",P6="Fuerte"),"Debil",IF(AND(O6="Debil",P6="Moderado"),"Debil",IF(AND(O6="Debil",P6="Debil"),"Debil","SELECCIONAR CALIFICACION")))))))))</f>
        <v>Fuerte</v>
      </c>
      <c r="R6" s="223" t="str">
        <f>IF(Q6="Fuerte","No","SI")</f>
        <v>No</v>
      </c>
    </row>
    <row r="7" spans="1:18" ht="87" customHeight="1" x14ac:dyDescent="0.2">
      <c r="A7" s="118">
        <v>2</v>
      </c>
      <c r="B7" s="113" t="str">
        <f>+VLOOKUP(A7,'IDENTIFICACIÓN DEL RC'!$B$6:$F$34,2,0)</f>
        <v>Acceso y Fortalecimiento a la Justicia</v>
      </c>
      <c r="C7" s="229" t="str">
        <f>+VLOOKUP('CONTROL DEL RC'!A7,'IDENTIFICACIÓN DEL RC'!$B$6:$F$34,4,0)</f>
        <v>Posibilidad de actuaciones inadecuadas por parte de funcionarios y colaboradores de la Dirección de Acceso a la Justicia por el recibimiento de dadivas</v>
      </c>
      <c r="D7" s="169">
        <v>1</v>
      </c>
      <c r="E7" s="169" t="s">
        <v>500</v>
      </c>
      <c r="F7" s="169" t="s">
        <v>510</v>
      </c>
      <c r="G7" s="112" t="s">
        <v>502</v>
      </c>
      <c r="H7" s="112" t="s">
        <v>503</v>
      </c>
      <c r="I7" s="112" t="s">
        <v>504</v>
      </c>
      <c r="J7" s="113" t="s">
        <v>505</v>
      </c>
      <c r="K7" s="112" t="s">
        <v>506</v>
      </c>
      <c r="L7" s="112" t="s">
        <v>507</v>
      </c>
      <c r="M7" s="112" t="s">
        <v>508</v>
      </c>
      <c r="N7" s="126">
        <f t="shared" ref="N7:N46" si="0">SUM(IF(G7="Preventivo",15,IF(G7="Detectivo",10,0)),
IF(H7="Asignado",15,0),
IF(I7="Adecuado",15,0),
IF(J7="Completa",10,IF(J7="Incompleta",5,0)),
IF(K7="Confiable",15,0),
IF(L7="SI",15,0),
IF(M7="Oportuna",15,0))</f>
        <v>100</v>
      </c>
      <c r="O7" s="126" t="str">
        <f t="shared" ref="O7:O46" si="1">IF(N7&gt;=96,"Fuerte",IF(AND(N7&gt;=85,N7&lt;96),"Moderado",IF(AND(N7&lt;=84,N7&gt;=0),"Debil","")))</f>
        <v>Fuerte</v>
      </c>
      <c r="P7" s="137" t="s">
        <v>509</v>
      </c>
      <c r="Q7" s="111" t="str">
        <f t="shared" ref="Q7:Q46" si="2">IF(AND(O7="Fuerte",P7="Fuerte"),"Fuerte",IF(AND(O7="Fuerte",P7="Moderado"),"Moderado",IF(AND(O7="Fuerte",P7="Debil"),"Debil",IF(AND(O7="Moderado",P7="Fuerte"),"Moderado",IF(AND(O7="Moderado",P7="Moderado"),"Moderado",IF(AND(O7="Moderado",P7="Debil"),"Debil",IF(AND(O7="Debil",P7="Fuerte"),"Debil",IF(AND(O7="Debil",P7="Moderado"),"Debil",IF(AND(O7="Debil",P7="Debil"),"Debil","SELECCIONAR CALIFICACION")))))))))</f>
        <v>Fuerte</v>
      </c>
      <c r="R7" s="141" t="str">
        <f t="shared" ref="R7:R46" si="3">IF(Q7="Fuerte","No","SI")</f>
        <v>No</v>
      </c>
    </row>
    <row r="8" spans="1:18" ht="87" customHeight="1" x14ac:dyDescent="0.2">
      <c r="A8" s="118">
        <v>2</v>
      </c>
      <c r="B8" s="113" t="str">
        <f>+VLOOKUP(A8,'IDENTIFICACIÓN DEL RC'!$B$6:$F$34,2,0)</f>
        <v>Acceso y Fortalecimiento a la Justicia</v>
      </c>
      <c r="C8" s="229" t="str">
        <f>+VLOOKUP('CONTROL DEL RC'!A8,'IDENTIFICACIÓN DEL RC'!$B$6:$F$34,4,0)</f>
        <v>Posibilidad de actuaciones inadecuadas por parte de funcionarios y colaboradores de la Dirección de Acceso a la Justicia por el recibimiento de dadivas</v>
      </c>
      <c r="D8" s="169">
        <v>2</v>
      </c>
      <c r="E8" s="169" t="s">
        <v>500</v>
      </c>
      <c r="F8" s="169" t="s">
        <v>511</v>
      </c>
      <c r="G8" s="112" t="s">
        <v>502</v>
      </c>
      <c r="H8" s="112" t="s">
        <v>503</v>
      </c>
      <c r="I8" s="112" t="s">
        <v>504</v>
      </c>
      <c r="J8" s="113" t="s">
        <v>505</v>
      </c>
      <c r="K8" s="112" t="s">
        <v>506</v>
      </c>
      <c r="L8" s="112" t="s">
        <v>507</v>
      </c>
      <c r="M8" s="112" t="s">
        <v>508</v>
      </c>
      <c r="N8" s="126">
        <f t="shared" si="0"/>
        <v>100</v>
      </c>
      <c r="O8" s="126" t="str">
        <f t="shared" si="1"/>
        <v>Fuerte</v>
      </c>
      <c r="P8" s="137" t="s">
        <v>509</v>
      </c>
      <c r="Q8" s="111" t="str">
        <f t="shared" si="2"/>
        <v>Fuerte</v>
      </c>
      <c r="R8" s="141" t="str">
        <f t="shared" si="3"/>
        <v>No</v>
      </c>
    </row>
    <row r="9" spans="1:18" ht="87" customHeight="1" x14ac:dyDescent="0.2">
      <c r="A9" s="118">
        <v>3</v>
      </c>
      <c r="B9" s="113" t="str">
        <f>+VLOOKUP(A9,'IDENTIFICACIÓN DEL RC'!$B$6:$F$34,2,0)</f>
        <v>Acceso y Fortalecimiento a la Justicia</v>
      </c>
      <c r="C9" s="229" t="str">
        <f>+VLOOKUP('CONTROL DEL RC'!A9,'IDENTIFICACIÓN DEL RC'!$B$6:$F$34,4,0)</f>
        <v>Posibilidad de presentar Inconsistencias en los reportes relacionados al Plan de Acción a la Justicia</v>
      </c>
      <c r="D9" s="169">
        <v>1</v>
      </c>
      <c r="E9" s="169" t="s">
        <v>500</v>
      </c>
      <c r="F9" s="169" t="s">
        <v>512</v>
      </c>
      <c r="G9" s="112" t="s">
        <v>502</v>
      </c>
      <c r="H9" s="112" t="s">
        <v>503</v>
      </c>
      <c r="I9" s="112" t="s">
        <v>504</v>
      </c>
      <c r="J9" s="113" t="s">
        <v>505</v>
      </c>
      <c r="K9" s="112" t="s">
        <v>506</v>
      </c>
      <c r="L9" s="112" t="s">
        <v>507</v>
      </c>
      <c r="M9" s="112" t="s">
        <v>508</v>
      </c>
      <c r="N9" s="126">
        <f t="shared" si="0"/>
        <v>100</v>
      </c>
      <c r="O9" s="126" t="str">
        <f t="shared" si="1"/>
        <v>Fuerte</v>
      </c>
      <c r="P9" s="137" t="s">
        <v>509</v>
      </c>
      <c r="Q9" s="111" t="str">
        <f t="shared" si="2"/>
        <v>Fuerte</v>
      </c>
      <c r="R9" s="141" t="str">
        <f t="shared" si="3"/>
        <v>No</v>
      </c>
    </row>
    <row r="10" spans="1:18" ht="87" customHeight="1" x14ac:dyDescent="0.2">
      <c r="A10" s="118">
        <v>4</v>
      </c>
      <c r="B10" s="113" t="str">
        <f>+VLOOKUP(A10,'IDENTIFICACIÓN DEL RC'!$B$6:$F$34,2,0)</f>
        <v>Gestión Integral a las Personas Privadas de la Libertad -PPL-</v>
      </c>
      <c r="C10" s="229" t="str">
        <f>+VLOOKUP('CONTROL DEL RC'!A10,'IDENTIFICACIÓN DEL RC'!$B$6:$F$34,4,0)</f>
        <v>Posibilidad de Beneficio a particulares o a terceros derivados de trámites en procesos de Atención Integral (alimentación, servicios de salud, dotación de elementos básicos, ingreso a programas de Atención Social y actividades validas de redención de pena).</v>
      </c>
      <c r="D10" s="169">
        <v>1</v>
      </c>
      <c r="E10" s="169" t="s">
        <v>500</v>
      </c>
      <c r="F10" s="169" t="s">
        <v>513</v>
      </c>
      <c r="G10" s="112" t="s">
        <v>502</v>
      </c>
      <c r="H10" s="112" t="s">
        <v>503</v>
      </c>
      <c r="I10" s="112" t="s">
        <v>504</v>
      </c>
      <c r="J10" s="113" t="s">
        <v>505</v>
      </c>
      <c r="K10" s="112" t="s">
        <v>506</v>
      </c>
      <c r="L10" s="112" t="s">
        <v>507</v>
      </c>
      <c r="M10" s="112" t="s">
        <v>508</v>
      </c>
      <c r="N10" s="126">
        <f t="shared" si="0"/>
        <v>100</v>
      </c>
      <c r="O10" s="126" t="str">
        <f t="shared" si="1"/>
        <v>Fuerte</v>
      </c>
      <c r="P10" s="137" t="s">
        <v>509</v>
      </c>
      <c r="Q10" s="111" t="str">
        <f t="shared" si="2"/>
        <v>Fuerte</v>
      </c>
      <c r="R10" s="141" t="str">
        <f t="shared" si="3"/>
        <v>No</v>
      </c>
    </row>
    <row r="11" spans="1:18" ht="87" customHeight="1" x14ac:dyDescent="0.2">
      <c r="A11" s="118">
        <v>5</v>
      </c>
      <c r="B11" s="113" t="str">
        <f>+VLOOKUP(A11,'IDENTIFICACIÓN DEL RC'!$B$6:$F$34,2,0)</f>
        <v>Gestión Integral a las Personas Privadas de la Libertad -PPL-</v>
      </c>
      <c r="C11" s="229" t="str">
        <f>+VLOOKUP('CONTROL DEL RC'!A11,'IDENTIFICACIÓN DEL RC'!$B$6:$F$34,4,0)</f>
        <v>Posibilidad de Beneficio a particulares o a terceros derivados de la Custodia y Vigilancia a las PPL</v>
      </c>
      <c r="D11" s="169">
        <v>1</v>
      </c>
      <c r="E11" s="169" t="s">
        <v>500</v>
      </c>
      <c r="F11" s="169" t="s">
        <v>514</v>
      </c>
      <c r="G11" s="112" t="s">
        <v>502</v>
      </c>
      <c r="H11" s="112" t="s">
        <v>503</v>
      </c>
      <c r="I11" s="112" t="s">
        <v>504</v>
      </c>
      <c r="J11" s="113" t="s">
        <v>505</v>
      </c>
      <c r="K11" s="112" t="s">
        <v>506</v>
      </c>
      <c r="L11" s="112" t="s">
        <v>507</v>
      </c>
      <c r="M11" s="112" t="s">
        <v>508</v>
      </c>
      <c r="N11" s="126">
        <f t="shared" si="0"/>
        <v>100</v>
      </c>
      <c r="O11" s="126" t="str">
        <f t="shared" si="1"/>
        <v>Fuerte</v>
      </c>
      <c r="P11" s="137" t="s">
        <v>509</v>
      </c>
      <c r="Q11" s="111" t="str">
        <f t="shared" si="2"/>
        <v>Fuerte</v>
      </c>
      <c r="R11" s="141" t="str">
        <f t="shared" si="3"/>
        <v>No</v>
      </c>
    </row>
    <row r="12" spans="1:18" ht="87" customHeight="1" x14ac:dyDescent="0.2">
      <c r="A12" s="118">
        <v>6</v>
      </c>
      <c r="B12" s="113" t="str">
        <f>+VLOOKUP(A12,'IDENTIFICACIÓN DEL RC'!$B$6:$F$34,2,0)</f>
        <v>Gestión Integral a las Personas Privadas de la Libertad -PPL-</v>
      </c>
      <c r="C12" s="229" t="str">
        <f>+VLOOKUP('CONTROL DEL RC'!A12,'IDENTIFICACIÓN DEL RC'!$B$6:$F$34,4,0)</f>
        <v>Posibilidad de Beneficio a particulares o a terceros derivados de los trámites Jurídicos</v>
      </c>
      <c r="D12" s="169">
        <v>1</v>
      </c>
      <c r="E12" s="169" t="s">
        <v>500</v>
      </c>
      <c r="F12" s="169" t="s">
        <v>515</v>
      </c>
      <c r="G12" s="112" t="s">
        <v>502</v>
      </c>
      <c r="H12" s="112" t="s">
        <v>503</v>
      </c>
      <c r="I12" s="112" t="s">
        <v>504</v>
      </c>
      <c r="J12" s="113" t="s">
        <v>505</v>
      </c>
      <c r="K12" s="112" t="s">
        <v>506</v>
      </c>
      <c r="L12" s="112" t="s">
        <v>507</v>
      </c>
      <c r="M12" s="112" t="s">
        <v>508</v>
      </c>
      <c r="N12" s="126">
        <f t="shared" si="0"/>
        <v>100</v>
      </c>
      <c r="O12" s="126" t="str">
        <f t="shared" si="1"/>
        <v>Fuerte</v>
      </c>
      <c r="P12" s="137" t="s">
        <v>509</v>
      </c>
      <c r="Q12" s="111" t="str">
        <f t="shared" si="2"/>
        <v>Fuerte</v>
      </c>
      <c r="R12" s="141" t="str">
        <f t="shared" si="3"/>
        <v>No</v>
      </c>
    </row>
    <row r="13" spans="1:18" ht="87" customHeight="1" x14ac:dyDescent="0.2">
      <c r="A13" s="118">
        <v>7</v>
      </c>
      <c r="B13" s="113" t="str">
        <f>+VLOOKUP(A13,'IDENTIFICACIÓN DEL RC'!$B$6:$F$34,2,0)</f>
        <v>Control Disciplinario</v>
      </c>
      <c r="C13" s="229" t="str">
        <f>+VLOOKUP('CONTROL DEL RC'!A13,'IDENTIFICACIÓN DEL RC'!$B$6:$F$34,4,0)</f>
        <v>Posibilidad de desviaciones en las Investigaciones originadas por prácticas indebidas</v>
      </c>
      <c r="D13" s="169">
        <v>1</v>
      </c>
      <c r="E13" s="169" t="s">
        <v>500</v>
      </c>
      <c r="F13" s="169" t="s">
        <v>516</v>
      </c>
      <c r="G13" s="112" t="s">
        <v>502</v>
      </c>
      <c r="H13" s="112" t="s">
        <v>503</v>
      </c>
      <c r="I13" s="112" t="s">
        <v>504</v>
      </c>
      <c r="J13" s="113" t="s">
        <v>505</v>
      </c>
      <c r="K13" s="112" t="s">
        <v>506</v>
      </c>
      <c r="L13" s="112" t="s">
        <v>507</v>
      </c>
      <c r="M13" s="112" t="s">
        <v>508</v>
      </c>
      <c r="N13" s="126">
        <f t="shared" si="0"/>
        <v>100</v>
      </c>
      <c r="O13" s="126" t="str">
        <f t="shared" si="1"/>
        <v>Fuerte</v>
      </c>
      <c r="P13" s="137" t="s">
        <v>509</v>
      </c>
      <c r="Q13" s="111" t="str">
        <f t="shared" si="2"/>
        <v>Fuerte</v>
      </c>
      <c r="R13" s="141" t="str">
        <f t="shared" si="3"/>
        <v>No</v>
      </c>
    </row>
    <row r="14" spans="1:18" ht="87" customHeight="1" x14ac:dyDescent="0.2">
      <c r="A14" s="118">
        <v>8</v>
      </c>
      <c r="B14" s="113" t="str">
        <f>+VLOOKUP(A14,'IDENTIFICACIÓN DEL RC'!$B$6:$F$34,2,0)</f>
        <v>Administración de Bienes Muebles e Inmuebles para el Fortalecimiento de las Capacidades Operativas</v>
      </c>
      <c r="C14" s="229" t="str">
        <f>+VLOOKUP('CONTROL DEL RC'!A14,'IDENTIFICACIÓN DEL RC'!$B$6:$F$34,4,0)</f>
        <v>Posibilidad de suministro de combustible por parte de los proveedores a vehículos que no son de propiedad o no están a cargo de la SDSCJ para beneficio propio o de terceros</v>
      </c>
      <c r="D14" s="169">
        <v>1</v>
      </c>
      <c r="E14" s="169" t="s">
        <v>500</v>
      </c>
      <c r="F14" s="169" t="s">
        <v>517</v>
      </c>
      <c r="G14" s="112" t="s">
        <v>502</v>
      </c>
      <c r="H14" s="112" t="s">
        <v>503</v>
      </c>
      <c r="I14" s="112" t="s">
        <v>504</v>
      </c>
      <c r="J14" s="113" t="s">
        <v>505</v>
      </c>
      <c r="K14" s="112" t="s">
        <v>506</v>
      </c>
      <c r="L14" s="112" t="s">
        <v>507</v>
      </c>
      <c r="M14" s="112" t="s">
        <v>508</v>
      </c>
      <c r="N14" s="126">
        <f t="shared" si="0"/>
        <v>100</v>
      </c>
      <c r="O14" s="126" t="str">
        <f t="shared" si="1"/>
        <v>Fuerte</v>
      </c>
      <c r="P14" s="137" t="s">
        <v>509</v>
      </c>
      <c r="Q14" s="111" t="str">
        <f t="shared" si="2"/>
        <v>Fuerte</v>
      </c>
      <c r="R14" s="141" t="str">
        <f t="shared" si="3"/>
        <v>No</v>
      </c>
    </row>
    <row r="15" spans="1:18" ht="87" customHeight="1" x14ac:dyDescent="0.2">
      <c r="A15" s="118">
        <v>8</v>
      </c>
      <c r="B15" s="113" t="str">
        <f>+VLOOKUP(A15,'IDENTIFICACIÓN DEL RC'!$B$6:$F$34,2,0)</f>
        <v>Administración de Bienes Muebles e Inmuebles para el Fortalecimiento de las Capacidades Operativas</v>
      </c>
      <c r="C15" s="229" t="str">
        <f>+VLOOKUP('CONTROL DEL RC'!A15,'IDENTIFICACIÓN DEL RC'!$B$6:$F$34,4,0)</f>
        <v>Posibilidad de suministro de combustible por parte de los proveedores a vehículos que no son de propiedad o no están a cargo de la SDSCJ para beneficio propio o de terceros</v>
      </c>
      <c r="D15" s="169">
        <v>2</v>
      </c>
      <c r="E15" s="169" t="s">
        <v>500</v>
      </c>
      <c r="F15" s="169" t="s">
        <v>518</v>
      </c>
      <c r="G15" s="112" t="s">
        <v>519</v>
      </c>
      <c r="H15" s="112" t="s">
        <v>503</v>
      </c>
      <c r="I15" s="112" t="s">
        <v>504</v>
      </c>
      <c r="J15" s="113" t="s">
        <v>505</v>
      </c>
      <c r="K15" s="112" t="s">
        <v>506</v>
      </c>
      <c r="L15" s="112" t="s">
        <v>507</v>
      </c>
      <c r="M15" s="112" t="s">
        <v>508</v>
      </c>
      <c r="N15" s="126">
        <f t="shared" si="0"/>
        <v>95</v>
      </c>
      <c r="O15" s="126" t="str">
        <f t="shared" si="1"/>
        <v>Moderado</v>
      </c>
      <c r="P15" s="137" t="s">
        <v>509</v>
      </c>
      <c r="Q15" s="111" t="str">
        <f t="shared" si="2"/>
        <v>Moderado</v>
      </c>
      <c r="R15" s="141" t="str">
        <f t="shared" si="3"/>
        <v>SI</v>
      </c>
    </row>
    <row r="16" spans="1:18" ht="87" customHeight="1" x14ac:dyDescent="0.2">
      <c r="A16" s="118">
        <v>8</v>
      </c>
      <c r="B16" s="113" t="str">
        <f>+VLOOKUP(A16,'IDENTIFICACIÓN DEL RC'!$B$6:$F$34,2,0)</f>
        <v>Administración de Bienes Muebles e Inmuebles para el Fortalecimiento de las Capacidades Operativas</v>
      </c>
      <c r="C16" s="229" t="str">
        <f>+VLOOKUP('CONTROL DEL RC'!A16,'IDENTIFICACIÓN DEL RC'!$B$6:$F$34,4,0)</f>
        <v>Posibilidad de suministro de combustible por parte de los proveedores a vehículos que no son de propiedad o no están a cargo de la SDSCJ para beneficio propio o de terceros</v>
      </c>
      <c r="D16" s="169">
        <v>3</v>
      </c>
      <c r="E16" s="169" t="s">
        <v>500</v>
      </c>
      <c r="F16" s="169" t="s">
        <v>520</v>
      </c>
      <c r="G16" s="112" t="s">
        <v>519</v>
      </c>
      <c r="H16" s="112" t="s">
        <v>503</v>
      </c>
      <c r="I16" s="112" t="s">
        <v>504</v>
      </c>
      <c r="J16" s="113" t="s">
        <v>505</v>
      </c>
      <c r="K16" s="112" t="s">
        <v>506</v>
      </c>
      <c r="L16" s="112" t="s">
        <v>507</v>
      </c>
      <c r="M16" s="112" t="s">
        <v>508</v>
      </c>
      <c r="N16" s="126">
        <f t="shared" si="0"/>
        <v>95</v>
      </c>
      <c r="O16" s="126" t="str">
        <f t="shared" si="1"/>
        <v>Moderado</v>
      </c>
      <c r="P16" s="137" t="s">
        <v>509</v>
      </c>
      <c r="Q16" s="111" t="str">
        <f t="shared" si="2"/>
        <v>Moderado</v>
      </c>
      <c r="R16" s="141" t="str">
        <f t="shared" si="3"/>
        <v>SI</v>
      </c>
    </row>
    <row r="17" spans="1:20" ht="87" customHeight="1" x14ac:dyDescent="0.2">
      <c r="A17" s="118">
        <v>9</v>
      </c>
      <c r="B17" s="113" t="str">
        <f>+VLOOKUP(A17,'IDENTIFICACIÓN DEL RC'!$B$6:$F$34,2,0)</f>
        <v>Gestión de Comunicaciones Estratégicas</v>
      </c>
      <c r="C17" s="229" t="str">
        <f>+VLOOKUP('CONTROL DEL RC'!A17,'IDENTIFICACIÓN DEL RC'!$B$6:$F$34,4,0)</f>
        <v>Posibilidad de Filtración o manejo inadecuado de información por parte de funcionarios de la entidad.</v>
      </c>
      <c r="D17" s="169">
        <v>1</v>
      </c>
      <c r="E17" s="169" t="s">
        <v>500</v>
      </c>
      <c r="F17" s="169" t="s">
        <v>521</v>
      </c>
      <c r="G17" s="112" t="s">
        <v>502</v>
      </c>
      <c r="H17" s="112" t="s">
        <v>503</v>
      </c>
      <c r="I17" s="112" t="s">
        <v>504</v>
      </c>
      <c r="J17" s="113" t="s">
        <v>505</v>
      </c>
      <c r="K17" s="112" t="s">
        <v>506</v>
      </c>
      <c r="L17" s="112" t="s">
        <v>507</v>
      </c>
      <c r="M17" s="112" t="s">
        <v>508</v>
      </c>
      <c r="N17" s="126">
        <f t="shared" si="0"/>
        <v>100</v>
      </c>
      <c r="O17" s="126" t="str">
        <f t="shared" si="1"/>
        <v>Fuerte</v>
      </c>
      <c r="P17" s="137" t="s">
        <v>509</v>
      </c>
      <c r="Q17" s="111" t="str">
        <f t="shared" si="2"/>
        <v>Fuerte</v>
      </c>
      <c r="R17" s="141" t="str">
        <f t="shared" si="3"/>
        <v>No</v>
      </c>
    </row>
    <row r="18" spans="1:20" ht="87" customHeight="1" x14ac:dyDescent="0.2">
      <c r="A18" s="118">
        <v>9</v>
      </c>
      <c r="B18" s="113" t="str">
        <f>+VLOOKUP(A18,'IDENTIFICACIÓN DEL RC'!$B$6:$F$34,2,0)</f>
        <v>Gestión de Comunicaciones Estratégicas</v>
      </c>
      <c r="C18" s="229" t="str">
        <f>+VLOOKUP('CONTROL DEL RC'!A18,'IDENTIFICACIÓN DEL RC'!$B$6:$F$34,4,0)</f>
        <v>Posibilidad de Filtración o manejo inadecuado de información por parte de funcionarios de la entidad.</v>
      </c>
      <c r="D18" s="169">
        <v>2</v>
      </c>
      <c r="E18" s="169" t="s">
        <v>500</v>
      </c>
      <c r="F18" s="169" t="s">
        <v>522</v>
      </c>
      <c r="G18" s="112" t="s">
        <v>502</v>
      </c>
      <c r="H18" s="112" t="s">
        <v>503</v>
      </c>
      <c r="I18" s="112" t="s">
        <v>504</v>
      </c>
      <c r="J18" s="113" t="s">
        <v>505</v>
      </c>
      <c r="K18" s="112" t="s">
        <v>506</v>
      </c>
      <c r="L18" s="112" t="s">
        <v>507</v>
      </c>
      <c r="M18" s="112" t="s">
        <v>508</v>
      </c>
      <c r="N18" s="126">
        <f t="shared" si="0"/>
        <v>100</v>
      </c>
      <c r="O18" s="126" t="str">
        <f t="shared" si="1"/>
        <v>Fuerte</v>
      </c>
      <c r="P18" s="137" t="s">
        <v>509</v>
      </c>
      <c r="Q18" s="111" t="str">
        <f t="shared" si="2"/>
        <v>Fuerte</v>
      </c>
      <c r="R18" s="141" t="str">
        <f t="shared" si="3"/>
        <v>No</v>
      </c>
    </row>
    <row r="19" spans="1:20" ht="87" customHeight="1" x14ac:dyDescent="0.2">
      <c r="A19" s="118">
        <v>10</v>
      </c>
      <c r="B19" s="113" t="str">
        <f>+VLOOKUP(A19,'IDENTIFICACIÓN DEL RC'!$B$6:$F$34,2,0)</f>
        <v>Gestión de Emergencias</v>
      </c>
      <c r="C19" s="229" t="str">
        <f>+VLOOKUP('CONTROL DEL RC'!A19,'IDENTIFICACIÓN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169">
        <v>1</v>
      </c>
      <c r="E19" s="169" t="s">
        <v>500</v>
      </c>
      <c r="F19" s="169" t="s">
        <v>523</v>
      </c>
      <c r="G19" s="112" t="s">
        <v>502</v>
      </c>
      <c r="H19" s="112" t="s">
        <v>503</v>
      </c>
      <c r="I19" s="112" t="s">
        <v>504</v>
      </c>
      <c r="J19" s="113" t="s">
        <v>505</v>
      </c>
      <c r="K19" s="112" t="s">
        <v>506</v>
      </c>
      <c r="L19" s="112" t="s">
        <v>507</v>
      </c>
      <c r="M19" s="112" t="s">
        <v>508</v>
      </c>
      <c r="N19" s="126">
        <f t="shared" si="0"/>
        <v>100</v>
      </c>
      <c r="O19" s="126" t="str">
        <f t="shared" si="1"/>
        <v>Fuerte</v>
      </c>
      <c r="P19" s="137" t="s">
        <v>509</v>
      </c>
      <c r="Q19" s="111" t="str">
        <f t="shared" si="2"/>
        <v>Fuerte</v>
      </c>
      <c r="R19" s="141" t="str">
        <f t="shared" si="3"/>
        <v>No</v>
      </c>
    </row>
    <row r="20" spans="1:20" ht="87" customHeight="1" x14ac:dyDescent="0.2">
      <c r="A20" s="118">
        <v>10</v>
      </c>
      <c r="B20" s="113" t="str">
        <f>+VLOOKUP(A20,'IDENTIFICACIÓN DEL RC'!$B$6:$F$34,2,0)</f>
        <v>Gestión de Emergencias</v>
      </c>
      <c r="C20" s="229" t="str">
        <f>+VLOOKUP('CONTROL DEL RC'!A20,'IDENTIFICACIÓN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169">
        <v>2</v>
      </c>
      <c r="E20" s="169" t="s">
        <v>500</v>
      </c>
      <c r="F20" s="169" t="s">
        <v>524</v>
      </c>
      <c r="G20" s="112" t="s">
        <v>502</v>
      </c>
      <c r="H20" s="112" t="s">
        <v>503</v>
      </c>
      <c r="I20" s="112" t="s">
        <v>504</v>
      </c>
      <c r="J20" s="113" t="s">
        <v>505</v>
      </c>
      <c r="K20" s="112" t="s">
        <v>506</v>
      </c>
      <c r="L20" s="112" t="s">
        <v>507</v>
      </c>
      <c r="M20" s="112" t="s">
        <v>508</v>
      </c>
      <c r="N20" s="126">
        <f t="shared" si="0"/>
        <v>100</v>
      </c>
      <c r="O20" s="126" t="str">
        <f t="shared" si="1"/>
        <v>Fuerte</v>
      </c>
      <c r="P20" s="137" t="s">
        <v>509</v>
      </c>
      <c r="Q20" s="111" t="str">
        <f t="shared" si="2"/>
        <v>Fuerte</v>
      </c>
      <c r="R20" s="141" t="str">
        <f t="shared" si="3"/>
        <v>No</v>
      </c>
    </row>
    <row r="21" spans="1:20" ht="87" customHeight="1" x14ac:dyDescent="0.2">
      <c r="A21" s="118">
        <v>10</v>
      </c>
      <c r="B21" s="113" t="str">
        <f>+VLOOKUP(A21,'IDENTIFICACIÓN DEL RC'!$B$6:$F$34,2,0)</f>
        <v>Gestión de Emergencias</v>
      </c>
      <c r="C21" s="229" t="str">
        <f>+VLOOKUP('CONTROL DEL RC'!A21,'IDENTIFICACIÓN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169">
        <v>3</v>
      </c>
      <c r="E21" s="169" t="s">
        <v>500</v>
      </c>
      <c r="F21" s="169" t="s">
        <v>525</v>
      </c>
      <c r="G21" s="112" t="s">
        <v>519</v>
      </c>
      <c r="H21" s="112" t="s">
        <v>503</v>
      </c>
      <c r="I21" s="112" t="s">
        <v>504</v>
      </c>
      <c r="J21" s="113" t="s">
        <v>505</v>
      </c>
      <c r="K21" s="112" t="s">
        <v>506</v>
      </c>
      <c r="L21" s="112" t="s">
        <v>507</v>
      </c>
      <c r="M21" s="112" t="s">
        <v>508</v>
      </c>
      <c r="N21" s="126">
        <f t="shared" si="0"/>
        <v>95</v>
      </c>
      <c r="O21" s="126" t="str">
        <f t="shared" si="1"/>
        <v>Moderado</v>
      </c>
      <c r="P21" s="137" t="s">
        <v>509</v>
      </c>
      <c r="Q21" s="111" t="str">
        <f t="shared" si="2"/>
        <v>Moderado</v>
      </c>
      <c r="R21" s="141" t="str">
        <f t="shared" si="3"/>
        <v>SI</v>
      </c>
    </row>
    <row r="22" spans="1:20" ht="87" customHeight="1" x14ac:dyDescent="0.2">
      <c r="A22" s="118">
        <v>11</v>
      </c>
      <c r="B22" s="113" t="str">
        <f>+VLOOKUP(A22,'IDENTIFICACIÓN DEL RC'!$B$6:$F$34,2,0)</f>
        <v>Gestión Documental</v>
      </c>
      <c r="C22" s="229" t="str">
        <f>+VLOOKUP('CONTROL DEL RC'!A22,'IDENTIFICACIÓN DEL RC'!$B$6:$F$34,4,0)</f>
        <v>Posibilidad de Pérdida o extravió documental por parte de un servidor que, aprovechando su posición frente a un recurso público, privilegia a un tercero con información para su beneficio.</v>
      </c>
      <c r="D22" s="169">
        <v>1</v>
      </c>
      <c r="E22" s="169" t="s">
        <v>500</v>
      </c>
      <c r="F22" s="169" t="s">
        <v>526</v>
      </c>
      <c r="G22" s="112" t="s">
        <v>502</v>
      </c>
      <c r="H22" s="112" t="s">
        <v>503</v>
      </c>
      <c r="I22" s="112" t="s">
        <v>504</v>
      </c>
      <c r="J22" s="113" t="s">
        <v>505</v>
      </c>
      <c r="K22" s="112" t="s">
        <v>506</v>
      </c>
      <c r="L22" s="112" t="s">
        <v>507</v>
      </c>
      <c r="M22" s="112" t="s">
        <v>508</v>
      </c>
      <c r="N22" s="126">
        <f t="shared" si="0"/>
        <v>100</v>
      </c>
      <c r="O22" s="126" t="str">
        <f t="shared" si="1"/>
        <v>Fuerte</v>
      </c>
      <c r="P22" s="137" t="s">
        <v>509</v>
      </c>
      <c r="Q22" s="111" t="str">
        <f t="shared" si="2"/>
        <v>Fuerte</v>
      </c>
      <c r="R22" s="141" t="str">
        <f t="shared" si="3"/>
        <v>No</v>
      </c>
    </row>
    <row r="23" spans="1:20" s="136" customFormat="1" ht="87" customHeight="1" x14ac:dyDescent="0.2">
      <c r="A23" s="118">
        <v>11</v>
      </c>
      <c r="B23" s="113" t="str">
        <f>+VLOOKUP(A23,'IDENTIFICACIÓN DEL RC'!$B$6:$F$34,2,0)</f>
        <v>Gestión Documental</v>
      </c>
      <c r="C23" s="229" t="str">
        <f>+VLOOKUP('CONTROL DEL RC'!A23,'IDENTIFICACIÓN DEL RC'!$B$6:$F$34,4,0)</f>
        <v>Posibilidad de Pérdida o extravió documental por parte de un servidor que, aprovechando su posición frente a un recurso público, privilegia a un tercero con información para su beneficio.</v>
      </c>
      <c r="D23" s="169">
        <v>2</v>
      </c>
      <c r="E23" s="169" t="s">
        <v>500</v>
      </c>
      <c r="F23" s="169" t="s">
        <v>527</v>
      </c>
      <c r="G23" s="112" t="s">
        <v>519</v>
      </c>
      <c r="H23" s="112" t="s">
        <v>503</v>
      </c>
      <c r="I23" s="112" t="s">
        <v>504</v>
      </c>
      <c r="J23" s="113" t="s">
        <v>505</v>
      </c>
      <c r="K23" s="112" t="s">
        <v>506</v>
      </c>
      <c r="L23" s="112" t="s">
        <v>507</v>
      </c>
      <c r="M23" s="112" t="s">
        <v>508</v>
      </c>
      <c r="N23" s="126">
        <f t="shared" si="0"/>
        <v>95</v>
      </c>
      <c r="O23" s="126" t="str">
        <f t="shared" si="1"/>
        <v>Moderado</v>
      </c>
      <c r="P23" s="137" t="s">
        <v>509</v>
      </c>
      <c r="Q23" s="111" t="str">
        <f t="shared" si="2"/>
        <v>Moderado</v>
      </c>
      <c r="R23" s="141" t="str">
        <f t="shared" si="3"/>
        <v>SI</v>
      </c>
      <c r="S23" s="107"/>
      <c r="T23" s="107"/>
    </row>
    <row r="24" spans="1:20" s="136" customFormat="1" ht="87" customHeight="1" x14ac:dyDescent="0.2">
      <c r="A24" s="118">
        <v>11</v>
      </c>
      <c r="B24" s="113" t="str">
        <f>+VLOOKUP(A24,'IDENTIFICACIÓN DEL RC'!$B$6:$F$34,2,0)</f>
        <v>Gestión Documental</v>
      </c>
      <c r="C24" s="229" t="str">
        <f>+VLOOKUP('CONTROL DEL RC'!A24,'IDENTIFICACIÓN DEL RC'!$B$6:$F$34,4,0)</f>
        <v>Posibilidad de Pérdida o extravió documental por parte de un servidor que, aprovechando su posición frente a un recurso público, privilegia a un tercero con información para su beneficio.</v>
      </c>
      <c r="D24" s="169">
        <v>3</v>
      </c>
      <c r="E24" s="169" t="s">
        <v>500</v>
      </c>
      <c r="F24" s="169" t="s">
        <v>528</v>
      </c>
      <c r="G24" s="112" t="s">
        <v>502</v>
      </c>
      <c r="H24" s="112" t="s">
        <v>503</v>
      </c>
      <c r="I24" s="112" t="s">
        <v>504</v>
      </c>
      <c r="J24" s="113" t="s">
        <v>505</v>
      </c>
      <c r="K24" s="112" t="s">
        <v>506</v>
      </c>
      <c r="L24" s="112" t="s">
        <v>507</v>
      </c>
      <c r="M24" s="112" t="s">
        <v>508</v>
      </c>
      <c r="N24" s="126">
        <f t="shared" si="0"/>
        <v>100</v>
      </c>
      <c r="O24" s="126" t="str">
        <f t="shared" si="1"/>
        <v>Fuerte</v>
      </c>
      <c r="P24" s="137" t="s">
        <v>509</v>
      </c>
      <c r="Q24" s="111" t="str">
        <f t="shared" si="2"/>
        <v>Fuerte</v>
      </c>
      <c r="R24" s="141" t="str">
        <f t="shared" si="3"/>
        <v>No</v>
      </c>
      <c r="S24" s="107"/>
      <c r="T24" s="107"/>
    </row>
    <row r="25" spans="1:20" ht="87" customHeight="1" x14ac:dyDescent="0.2">
      <c r="A25" s="118">
        <v>12</v>
      </c>
      <c r="B25" s="113" t="str">
        <f>+VLOOKUP(A25,'IDENTIFICACIÓN DEL RC'!$B$6:$F$34,2,0)</f>
        <v>Gestión de Recursos Físicos al Servicio de la Entidad</v>
      </c>
      <c r="C25" s="229" t="str">
        <f>+VLOOKUP('CONTROL DEL RC'!A25,'IDENTIFICACIÓN DEL RC'!$B$6:$F$34,4,0)</f>
        <v>Posibilidad de Pérdida y/o desaparición de los bienes al servicio de la Entidad parte de un servidor que, aprovechando su posición frente a un recurso público, sustrae bienes de la Entidad para su beneficio personal o un tercero.</v>
      </c>
      <c r="D25" s="169">
        <v>1</v>
      </c>
      <c r="E25" s="169" t="s">
        <v>500</v>
      </c>
      <c r="F25" s="169" t="s">
        <v>529</v>
      </c>
      <c r="G25" s="112" t="s">
        <v>519</v>
      </c>
      <c r="H25" s="112" t="s">
        <v>503</v>
      </c>
      <c r="I25" s="112" t="s">
        <v>504</v>
      </c>
      <c r="J25" s="113" t="s">
        <v>505</v>
      </c>
      <c r="K25" s="112" t="s">
        <v>506</v>
      </c>
      <c r="L25" s="112" t="s">
        <v>507</v>
      </c>
      <c r="M25" s="112" t="s">
        <v>508</v>
      </c>
      <c r="N25" s="126">
        <f t="shared" si="0"/>
        <v>95</v>
      </c>
      <c r="O25" s="126" t="str">
        <f t="shared" si="1"/>
        <v>Moderado</v>
      </c>
      <c r="P25" s="137" t="s">
        <v>509</v>
      </c>
      <c r="Q25" s="111" t="str">
        <f t="shared" si="2"/>
        <v>Moderado</v>
      </c>
      <c r="R25" s="141" t="str">
        <f t="shared" si="3"/>
        <v>SI</v>
      </c>
    </row>
    <row r="26" spans="1:20" ht="87" customHeight="1" x14ac:dyDescent="0.2">
      <c r="A26" s="118">
        <v>12</v>
      </c>
      <c r="B26" s="113" t="str">
        <f>+VLOOKUP(A26,'IDENTIFICACIÓN DEL RC'!$B$6:$F$34,2,0)</f>
        <v>Gestión de Recursos Físicos al Servicio de la Entidad</v>
      </c>
      <c r="C26" s="229" t="str">
        <f>+VLOOKUP('CONTROL DEL RC'!A26,'IDENTIFICACIÓN DEL RC'!$B$6:$F$34,4,0)</f>
        <v>Posibilidad de Pérdida y/o desaparición de los bienes al servicio de la Entidad parte de un servidor que, aprovechando su posición frente a un recurso público, sustrae bienes de la Entidad para su beneficio personal o un tercero.</v>
      </c>
      <c r="D26" s="169">
        <v>2</v>
      </c>
      <c r="E26" s="169" t="s">
        <v>500</v>
      </c>
      <c r="F26" s="169" t="s">
        <v>530</v>
      </c>
      <c r="G26" s="112" t="s">
        <v>502</v>
      </c>
      <c r="H26" s="112" t="s">
        <v>503</v>
      </c>
      <c r="I26" s="112" t="s">
        <v>504</v>
      </c>
      <c r="J26" s="113" t="s">
        <v>505</v>
      </c>
      <c r="K26" s="112" t="s">
        <v>506</v>
      </c>
      <c r="L26" s="112" t="s">
        <v>507</v>
      </c>
      <c r="M26" s="112" t="s">
        <v>508</v>
      </c>
      <c r="N26" s="126">
        <f t="shared" si="0"/>
        <v>100</v>
      </c>
      <c r="O26" s="126" t="str">
        <f t="shared" si="1"/>
        <v>Fuerte</v>
      </c>
      <c r="P26" s="137" t="s">
        <v>509</v>
      </c>
      <c r="Q26" s="111" t="str">
        <f t="shared" si="2"/>
        <v>Fuerte</v>
      </c>
      <c r="R26" s="141" t="str">
        <f t="shared" si="3"/>
        <v>No</v>
      </c>
    </row>
    <row r="27" spans="1:20" ht="87" customHeight="1" x14ac:dyDescent="0.2">
      <c r="A27" s="118">
        <v>12</v>
      </c>
      <c r="B27" s="113" t="str">
        <f>+VLOOKUP(A27,'IDENTIFICACIÓN DEL RC'!$B$6:$F$34,2,0)</f>
        <v>Gestión de Recursos Físicos al Servicio de la Entidad</v>
      </c>
      <c r="C27" s="229" t="str">
        <f>+VLOOKUP('CONTROL DEL RC'!A27,'IDENTIFICACIÓN DEL RC'!$B$6:$F$34,4,0)</f>
        <v>Posibilidad de Pérdida y/o desaparición de los bienes al servicio de la Entidad parte de un servidor que, aprovechando su posición frente a un recurso público, sustrae bienes de la Entidad para su beneficio personal o un tercero.</v>
      </c>
      <c r="D27" s="169">
        <v>3</v>
      </c>
      <c r="E27" s="169" t="s">
        <v>500</v>
      </c>
      <c r="F27" s="169" t="s">
        <v>531</v>
      </c>
      <c r="G27" s="112" t="s">
        <v>502</v>
      </c>
      <c r="H27" s="112" t="s">
        <v>503</v>
      </c>
      <c r="I27" s="112" t="s">
        <v>504</v>
      </c>
      <c r="J27" s="113" t="s">
        <v>505</v>
      </c>
      <c r="K27" s="112" t="s">
        <v>506</v>
      </c>
      <c r="L27" s="112" t="s">
        <v>507</v>
      </c>
      <c r="M27" s="112" t="s">
        <v>508</v>
      </c>
      <c r="N27" s="126">
        <f t="shared" si="0"/>
        <v>100</v>
      </c>
      <c r="O27" s="126" t="str">
        <f t="shared" si="1"/>
        <v>Fuerte</v>
      </c>
      <c r="P27" s="137" t="s">
        <v>509</v>
      </c>
      <c r="Q27" s="111" t="str">
        <f t="shared" si="2"/>
        <v>Fuerte</v>
      </c>
      <c r="R27" s="141" t="str">
        <f t="shared" si="3"/>
        <v>No</v>
      </c>
    </row>
    <row r="28" spans="1:20" ht="87" customHeight="1" x14ac:dyDescent="0.2">
      <c r="A28" s="118">
        <v>13</v>
      </c>
      <c r="B28" s="113" t="str">
        <f>+VLOOKUP(A28,'IDENTIFICACIÓN DEL RC'!$B$6:$F$34,2,0)</f>
        <v>Gestión de Seguridad y Convivencia</v>
      </c>
      <c r="C28" s="229" t="str">
        <f>+VLOOKUP('CONTROL DEL RC'!A28,'IDENTIFICACIÓN DEL RC'!$B$6:$F$34,4,0)</f>
        <v>Posibilidad de pérdida económica y reputacional por demandas a la entidad por el uso indebido de información confidencial a terceros por parte de funcionarios</v>
      </c>
      <c r="D28" s="169">
        <v>1</v>
      </c>
      <c r="E28" s="169" t="s">
        <v>500</v>
      </c>
      <c r="F28" s="169" t="s">
        <v>532</v>
      </c>
      <c r="G28" s="112" t="s">
        <v>502</v>
      </c>
      <c r="H28" s="112" t="s">
        <v>503</v>
      </c>
      <c r="I28" s="112" t="s">
        <v>504</v>
      </c>
      <c r="J28" s="113" t="s">
        <v>505</v>
      </c>
      <c r="K28" s="112" t="s">
        <v>506</v>
      </c>
      <c r="L28" s="112" t="s">
        <v>507</v>
      </c>
      <c r="M28" s="112" t="s">
        <v>508</v>
      </c>
      <c r="N28" s="126">
        <f t="shared" si="0"/>
        <v>100</v>
      </c>
      <c r="O28" s="126" t="str">
        <f t="shared" si="1"/>
        <v>Fuerte</v>
      </c>
      <c r="P28" s="137" t="s">
        <v>509</v>
      </c>
      <c r="Q28" s="111" t="str">
        <f t="shared" si="2"/>
        <v>Fuerte</v>
      </c>
      <c r="R28" s="141" t="str">
        <f t="shared" si="3"/>
        <v>No</v>
      </c>
    </row>
    <row r="29" spans="1:20" ht="87" customHeight="1" x14ac:dyDescent="0.2">
      <c r="A29" s="118">
        <v>14</v>
      </c>
      <c r="B29" s="113" t="str">
        <f>+VLOOKUP(A29,'IDENTIFICACIÓN DEL RC'!$B$6:$F$34,2,0)</f>
        <v>Gestión de Tecnologías de la Información</v>
      </c>
      <c r="C29" s="229" t="str">
        <f>+VLOOKUP('CONTROL DEL RC'!A29,'IDENTIFICACIÓN DEL RC'!$B$6:$F$34,4,0)</f>
        <v>Posibilidad de pérdida económica y reputacional por demandas debido al uso inadecuado de información catalogada por la entidad como clasificada o reservada por parte de colaboradores de la Secretaría</v>
      </c>
      <c r="D29" s="169">
        <v>1</v>
      </c>
      <c r="E29" s="169" t="s">
        <v>500</v>
      </c>
      <c r="F29" s="169" t="s">
        <v>533</v>
      </c>
      <c r="G29" s="112" t="s">
        <v>502</v>
      </c>
      <c r="H29" s="112" t="s">
        <v>503</v>
      </c>
      <c r="I29" s="112" t="s">
        <v>504</v>
      </c>
      <c r="J29" s="113" t="s">
        <v>505</v>
      </c>
      <c r="K29" s="112" t="s">
        <v>506</v>
      </c>
      <c r="L29" s="112" t="s">
        <v>507</v>
      </c>
      <c r="M29" s="112" t="s">
        <v>508</v>
      </c>
      <c r="N29" s="126">
        <f t="shared" si="0"/>
        <v>100</v>
      </c>
      <c r="O29" s="126" t="str">
        <f t="shared" si="1"/>
        <v>Fuerte</v>
      </c>
      <c r="P29" s="137" t="s">
        <v>509</v>
      </c>
      <c r="Q29" s="111" t="str">
        <f t="shared" si="2"/>
        <v>Fuerte</v>
      </c>
      <c r="R29" s="141" t="str">
        <f t="shared" si="3"/>
        <v>No</v>
      </c>
    </row>
    <row r="30" spans="1:20" ht="87" customHeight="1" x14ac:dyDescent="0.2">
      <c r="A30" s="118">
        <v>14</v>
      </c>
      <c r="B30" s="113" t="str">
        <f>+VLOOKUP(A30,'IDENTIFICACIÓN DEL RC'!$B$6:$F$34,2,0)</f>
        <v>Gestión de Tecnologías de la Información</v>
      </c>
      <c r="C30" s="229" t="str">
        <f>+VLOOKUP('CONTROL DEL RC'!A30,'IDENTIFICACIÓN DEL RC'!$B$6:$F$34,4,0)</f>
        <v>Posibilidad de pérdida económica y reputacional por demandas debido al uso inadecuado de información catalogada por la entidad como clasificada o reservada por parte de colaboradores de la Secretaría</v>
      </c>
      <c r="D30" s="169">
        <v>2</v>
      </c>
      <c r="E30" s="169" t="s">
        <v>500</v>
      </c>
      <c r="F30" s="169" t="s">
        <v>534</v>
      </c>
      <c r="G30" s="112" t="s">
        <v>502</v>
      </c>
      <c r="H30" s="112" t="s">
        <v>503</v>
      </c>
      <c r="I30" s="112" t="s">
        <v>504</v>
      </c>
      <c r="J30" s="113" t="s">
        <v>505</v>
      </c>
      <c r="K30" s="112" t="s">
        <v>506</v>
      </c>
      <c r="L30" s="112" t="s">
        <v>507</v>
      </c>
      <c r="M30" s="112" t="s">
        <v>508</v>
      </c>
      <c r="N30" s="126">
        <f t="shared" si="0"/>
        <v>100</v>
      </c>
      <c r="O30" s="126" t="str">
        <f t="shared" si="1"/>
        <v>Fuerte</v>
      </c>
      <c r="P30" s="137" t="s">
        <v>509</v>
      </c>
      <c r="Q30" s="111" t="str">
        <f t="shared" si="2"/>
        <v>Fuerte</v>
      </c>
      <c r="R30" s="141" t="str">
        <f t="shared" si="3"/>
        <v>No</v>
      </c>
    </row>
    <row r="31" spans="1:20" ht="87" customHeight="1" x14ac:dyDescent="0.2">
      <c r="A31" s="118">
        <v>15</v>
      </c>
      <c r="B31" s="113" t="str">
        <f>+VLOOKUP(A31,'IDENTIFICACIÓN DEL RC'!$B$6:$F$34,2,0)</f>
        <v>Gestión de Tecnologías de la Información</v>
      </c>
      <c r="C31" s="229" t="str">
        <f>+VLOOKUP('CONTROL DEL RC'!A31,'IDENTIFICACIÓN DEL RC'!$B$6:$F$34,4,0)</f>
        <v>Posibilidad de Pérdida de Integridad de la información almacenada en la infraestructura o soluciones tecnológicas de la entidad.</v>
      </c>
      <c r="D31" s="169">
        <v>1</v>
      </c>
      <c r="E31" s="169" t="s">
        <v>500</v>
      </c>
      <c r="F31" s="169" t="s">
        <v>535</v>
      </c>
      <c r="G31" s="112" t="s">
        <v>502</v>
      </c>
      <c r="H31" s="112" t="s">
        <v>503</v>
      </c>
      <c r="I31" s="112" t="s">
        <v>504</v>
      </c>
      <c r="J31" s="113" t="s">
        <v>505</v>
      </c>
      <c r="K31" s="112" t="s">
        <v>506</v>
      </c>
      <c r="L31" s="112" t="s">
        <v>507</v>
      </c>
      <c r="M31" s="112" t="s">
        <v>508</v>
      </c>
      <c r="N31" s="126">
        <f t="shared" si="0"/>
        <v>100</v>
      </c>
      <c r="O31" s="126" t="str">
        <f t="shared" si="1"/>
        <v>Fuerte</v>
      </c>
      <c r="P31" s="137" t="s">
        <v>509</v>
      </c>
      <c r="Q31" s="111" t="str">
        <f t="shared" si="2"/>
        <v>Fuerte</v>
      </c>
      <c r="R31" s="141" t="str">
        <f t="shared" si="3"/>
        <v>No</v>
      </c>
    </row>
    <row r="32" spans="1:20" ht="87" customHeight="1" x14ac:dyDescent="0.2">
      <c r="A32" s="118">
        <v>15</v>
      </c>
      <c r="B32" s="113" t="str">
        <f>+VLOOKUP(A32,'IDENTIFICACIÓN DEL RC'!$B$6:$F$34,2,0)</f>
        <v>Gestión de Tecnologías de la Información</v>
      </c>
      <c r="C32" s="229" t="str">
        <f>+VLOOKUP('CONTROL DEL RC'!A32,'IDENTIFICACIÓN DEL RC'!$B$6:$F$34,4,0)</f>
        <v>Posibilidad de Pérdida de Integridad de la información almacenada en la infraestructura o soluciones tecnológicas de la entidad.</v>
      </c>
      <c r="D32" s="169">
        <v>2</v>
      </c>
      <c r="E32" s="169" t="s">
        <v>500</v>
      </c>
      <c r="F32" s="169" t="s">
        <v>536</v>
      </c>
      <c r="G32" s="112" t="s">
        <v>502</v>
      </c>
      <c r="H32" s="112" t="s">
        <v>503</v>
      </c>
      <c r="I32" s="112" t="s">
        <v>504</v>
      </c>
      <c r="J32" s="113" t="s">
        <v>505</v>
      </c>
      <c r="K32" s="112" t="s">
        <v>506</v>
      </c>
      <c r="L32" s="112" t="s">
        <v>507</v>
      </c>
      <c r="M32" s="112" t="s">
        <v>508</v>
      </c>
      <c r="N32" s="126">
        <f t="shared" si="0"/>
        <v>100</v>
      </c>
      <c r="O32" s="126" t="str">
        <f t="shared" si="1"/>
        <v>Fuerte</v>
      </c>
      <c r="P32" s="137" t="s">
        <v>509</v>
      </c>
      <c r="Q32" s="111" t="str">
        <f t="shared" si="2"/>
        <v>Fuerte</v>
      </c>
      <c r="R32" s="141" t="str">
        <f t="shared" si="3"/>
        <v>No</v>
      </c>
    </row>
    <row r="33" spans="1:18" ht="87" customHeight="1" x14ac:dyDescent="0.2">
      <c r="A33" s="118">
        <v>16</v>
      </c>
      <c r="B33" s="113" t="str">
        <f>+VLOOKUP(A33,'IDENTIFICACIÓN DEL RC'!$B$6:$F$34,2,0)</f>
        <v>Gestión Financiera</v>
      </c>
      <c r="C33" s="229" t="str">
        <f>+VLOOKUP('CONTROL DEL RC'!A33,'IDENTIFICACIÓN DEL RC'!$B$6:$F$34,4,0)</f>
        <v>Posibilidad de Tramite de pagos incumpliendo los requisitos establecidos otorgando beneficios a terceros en contra de lo establecido en el Procedimiento PD-GF-13 Gestión de Pagos</v>
      </c>
      <c r="D33" s="169">
        <v>1</v>
      </c>
      <c r="E33" s="169" t="s">
        <v>500</v>
      </c>
      <c r="F33" s="169" t="s">
        <v>537</v>
      </c>
      <c r="G33" s="112" t="s">
        <v>502</v>
      </c>
      <c r="H33" s="112" t="s">
        <v>503</v>
      </c>
      <c r="I33" s="112" t="s">
        <v>504</v>
      </c>
      <c r="J33" s="113" t="s">
        <v>505</v>
      </c>
      <c r="K33" s="112" t="s">
        <v>506</v>
      </c>
      <c r="L33" s="112" t="s">
        <v>507</v>
      </c>
      <c r="M33" s="112" t="s">
        <v>508</v>
      </c>
      <c r="N33" s="126">
        <f t="shared" si="0"/>
        <v>100</v>
      </c>
      <c r="O33" s="126" t="str">
        <f t="shared" si="1"/>
        <v>Fuerte</v>
      </c>
      <c r="P33" s="137" t="s">
        <v>509</v>
      </c>
      <c r="Q33" s="111" t="str">
        <f t="shared" si="2"/>
        <v>Fuerte</v>
      </c>
      <c r="R33" s="141" t="str">
        <f t="shared" si="3"/>
        <v>No</v>
      </c>
    </row>
    <row r="34" spans="1:18" ht="87" customHeight="1" x14ac:dyDescent="0.2">
      <c r="A34" s="118">
        <v>17</v>
      </c>
      <c r="B34" s="113" t="str">
        <f>+VLOOKUP(A34,'IDENTIFICACIÓN DEL RC'!$B$6:$F$34,2,0)</f>
        <v>Gestión Estratégica del Talento Humano</v>
      </c>
      <c r="C34" s="229" t="str">
        <f>+VLOOKUP('CONTROL DEL RC'!A34,'IDENTIFICACIÓN DEL RC'!$B$6:$F$34,4,0)</f>
        <v>Posibilidad de Posesionar un servidor público que Incumpla con los requisitos establecidos en el Manual de Funciones de la SCJ</v>
      </c>
      <c r="D34" s="169">
        <v>1</v>
      </c>
      <c r="E34" s="169" t="s">
        <v>500</v>
      </c>
      <c r="F34" s="169" t="s">
        <v>538</v>
      </c>
      <c r="G34" s="112" t="s">
        <v>502</v>
      </c>
      <c r="H34" s="112" t="s">
        <v>503</v>
      </c>
      <c r="I34" s="112" t="s">
        <v>504</v>
      </c>
      <c r="J34" s="113" t="s">
        <v>505</v>
      </c>
      <c r="K34" s="112" t="s">
        <v>506</v>
      </c>
      <c r="L34" s="112" t="s">
        <v>507</v>
      </c>
      <c r="M34" s="112" t="s">
        <v>508</v>
      </c>
      <c r="N34" s="126">
        <f t="shared" si="0"/>
        <v>100</v>
      </c>
      <c r="O34" s="126" t="str">
        <f t="shared" si="1"/>
        <v>Fuerte</v>
      </c>
      <c r="P34" s="137" t="s">
        <v>509</v>
      </c>
      <c r="Q34" s="111" t="str">
        <f t="shared" si="2"/>
        <v>Fuerte</v>
      </c>
      <c r="R34" s="141" t="str">
        <f t="shared" si="3"/>
        <v>No</v>
      </c>
    </row>
    <row r="35" spans="1:18" ht="87" customHeight="1" x14ac:dyDescent="0.2">
      <c r="A35" s="213">
        <v>18</v>
      </c>
      <c r="B35" s="210" t="str">
        <f>+VLOOKUP(A35,'IDENTIFICACIÓN DEL RC'!$B$6:$F$34,2,0)</f>
        <v>Gestión Estratégica del Talento Humano</v>
      </c>
      <c r="C35" s="211" t="str">
        <f>+VLOOKUP('CONTROL DEL RC'!A35,'IDENTIFICACIÓN DEL RC'!$B$6:$F$34,4,0)</f>
        <v>Posibilidad de Interés indebido por un oferente en los procesos de contratación de la Dirección de Gestión Humana</v>
      </c>
      <c r="D35" s="210">
        <v>1</v>
      </c>
      <c r="E35" s="210" t="s">
        <v>500</v>
      </c>
      <c r="F35" s="210" t="s">
        <v>539</v>
      </c>
      <c r="G35" s="242" t="s">
        <v>502</v>
      </c>
      <c r="H35" s="242" t="s">
        <v>503</v>
      </c>
      <c r="I35" s="242" t="s">
        <v>504</v>
      </c>
      <c r="J35" s="210" t="s">
        <v>505</v>
      </c>
      <c r="K35" s="242" t="s">
        <v>506</v>
      </c>
      <c r="L35" s="242" t="s">
        <v>507</v>
      </c>
      <c r="M35" s="242" t="s">
        <v>508</v>
      </c>
      <c r="N35" s="242">
        <f t="shared" si="0"/>
        <v>100</v>
      </c>
      <c r="O35" s="242" t="str">
        <f t="shared" si="1"/>
        <v>Fuerte</v>
      </c>
      <c r="P35" s="242" t="s">
        <v>509</v>
      </c>
      <c r="Q35" s="210" t="str">
        <f t="shared" si="2"/>
        <v>Fuerte</v>
      </c>
      <c r="R35" s="243" t="str">
        <f t="shared" si="3"/>
        <v>No</v>
      </c>
    </row>
    <row r="36" spans="1:18" ht="87" customHeight="1" x14ac:dyDescent="0.2">
      <c r="A36" s="118">
        <v>19</v>
      </c>
      <c r="B36" s="113" t="str">
        <f>+VLOOKUP(A36,'IDENTIFICACIÓN DEL RC'!$B$6:$F$34,2,0)</f>
        <v>Gestión Contractual</v>
      </c>
      <c r="C36" s="229" t="str">
        <f>+VLOOKUP('CONTROL DEL RC'!A36,'IDENTIFICACIÓN DEL RC'!$B$6:$F$34,4,0)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169">
        <v>1</v>
      </c>
      <c r="E36" s="169" t="s">
        <v>500</v>
      </c>
      <c r="F36" s="169" t="s">
        <v>540</v>
      </c>
      <c r="G36" s="112" t="s">
        <v>502</v>
      </c>
      <c r="H36" s="112" t="s">
        <v>503</v>
      </c>
      <c r="I36" s="112" t="s">
        <v>504</v>
      </c>
      <c r="J36" s="113" t="s">
        <v>505</v>
      </c>
      <c r="K36" s="112" t="s">
        <v>506</v>
      </c>
      <c r="L36" s="112" t="s">
        <v>507</v>
      </c>
      <c r="M36" s="112" t="s">
        <v>508</v>
      </c>
      <c r="N36" s="126">
        <f t="shared" si="0"/>
        <v>100</v>
      </c>
      <c r="O36" s="126" t="str">
        <f t="shared" si="1"/>
        <v>Fuerte</v>
      </c>
      <c r="P36" s="137" t="s">
        <v>509</v>
      </c>
      <c r="Q36" s="111" t="str">
        <f t="shared" si="2"/>
        <v>Fuerte</v>
      </c>
      <c r="R36" s="141" t="str">
        <f t="shared" si="3"/>
        <v>No</v>
      </c>
    </row>
    <row r="37" spans="1:18" ht="87" customHeight="1" x14ac:dyDescent="0.2">
      <c r="A37" s="118">
        <v>19</v>
      </c>
      <c r="B37" s="113" t="str">
        <f>+VLOOKUP(A37,'IDENTIFICACIÓN DEL RC'!$B$6:$F$34,2,0)</f>
        <v>Gestión Contractual</v>
      </c>
      <c r="C37" s="229" t="str">
        <f>+VLOOKUP('CONTROL DEL RC'!A37,'IDENTIFICACIÓN DEL RC'!$B$6:$F$34,4,0)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169">
        <v>2</v>
      </c>
      <c r="E37" s="169" t="s">
        <v>500</v>
      </c>
      <c r="F37" s="169" t="s">
        <v>541</v>
      </c>
      <c r="G37" s="112" t="s">
        <v>502</v>
      </c>
      <c r="H37" s="112" t="s">
        <v>503</v>
      </c>
      <c r="I37" s="112" t="s">
        <v>504</v>
      </c>
      <c r="J37" s="113" t="s">
        <v>505</v>
      </c>
      <c r="K37" s="112" t="s">
        <v>506</v>
      </c>
      <c r="L37" s="112" t="s">
        <v>507</v>
      </c>
      <c r="M37" s="112" t="s">
        <v>508</v>
      </c>
      <c r="N37" s="126">
        <f t="shared" si="0"/>
        <v>100</v>
      </c>
      <c r="O37" s="126" t="str">
        <f t="shared" si="1"/>
        <v>Fuerte</v>
      </c>
      <c r="P37" s="137" t="s">
        <v>509</v>
      </c>
      <c r="Q37" s="111" t="str">
        <f t="shared" si="2"/>
        <v>Fuerte</v>
      </c>
      <c r="R37" s="141" t="str">
        <f t="shared" si="3"/>
        <v>No</v>
      </c>
    </row>
    <row r="38" spans="1:18" ht="87" customHeight="1" x14ac:dyDescent="0.2">
      <c r="A38" s="118">
        <v>20</v>
      </c>
      <c r="B38" s="113" t="str">
        <f>+VLOOKUP(A38,'IDENTIFICACIÓN DEL RC'!$B$6:$F$34,2,0)</f>
        <v>Gestión Contractual</v>
      </c>
      <c r="C38" s="229" t="str">
        <f>+VLOOKUP('CONTROL DEL RC'!A38,'IDENTIFICACIÓN DEL RC'!$B$6:$F$34,4,0)</f>
        <v>Posibilidad de Incumplimiento de funciones por acción u omisión por procedimientos desactualizados de la Gestión Contractual</v>
      </c>
      <c r="D38" s="169">
        <v>1</v>
      </c>
      <c r="E38" s="169" t="s">
        <v>500</v>
      </c>
      <c r="F38" s="169" t="s">
        <v>542</v>
      </c>
      <c r="G38" s="112" t="s">
        <v>502</v>
      </c>
      <c r="H38" s="112" t="s">
        <v>503</v>
      </c>
      <c r="I38" s="112" t="s">
        <v>504</v>
      </c>
      <c r="J38" s="113" t="s">
        <v>505</v>
      </c>
      <c r="K38" s="112" t="s">
        <v>506</v>
      </c>
      <c r="L38" s="112" t="s">
        <v>507</v>
      </c>
      <c r="M38" s="112" t="s">
        <v>508</v>
      </c>
      <c r="N38" s="126">
        <f t="shared" si="0"/>
        <v>100</v>
      </c>
      <c r="O38" s="126" t="str">
        <f t="shared" si="1"/>
        <v>Fuerte</v>
      </c>
      <c r="P38" s="137" t="s">
        <v>509</v>
      </c>
      <c r="Q38" s="111" t="str">
        <f t="shared" si="2"/>
        <v>Fuerte</v>
      </c>
      <c r="R38" s="141" t="str">
        <f t="shared" si="3"/>
        <v>No</v>
      </c>
    </row>
    <row r="39" spans="1:18" ht="87" customHeight="1" x14ac:dyDescent="0.2">
      <c r="A39" s="118">
        <v>21</v>
      </c>
      <c r="B39" s="113" t="str">
        <f>+VLOOKUP(A39,'IDENTIFICACIÓN DEL RC'!$B$6:$F$34,2,0)</f>
        <v>Evaluación al Sistema de Control Interno</v>
      </c>
      <c r="C39" s="229" t="str">
        <f>+VLOOKUP('CONTROL DEL RC'!A39,'IDENTIFICACIÓN DEL RC'!$B$6:$F$34,4,0)</f>
        <v>Posibilidad de Favorecimiento al proceso auditado o a terceros responsables a partir de auditorías, sesgadas, manipuladas o direccionadas, que impidan evidenciar la realidad de la gestión obstruyendo la evaluación de esta.</v>
      </c>
      <c r="D39" s="169">
        <v>1</v>
      </c>
      <c r="E39" s="169" t="s">
        <v>500</v>
      </c>
      <c r="F39" s="169" t="s">
        <v>543</v>
      </c>
      <c r="G39" s="112" t="s">
        <v>502</v>
      </c>
      <c r="H39" s="112" t="s">
        <v>503</v>
      </c>
      <c r="I39" s="112" t="s">
        <v>504</v>
      </c>
      <c r="J39" s="113" t="s">
        <v>505</v>
      </c>
      <c r="K39" s="112" t="s">
        <v>506</v>
      </c>
      <c r="L39" s="112" t="s">
        <v>507</v>
      </c>
      <c r="M39" s="112" t="s">
        <v>508</v>
      </c>
      <c r="N39" s="126">
        <f t="shared" si="0"/>
        <v>100</v>
      </c>
      <c r="O39" s="126" t="str">
        <f t="shared" si="1"/>
        <v>Fuerte</v>
      </c>
      <c r="P39" s="137" t="s">
        <v>509</v>
      </c>
      <c r="Q39" s="111" t="str">
        <f t="shared" si="2"/>
        <v>Fuerte</v>
      </c>
      <c r="R39" s="141" t="str">
        <f t="shared" si="3"/>
        <v>No</v>
      </c>
    </row>
    <row r="40" spans="1:18" ht="87" customHeight="1" x14ac:dyDescent="0.2">
      <c r="A40" s="118">
        <v>22</v>
      </c>
      <c r="B40" s="113" t="str">
        <f>+VLOOKUP(A40,'IDENTIFICACIÓN DEL RC'!$B$6:$F$34,2,0)</f>
        <v>Atención y Relación con el Ciudadano</v>
      </c>
      <c r="C40" s="229" t="str">
        <f>+VLOOKUP('CONTROL DEL RC'!A40,'IDENTIFICACIÓN DEL RC'!$B$6:$F$34,4,0)</f>
        <v>Posibilidad de Favorecimiento a terceros para acceder a los servicios ofertados por al SCJ por fuera de los lineamientos establecidos a cambio de dadivas</v>
      </c>
      <c r="D40" s="169">
        <v>1</v>
      </c>
      <c r="E40" s="169" t="s">
        <v>500</v>
      </c>
      <c r="F40" s="169" t="s">
        <v>544</v>
      </c>
      <c r="G40" s="112" t="s">
        <v>502</v>
      </c>
      <c r="H40" s="112" t="s">
        <v>503</v>
      </c>
      <c r="I40" s="112" t="s">
        <v>504</v>
      </c>
      <c r="J40" s="113" t="s">
        <v>505</v>
      </c>
      <c r="K40" s="112" t="s">
        <v>506</v>
      </c>
      <c r="L40" s="112" t="s">
        <v>507</v>
      </c>
      <c r="M40" s="112" t="s">
        <v>508</v>
      </c>
      <c r="N40" s="126">
        <f t="shared" si="0"/>
        <v>100</v>
      </c>
      <c r="O40" s="126" t="str">
        <f t="shared" si="1"/>
        <v>Fuerte</v>
      </c>
      <c r="P40" s="137" t="s">
        <v>509</v>
      </c>
      <c r="Q40" s="111" t="str">
        <f t="shared" si="2"/>
        <v>Fuerte</v>
      </c>
      <c r="R40" s="141" t="str">
        <f t="shared" si="3"/>
        <v>No</v>
      </c>
    </row>
    <row r="41" spans="1:18" ht="87" customHeight="1" x14ac:dyDescent="0.2">
      <c r="A41" s="118">
        <v>23</v>
      </c>
      <c r="B41" s="113" t="str">
        <f>+VLOOKUP(A41,'IDENTIFICACIÓN DEL RC'!$B$6:$F$34,2,0)</f>
        <v>Gestión Integral a las Personas Privadas de la Libertad -PPL-</v>
      </c>
      <c r="C41" s="229" t="str">
        <f>+VLOOKUP('CONTROL DEL RC'!A41,'IDENTIFICACIÓN DEL RC'!$B$6:$F$34,4,0)</f>
        <v>Posibilidad de alteración de la información en el SISIPEC web generando beneficio en el trámite de Autorización para ingreso como visitante a la Cárcel Distrital de Varones y Anexo de Mujeres.</v>
      </c>
      <c r="D41" s="169">
        <v>1</v>
      </c>
      <c r="E41" s="169" t="s">
        <v>500</v>
      </c>
      <c r="F41" s="169" t="s">
        <v>545</v>
      </c>
      <c r="G41" s="112" t="s">
        <v>502</v>
      </c>
      <c r="H41" s="112" t="s">
        <v>503</v>
      </c>
      <c r="I41" s="112" t="s">
        <v>504</v>
      </c>
      <c r="J41" s="113" t="s">
        <v>505</v>
      </c>
      <c r="K41" s="112" t="s">
        <v>506</v>
      </c>
      <c r="L41" s="112" t="s">
        <v>507</v>
      </c>
      <c r="M41" s="112" t="s">
        <v>508</v>
      </c>
      <c r="N41" s="126">
        <f t="shared" si="0"/>
        <v>100</v>
      </c>
      <c r="O41" s="126" t="str">
        <f t="shared" si="1"/>
        <v>Fuerte</v>
      </c>
      <c r="P41" s="137" t="s">
        <v>509</v>
      </c>
      <c r="Q41" s="111" t="str">
        <f t="shared" si="2"/>
        <v>Fuerte</v>
      </c>
      <c r="R41" s="141" t="str">
        <f t="shared" si="3"/>
        <v>No</v>
      </c>
    </row>
    <row r="42" spans="1:18" ht="87" customHeight="1" x14ac:dyDescent="0.2">
      <c r="A42" s="118">
        <v>24</v>
      </c>
      <c r="B42" s="113" t="str">
        <f>+VLOOKUP(A42,'IDENTIFICACIÓN DEL RC'!$B$6:$F$34,2,0)</f>
        <v>Administración de Bienes Muebles e Inmuebles para el Fortalecimiento de las Capacidades Operativas</v>
      </c>
      <c r="C42" s="229" t="str">
        <f>+VLOOKUP('CONTROL DEL RC'!A42,'IDENTIFICACIÓN DEL RC'!$B$6:$F$34,4,0)</f>
        <v>Posibilidad de suministro de combustible por parte de los proveedores a vehículos de propiedad o a cargo de la SDSCJ, por fuera de los parámetros de suministro establecidos para beneficio propio o de terceros</v>
      </c>
      <c r="D42" s="169">
        <v>1</v>
      </c>
      <c r="E42" s="169" t="s">
        <v>500</v>
      </c>
      <c r="F42" s="169" t="s">
        <v>546</v>
      </c>
      <c r="G42" s="112" t="s">
        <v>502</v>
      </c>
      <c r="H42" s="112" t="s">
        <v>503</v>
      </c>
      <c r="I42" s="112" t="s">
        <v>504</v>
      </c>
      <c r="J42" s="113" t="s">
        <v>505</v>
      </c>
      <c r="K42" s="112" t="s">
        <v>506</v>
      </c>
      <c r="L42" s="112" t="s">
        <v>507</v>
      </c>
      <c r="M42" s="112" t="s">
        <v>508</v>
      </c>
      <c r="N42" s="126">
        <f t="shared" si="0"/>
        <v>100</v>
      </c>
      <c r="O42" s="126" t="str">
        <f t="shared" si="1"/>
        <v>Fuerte</v>
      </c>
      <c r="P42" s="137" t="s">
        <v>509</v>
      </c>
      <c r="Q42" s="111" t="str">
        <f t="shared" si="2"/>
        <v>Fuerte</v>
      </c>
      <c r="R42" s="141" t="str">
        <f t="shared" si="3"/>
        <v>No</v>
      </c>
    </row>
    <row r="43" spans="1:18" ht="87" customHeight="1" x14ac:dyDescent="0.2">
      <c r="A43" s="118">
        <v>24</v>
      </c>
      <c r="B43" s="113" t="str">
        <f>+VLOOKUP(A43,'IDENTIFICACIÓN DEL RC'!$B$6:$F$34,2,0)</f>
        <v>Administración de Bienes Muebles e Inmuebles para el Fortalecimiento de las Capacidades Operativas</v>
      </c>
      <c r="C43" s="229" t="str">
        <f>+VLOOKUP('CONTROL DEL RC'!A43,'IDENTIFICACIÓN DEL RC'!$B$6:$F$34,4,0)</f>
        <v>Posibilidad de suministro de combustible por parte de los proveedores a vehículos de propiedad o a cargo de la SDSCJ, por fuera de los parámetros de suministro establecidos para beneficio propio o de terceros</v>
      </c>
      <c r="D43" s="169">
        <v>2</v>
      </c>
      <c r="E43" s="169" t="s">
        <v>500</v>
      </c>
      <c r="F43" s="169" t="s">
        <v>547</v>
      </c>
      <c r="G43" s="112" t="s">
        <v>502</v>
      </c>
      <c r="H43" s="112" t="s">
        <v>503</v>
      </c>
      <c r="I43" s="112" t="s">
        <v>504</v>
      </c>
      <c r="J43" s="113" t="s">
        <v>505</v>
      </c>
      <c r="K43" s="112" t="s">
        <v>506</v>
      </c>
      <c r="L43" s="112" t="s">
        <v>507</v>
      </c>
      <c r="M43" s="112" t="s">
        <v>508</v>
      </c>
      <c r="N43" s="126">
        <f t="shared" si="0"/>
        <v>100</v>
      </c>
      <c r="O43" s="126" t="str">
        <f t="shared" si="1"/>
        <v>Fuerte</v>
      </c>
      <c r="P43" s="137" t="s">
        <v>509</v>
      </c>
      <c r="Q43" s="111" t="str">
        <f t="shared" si="2"/>
        <v>Fuerte</v>
      </c>
      <c r="R43" s="141" t="str">
        <f t="shared" si="3"/>
        <v>No</v>
      </c>
    </row>
    <row r="44" spans="1:18" ht="87" customHeight="1" x14ac:dyDescent="0.2">
      <c r="A44" s="118">
        <v>25</v>
      </c>
      <c r="B44" s="113" t="str">
        <f>+VLOOKUP(A44,'IDENTIFICACIÓN DEL RC'!$B$6:$F$34,2,0)</f>
        <v>Administración de Bienes Muebles e Inmuebles para el Fortalecimiento de las Capacidades Operativas</v>
      </c>
      <c r="C44" s="229" t="str">
        <f>+VLOOKUP('CONTROL DEL RC'!A44,'IDENTIFICACIÓN DEL RC'!$B$6:$F$34,4,0)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169">
        <v>1</v>
      </c>
      <c r="E44" s="169" t="s">
        <v>500</v>
      </c>
      <c r="F44" s="169" t="s">
        <v>548</v>
      </c>
      <c r="G44" s="112" t="s">
        <v>502</v>
      </c>
      <c r="H44" s="112" t="s">
        <v>503</v>
      </c>
      <c r="I44" s="112" t="s">
        <v>504</v>
      </c>
      <c r="J44" s="113" t="s">
        <v>505</v>
      </c>
      <c r="K44" s="112" t="s">
        <v>506</v>
      </c>
      <c r="L44" s="112" t="s">
        <v>507</v>
      </c>
      <c r="M44" s="112" t="s">
        <v>508</v>
      </c>
      <c r="N44" s="126">
        <f t="shared" ref="N44:N45" si="4">SUM(IF(G44="Preventivo",15,IF(G44="Detectivo",10,0)),
IF(H44="Asignado",15,0),
IF(I44="Adecuado",15,0),
IF(J44="Completa",10,IF(J44="Incompleta",5,0)),
IF(K44="Confiable",15,0),
IF(L44="SI",15,0),
IF(M44="Oportuna",15,0))</f>
        <v>100</v>
      </c>
      <c r="O44" s="126" t="str">
        <f t="shared" si="1"/>
        <v>Fuerte</v>
      </c>
      <c r="P44" s="137" t="s">
        <v>509</v>
      </c>
      <c r="Q44" s="111" t="str">
        <f t="shared" ref="Q44:Q45" si="5">IF(AND(O44="Fuerte",P44="Fuerte"),"Fuerte",IF(AND(O44="Fuerte",P44="Moderado"),"Moderado",IF(AND(O44="Fuerte",P44="Debil"),"Debil",IF(AND(O44="Moderado",P44="Fuerte"),"Moderado",IF(AND(O44="Moderado",P44="Moderado"),"Moderado",IF(AND(O44="Moderado",P44="Debil"),"Debil",IF(AND(O44="Debil",P44="Fuerte"),"Debil",IF(AND(O44="Debil",P44="Moderado"),"Debil",IF(AND(O44="Debil",P44="Debil"),"Debil","SELECCIONAR CALIFICACION")))))))))</f>
        <v>Fuerte</v>
      </c>
      <c r="R44" s="141" t="str">
        <f t="shared" si="3"/>
        <v>No</v>
      </c>
    </row>
    <row r="45" spans="1:18" ht="87" customHeight="1" x14ac:dyDescent="0.2">
      <c r="A45" s="118">
        <v>26</v>
      </c>
      <c r="B45" s="113" t="str">
        <f>+VLOOKUP(A45,'IDENTIFICACIÓN DEL RC'!$B$6:$F$34,2,0)</f>
        <v>Gestión Jurídica</v>
      </c>
      <c r="C45" s="229" t="str">
        <f>+VLOOKUP('CONTROL DEL RC'!A45,'IDENTIFICACIÓN DEL RC'!$B$6:$F$34,4,0)</f>
        <v>Posibilidad de Incumplimiento de funciones por acción u omisión por procedimientos desactualizados de la Gestión Juridica</v>
      </c>
      <c r="D45" s="169">
        <v>1</v>
      </c>
      <c r="E45" s="169" t="s">
        <v>500</v>
      </c>
      <c r="F45" s="169" t="s">
        <v>542</v>
      </c>
      <c r="G45" s="112" t="s">
        <v>502</v>
      </c>
      <c r="H45" s="112" t="s">
        <v>503</v>
      </c>
      <c r="I45" s="112" t="s">
        <v>504</v>
      </c>
      <c r="J45" s="113" t="s">
        <v>505</v>
      </c>
      <c r="K45" s="112" t="s">
        <v>506</v>
      </c>
      <c r="L45" s="112" t="s">
        <v>507</v>
      </c>
      <c r="M45" s="112" t="s">
        <v>508</v>
      </c>
      <c r="N45" s="126">
        <f t="shared" si="4"/>
        <v>100</v>
      </c>
      <c r="O45" s="126" t="str">
        <f t="shared" ref="O45" si="6">IF(N45&gt;=96,"Fuerte",IF(AND(N45&gt;=85,N45&lt;96),"Moderado",IF(AND(N45&lt;=84,N45&gt;=0),"Debil","")))</f>
        <v>Fuerte</v>
      </c>
      <c r="P45" s="137" t="s">
        <v>509</v>
      </c>
      <c r="Q45" s="111" t="str">
        <f t="shared" si="5"/>
        <v>Fuerte</v>
      </c>
      <c r="R45" s="141" t="str">
        <f t="shared" ref="R45" si="7">IF(Q45="Fuerte","No","SI")</f>
        <v>No</v>
      </c>
    </row>
    <row r="46" spans="1:18" ht="87" customHeight="1" thickBot="1" x14ac:dyDescent="0.25">
      <c r="A46" s="142">
        <v>27</v>
      </c>
      <c r="B46" s="119" t="str">
        <f>+VLOOKUP(A46,'IDENTIFICACIÓN DEL RC'!$B$6:$F$34,2,0)</f>
        <v>Gestión Contractual</v>
      </c>
      <c r="C46" s="230" t="str">
        <f>+VLOOKUP('CONTROL DEL RC'!A46,'IDENTIFICACIÓN DEL RC'!$B$6:$F$34,4,0)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46" s="172">
        <v>1</v>
      </c>
      <c r="E46" s="172" t="s">
        <v>500</v>
      </c>
      <c r="F46" s="172" t="s">
        <v>549</v>
      </c>
      <c r="G46" s="143" t="s">
        <v>502</v>
      </c>
      <c r="H46" s="143" t="s">
        <v>503</v>
      </c>
      <c r="I46" s="143" t="s">
        <v>504</v>
      </c>
      <c r="J46" s="119" t="s">
        <v>505</v>
      </c>
      <c r="K46" s="143" t="s">
        <v>506</v>
      </c>
      <c r="L46" s="143" t="s">
        <v>507</v>
      </c>
      <c r="M46" s="143" t="s">
        <v>508</v>
      </c>
      <c r="N46" s="144">
        <f t="shared" si="0"/>
        <v>100</v>
      </c>
      <c r="O46" s="144" t="str">
        <f t="shared" si="1"/>
        <v>Fuerte</v>
      </c>
      <c r="P46" s="145" t="s">
        <v>509</v>
      </c>
      <c r="Q46" s="146" t="str">
        <f t="shared" si="2"/>
        <v>Fuerte</v>
      </c>
      <c r="R46" s="147" t="str">
        <f t="shared" si="3"/>
        <v>No</v>
      </c>
    </row>
  </sheetData>
  <autoFilter ref="A5:R26" xr:uid="{00000000-0009-0000-0000-00000C000000}">
    <sortState xmlns:xlrd2="http://schemas.microsoft.com/office/spreadsheetml/2017/richdata2" ref="A13:R15">
      <sortCondition descending="1" ref="B8:B47"/>
    </sortState>
  </autoFilter>
  <mergeCells count="4">
    <mergeCell ref="Q1:R1"/>
    <mergeCell ref="C1:P1"/>
    <mergeCell ref="A1:B1"/>
    <mergeCell ref="A3:R4"/>
  </mergeCells>
  <pageMargins left="0.55118110236220474" right="0.39370078740157483" top="0.47244094488188981" bottom="0.70866141732283472" header="0.31496062992125984" footer="0.31496062992125984"/>
  <pageSetup scale="24"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C00-000000000000}">
          <x14:formula1>
            <xm:f>'TABLA DE INFORMACIÓN'!$Y$4:$Y$5</xm:f>
          </x14:formula1>
          <xm:sqref>M6:M26</xm:sqref>
        </x14:dataValidation>
        <x14:dataValidation type="list" allowBlank="1" showInputMessage="1" showErrorMessage="1" xr:uid="{00000000-0002-0000-0C00-000001000000}">
          <x14:formula1>
            <xm:f>'TABLA DE INFORMACIÓN'!$T$5:$T$7</xm:f>
          </x14:formula1>
          <xm:sqref>P6:P26</xm:sqref>
        </x14:dataValidation>
        <x14:dataValidation type="list" allowBlank="1" showInputMessage="1" showErrorMessage="1" xr:uid="{00000000-0002-0000-0C00-000002000000}">
          <x14:formula1>
            <xm:f>'TABLA DE INFORMACIÓN'!$N$4:$N$5</xm:f>
          </x14:formula1>
          <xm:sqref>G6:G26</xm:sqref>
        </x14:dataValidation>
        <x14:dataValidation type="list" allowBlank="1" showInputMessage="1" showErrorMessage="1" xr:uid="{00000000-0002-0000-0C00-000003000000}">
          <x14:formula1>
            <xm:f>'TABLA DE INFORMACIÓN'!$O$4:$O$5</xm:f>
          </x14:formula1>
          <xm:sqref>H6:H26</xm:sqref>
        </x14:dataValidation>
        <x14:dataValidation type="list" allowBlank="1" showInputMessage="1" showErrorMessage="1" xr:uid="{00000000-0002-0000-0C00-000004000000}">
          <x14:formula1>
            <xm:f>'TABLA DE INFORMACIÓN'!$K$8:$K$9</xm:f>
          </x14:formula1>
          <xm:sqref>L6:L26</xm:sqref>
        </x14:dataValidation>
        <x14:dataValidation type="list" allowBlank="1" showInputMessage="1" showErrorMessage="1" xr:uid="{00000000-0002-0000-0C00-000005000000}">
          <x14:formula1>
            <xm:f>'TABLA DE INFORMACIÓN'!$V$4:$V$5</xm:f>
          </x14:formula1>
          <xm:sqref>I6:I26</xm:sqref>
        </x14:dataValidation>
        <x14:dataValidation type="list" allowBlank="1" showInputMessage="1" showErrorMessage="1" xr:uid="{00000000-0002-0000-0C00-000006000000}">
          <x14:formula1>
            <xm:f>'TABLA DE INFORMACIÓN'!$W$4:$W$5</xm:f>
          </x14:formula1>
          <xm:sqref>J6:J26</xm:sqref>
        </x14:dataValidation>
        <x14:dataValidation type="list" allowBlank="1" showInputMessage="1" showErrorMessage="1" xr:uid="{00000000-0002-0000-0C00-000007000000}">
          <x14:formula1>
            <xm:f>'TABLA DE INFORMACIÓN'!$X$4:$X$5</xm:f>
          </x14:formula1>
          <xm:sqref>K6:K26</xm:sqref>
        </x14:dataValidation>
        <x14:dataValidation type="list" allowBlank="1" showInputMessage="1" showErrorMessage="1" errorTitle="Seleccion no valida" error="Recordar que los Riesgos de corrupcion no se pueden Aceptar" promptTitle="Seleccionar tipo de accion" xr:uid="{00000000-0002-0000-0C00-000008000000}">
          <x14:formula1>
            <xm:f>'TABLA DE INFORMACIÓN'!$AB$4:$AB$7</xm:f>
          </x14:formula1>
          <xm:sqref>E6:E26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6">
    <tabColor theme="0" tint="-0.499984740745262"/>
    <pageSetUpPr fitToPage="1"/>
  </sheetPr>
  <dimension ref="A1:G33"/>
  <sheetViews>
    <sheetView showGridLines="0" view="pageBreakPreview" zoomScale="110" zoomScaleNormal="100" zoomScaleSheetLayoutView="110" workbookViewId="0">
      <selection activeCell="A24" sqref="A24:XFD24"/>
    </sheetView>
  </sheetViews>
  <sheetFormatPr baseColWidth="10" defaultColWidth="11.42578125" defaultRowHeight="15" x14ac:dyDescent="0.25"/>
  <cols>
    <col min="1" max="1" width="21.5703125" style="3" customWidth="1"/>
    <col min="2" max="2" width="16.85546875" style="3" customWidth="1"/>
    <col min="3" max="3" width="13.140625" style="3" customWidth="1"/>
    <col min="4" max="4" width="23.42578125" style="3" customWidth="1"/>
    <col min="5" max="5" width="29.5703125" style="3" customWidth="1"/>
    <col min="6" max="6" width="20.85546875" style="3" customWidth="1"/>
    <col min="7" max="7" width="27.42578125" style="3" customWidth="1"/>
    <col min="8" max="16384" width="11.42578125" style="3"/>
  </cols>
  <sheetData>
    <row r="1" spans="1:7" s="105" customFormat="1" ht="94.5" customHeight="1" thickBot="1" x14ac:dyDescent="0.25">
      <c r="A1" s="104"/>
      <c r="B1" s="397" t="s">
        <v>0</v>
      </c>
      <c r="C1" s="397"/>
      <c r="D1" s="397"/>
      <c r="E1" s="397"/>
      <c r="F1" s="397"/>
      <c r="G1" s="182" t="s">
        <v>1</v>
      </c>
    </row>
    <row r="2" spans="1:7" s="105" customFormat="1" ht="12.75" customHeight="1" thickBot="1" x14ac:dyDescent="0.3">
      <c r="B2" s="116"/>
      <c r="C2" s="116"/>
      <c r="D2" s="116"/>
      <c r="G2" s="117"/>
    </row>
    <row r="3" spans="1:7" ht="9.75" customHeight="1" x14ac:dyDescent="0.25">
      <c r="A3" s="546" t="s">
        <v>653</v>
      </c>
      <c r="B3" s="547"/>
      <c r="C3" s="547"/>
      <c r="D3" s="547"/>
      <c r="E3" s="547"/>
      <c r="F3" s="547"/>
      <c r="G3" s="548"/>
    </row>
    <row r="4" spans="1:7" ht="9.75" customHeight="1" thickBot="1" x14ac:dyDescent="0.3">
      <c r="A4" s="549"/>
      <c r="B4" s="550"/>
      <c r="C4" s="550"/>
      <c r="D4" s="550"/>
      <c r="E4" s="550"/>
      <c r="F4" s="550"/>
      <c r="G4" s="551"/>
    </row>
    <row r="5" spans="1:7" x14ac:dyDescent="0.25">
      <c r="A5" s="552" t="s">
        <v>99</v>
      </c>
      <c r="B5" s="148" t="s">
        <v>654</v>
      </c>
      <c r="C5" s="554" t="s">
        <v>655</v>
      </c>
      <c r="D5" s="556" t="s">
        <v>656</v>
      </c>
      <c r="E5" s="556" t="s">
        <v>657</v>
      </c>
      <c r="F5" s="556" t="s">
        <v>658</v>
      </c>
      <c r="G5" s="558" t="s">
        <v>659</v>
      </c>
    </row>
    <row r="6" spans="1:7" ht="15.75" thickBot="1" x14ac:dyDescent="0.3">
      <c r="A6" s="553"/>
      <c r="B6" s="250" t="s">
        <v>660</v>
      </c>
      <c r="C6" s="555"/>
      <c r="D6" s="557"/>
      <c r="E6" s="557"/>
      <c r="F6" s="557"/>
      <c r="G6" s="559"/>
    </row>
    <row r="7" spans="1:7" x14ac:dyDescent="0.25">
      <c r="A7" s="231">
        <v>1</v>
      </c>
      <c r="B7" s="232" t="s">
        <v>507</v>
      </c>
      <c r="C7" s="233">
        <f>(SUMIF('CONTROL DEL RC'!$A$6:$A$102,A7,'CONTROL DEL RC'!$N$6:$N$102))/(COUNTIF('CONTROL DEL RC'!$A$6:$A$102,A7))</f>
        <v>100</v>
      </c>
      <c r="D7" s="234" t="str">
        <f>IF(C7=100,"Fuerte",IF(AND(C7&lt;=99,C7&gt;=50),"Moderado",IF(AND(C7&lt;=49),"Debil")))</f>
        <v>Fuerte</v>
      </c>
      <c r="E7" s="234">
        <f>IF(AND(B7="SI",D7="Fuerte",'ANÁLISIS DEL RC'!D6&gt;=3),'ANÁLISIS DEL RC'!D6-2,IF(AND(B7="SI",D7="Fuerte",'ANÁLISIS DEL RC'!D6=2),'ANÁLISIS DEL RC'!D6-1,IF(AND(B7="SI",D7="Moderado",'ANÁLISIS DEL RC'!D6&gt;=2),'ANÁLISIS DEL RC'!D6-1,'ANÁLISIS DEL RC'!D6)))</f>
        <v>1</v>
      </c>
      <c r="F7" s="234" t="str">
        <f>+'ANÁLISIS DEL RC'!F6</f>
        <v>MODERADO</v>
      </c>
      <c r="G7" s="235" t="str">
        <f>IF(OR(AND(E7=1,F7="MODERADO"),AND(E7=2,F7="MODERADO")),"ZONA RIESGO MODERADO",IF(OR(AND(E7=4,F7="MODERADO"),AND(E7=3,F7="MODERADO"),AND(E7=2,F7="MAYOR"),AND(E7=1,F7="MAYOR")),"ZONA RIESGO ALTO",IF(OR(AND(E7=5,F7="MODERADO"),AND(E7=5,F7="MAYOR"),AND(E7=4,F7="MAYOR"),AND(E7=3,F7="MAYOR"),AND(E7&lt;=5,F7="CATASTROFICO")),"ZONA RIESGO EXTREMO",0)))</f>
        <v>ZONA RIESGO MODERADO</v>
      </c>
    </row>
    <row r="8" spans="1:7" x14ac:dyDescent="0.25">
      <c r="A8" s="236">
        <v>2</v>
      </c>
      <c r="B8" s="185" t="s">
        <v>507</v>
      </c>
      <c r="C8" s="251">
        <f>(SUMIF('CONTROL DEL RC'!$A$6:$A$102,A8,'CONTROL DEL RC'!$N$6:$N$102))/(COUNTIF('CONTROL DEL RC'!$A$6:$A$102,A8))</f>
        <v>100</v>
      </c>
      <c r="D8" s="75" t="str">
        <f t="shared" ref="D8:D31" si="0">IF(C8=100,"Fuerte",IF(AND(C8&lt;=99,C8&gt;=50),"Moderado",IF(AND(C8&lt;=49),"Debil")))</f>
        <v>Fuerte</v>
      </c>
      <c r="E8" s="75">
        <f>IF(AND(B8="SI",D8="Fuerte",'ANÁLISIS DEL RC'!D7&gt;=3),'ANÁLISIS DEL RC'!D7-2,IF(AND(B8="SI",D8="Fuerte",'ANÁLISIS DEL RC'!D7=2),'ANÁLISIS DEL RC'!D7-1,IF(AND(B8="SI",D8="Moderado",'ANÁLISIS DEL RC'!D7&gt;=2),'ANÁLISIS DEL RC'!D7-1,'ANÁLISIS DEL RC'!D7)))</f>
        <v>1</v>
      </c>
      <c r="F8" s="75" t="str">
        <f>+'ANÁLISIS DEL RC'!F7</f>
        <v>CATASTROFICO</v>
      </c>
      <c r="G8" s="252" t="str">
        <f t="shared" ref="G8:G33" si="1">IF(OR(AND(E8=1,F8="MODERADO"),AND(E8=2,F8="MODERADO")),"ZONA RIESGO MODERADO",IF(OR(AND(E8=4,F8="MODERADO"),AND(E8=3,F8="MODERADO"),AND(E8=2,F8="MAYOR"),AND(E8=1,F8="MAYOR")),"ZONA RIESGO ALTO",IF(OR(AND(E8=5,F8="MODERADO"),AND(E8=5,F8="MAYOR"),AND(E8=4,F8="MAYOR"),AND(E8=3,F8="MAYOR"),AND(E8&lt;=5,F8="CATASTROFICO")),"ZONA RIESGO EXTREMO",0)))</f>
        <v>ZONA RIESGO EXTREMO</v>
      </c>
    </row>
    <row r="9" spans="1:7" x14ac:dyDescent="0.25">
      <c r="A9" s="236">
        <v>3</v>
      </c>
      <c r="B9" s="185" t="s">
        <v>507</v>
      </c>
      <c r="C9" s="251">
        <f>(SUMIF('CONTROL DEL RC'!$A$6:$A$102,A9,'CONTROL DEL RC'!$N$6:$N$102))/(COUNTIF('CONTROL DEL RC'!$A$6:$A$102,A9))</f>
        <v>100</v>
      </c>
      <c r="D9" s="75" t="str">
        <f t="shared" si="0"/>
        <v>Fuerte</v>
      </c>
      <c r="E9" s="75">
        <f>IF(AND(B9="SI",D9="Fuerte",'ANÁLISIS DEL RC'!D8&gt;=3),'ANÁLISIS DEL RC'!D8-2,IF(AND(B9="SI",D9="Fuerte",'ANÁLISIS DEL RC'!D8=2),'ANÁLISIS DEL RC'!D8-1,IF(AND(B9="SI",D9="Moderado",'ANÁLISIS DEL RC'!D8&gt;=2),'ANÁLISIS DEL RC'!D8-1,'ANÁLISIS DEL RC'!D8)))</f>
        <v>1</v>
      </c>
      <c r="F9" s="75" t="str">
        <f>+'ANÁLISIS DEL RC'!F8</f>
        <v>CATASTROFICO</v>
      </c>
      <c r="G9" s="252" t="str">
        <f t="shared" si="1"/>
        <v>ZONA RIESGO EXTREMO</v>
      </c>
    </row>
    <row r="10" spans="1:7" x14ac:dyDescent="0.25">
      <c r="A10" s="236">
        <v>4</v>
      </c>
      <c r="B10" s="185" t="s">
        <v>507</v>
      </c>
      <c r="C10" s="251">
        <f>(SUMIF('CONTROL DEL RC'!$A$6:$A$102,A10,'CONTROL DEL RC'!$N$6:$N$102))/(COUNTIF('CONTROL DEL RC'!$A$6:$A$102,A10))</f>
        <v>100</v>
      </c>
      <c r="D10" s="75" t="str">
        <f t="shared" si="0"/>
        <v>Fuerte</v>
      </c>
      <c r="E10" s="75">
        <f>IF(AND(B10="SI",D10="Fuerte",'ANÁLISIS DEL RC'!D9&gt;=3),'ANÁLISIS DEL RC'!D9-2,IF(AND(B10="SI",D10="Fuerte",'ANÁLISIS DEL RC'!D9=2),'ANÁLISIS DEL RC'!D9-1,IF(AND(B10="SI",D10="Moderado",'ANÁLISIS DEL RC'!D9&gt;=2),'ANÁLISIS DEL RC'!D9-1,'ANÁLISIS DEL RC'!D9)))</f>
        <v>1</v>
      </c>
      <c r="F10" s="75" t="str">
        <f>+'ANÁLISIS DEL RC'!F9</f>
        <v>MAYOR</v>
      </c>
      <c r="G10" s="252" t="str">
        <f t="shared" si="1"/>
        <v>ZONA RIESGO ALTO</v>
      </c>
    </row>
    <row r="11" spans="1:7" x14ac:dyDescent="0.25">
      <c r="A11" s="236">
        <v>5</v>
      </c>
      <c r="B11" s="185" t="s">
        <v>507</v>
      </c>
      <c r="C11" s="251">
        <f>(SUMIF('CONTROL DEL RC'!$A$6:$A$102,A11,'CONTROL DEL RC'!$N$6:$N$102))/(COUNTIF('CONTROL DEL RC'!$A$6:$A$102,A11))</f>
        <v>100</v>
      </c>
      <c r="D11" s="75" t="str">
        <f t="shared" si="0"/>
        <v>Fuerte</v>
      </c>
      <c r="E11" s="75">
        <f>IF(AND(B11="SI",D11="Fuerte",'ANÁLISIS DEL RC'!D10&gt;=3),'ANÁLISIS DEL RC'!D10-2,IF(AND(B11="SI",D11="Fuerte",'ANÁLISIS DEL RC'!D10=2),'ANÁLISIS DEL RC'!D10-1,IF(AND(B11="SI",D11="Moderado",'ANÁLISIS DEL RC'!D10&gt;=2),'ANÁLISIS DEL RC'!D10-1,'ANÁLISIS DEL RC'!D10)))</f>
        <v>1</v>
      </c>
      <c r="F11" s="75" t="str">
        <f>+'ANÁLISIS DEL RC'!F10</f>
        <v>MAYOR</v>
      </c>
      <c r="G11" s="252" t="str">
        <f t="shared" si="1"/>
        <v>ZONA RIESGO ALTO</v>
      </c>
    </row>
    <row r="12" spans="1:7" x14ac:dyDescent="0.25">
      <c r="A12" s="236">
        <v>6</v>
      </c>
      <c r="B12" s="185" t="s">
        <v>507</v>
      </c>
      <c r="C12" s="251">
        <f>(SUMIF('CONTROL DEL RC'!$A$6:$A$102,A12,'CONTROL DEL RC'!$N$6:$N$102))/(COUNTIF('CONTROL DEL RC'!$A$6:$A$102,A12))</f>
        <v>100</v>
      </c>
      <c r="D12" s="75" t="str">
        <f t="shared" si="0"/>
        <v>Fuerte</v>
      </c>
      <c r="E12" s="75">
        <f>IF(AND(B12="SI",D12="Fuerte",'ANÁLISIS DEL RC'!D11&gt;=3),'ANÁLISIS DEL RC'!D11-2,IF(AND(B12="SI",D12="Fuerte",'ANÁLISIS DEL RC'!D11=2),'ANÁLISIS DEL RC'!D11-1,IF(AND(B12="SI",D12="Moderado",'ANÁLISIS DEL RC'!D11&gt;=2),'ANÁLISIS DEL RC'!D11-1,'ANÁLISIS DEL RC'!D11)))</f>
        <v>1</v>
      </c>
      <c r="F12" s="75" t="str">
        <f>+'ANÁLISIS DEL RC'!F11</f>
        <v>MAYOR</v>
      </c>
      <c r="G12" s="252" t="str">
        <f t="shared" si="1"/>
        <v>ZONA RIESGO ALTO</v>
      </c>
    </row>
    <row r="13" spans="1:7" x14ac:dyDescent="0.25">
      <c r="A13" s="236">
        <v>7</v>
      </c>
      <c r="B13" s="185" t="s">
        <v>507</v>
      </c>
      <c r="C13" s="251">
        <f>(SUMIF('CONTROL DEL RC'!$A$6:$A$102,A13,'CONTROL DEL RC'!$N$6:$N$102))/(COUNTIF('CONTROL DEL RC'!$A$6:$A$102,A13))</f>
        <v>100</v>
      </c>
      <c r="D13" s="75" t="str">
        <f t="shared" si="0"/>
        <v>Fuerte</v>
      </c>
      <c r="E13" s="75">
        <f>IF(AND(B13="SI",D13="Fuerte",'ANÁLISIS DEL RC'!D12&gt;=3),'ANÁLISIS DEL RC'!D12-2,IF(AND(B13="SI",D13="Fuerte",'ANÁLISIS DEL RC'!D12=2),'ANÁLISIS DEL RC'!D12-1,IF(AND(B13="SI",D13="Moderado",'ANÁLISIS DEL RC'!D12&gt;=2),'ANÁLISIS DEL RC'!D12-1,'ANÁLISIS DEL RC'!D12)))</f>
        <v>1</v>
      </c>
      <c r="F13" s="75" t="str">
        <f>+'ANÁLISIS DEL RC'!F12</f>
        <v>MAYOR</v>
      </c>
      <c r="G13" s="252" t="str">
        <f t="shared" si="1"/>
        <v>ZONA RIESGO ALTO</v>
      </c>
    </row>
    <row r="14" spans="1:7" x14ac:dyDescent="0.25">
      <c r="A14" s="236">
        <v>8</v>
      </c>
      <c r="B14" s="185" t="s">
        <v>507</v>
      </c>
      <c r="C14" s="251">
        <f>(SUMIF('CONTROL DEL RC'!$A$6:$A$102,A14,'CONTROL DEL RC'!$N$6:$N$102))/(COUNTIF('CONTROL DEL RC'!$A$6:$A$102,A14))</f>
        <v>96.666666666666671</v>
      </c>
      <c r="D14" s="75" t="str">
        <f t="shared" si="0"/>
        <v>Moderado</v>
      </c>
      <c r="E14" s="75">
        <f>IF(AND(B14="SI",D14="Fuerte",'ANÁLISIS DEL RC'!D13&gt;=3),'ANÁLISIS DEL RC'!D13-2,IF(AND(B14="SI",D14="Fuerte",'ANÁLISIS DEL RC'!D13=2),'ANÁLISIS DEL RC'!D13-1,IF(AND(B14="SI",D14="Moderado",'ANÁLISIS DEL RC'!D13&gt;=2),'ANÁLISIS DEL RC'!D13-1,'ANÁLISIS DEL RC'!D13)))</f>
        <v>1</v>
      </c>
      <c r="F14" s="75" t="str">
        <f>+'ANÁLISIS DEL RC'!F13</f>
        <v>CATASTROFICO</v>
      </c>
      <c r="G14" s="252" t="str">
        <f t="shared" si="1"/>
        <v>ZONA RIESGO EXTREMO</v>
      </c>
    </row>
    <row r="15" spans="1:7" x14ac:dyDescent="0.25">
      <c r="A15" s="236">
        <v>9</v>
      </c>
      <c r="B15" s="185" t="s">
        <v>507</v>
      </c>
      <c r="C15" s="251">
        <f>(SUMIF('CONTROL DEL RC'!$A$6:$A$102,A15,'CONTROL DEL RC'!$N$6:$N$102))/(COUNTIF('CONTROL DEL RC'!$A$6:$A$102,A15))</f>
        <v>100</v>
      </c>
      <c r="D15" s="75" t="str">
        <f t="shared" si="0"/>
        <v>Fuerte</v>
      </c>
      <c r="E15" s="75">
        <f>IF(AND(B15="SI",D15="Fuerte",'ANÁLISIS DEL RC'!D14&gt;=3),'ANÁLISIS DEL RC'!D14-2,IF(AND(B15="SI",D15="Fuerte",'ANÁLISIS DEL RC'!D14=2),'ANÁLISIS DEL RC'!D14-1,IF(AND(B15="SI",D15="Moderado",'ANÁLISIS DEL RC'!D14&gt;=2),'ANÁLISIS DEL RC'!D14-1,'ANÁLISIS DEL RC'!D14)))</f>
        <v>1</v>
      </c>
      <c r="F15" s="75" t="str">
        <f>+'ANÁLISIS DEL RC'!F14</f>
        <v>CATASTROFICO</v>
      </c>
      <c r="G15" s="252" t="str">
        <f t="shared" si="1"/>
        <v>ZONA RIESGO EXTREMO</v>
      </c>
    </row>
    <row r="16" spans="1:7" x14ac:dyDescent="0.25">
      <c r="A16" s="236">
        <v>10</v>
      </c>
      <c r="B16" s="185" t="s">
        <v>507</v>
      </c>
      <c r="C16" s="251">
        <f>(SUMIF('CONTROL DEL RC'!$A$6:$A$102,A16,'CONTROL DEL RC'!$N$6:$N$102))/(COUNTIF('CONTROL DEL RC'!$A$6:$A$102,A16))</f>
        <v>98.333333333333329</v>
      </c>
      <c r="D16" s="75" t="str">
        <f t="shared" si="0"/>
        <v>Moderado</v>
      </c>
      <c r="E16" s="75">
        <f>IF(AND(B16="SI",D16="Fuerte",'ANÁLISIS DEL RC'!D15&gt;=3),'ANÁLISIS DEL RC'!D15-2,IF(AND(B16="SI",D16="Fuerte",'ANÁLISIS DEL RC'!D15=2),'ANÁLISIS DEL RC'!D15-1,IF(AND(B16="SI",D16="Moderado",'ANÁLISIS DEL RC'!D15&gt;=2),'ANÁLISIS DEL RC'!D15-1,'ANÁLISIS DEL RC'!D15)))</f>
        <v>2</v>
      </c>
      <c r="F16" s="75" t="str">
        <f>+'ANÁLISIS DEL RC'!F15</f>
        <v>MAYOR</v>
      </c>
      <c r="G16" s="252" t="str">
        <f t="shared" si="1"/>
        <v>ZONA RIESGO ALTO</v>
      </c>
    </row>
    <row r="17" spans="1:7" x14ac:dyDescent="0.25">
      <c r="A17" s="236">
        <v>11</v>
      </c>
      <c r="B17" s="185" t="s">
        <v>507</v>
      </c>
      <c r="C17" s="251">
        <f>(SUMIF('CONTROL DEL RC'!$A$6:$A$102,A17,'CONTROL DEL RC'!$N$6:$N$102))/(COUNTIF('CONTROL DEL RC'!$A$6:$A$102,A17))</f>
        <v>98.333333333333329</v>
      </c>
      <c r="D17" s="75" t="str">
        <f t="shared" si="0"/>
        <v>Moderado</v>
      </c>
      <c r="E17" s="75">
        <f>IF(AND(B17="SI",D17="Fuerte",'ANÁLISIS DEL RC'!D16&gt;=3),'ANÁLISIS DEL RC'!D16-2,IF(AND(B17="SI",D17="Fuerte",'ANÁLISIS DEL RC'!D16=2),'ANÁLISIS DEL RC'!D16-1,IF(AND(B17="SI",D17="Moderado",'ANÁLISIS DEL RC'!D16&gt;=2),'ANÁLISIS DEL RC'!D16-1,'ANÁLISIS DEL RC'!D16)))</f>
        <v>1</v>
      </c>
      <c r="F17" s="75" t="str">
        <f>+'ANÁLISIS DEL RC'!F16</f>
        <v>MAYOR</v>
      </c>
      <c r="G17" s="252" t="str">
        <f t="shared" si="1"/>
        <v>ZONA RIESGO ALTO</v>
      </c>
    </row>
    <row r="18" spans="1:7" x14ac:dyDescent="0.25">
      <c r="A18" s="236">
        <v>12</v>
      </c>
      <c r="B18" s="185" t="s">
        <v>507</v>
      </c>
      <c r="C18" s="251">
        <f>(SUMIF('CONTROL DEL RC'!$A$6:$A$102,A18,'CONTROL DEL RC'!$N$6:$N$102))/(COUNTIF('CONTROL DEL RC'!$A$6:$A$102,A18))</f>
        <v>98.333333333333329</v>
      </c>
      <c r="D18" s="75" t="str">
        <f t="shared" si="0"/>
        <v>Moderado</v>
      </c>
      <c r="E18" s="75">
        <f>IF(AND(B18="SI",D18="Fuerte",'ANÁLISIS DEL RC'!D17&gt;=3),'ANÁLISIS DEL RC'!D17-2,IF(AND(B18="SI",D18="Fuerte",'ANÁLISIS DEL RC'!D17=2),'ANÁLISIS DEL RC'!D17-1,IF(AND(B18="SI",D18="Moderado",'ANÁLISIS DEL RC'!D17&gt;=2),'ANÁLISIS DEL RC'!D17-1,'ANÁLISIS DEL RC'!D17)))</f>
        <v>1</v>
      </c>
      <c r="F18" s="75" t="str">
        <f>+'ANÁLISIS DEL RC'!F17</f>
        <v>MAYOR</v>
      </c>
      <c r="G18" s="252" t="str">
        <f t="shared" si="1"/>
        <v>ZONA RIESGO ALTO</v>
      </c>
    </row>
    <row r="19" spans="1:7" x14ac:dyDescent="0.25">
      <c r="A19" s="236">
        <v>13</v>
      </c>
      <c r="B19" s="185" t="s">
        <v>507</v>
      </c>
      <c r="C19" s="251">
        <f>(SUMIF('CONTROL DEL RC'!$A$6:$A$102,A19,'CONTROL DEL RC'!$N$6:$N$102))/(COUNTIF('CONTROL DEL RC'!$A$6:$A$102,A19))</f>
        <v>100</v>
      </c>
      <c r="D19" s="75" t="str">
        <f t="shared" si="0"/>
        <v>Fuerte</v>
      </c>
      <c r="E19" s="75">
        <f>IF(AND(B19="SI",D19="Fuerte",'ANÁLISIS DEL RC'!D18&gt;=3),'ANÁLISIS DEL RC'!D18-2,IF(AND(B19="SI",D19="Fuerte",'ANÁLISIS DEL RC'!D18=2),'ANÁLISIS DEL RC'!D18-1,IF(AND(B19="SI",D19="Moderado",'ANÁLISIS DEL RC'!D18&gt;=2),'ANÁLISIS DEL RC'!D18-1,'ANÁLISIS DEL RC'!D18)))</f>
        <v>1</v>
      </c>
      <c r="F19" s="75" t="str">
        <f>+'ANÁLISIS DEL RC'!F18</f>
        <v>MODERADO</v>
      </c>
      <c r="G19" s="252" t="str">
        <f t="shared" si="1"/>
        <v>ZONA RIESGO MODERADO</v>
      </c>
    </row>
    <row r="20" spans="1:7" x14ac:dyDescent="0.25">
      <c r="A20" s="236">
        <v>14</v>
      </c>
      <c r="B20" s="185" t="s">
        <v>507</v>
      </c>
      <c r="C20" s="251">
        <f>(SUMIF('CONTROL DEL RC'!$A$6:$A$102,A20,'CONTROL DEL RC'!$N$6:$N$102))/(COUNTIF('CONTROL DEL RC'!$A$6:$A$102,A20))</f>
        <v>100</v>
      </c>
      <c r="D20" s="75" t="str">
        <f t="shared" si="0"/>
        <v>Fuerte</v>
      </c>
      <c r="E20" s="75">
        <f>IF(AND(B20="SI",D20="Fuerte",'ANÁLISIS DEL RC'!D19&gt;=3),'ANÁLISIS DEL RC'!D19-2,IF(AND(B20="SI",D20="Fuerte",'ANÁLISIS DEL RC'!D19=2),'ANÁLISIS DEL RC'!D19-1,IF(AND(B20="SI",D20="Moderado",'ANÁLISIS DEL RC'!D19&gt;=2),'ANÁLISIS DEL RC'!D19-1,'ANÁLISIS DEL RC'!D19)))</f>
        <v>1</v>
      </c>
      <c r="F20" s="75" t="str">
        <f>+'ANÁLISIS DEL RC'!F19</f>
        <v>CATASTROFICO</v>
      </c>
      <c r="G20" s="252" t="str">
        <f t="shared" si="1"/>
        <v>ZONA RIESGO EXTREMO</v>
      </c>
    </row>
    <row r="21" spans="1:7" x14ac:dyDescent="0.25">
      <c r="A21" s="236">
        <v>15</v>
      </c>
      <c r="B21" s="185" t="s">
        <v>507</v>
      </c>
      <c r="C21" s="251">
        <f>(SUMIF('CONTROL DEL RC'!$A$6:$A$102,A21,'CONTROL DEL RC'!$N$6:$N$102))/(COUNTIF('CONTROL DEL RC'!$A$6:$A$102,A21))</f>
        <v>100</v>
      </c>
      <c r="D21" s="75" t="str">
        <f t="shared" si="0"/>
        <v>Fuerte</v>
      </c>
      <c r="E21" s="75">
        <f>IF(AND(B21="SI",D21="Fuerte",'ANÁLISIS DEL RC'!D20&gt;=3),'ANÁLISIS DEL RC'!D20-2,IF(AND(B21="SI",D21="Fuerte",'ANÁLISIS DEL RC'!D20=2),'ANÁLISIS DEL RC'!D20-1,IF(AND(B21="SI",D21="Moderado",'ANÁLISIS DEL RC'!D20&gt;=2),'ANÁLISIS DEL RC'!D20-1,'ANÁLISIS DEL RC'!D20)))</f>
        <v>1</v>
      </c>
      <c r="F21" s="75" t="str">
        <f>+'ANÁLISIS DEL RC'!F20</f>
        <v>CATASTROFICO</v>
      </c>
      <c r="G21" s="252" t="str">
        <f t="shared" si="1"/>
        <v>ZONA RIESGO EXTREMO</v>
      </c>
    </row>
    <row r="22" spans="1:7" x14ac:dyDescent="0.25">
      <c r="A22" s="236">
        <v>16</v>
      </c>
      <c r="B22" s="185" t="s">
        <v>507</v>
      </c>
      <c r="C22" s="251">
        <f>(SUMIF('CONTROL DEL RC'!$A$6:$A$102,A22,'CONTROL DEL RC'!$N$6:$N$102))/(COUNTIF('CONTROL DEL RC'!$A$6:$A$102,A22))</f>
        <v>100</v>
      </c>
      <c r="D22" s="75" t="str">
        <f t="shared" si="0"/>
        <v>Fuerte</v>
      </c>
      <c r="E22" s="75">
        <f>IF(AND(B22="SI",D22="Fuerte",'ANÁLISIS DEL RC'!D21&gt;=3),'ANÁLISIS DEL RC'!D21-2,IF(AND(B22="SI",D22="Fuerte",'ANÁLISIS DEL RC'!D21=2),'ANÁLISIS DEL RC'!D21-1,IF(AND(B22="SI",D22="Moderado",'ANÁLISIS DEL RC'!D21&gt;=2),'ANÁLISIS DEL RC'!D21-1,'ANÁLISIS DEL RC'!D21)))</f>
        <v>2</v>
      </c>
      <c r="F22" s="75" t="str">
        <f>+'ANÁLISIS DEL RC'!F21</f>
        <v>MODERADO</v>
      </c>
      <c r="G22" s="252" t="str">
        <f t="shared" si="1"/>
        <v>ZONA RIESGO MODERADO</v>
      </c>
    </row>
    <row r="23" spans="1:7" ht="14.25" customHeight="1" x14ac:dyDescent="0.25">
      <c r="A23" s="236">
        <v>17</v>
      </c>
      <c r="B23" s="185" t="s">
        <v>507</v>
      </c>
      <c r="C23" s="251">
        <f>(SUMIF('CONTROL DEL RC'!$A$6:$A$102,A23,'CONTROL DEL RC'!$N$6:$N$102))/(COUNTIF('CONTROL DEL RC'!$A$6:$A$102,A23))</f>
        <v>100</v>
      </c>
      <c r="D23" s="75" t="str">
        <f t="shared" si="0"/>
        <v>Fuerte</v>
      </c>
      <c r="E23" s="75">
        <f>IF(AND(B23="SI",D23="Fuerte",'ANÁLISIS DEL RC'!D22&gt;=3),'ANÁLISIS DEL RC'!D22-2,IF(AND(B23="SI",D23="Fuerte",'ANÁLISIS DEL RC'!D22=2),'ANÁLISIS DEL RC'!D22-1,IF(AND(B23="SI",D23="Moderado",'ANÁLISIS DEL RC'!D22&gt;=2),'ANÁLISIS DEL RC'!D22-1,'ANÁLISIS DEL RC'!D22)))</f>
        <v>1</v>
      </c>
      <c r="F23" s="75" t="str">
        <f>+'ANÁLISIS DEL RC'!F22</f>
        <v>MAYOR</v>
      </c>
      <c r="G23" s="252" t="str">
        <f t="shared" si="1"/>
        <v>ZONA RIESGO ALTO</v>
      </c>
    </row>
    <row r="24" spans="1:7" x14ac:dyDescent="0.25">
      <c r="A24" s="236">
        <v>18</v>
      </c>
      <c r="B24" s="185" t="s">
        <v>507</v>
      </c>
      <c r="C24" s="251">
        <f>(SUMIF('CONTROL DEL RC'!$A$6:$A$102,A24,'CONTROL DEL RC'!$N$6:$N$102))/(COUNTIF('CONTROL DEL RC'!$A$6:$A$102,A24))</f>
        <v>100</v>
      </c>
      <c r="D24" s="75" t="str">
        <f t="shared" si="0"/>
        <v>Fuerte</v>
      </c>
      <c r="E24" s="75">
        <f>IF(AND(B24="SI",D24="Fuerte",'ANÁLISIS DEL RC'!D23&gt;=3),'ANÁLISIS DEL RC'!D23-2,IF(AND(B24="SI",D24="Fuerte",'ANÁLISIS DEL RC'!D23=2),'ANÁLISIS DEL RC'!D23-1,IF(AND(B24="SI",D24="Moderado",'ANÁLISIS DEL RC'!D23&gt;=2),'ANÁLISIS DEL RC'!D23-1,'ANÁLISIS DEL RC'!D23)))</f>
        <v>1</v>
      </c>
      <c r="F24" s="75" t="str">
        <f>+'ANÁLISIS DEL RC'!F23</f>
        <v>CATASTROFICO</v>
      </c>
      <c r="G24" s="252" t="str">
        <f t="shared" si="1"/>
        <v>ZONA RIESGO EXTREMO</v>
      </c>
    </row>
    <row r="25" spans="1:7" x14ac:dyDescent="0.25">
      <c r="A25" s="236">
        <v>19</v>
      </c>
      <c r="B25" s="185" t="s">
        <v>507</v>
      </c>
      <c r="C25" s="251">
        <f>(SUMIF('CONTROL DEL RC'!$A$6:$A$102,A25,'CONTROL DEL RC'!$N$6:$N$102))/(COUNTIF('CONTROL DEL RC'!$A$6:$A$102,A25))</f>
        <v>100</v>
      </c>
      <c r="D25" s="75" t="str">
        <f t="shared" si="0"/>
        <v>Fuerte</v>
      </c>
      <c r="E25" s="75">
        <f>IF(AND(B25="SI",D25="Fuerte",'ANÁLISIS DEL RC'!D24&gt;=3),'ANÁLISIS DEL RC'!D24-2,IF(AND(B25="SI",D25="Fuerte",'ANÁLISIS DEL RC'!D24=2),'ANÁLISIS DEL RC'!D24-1,IF(AND(B25="SI",D25="Moderado",'ANÁLISIS DEL RC'!D24&gt;=2),'ANÁLISIS DEL RC'!D24-1,'ANÁLISIS DEL RC'!D24)))</f>
        <v>1</v>
      </c>
      <c r="F25" s="75" t="str">
        <f>+'ANÁLISIS DEL RC'!F24</f>
        <v>CATASTROFICO</v>
      </c>
      <c r="G25" s="252" t="str">
        <f t="shared" si="1"/>
        <v>ZONA RIESGO EXTREMO</v>
      </c>
    </row>
    <row r="26" spans="1:7" x14ac:dyDescent="0.25">
      <c r="A26" s="236">
        <v>20</v>
      </c>
      <c r="B26" s="185" t="s">
        <v>507</v>
      </c>
      <c r="C26" s="251">
        <f>(SUMIF('CONTROL DEL RC'!$A$6:$A$102,A26,'CONTROL DEL RC'!$N$6:$N$102))/(COUNTIF('CONTROL DEL RC'!$A$6:$A$102,A26))</f>
        <v>100</v>
      </c>
      <c r="D26" s="75" t="str">
        <f t="shared" si="0"/>
        <v>Fuerte</v>
      </c>
      <c r="E26" s="75">
        <f>IF(AND(B26="SI",D26="Fuerte",'ANÁLISIS DEL RC'!D25&gt;=3),'ANÁLISIS DEL RC'!D25-2,IF(AND(B26="SI",D26="Fuerte",'ANÁLISIS DEL RC'!D25=2),'ANÁLISIS DEL RC'!D25-1,IF(AND(B26="SI",D26="Moderado",'ANÁLISIS DEL RC'!D25&gt;=2),'ANÁLISIS DEL RC'!D25-1,'ANÁLISIS DEL RC'!D25)))</f>
        <v>1</v>
      </c>
      <c r="F26" s="75" t="str">
        <f>+'ANÁLISIS DEL RC'!F25</f>
        <v>CATASTROFICO</v>
      </c>
      <c r="G26" s="252" t="str">
        <f t="shared" si="1"/>
        <v>ZONA RIESGO EXTREMO</v>
      </c>
    </row>
    <row r="27" spans="1:7" x14ac:dyDescent="0.25">
      <c r="A27" s="236">
        <v>21</v>
      </c>
      <c r="B27" s="185" t="s">
        <v>507</v>
      </c>
      <c r="C27" s="251">
        <f>(SUMIF('CONTROL DEL RC'!$A$6:$A$102,A27,'CONTROL DEL RC'!$N$6:$N$102))/(COUNTIF('CONTROL DEL RC'!$A$6:$A$102,A27))</f>
        <v>100</v>
      </c>
      <c r="D27" s="75" t="str">
        <f t="shared" si="0"/>
        <v>Fuerte</v>
      </c>
      <c r="E27" s="75">
        <f>IF(AND(B27="SI",D27="Fuerte",'ANÁLISIS DEL RC'!D26&gt;=3),'ANÁLISIS DEL RC'!D26-2,IF(AND(B27="SI",D27="Fuerte",'ANÁLISIS DEL RC'!D26=2),'ANÁLISIS DEL RC'!D26-1,IF(AND(B27="SI",D27="Moderado",'ANÁLISIS DEL RC'!D26&gt;=2),'ANÁLISIS DEL RC'!D26-1,'ANÁLISIS DEL RC'!D26)))</f>
        <v>1</v>
      </c>
      <c r="F27" s="75" t="str">
        <f>+'ANÁLISIS DEL RC'!F26</f>
        <v>CATASTROFICO</v>
      </c>
      <c r="G27" s="252" t="str">
        <f t="shared" si="1"/>
        <v>ZONA RIESGO EXTREMO</v>
      </c>
    </row>
    <row r="28" spans="1:7" x14ac:dyDescent="0.25">
      <c r="A28" s="236">
        <v>22</v>
      </c>
      <c r="B28" s="185" t="s">
        <v>507</v>
      </c>
      <c r="C28" s="251">
        <f>(SUMIF('CONTROL DEL RC'!$A$6:$A$102,A28,'CONTROL DEL RC'!$N$6:$N$102))/(COUNTIF('CONTROL DEL RC'!$A$6:$A$102,A28))</f>
        <v>100</v>
      </c>
      <c r="D28" s="75" t="str">
        <f t="shared" si="0"/>
        <v>Fuerte</v>
      </c>
      <c r="E28" s="75">
        <f>IF(AND(B28="SI",D28="Fuerte",'ANÁLISIS DEL RC'!D27&gt;=3),'ANÁLISIS DEL RC'!D27-2,IF(AND(B28="SI",D28="Fuerte",'ANÁLISIS DEL RC'!D27=2),'ANÁLISIS DEL RC'!D27-1,IF(AND(B28="SI",D28="Moderado",'ANÁLISIS DEL RC'!D27&gt;=2),'ANÁLISIS DEL RC'!D27-1,'ANÁLISIS DEL RC'!D27)))</f>
        <v>1</v>
      </c>
      <c r="F28" s="75" t="str">
        <f>+'ANÁLISIS DEL RC'!F27</f>
        <v>MAYOR</v>
      </c>
      <c r="G28" s="252" t="str">
        <f t="shared" si="1"/>
        <v>ZONA RIESGO ALTO</v>
      </c>
    </row>
    <row r="29" spans="1:7" x14ac:dyDescent="0.25">
      <c r="A29" s="236">
        <v>23</v>
      </c>
      <c r="B29" s="185" t="s">
        <v>507</v>
      </c>
      <c r="C29" s="251">
        <f>(SUMIF('CONTROL DEL RC'!$A$6:$A$102,A29,'CONTROL DEL RC'!$N$6:$N$102))/(COUNTIF('CONTROL DEL RC'!$A$6:$A$102,A29))</f>
        <v>100</v>
      </c>
      <c r="D29" s="75" t="str">
        <f t="shared" si="0"/>
        <v>Fuerte</v>
      </c>
      <c r="E29" s="75">
        <f>IF(AND(B29="SI",D29="Fuerte",'ANÁLISIS DEL RC'!D28&gt;=3),'ANÁLISIS DEL RC'!D28-2,IF(AND(B29="SI",D29="Fuerte",'ANÁLISIS DEL RC'!D28=2),'ANÁLISIS DEL RC'!D28-1,IF(AND(B29="SI",D29="Moderado",'ANÁLISIS DEL RC'!D28&gt;=2),'ANÁLISIS DEL RC'!D28-1,'ANÁLISIS DEL RC'!D28)))</f>
        <v>1</v>
      </c>
      <c r="F29" s="75" t="str">
        <f>+'ANÁLISIS DEL RC'!F28</f>
        <v>CATASTROFICO</v>
      </c>
      <c r="G29" s="252" t="str">
        <f t="shared" si="1"/>
        <v>ZONA RIESGO EXTREMO</v>
      </c>
    </row>
    <row r="30" spans="1:7" x14ac:dyDescent="0.25">
      <c r="A30" s="236">
        <v>24</v>
      </c>
      <c r="B30" s="185" t="s">
        <v>507</v>
      </c>
      <c r="C30" s="251">
        <f>(SUMIF('CONTROL DEL RC'!$A$6:$A$102,A30,'CONTROL DEL RC'!$N$6:$N$102))/(COUNTIF('CONTROL DEL RC'!$A$6:$A$102,A30))</f>
        <v>100</v>
      </c>
      <c r="D30" s="75" t="str">
        <f t="shared" si="0"/>
        <v>Fuerte</v>
      </c>
      <c r="E30" s="75">
        <f>IF(AND(B30="SI",D30="Fuerte",'ANÁLISIS DEL RC'!D29&gt;=3),'ANÁLISIS DEL RC'!D29-2,IF(AND(B30="SI",D30="Fuerte",'ANÁLISIS DEL RC'!D29=2),'ANÁLISIS DEL RC'!D29-1,IF(AND(B30="SI",D30="Moderado",'ANÁLISIS DEL RC'!D29&gt;=2),'ANÁLISIS DEL RC'!D29-1,'ANÁLISIS DEL RC'!D29)))</f>
        <v>1</v>
      </c>
      <c r="F30" s="75" t="str">
        <f>+'ANÁLISIS DEL RC'!F29</f>
        <v>CATASTROFICO</v>
      </c>
      <c r="G30" s="252" t="str">
        <f t="shared" si="1"/>
        <v>ZONA RIESGO EXTREMO</v>
      </c>
    </row>
    <row r="31" spans="1:7" x14ac:dyDescent="0.25">
      <c r="A31" s="236">
        <v>25</v>
      </c>
      <c r="B31" s="185" t="s">
        <v>507</v>
      </c>
      <c r="C31" s="251">
        <f>(SUMIF('CONTROL DEL RC'!$A$6:$A$102,A31,'CONTROL DEL RC'!$N$6:$N$102))/(COUNTIF('CONTROL DEL RC'!$A$6:$A$102,A31))</f>
        <v>100</v>
      </c>
      <c r="D31" s="75" t="str">
        <f t="shared" si="0"/>
        <v>Fuerte</v>
      </c>
      <c r="E31" s="75">
        <f>IF(AND(B31="SI",D31="Fuerte",'ANÁLISIS DEL RC'!D30&gt;=3),'ANÁLISIS DEL RC'!D30-2,IF(AND(B31="SI",D31="Fuerte",'ANÁLISIS DEL RC'!D30=2),'ANÁLISIS DEL RC'!D30-1,IF(AND(B31="SI",D31="Moderado",'ANÁLISIS DEL RC'!D30&gt;=2),'ANÁLISIS DEL RC'!D30-1,'ANÁLISIS DEL RC'!D30)))</f>
        <v>1</v>
      </c>
      <c r="F31" s="75" t="str">
        <f>+'ANÁLISIS DEL RC'!F30</f>
        <v>CATASTROFICO</v>
      </c>
      <c r="G31" s="252" t="str">
        <f t="shared" si="1"/>
        <v>ZONA RIESGO EXTREMO</v>
      </c>
    </row>
    <row r="32" spans="1:7" x14ac:dyDescent="0.25">
      <c r="A32" s="236">
        <v>26</v>
      </c>
      <c r="B32" s="185" t="s">
        <v>507</v>
      </c>
      <c r="C32" s="251">
        <f>(SUMIF('CONTROL DEL RC'!$A$6:$A$102,A32,'CONTROL DEL RC'!$N$6:$N$102))/(COUNTIF('CONTROL DEL RC'!$A$6:$A$102,A32))</f>
        <v>100</v>
      </c>
      <c r="D32" s="75" t="str">
        <f>IF(C32=100,"Fuerte",IF(AND(C32&lt;=99,C32&gt;=50),"Moderado",IF(AND(C32&lt;=49),"Debil")))</f>
        <v>Fuerte</v>
      </c>
      <c r="E32" s="75">
        <f>IF(AND(B32="SI",D32="Fuerte",'ANÁLISIS DEL RC'!D31&gt;=3),'ANÁLISIS DEL RC'!D31-2,IF(AND(B32="SI",D32="Fuerte",'ANÁLISIS DEL RC'!D31=2),'ANÁLISIS DEL RC'!D31-1,IF(AND(B32="SI",D32="Moderado",'ANÁLISIS DEL RC'!D31&gt;=2),'ANÁLISIS DEL RC'!D31-1,'ANÁLISIS DEL RC'!D31)))</f>
        <v>1</v>
      </c>
      <c r="F32" s="75" t="str">
        <f>+'ANÁLISIS DEL RC'!F31</f>
        <v>CATASTROFICO</v>
      </c>
      <c r="G32" s="252" t="str">
        <f t="shared" ref="G32" si="2">IF(OR(AND(E32=1,F32="MODERADO"),AND(E32=2,F32="MODERADO")),"ZONA RIESGO MODERADO",IF(OR(AND(E32=4,F32="MODERADO"),AND(E32=3,F32="MODERADO"),AND(E32=2,F32="MAYOR"),AND(E32=1,F32="MAYOR")),"ZONA RIESGO ALTO",IF(OR(AND(E32=5,F32="MODERADO"),AND(E32=5,F32="MAYOR"),AND(E32=4,F32="MAYOR"),AND(E32=3,F32="MAYOR"),AND(E32&lt;=5,F32="CATASTROFICO")),"ZONA RIESGO EXTREMO",0)))</f>
        <v>ZONA RIESGO EXTREMO</v>
      </c>
    </row>
    <row r="33" spans="1:7" ht="15.75" thickBot="1" x14ac:dyDescent="0.3">
      <c r="A33" s="237">
        <v>27</v>
      </c>
      <c r="B33" s="238" t="s">
        <v>507</v>
      </c>
      <c r="C33" s="253">
        <f>(SUMIF('CONTROL DEL RC'!$A$6:$A$102,A33,'CONTROL DEL RC'!$N$6:$N$102))/(COUNTIF('CONTROL DEL RC'!$A$6:$A$102,A33))</f>
        <v>100</v>
      </c>
      <c r="D33" s="254" t="str">
        <f>IF(C33=100,"Fuerte",IF(AND(C33&lt;=99,C33&gt;=50),"Moderado",IF(AND(C33&lt;=49),"Debil")))</f>
        <v>Fuerte</v>
      </c>
      <c r="E33" s="254">
        <f>IF(AND(B33="SI",D33="Fuerte",'ANÁLISIS DEL RC'!D32&gt;=3),'ANÁLISIS DEL RC'!D32-2,IF(AND(B33="SI",D33="Fuerte",'ANÁLISIS DEL RC'!D32=2),'ANÁLISIS DEL RC'!D32-1,IF(AND(B33="SI",D33="Moderado",'ANÁLISIS DEL RC'!D32&gt;=2),'ANÁLISIS DEL RC'!D32-1,'ANÁLISIS DEL RC'!D32)))</f>
        <v>1</v>
      </c>
      <c r="F33" s="254" t="str">
        <f>+'ANÁLISIS DEL RC'!F32</f>
        <v>CATASTROFICO</v>
      </c>
      <c r="G33" s="255" t="str">
        <f t="shared" si="1"/>
        <v>ZONA RIESGO EXTREMO</v>
      </c>
    </row>
  </sheetData>
  <autoFilter ref="A5:G6" xr:uid="{00000000-0009-0000-0000-00000D000000}"/>
  <mergeCells count="8">
    <mergeCell ref="B1:F1"/>
    <mergeCell ref="A3:G4"/>
    <mergeCell ref="A5:A6"/>
    <mergeCell ref="C5:C6"/>
    <mergeCell ref="E5:E6"/>
    <mergeCell ref="F5:F6"/>
    <mergeCell ref="G5:G6"/>
    <mergeCell ref="D5:D6"/>
  </mergeCells>
  <conditionalFormatting sqref="F7:F33">
    <cfRule type="containsText" dxfId="5" priority="4" operator="containsText" text="mayor">
      <formula>NOT(ISERROR(SEARCH("mayor",F7)))</formula>
    </cfRule>
    <cfRule type="containsText" dxfId="4" priority="5" operator="containsText" text="MODERADO">
      <formula>NOT(ISERROR(SEARCH("MODERADO",F7)))</formula>
    </cfRule>
    <cfRule type="containsText" dxfId="3" priority="6" operator="containsText" text="CATASTROFICO">
      <formula>NOT(ISERROR(SEARCH("CATASTROFICO",F7)))</formula>
    </cfRule>
  </conditionalFormatting>
  <conditionalFormatting sqref="G7:G33">
    <cfRule type="containsText" dxfId="2" priority="1" operator="containsText" text="ZONA RIESGO MODERADO">
      <formula>NOT(ISERROR(SEARCH("ZONA RIESGO MODERADO",G7)))</formula>
    </cfRule>
    <cfRule type="containsText" dxfId="1" priority="2" operator="containsText" text="ZONA RIESGO ALTO">
      <formula>NOT(ISERROR(SEARCH("ZONA RIESGO ALTO",G7)))</formula>
    </cfRule>
    <cfRule type="containsText" dxfId="0" priority="3" operator="containsText" text="ZONA RIESGO EXTREMO">
      <formula>NOT(ISERROR(SEARCH("ZONA RIESGO EXTREMO",G7)))</formula>
    </cfRule>
  </conditionalFormatting>
  <pageMargins left="0.70866141732283472" right="0.70866141732283472" top="0.74803149606299213" bottom="0.74803149606299213" header="0.31496062992125984" footer="0.31496062992125984"/>
  <pageSetup scale="80" fitToHeight="0" orientation="landscape" horizontalDpi="4294967292"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D00-000000000000}">
          <x14:formula1>
            <xm:f>'TABLA DE INFORMACIÓN'!$K$8:$K$9</xm:f>
          </x14:formula1>
          <xm:sqref>B7:B33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pageSetUpPr fitToPage="1"/>
  </sheetPr>
  <dimension ref="A1:AA234"/>
  <sheetViews>
    <sheetView showGridLines="0" topLeftCell="D1" zoomScale="90" zoomScaleNormal="90" zoomScaleSheetLayoutView="70" workbookViewId="0">
      <selection activeCell="K1" sqref="K1"/>
    </sheetView>
  </sheetViews>
  <sheetFormatPr baseColWidth="10" defaultColWidth="11.42578125" defaultRowHeight="12.75" x14ac:dyDescent="0.2"/>
  <cols>
    <col min="1" max="2" width="20.42578125" style="81" customWidth="1"/>
    <col min="3" max="3" width="39" style="81" customWidth="1"/>
    <col min="4" max="5" width="36.140625" style="81" customWidth="1"/>
    <col min="6" max="6" width="22.140625" style="81" customWidth="1"/>
    <col min="7" max="7" width="27.85546875" style="81" customWidth="1"/>
    <col min="8" max="8" width="25.5703125" style="81" bestFit="1" customWidth="1"/>
    <col min="9" max="9" width="28" style="81" customWidth="1"/>
    <col min="10" max="16384" width="11.42578125" style="81"/>
  </cols>
  <sheetData>
    <row r="1" spans="1:27" s="105" customFormat="1" ht="126" customHeight="1" thickBot="1" x14ac:dyDescent="0.3">
      <c r="A1" s="104"/>
      <c r="B1" s="450" t="s">
        <v>0</v>
      </c>
      <c r="C1" s="450"/>
      <c r="D1" s="450"/>
      <c r="E1" s="450"/>
      <c r="F1" s="450"/>
      <c r="G1" s="450"/>
      <c r="H1" s="450"/>
      <c r="I1" s="99" t="s">
        <v>1</v>
      </c>
    </row>
    <row r="2" spans="1:27" s="105" customFormat="1" ht="13.5" customHeight="1" thickBot="1" x14ac:dyDescent="0.3">
      <c r="A2" s="149"/>
      <c r="B2" s="150"/>
      <c r="C2" s="150"/>
      <c r="D2" s="150"/>
      <c r="E2" s="150"/>
      <c r="F2" s="150"/>
      <c r="G2" s="150"/>
      <c r="H2" s="150"/>
      <c r="I2" s="151"/>
    </row>
    <row r="3" spans="1:27" ht="12.75" customHeight="1" x14ac:dyDescent="0.2">
      <c r="A3" s="560" t="s">
        <v>661</v>
      </c>
      <c r="B3" s="561"/>
      <c r="C3" s="561"/>
      <c r="D3" s="561"/>
      <c r="E3" s="561"/>
      <c r="F3" s="561"/>
      <c r="G3" s="561"/>
      <c r="H3" s="561"/>
      <c r="I3" s="562"/>
      <c r="J3" s="79"/>
      <c r="K3" s="79"/>
      <c r="L3" s="79"/>
      <c r="M3" s="79"/>
      <c r="N3" s="79"/>
      <c r="O3" s="79"/>
      <c r="P3" s="79"/>
      <c r="Q3" s="79"/>
      <c r="R3" s="79"/>
      <c r="S3" s="79"/>
      <c r="T3" s="79"/>
      <c r="U3" s="79"/>
      <c r="V3" s="79"/>
      <c r="W3" s="79"/>
      <c r="X3" s="79"/>
      <c r="Y3" s="79"/>
      <c r="Z3" s="79"/>
      <c r="AA3" s="79"/>
    </row>
    <row r="4" spans="1:27" ht="12.75" customHeight="1" thickBot="1" x14ac:dyDescent="0.25">
      <c r="A4" s="563"/>
      <c r="B4" s="564"/>
      <c r="C4" s="564"/>
      <c r="D4" s="564"/>
      <c r="E4" s="564"/>
      <c r="F4" s="564"/>
      <c r="G4" s="564"/>
      <c r="H4" s="564"/>
      <c r="I4" s="565"/>
      <c r="J4" s="79"/>
      <c r="K4" s="79"/>
      <c r="L4" s="79"/>
      <c r="M4" s="79"/>
      <c r="N4" s="79"/>
      <c r="O4" s="79"/>
      <c r="P4" s="79"/>
      <c r="Q4" s="79"/>
      <c r="R4" s="79"/>
      <c r="S4" s="79"/>
      <c r="T4" s="79"/>
      <c r="U4" s="79"/>
      <c r="V4" s="79"/>
      <c r="W4" s="79"/>
      <c r="X4" s="79"/>
      <c r="Y4" s="79"/>
      <c r="Z4" s="79"/>
      <c r="AA4" s="79"/>
    </row>
    <row r="5" spans="1:27" ht="16.5" thickBot="1" x14ac:dyDescent="0.25">
      <c r="A5" s="560" t="s">
        <v>662</v>
      </c>
      <c r="B5" s="561"/>
      <c r="C5" s="561"/>
      <c r="D5" s="561"/>
      <c r="E5" s="561"/>
      <c r="F5" s="561"/>
      <c r="G5" s="562"/>
      <c r="H5" s="566" t="s">
        <v>663</v>
      </c>
      <c r="I5" s="567"/>
      <c r="J5" s="79"/>
      <c r="K5" s="79"/>
      <c r="L5" s="79"/>
      <c r="M5" s="79"/>
      <c r="N5" s="79"/>
      <c r="O5" s="79"/>
      <c r="P5" s="79"/>
      <c r="Q5" s="79"/>
      <c r="R5" s="79"/>
      <c r="S5" s="79"/>
      <c r="T5" s="79"/>
      <c r="U5" s="79"/>
      <c r="V5" s="79"/>
      <c r="W5" s="79"/>
      <c r="X5" s="79"/>
      <c r="Y5" s="79"/>
      <c r="Z5" s="79"/>
      <c r="AA5" s="79"/>
    </row>
    <row r="6" spans="1:27" s="82" customFormat="1" ht="25.5" x14ac:dyDescent="0.25">
      <c r="A6" s="282" t="s">
        <v>99</v>
      </c>
      <c r="B6" s="283" t="s">
        <v>100</v>
      </c>
      <c r="C6" s="283" t="s">
        <v>102</v>
      </c>
      <c r="D6" s="283" t="s">
        <v>486</v>
      </c>
      <c r="E6" s="283" t="s">
        <v>664</v>
      </c>
      <c r="F6" s="283" t="s">
        <v>665</v>
      </c>
      <c r="G6" s="283" t="s">
        <v>206</v>
      </c>
      <c r="H6" s="284" t="s">
        <v>666</v>
      </c>
      <c r="I6" s="285" t="s">
        <v>667</v>
      </c>
      <c r="J6" s="80"/>
      <c r="K6" s="80"/>
      <c r="L6" s="80"/>
      <c r="M6" s="80"/>
      <c r="N6" s="80"/>
      <c r="O6" s="80"/>
      <c r="P6" s="80"/>
      <c r="Q6" s="80"/>
      <c r="R6" s="80"/>
      <c r="S6" s="80"/>
      <c r="T6" s="80"/>
      <c r="U6" s="80"/>
      <c r="V6" s="80"/>
      <c r="W6" s="80"/>
      <c r="X6" s="80"/>
      <c r="Y6" s="80"/>
      <c r="Z6" s="80"/>
      <c r="AA6" s="80"/>
    </row>
    <row r="7" spans="1:27" s="82" customFormat="1" ht="51" x14ac:dyDescent="0.25">
      <c r="A7" s="152">
        <v>1</v>
      </c>
      <c r="B7" s="83" t="str">
        <f>+VLOOKUP(A7,'IDENTIFICACIÓN DEL RC'!$B$6:$F$34,2,0)</f>
        <v>Acceso y Fortalecimiento a la Justicia</v>
      </c>
      <c r="C7" s="92" t="str">
        <f>+VLOOKUP(A7,'IDENTIFICACIÓN DEL RC'!$B$6:$F$55,4,0)</f>
        <v>Posibilidad de Registro de información errada en los informes de procesos vinculados al PDJJR (Programa de Justicia Juvenil Restaurativa)</v>
      </c>
      <c r="D7" s="239" t="s">
        <v>500</v>
      </c>
      <c r="E7" s="239" t="s">
        <v>668</v>
      </c>
      <c r="F7" s="186" t="s">
        <v>669</v>
      </c>
      <c r="G7" s="239" t="s">
        <v>670</v>
      </c>
      <c r="H7" s="187">
        <v>45292</v>
      </c>
      <c r="I7" s="188">
        <v>45657</v>
      </c>
      <c r="J7" s="80"/>
      <c r="K7" s="80"/>
      <c r="L7" s="80"/>
      <c r="M7" s="80"/>
      <c r="N7" s="80"/>
      <c r="O7" s="80"/>
      <c r="P7" s="80"/>
      <c r="Q7" s="80"/>
      <c r="R7" s="80"/>
      <c r="S7" s="80"/>
      <c r="T7" s="80"/>
      <c r="U7" s="80"/>
      <c r="V7" s="80"/>
      <c r="W7" s="80"/>
      <c r="X7" s="80"/>
      <c r="Y7" s="80"/>
      <c r="Z7" s="80"/>
      <c r="AA7" s="80"/>
    </row>
    <row r="8" spans="1:27" s="82" customFormat="1" ht="63.75" x14ac:dyDescent="0.25">
      <c r="A8" s="152">
        <v>2</v>
      </c>
      <c r="B8" s="83" t="str">
        <f>+VLOOKUP(A8,'IDENTIFICACIÓN DEL RC'!$B$6:$F$34,2,0)</f>
        <v>Acceso y Fortalecimiento a la Justicia</v>
      </c>
      <c r="C8" s="92" t="str">
        <f>+VLOOKUP(A8,'IDENTIFICACIÓN DEL RC'!$B$6:$F$55,4,0)</f>
        <v>Posibilidad de actuaciones inadecuadas por parte de funcionarios y colaboradores de la Dirección de Acceso a la Justicia por el recibimiento de dadivas</v>
      </c>
      <c r="D8" s="239" t="s">
        <v>500</v>
      </c>
      <c r="E8" s="239" t="s">
        <v>668</v>
      </c>
      <c r="F8" s="186" t="s">
        <v>669</v>
      </c>
      <c r="G8" s="239" t="s">
        <v>670</v>
      </c>
      <c r="H8" s="187">
        <v>45292</v>
      </c>
      <c r="I8" s="188">
        <v>45657</v>
      </c>
      <c r="J8" s="80"/>
      <c r="K8" s="80"/>
      <c r="L8" s="80"/>
      <c r="M8" s="80"/>
      <c r="N8" s="80"/>
      <c r="O8" s="80"/>
      <c r="P8" s="80"/>
      <c r="Q8" s="80"/>
      <c r="R8" s="80"/>
      <c r="S8" s="80"/>
      <c r="T8" s="80"/>
      <c r="U8" s="80"/>
      <c r="V8" s="80"/>
      <c r="W8" s="80"/>
      <c r="X8" s="80"/>
      <c r="Y8" s="80"/>
      <c r="Z8" s="80"/>
      <c r="AA8" s="80"/>
    </row>
    <row r="9" spans="1:27" s="82" customFormat="1" ht="38.25" x14ac:dyDescent="0.25">
      <c r="A9" s="152">
        <v>3</v>
      </c>
      <c r="B9" s="83" t="str">
        <f>+VLOOKUP(A9,'IDENTIFICACIÓN DEL RC'!$B$6:$F$34,2,0)</f>
        <v>Acceso y Fortalecimiento a la Justicia</v>
      </c>
      <c r="C9" s="92" t="str">
        <f>+VLOOKUP(A9,'IDENTIFICACIÓN DEL RC'!$B$6:$F$55,4,0)</f>
        <v>Posibilidad de presentar Inconsistencias en los reportes relacionados al Plan de Acción a la Justicia</v>
      </c>
      <c r="D9" s="239" t="s">
        <v>500</v>
      </c>
      <c r="E9" s="239" t="s">
        <v>668</v>
      </c>
      <c r="F9" s="186" t="s">
        <v>669</v>
      </c>
      <c r="G9" s="239" t="s">
        <v>670</v>
      </c>
      <c r="H9" s="187">
        <v>45292</v>
      </c>
      <c r="I9" s="188">
        <v>45657</v>
      </c>
      <c r="J9" s="80"/>
      <c r="K9" s="80"/>
      <c r="L9" s="80"/>
      <c r="M9" s="80"/>
      <c r="N9" s="80"/>
      <c r="O9" s="80"/>
      <c r="P9" s="80"/>
      <c r="Q9" s="80"/>
      <c r="R9" s="80"/>
      <c r="S9" s="80"/>
      <c r="T9" s="80"/>
      <c r="U9" s="80"/>
      <c r="V9" s="80"/>
      <c r="W9" s="80"/>
      <c r="X9" s="80"/>
      <c r="Y9" s="80"/>
      <c r="Z9" s="80"/>
      <c r="AA9" s="80"/>
    </row>
    <row r="10" spans="1:27" s="82" customFormat="1" ht="102" x14ac:dyDescent="0.25">
      <c r="A10" s="152">
        <v>4</v>
      </c>
      <c r="B10" s="83" t="str">
        <f>+VLOOKUP(A10,'IDENTIFICACIÓN DEL RC'!$B$6:$F$34,2,0)</f>
        <v>Gestión Integral a las Personas Privadas de la Libertad -PPL-</v>
      </c>
      <c r="C10" s="92" t="str">
        <f>+VLOOKUP(A10,'IDENTIFICACIÓN DEL RC'!$B$6:$F$55,4,0)</f>
        <v>Posibilidad de Beneficio a particulares o a terceros derivados de trámites en procesos de Atención Integral (alimentación, servicios de salud, dotación de elementos básicos, ingreso a programas de Atención Social y actividades validas de redención de pena).</v>
      </c>
      <c r="D10" s="239" t="s">
        <v>500</v>
      </c>
      <c r="E10" s="239" t="s">
        <v>668</v>
      </c>
      <c r="F10" s="186" t="s">
        <v>669</v>
      </c>
      <c r="G10" s="239" t="s">
        <v>671</v>
      </c>
      <c r="H10" s="187">
        <v>45292</v>
      </c>
      <c r="I10" s="188">
        <v>45657</v>
      </c>
      <c r="J10" s="80"/>
      <c r="K10" s="80"/>
      <c r="L10" s="80"/>
      <c r="M10" s="80"/>
      <c r="N10" s="80"/>
      <c r="O10" s="80"/>
      <c r="P10" s="80"/>
      <c r="Q10" s="80"/>
      <c r="R10" s="80"/>
      <c r="S10" s="80"/>
      <c r="T10" s="80"/>
      <c r="U10" s="80"/>
      <c r="V10" s="80"/>
      <c r="W10" s="80"/>
      <c r="X10" s="80"/>
      <c r="Y10" s="80"/>
      <c r="Z10" s="80"/>
      <c r="AA10" s="80"/>
    </row>
    <row r="11" spans="1:27" s="82" customFormat="1" ht="38.25" x14ac:dyDescent="0.25">
      <c r="A11" s="152">
        <v>5</v>
      </c>
      <c r="B11" s="83" t="str">
        <f>+VLOOKUP(A11,'IDENTIFICACIÓN DEL RC'!$B$6:$F$34,2,0)</f>
        <v>Gestión Integral a las Personas Privadas de la Libertad -PPL-</v>
      </c>
      <c r="C11" s="92" t="str">
        <f>+VLOOKUP(A11,'IDENTIFICACIÓN DEL RC'!$B$6:$F$55,4,0)</f>
        <v>Posibilidad de Beneficio a particulares o a terceros derivados de la Custodia y Vigilancia a las PPL</v>
      </c>
      <c r="D11" s="239" t="s">
        <v>500</v>
      </c>
      <c r="E11" s="239" t="s">
        <v>668</v>
      </c>
      <c r="F11" s="186" t="s">
        <v>669</v>
      </c>
      <c r="G11" s="239" t="s">
        <v>671</v>
      </c>
      <c r="H11" s="187">
        <v>45292</v>
      </c>
      <c r="I11" s="188">
        <v>45657</v>
      </c>
      <c r="J11" s="80"/>
      <c r="K11" s="80"/>
      <c r="L11" s="80"/>
      <c r="M11" s="80"/>
      <c r="N11" s="80"/>
      <c r="O11" s="80"/>
      <c r="P11" s="80"/>
      <c r="Q11" s="80"/>
      <c r="R11" s="80"/>
      <c r="S11" s="80"/>
      <c r="T11" s="80"/>
      <c r="U11" s="80"/>
      <c r="V11" s="80"/>
      <c r="W11" s="80"/>
      <c r="X11" s="80"/>
      <c r="Y11" s="80"/>
      <c r="Z11" s="80"/>
      <c r="AA11" s="80"/>
    </row>
    <row r="12" spans="1:27" s="82" customFormat="1" ht="38.25" x14ac:dyDescent="0.25">
      <c r="A12" s="152">
        <v>6</v>
      </c>
      <c r="B12" s="83" t="str">
        <f>+VLOOKUP(A12,'IDENTIFICACIÓN DEL RC'!$B$6:$F$34,2,0)</f>
        <v>Gestión Integral a las Personas Privadas de la Libertad -PPL-</v>
      </c>
      <c r="C12" s="92" t="str">
        <f>+VLOOKUP(A12,'IDENTIFICACIÓN DEL RC'!$B$6:$F$55,4,0)</f>
        <v>Posibilidad de Beneficio a particulares o a terceros derivados de los trámites Jurídicos</v>
      </c>
      <c r="D12" s="239" t="s">
        <v>500</v>
      </c>
      <c r="E12" s="239" t="s">
        <v>668</v>
      </c>
      <c r="F12" s="186" t="s">
        <v>669</v>
      </c>
      <c r="G12" s="239" t="s">
        <v>671</v>
      </c>
      <c r="H12" s="187">
        <v>45292</v>
      </c>
      <c r="I12" s="188">
        <v>45657</v>
      </c>
      <c r="J12" s="80"/>
      <c r="K12" s="80"/>
      <c r="L12" s="80"/>
      <c r="M12" s="80"/>
      <c r="N12" s="80"/>
      <c r="O12" s="80"/>
      <c r="P12" s="80"/>
      <c r="Q12" s="80"/>
      <c r="R12" s="80"/>
      <c r="S12" s="80"/>
      <c r="T12" s="80"/>
      <c r="U12" s="80"/>
      <c r="V12" s="80"/>
      <c r="W12" s="80"/>
      <c r="X12" s="80"/>
      <c r="Y12" s="80"/>
      <c r="Z12" s="80"/>
      <c r="AA12" s="80"/>
    </row>
    <row r="13" spans="1:27" s="82" customFormat="1" ht="38.25" x14ac:dyDescent="0.25">
      <c r="A13" s="152">
        <v>7</v>
      </c>
      <c r="B13" s="83" t="str">
        <f>+VLOOKUP(A13,'IDENTIFICACIÓN DEL RC'!$B$6:$F$34,2,0)</f>
        <v>Control Disciplinario</v>
      </c>
      <c r="C13" s="92" t="str">
        <f>+VLOOKUP(A13,'IDENTIFICACIÓN DEL RC'!$B$6:$F$55,4,0)</f>
        <v>Posibilidad de desviaciones en las Investigaciones originadas por prácticas indebidas</v>
      </c>
      <c r="D13" s="239" t="s">
        <v>500</v>
      </c>
      <c r="E13" s="239" t="s">
        <v>668</v>
      </c>
      <c r="F13" s="186" t="s">
        <v>669</v>
      </c>
      <c r="G13" s="239" t="s">
        <v>672</v>
      </c>
      <c r="H13" s="187">
        <v>45292</v>
      </c>
      <c r="I13" s="188">
        <v>45657</v>
      </c>
      <c r="J13" s="80"/>
      <c r="K13" s="80"/>
      <c r="L13" s="80"/>
      <c r="M13" s="80"/>
      <c r="N13" s="80"/>
      <c r="O13" s="80"/>
      <c r="P13" s="80"/>
      <c r="Q13" s="80"/>
      <c r="R13" s="80"/>
      <c r="S13" s="80"/>
      <c r="T13" s="80"/>
      <c r="U13" s="80"/>
      <c r="V13" s="80"/>
      <c r="W13" s="80"/>
      <c r="X13" s="80"/>
      <c r="Y13" s="80"/>
      <c r="Z13" s="80"/>
      <c r="AA13" s="80"/>
    </row>
    <row r="14" spans="1:27" s="82" customFormat="1" ht="76.5" x14ac:dyDescent="0.25">
      <c r="A14" s="152">
        <v>8</v>
      </c>
      <c r="B14" s="83" t="str">
        <f>+VLOOKUP(A14,'IDENTIFICACIÓN DEL RC'!$B$6:$F$34,2,0)</f>
        <v>Administración de Bienes Muebles e Inmuebles para el Fortalecimiento de las Capacidades Operativas</v>
      </c>
      <c r="C14" s="92" t="str">
        <f>+VLOOKUP(A14,'IDENTIFICACIÓN DEL RC'!$B$6:$F$55,4,0)</f>
        <v>Posibilidad de suministro de combustible por parte de los proveedores a vehículos que no son de propiedad o no están a cargo de la SDSCJ para beneficio propio o de terceros</v>
      </c>
      <c r="D14" s="239" t="s">
        <v>500</v>
      </c>
      <c r="E14" s="239" t="s">
        <v>668</v>
      </c>
      <c r="F14" s="186" t="s">
        <v>669</v>
      </c>
      <c r="G14" s="239" t="s">
        <v>673</v>
      </c>
      <c r="H14" s="187">
        <v>45292</v>
      </c>
      <c r="I14" s="188">
        <v>45657</v>
      </c>
      <c r="J14" s="80"/>
      <c r="K14" s="80"/>
      <c r="L14" s="80"/>
      <c r="M14" s="80"/>
      <c r="N14" s="80"/>
      <c r="O14" s="80"/>
      <c r="P14" s="80"/>
      <c r="Q14" s="80"/>
      <c r="R14" s="80"/>
      <c r="S14" s="80"/>
      <c r="T14" s="80"/>
      <c r="U14" s="80"/>
      <c r="V14" s="80"/>
      <c r="W14" s="80"/>
      <c r="X14" s="80"/>
      <c r="Y14" s="80"/>
      <c r="Z14" s="80"/>
      <c r="AA14" s="80"/>
    </row>
    <row r="15" spans="1:27" s="82" customFormat="1" ht="38.25" x14ac:dyDescent="0.25">
      <c r="A15" s="152">
        <v>9</v>
      </c>
      <c r="B15" s="83" t="str">
        <f>+VLOOKUP(A15,'IDENTIFICACIÓN DEL RC'!$B$6:$F$34,2,0)</f>
        <v>Gestión de Comunicaciones Estratégicas</v>
      </c>
      <c r="C15" s="92" t="str">
        <f>+VLOOKUP(A15,'IDENTIFICACIÓN DEL RC'!$B$6:$F$55,4,0)</f>
        <v>Posibilidad de Filtración o manejo inadecuado de información por parte de funcionarios de la entidad.</v>
      </c>
      <c r="D15" s="239" t="s">
        <v>500</v>
      </c>
      <c r="E15" s="239" t="s">
        <v>668</v>
      </c>
      <c r="F15" s="186" t="s">
        <v>669</v>
      </c>
      <c r="G15" s="239" t="s">
        <v>674</v>
      </c>
      <c r="H15" s="187">
        <v>45292</v>
      </c>
      <c r="I15" s="188">
        <v>45657</v>
      </c>
      <c r="J15" s="80"/>
      <c r="K15" s="80"/>
      <c r="L15" s="80"/>
      <c r="M15" s="80"/>
      <c r="N15" s="80"/>
      <c r="O15" s="80"/>
      <c r="P15" s="80"/>
      <c r="Q15" s="80"/>
      <c r="R15" s="80"/>
      <c r="S15" s="80"/>
      <c r="T15" s="80"/>
      <c r="U15" s="80"/>
      <c r="V15" s="80"/>
      <c r="W15" s="80"/>
      <c r="X15" s="80"/>
      <c r="Y15" s="80"/>
      <c r="Z15" s="80"/>
      <c r="AA15" s="80"/>
    </row>
    <row r="16" spans="1:27" s="82" customFormat="1" ht="114.75" x14ac:dyDescent="0.25">
      <c r="A16" s="152">
        <v>10</v>
      </c>
      <c r="B16" s="83" t="str">
        <f>+VLOOKUP(A16,'IDENTIFICACIÓN DEL RC'!$B$6:$F$34,2,0)</f>
        <v>Gestión de Emergencias</v>
      </c>
      <c r="C16" s="92" t="str">
        <f>+VLOOKUP(A16,'IDENTIFICACIÓN DEL RC'!$B$6:$F$55,4,0)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6" s="239" t="s">
        <v>500</v>
      </c>
      <c r="E16" s="239" t="s">
        <v>668</v>
      </c>
      <c r="F16" s="186" t="s">
        <v>669</v>
      </c>
      <c r="G16" s="239" t="s">
        <v>675</v>
      </c>
      <c r="H16" s="187">
        <v>45292</v>
      </c>
      <c r="I16" s="188">
        <v>45657</v>
      </c>
      <c r="J16" s="80"/>
      <c r="K16" s="80"/>
      <c r="L16" s="80"/>
      <c r="M16" s="80"/>
      <c r="N16" s="80"/>
      <c r="O16" s="80"/>
      <c r="P16" s="80"/>
      <c r="Q16" s="80"/>
      <c r="R16" s="80"/>
      <c r="S16" s="80"/>
      <c r="T16" s="80"/>
      <c r="U16" s="80"/>
      <c r="V16" s="80"/>
      <c r="W16" s="80"/>
      <c r="X16" s="80"/>
      <c r="Y16" s="80"/>
      <c r="Z16" s="80"/>
      <c r="AA16" s="80"/>
    </row>
    <row r="17" spans="1:27" s="82" customFormat="1" ht="76.5" x14ac:dyDescent="0.25">
      <c r="A17" s="152">
        <v>11</v>
      </c>
      <c r="B17" s="83" t="str">
        <f>+VLOOKUP(A17,'IDENTIFICACIÓN DEL RC'!$B$6:$F$34,2,0)</f>
        <v>Gestión Documental</v>
      </c>
      <c r="C17" s="92" t="str">
        <f>+VLOOKUP(A17,'IDENTIFICACIÓN DEL RC'!$B$6:$F$55,4,0)</f>
        <v>Posibilidad de Pérdida o extravió documental por parte de un servidor que, aprovechando su posición frente a un recurso público, privilegia a un tercero con información para su beneficio.</v>
      </c>
      <c r="D17" s="239" t="s">
        <v>500</v>
      </c>
      <c r="E17" s="239" t="s">
        <v>668</v>
      </c>
      <c r="F17" s="186" t="s">
        <v>669</v>
      </c>
      <c r="G17" s="239" t="s">
        <v>676</v>
      </c>
      <c r="H17" s="187">
        <v>45292</v>
      </c>
      <c r="I17" s="188">
        <v>45657</v>
      </c>
      <c r="J17" s="80"/>
      <c r="K17" s="80"/>
      <c r="L17" s="80"/>
      <c r="M17" s="80"/>
      <c r="N17" s="80"/>
      <c r="O17" s="80"/>
      <c r="P17" s="80"/>
      <c r="Q17" s="80"/>
      <c r="R17" s="80"/>
      <c r="S17" s="80"/>
      <c r="T17" s="80"/>
      <c r="U17" s="80"/>
      <c r="V17" s="80"/>
      <c r="W17" s="80"/>
      <c r="X17" s="80"/>
      <c r="Y17" s="80"/>
      <c r="Z17" s="80"/>
      <c r="AA17" s="80"/>
    </row>
    <row r="18" spans="1:27" s="82" customFormat="1" ht="76.5" x14ac:dyDescent="0.25">
      <c r="A18" s="152">
        <v>12</v>
      </c>
      <c r="B18" s="83" t="str">
        <f>+VLOOKUP(A18,'IDENTIFICACIÓN DEL RC'!$B$6:$F$34,2,0)</f>
        <v>Gestión de Recursos Físicos al Servicio de la Entidad</v>
      </c>
      <c r="C18" s="92" t="str">
        <f>+VLOOKUP(A18,'IDENTIFICACIÓN DEL RC'!$B$6:$F$55,4,0)</f>
        <v>Posibilidad de Pérdida y/o desaparición de los bienes al servicio de la Entidad parte de un servidor que, aprovechando su posición frente a un recurso público, sustrae bienes de la Entidad para su beneficio personal o un tercero.</v>
      </c>
      <c r="D18" s="239" t="s">
        <v>500</v>
      </c>
      <c r="E18" s="239" t="s">
        <v>668</v>
      </c>
      <c r="F18" s="186" t="s">
        <v>669</v>
      </c>
      <c r="G18" s="239" t="s">
        <v>676</v>
      </c>
      <c r="H18" s="187">
        <v>45292</v>
      </c>
      <c r="I18" s="188">
        <v>45657</v>
      </c>
      <c r="J18" s="80"/>
      <c r="K18" s="80"/>
      <c r="L18" s="80"/>
      <c r="M18" s="80"/>
      <c r="N18" s="80"/>
      <c r="O18" s="80"/>
      <c r="P18" s="80"/>
      <c r="Q18" s="80"/>
      <c r="R18" s="80"/>
      <c r="S18" s="80"/>
      <c r="T18" s="80"/>
      <c r="U18" s="80"/>
      <c r="V18" s="80"/>
      <c r="W18" s="80"/>
      <c r="X18" s="80"/>
      <c r="Y18" s="80"/>
      <c r="Z18" s="80"/>
      <c r="AA18" s="80"/>
    </row>
    <row r="19" spans="1:27" s="82" customFormat="1" ht="63.75" x14ac:dyDescent="0.25">
      <c r="A19" s="152">
        <v>13</v>
      </c>
      <c r="B19" s="83" t="str">
        <f>+VLOOKUP(A19,'IDENTIFICACIÓN DEL RC'!$B$6:$F$34,2,0)</f>
        <v>Gestión de Seguridad y Convivencia</v>
      </c>
      <c r="C19" s="92" t="str">
        <f>+VLOOKUP(A19,'IDENTIFICACIÓN DEL RC'!$B$6:$F$55,4,0)</f>
        <v>Posibilidad de pérdida económica y reputacional por demandas a la entidad por el uso indebido de información confidencial a terceros por parte de funcionarios</v>
      </c>
      <c r="D19" s="239" t="s">
        <v>500</v>
      </c>
      <c r="E19" s="239" t="s">
        <v>668</v>
      </c>
      <c r="F19" s="186" t="s">
        <v>669</v>
      </c>
      <c r="G19" s="239" t="s">
        <v>677</v>
      </c>
      <c r="H19" s="187">
        <v>45292</v>
      </c>
      <c r="I19" s="188">
        <v>45657</v>
      </c>
      <c r="J19" s="80"/>
      <c r="K19" s="80"/>
      <c r="L19" s="80"/>
      <c r="M19" s="80"/>
      <c r="N19" s="80"/>
      <c r="O19" s="80"/>
      <c r="P19" s="80"/>
      <c r="Q19" s="80"/>
      <c r="R19" s="80"/>
      <c r="S19" s="80"/>
      <c r="T19" s="80"/>
      <c r="U19" s="80"/>
      <c r="V19" s="80"/>
      <c r="W19" s="80"/>
      <c r="X19" s="80"/>
      <c r="Y19" s="80"/>
      <c r="Z19" s="80"/>
      <c r="AA19" s="80"/>
    </row>
    <row r="20" spans="1:27" s="82" customFormat="1" ht="76.5" x14ac:dyDescent="0.25">
      <c r="A20" s="152">
        <v>14</v>
      </c>
      <c r="B20" s="83" t="str">
        <f>+VLOOKUP(A20,'IDENTIFICACIÓN DEL RC'!$B$6:$F$34,2,0)</f>
        <v>Gestión de Tecnologías de la Información</v>
      </c>
      <c r="C20" s="92" t="str">
        <f>+VLOOKUP(A20,'IDENTIFICACIÓN DEL RC'!$B$6:$F$55,4,0)</f>
        <v>Posibilidad de pérdida económica y reputacional por demandas debido al uso inadecuado de información catalogada por la entidad como clasificada o reservada por parte de colaboradores de la Secretaría</v>
      </c>
      <c r="D20" s="239" t="s">
        <v>500</v>
      </c>
      <c r="E20" s="239" t="s">
        <v>668</v>
      </c>
      <c r="F20" s="186" t="s">
        <v>669</v>
      </c>
      <c r="G20" s="239" t="s">
        <v>678</v>
      </c>
      <c r="H20" s="187">
        <v>45292</v>
      </c>
      <c r="I20" s="188">
        <v>45657</v>
      </c>
      <c r="J20" s="80"/>
      <c r="K20" s="80"/>
      <c r="L20" s="80"/>
      <c r="M20" s="80"/>
      <c r="N20" s="80"/>
      <c r="O20" s="80"/>
      <c r="P20" s="80"/>
      <c r="Q20" s="80"/>
      <c r="R20" s="80"/>
      <c r="S20" s="80"/>
      <c r="T20" s="80"/>
      <c r="U20" s="80"/>
      <c r="V20" s="80"/>
      <c r="W20" s="80"/>
      <c r="X20" s="80"/>
      <c r="Y20" s="80"/>
      <c r="Z20" s="80"/>
      <c r="AA20" s="80"/>
    </row>
    <row r="21" spans="1:27" s="82" customFormat="1" ht="51" x14ac:dyDescent="0.25">
      <c r="A21" s="152">
        <v>15</v>
      </c>
      <c r="B21" s="83" t="str">
        <f>+VLOOKUP(A21,'IDENTIFICACIÓN DEL RC'!$B$6:$F$34,2,0)</f>
        <v>Gestión de Tecnologías de la Información</v>
      </c>
      <c r="C21" s="92" t="str">
        <f>+VLOOKUP(A21,'IDENTIFICACIÓN DEL RC'!$B$6:$F$55,4,0)</f>
        <v>Posibilidad de Pérdida de Integridad de la información almacenada en la infraestructura o soluciones tecnológicas de la entidad.</v>
      </c>
      <c r="D21" s="239" t="s">
        <v>500</v>
      </c>
      <c r="E21" s="239" t="s">
        <v>668</v>
      </c>
      <c r="F21" s="186" t="s">
        <v>669</v>
      </c>
      <c r="G21" s="239" t="s">
        <v>678</v>
      </c>
      <c r="H21" s="187">
        <v>45292</v>
      </c>
      <c r="I21" s="188">
        <v>45657</v>
      </c>
      <c r="J21" s="80"/>
      <c r="K21" s="80"/>
      <c r="L21" s="80"/>
      <c r="M21" s="80"/>
      <c r="N21" s="80"/>
      <c r="O21" s="80"/>
      <c r="P21" s="80"/>
      <c r="Q21" s="80"/>
      <c r="R21" s="80"/>
      <c r="S21" s="80"/>
      <c r="T21" s="80"/>
      <c r="U21" s="80"/>
      <c r="V21" s="80"/>
      <c r="W21" s="80"/>
      <c r="X21" s="80"/>
      <c r="Y21" s="80"/>
      <c r="Z21" s="80"/>
      <c r="AA21" s="80"/>
    </row>
    <row r="22" spans="1:27" s="82" customFormat="1" ht="76.5" x14ac:dyDescent="0.25">
      <c r="A22" s="152">
        <v>16</v>
      </c>
      <c r="B22" s="83" t="str">
        <f>+VLOOKUP(A22,'IDENTIFICACIÓN DEL RC'!$B$6:$F$34,2,0)</f>
        <v>Gestión Financiera</v>
      </c>
      <c r="C22" s="92" t="str">
        <f>+VLOOKUP(A22,'IDENTIFICACIÓN DEL RC'!$B$6:$F$55,4,0)</f>
        <v>Posibilidad de Tramite de pagos incumpliendo los requisitos establecidos otorgando beneficios a terceros en contra de lo establecido en el Procedimiento PD-GF-13 Gestión de Pagos</v>
      </c>
      <c r="D22" s="239" t="s">
        <v>500</v>
      </c>
      <c r="E22" s="239" t="s">
        <v>668</v>
      </c>
      <c r="F22" s="186" t="s">
        <v>669</v>
      </c>
      <c r="G22" s="239" t="s">
        <v>679</v>
      </c>
      <c r="H22" s="187">
        <v>45292</v>
      </c>
      <c r="I22" s="188">
        <v>45657</v>
      </c>
      <c r="J22" s="80"/>
      <c r="K22" s="80"/>
      <c r="L22" s="80"/>
      <c r="M22" s="80"/>
      <c r="N22" s="80"/>
      <c r="O22" s="80"/>
      <c r="P22" s="80"/>
      <c r="Q22" s="80"/>
      <c r="R22" s="80"/>
      <c r="S22" s="80"/>
      <c r="T22" s="80"/>
      <c r="U22" s="80"/>
      <c r="V22" s="80"/>
      <c r="W22" s="80"/>
      <c r="X22" s="80"/>
      <c r="Y22" s="80"/>
      <c r="Z22" s="80"/>
      <c r="AA22" s="80"/>
    </row>
    <row r="23" spans="1:27" s="82" customFormat="1" ht="51" x14ac:dyDescent="0.25">
      <c r="A23" s="152">
        <v>17</v>
      </c>
      <c r="B23" s="83" t="str">
        <f>+VLOOKUP(A23,'IDENTIFICACIÓN DEL RC'!$B$6:$F$34,2,0)</f>
        <v>Gestión Estratégica del Talento Humano</v>
      </c>
      <c r="C23" s="92" t="str">
        <f>+VLOOKUP(A23,'IDENTIFICACIÓN DEL RC'!$B$6:$F$55,4,0)</f>
        <v>Posibilidad de Posesionar un servidor público que Incumpla con los requisitos establecidos en el Manual de Funciones de la SCJ</v>
      </c>
      <c r="D23" s="239" t="s">
        <v>500</v>
      </c>
      <c r="E23" s="239" t="s">
        <v>668</v>
      </c>
      <c r="F23" s="186" t="s">
        <v>669</v>
      </c>
      <c r="G23" s="239" t="s">
        <v>680</v>
      </c>
      <c r="H23" s="187">
        <v>45292</v>
      </c>
      <c r="I23" s="188">
        <v>45657</v>
      </c>
      <c r="J23" s="80"/>
      <c r="K23" s="80"/>
      <c r="L23" s="80"/>
      <c r="M23" s="80"/>
      <c r="N23" s="80"/>
      <c r="O23" s="80"/>
      <c r="P23" s="80"/>
      <c r="Q23" s="80"/>
      <c r="R23" s="80"/>
      <c r="S23" s="80"/>
      <c r="T23" s="80"/>
      <c r="U23" s="80"/>
      <c r="V23" s="80"/>
      <c r="W23" s="80"/>
      <c r="X23" s="80"/>
      <c r="Y23" s="80"/>
      <c r="Z23" s="80"/>
      <c r="AA23" s="80"/>
    </row>
    <row r="24" spans="1:27" s="82" customFormat="1" ht="38.25" x14ac:dyDescent="0.25">
      <c r="A24" s="152">
        <v>18</v>
      </c>
      <c r="B24" s="83" t="str">
        <f>+VLOOKUP(A24,'IDENTIFICACIÓN DEL RC'!$B$6:$F$34,2,0)</f>
        <v>Gestión Estratégica del Talento Humano</v>
      </c>
      <c r="C24" s="92" t="str">
        <f>+VLOOKUP(A24,'IDENTIFICACIÓN DEL RC'!$B$6:$F$55,4,0)</f>
        <v>Posibilidad de Interés indebido por un oferente en los procesos de contratación de la Dirección de Gestión Humana</v>
      </c>
      <c r="D24" s="239" t="s">
        <v>500</v>
      </c>
      <c r="E24" s="239" t="s">
        <v>668</v>
      </c>
      <c r="F24" s="186" t="s">
        <v>669</v>
      </c>
      <c r="G24" s="239" t="s">
        <v>680</v>
      </c>
      <c r="H24" s="187">
        <v>45292</v>
      </c>
      <c r="I24" s="188">
        <v>45657</v>
      </c>
      <c r="J24" s="80"/>
      <c r="K24" s="80"/>
      <c r="L24" s="80"/>
      <c r="M24" s="80"/>
      <c r="N24" s="80"/>
      <c r="O24" s="80"/>
      <c r="P24" s="80"/>
      <c r="Q24" s="80"/>
      <c r="R24" s="80"/>
      <c r="S24" s="80"/>
      <c r="T24" s="80"/>
      <c r="U24" s="80"/>
      <c r="V24" s="80"/>
      <c r="W24" s="80"/>
      <c r="X24" s="80"/>
      <c r="Y24" s="80"/>
      <c r="Z24" s="80"/>
      <c r="AA24" s="80"/>
    </row>
    <row r="25" spans="1:27" s="82" customFormat="1" ht="114.75" x14ac:dyDescent="0.25">
      <c r="A25" s="152">
        <v>19</v>
      </c>
      <c r="B25" s="83" t="str">
        <f>+VLOOKUP(A25,'IDENTIFICACIÓN DEL RC'!$B$6:$F$34,2,0)</f>
        <v>Gestión Contractual</v>
      </c>
      <c r="C25" s="92" t="str">
        <f>+VLOOKUP(A25,'IDENTIFICACIÓN DEL RC'!$B$6:$F$55,4,0)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5" s="239" t="s">
        <v>500</v>
      </c>
      <c r="E25" s="239" t="s">
        <v>668</v>
      </c>
      <c r="F25" s="186" t="s">
        <v>669</v>
      </c>
      <c r="G25" s="239" t="s">
        <v>681</v>
      </c>
      <c r="H25" s="187">
        <v>45292</v>
      </c>
      <c r="I25" s="188">
        <v>45657</v>
      </c>
      <c r="J25" s="80"/>
      <c r="K25" s="80"/>
      <c r="L25" s="80"/>
      <c r="M25" s="80"/>
      <c r="N25" s="80"/>
      <c r="O25" s="80"/>
      <c r="P25" s="80"/>
      <c r="Q25" s="80"/>
      <c r="R25" s="80"/>
      <c r="S25" s="80"/>
      <c r="T25" s="80"/>
      <c r="U25" s="80"/>
      <c r="V25" s="80"/>
      <c r="W25" s="80"/>
      <c r="X25" s="80"/>
      <c r="Y25" s="80"/>
      <c r="Z25" s="80"/>
      <c r="AA25" s="80"/>
    </row>
    <row r="26" spans="1:27" s="82" customFormat="1" ht="51" x14ac:dyDescent="0.25">
      <c r="A26" s="152">
        <v>20</v>
      </c>
      <c r="B26" s="83" t="str">
        <f>+VLOOKUP(A26,'IDENTIFICACIÓN DEL RC'!$B$6:$F$34,2,0)</f>
        <v>Gestión Contractual</v>
      </c>
      <c r="C26" s="92" t="str">
        <f>+VLOOKUP(A26,'IDENTIFICACIÓN DEL RC'!$B$6:$F$55,4,0)</f>
        <v>Posibilidad de Incumplimiento de funciones por acción u omisión por procedimientos desactualizados de la Gestión Contractual</v>
      </c>
      <c r="D26" s="239" t="s">
        <v>500</v>
      </c>
      <c r="E26" s="239" t="s">
        <v>668</v>
      </c>
      <c r="F26" s="186" t="s">
        <v>669</v>
      </c>
      <c r="G26" s="239" t="s">
        <v>681</v>
      </c>
      <c r="H26" s="187">
        <v>45292</v>
      </c>
      <c r="I26" s="188">
        <v>45657</v>
      </c>
      <c r="J26" s="80"/>
      <c r="K26" s="80"/>
      <c r="L26" s="80"/>
      <c r="M26" s="80"/>
      <c r="N26" s="80"/>
      <c r="O26" s="80"/>
      <c r="P26" s="80"/>
      <c r="Q26" s="80"/>
      <c r="R26" s="80"/>
      <c r="S26" s="80"/>
      <c r="T26" s="80"/>
      <c r="U26" s="80"/>
      <c r="V26" s="80"/>
      <c r="W26" s="80"/>
      <c r="X26" s="80"/>
      <c r="Y26" s="80"/>
      <c r="Z26" s="80"/>
      <c r="AA26" s="80"/>
    </row>
    <row r="27" spans="1:27" s="82" customFormat="1" ht="89.25" x14ac:dyDescent="0.25">
      <c r="A27" s="152">
        <v>21</v>
      </c>
      <c r="B27" s="83" t="str">
        <f>+VLOOKUP(A27,'IDENTIFICACIÓN DEL RC'!$B$6:$F$34,2,0)</f>
        <v>Evaluación al Sistema de Control Interno</v>
      </c>
      <c r="C27" s="92" t="str">
        <f>+VLOOKUP(A27,'IDENTIFICACIÓN DEL RC'!$B$6:$F$55,4,0)</f>
        <v>Posibilidad de Favorecimiento al proceso auditado o a terceros responsables a partir de auditorías, sesgadas, manipuladas o direccionadas, que impidan evidenciar la realidad de la gestión obstruyendo la evaluación de esta.</v>
      </c>
      <c r="D27" s="239" t="s">
        <v>500</v>
      </c>
      <c r="E27" s="239" t="s">
        <v>668</v>
      </c>
      <c r="F27" s="186" t="s">
        <v>669</v>
      </c>
      <c r="G27" s="239" t="s">
        <v>682</v>
      </c>
      <c r="H27" s="187">
        <v>45292</v>
      </c>
      <c r="I27" s="188">
        <v>45657</v>
      </c>
      <c r="J27" s="80"/>
      <c r="K27" s="80"/>
      <c r="L27" s="80"/>
      <c r="M27" s="80"/>
      <c r="N27" s="80"/>
      <c r="O27" s="80"/>
      <c r="P27" s="80"/>
      <c r="Q27" s="80"/>
      <c r="R27" s="80"/>
      <c r="S27" s="80"/>
      <c r="T27" s="80"/>
      <c r="U27" s="80"/>
      <c r="V27" s="80"/>
      <c r="W27" s="80"/>
      <c r="X27" s="80"/>
      <c r="Y27" s="80"/>
      <c r="Z27" s="80"/>
      <c r="AA27" s="80"/>
    </row>
    <row r="28" spans="1:27" s="82" customFormat="1" ht="51" x14ac:dyDescent="0.25">
      <c r="A28" s="152">
        <v>22</v>
      </c>
      <c r="B28" s="83" t="str">
        <f>+VLOOKUP(A28,'IDENTIFICACIÓN DEL RC'!$B$6:$F$34,2,0)</f>
        <v>Atención y Relación con el Ciudadano</v>
      </c>
      <c r="C28" s="92" t="str">
        <f>+VLOOKUP(A28,'IDENTIFICACIÓN DEL RC'!$B$6:$F$55,4,0)</f>
        <v>Posibilidad de Favorecimiento a terceros para acceder a los servicios ofertados por al SCJ por fuera de los lineamientos establecidos a cambio de dadivas</v>
      </c>
      <c r="D28" s="239" t="s">
        <v>500</v>
      </c>
      <c r="E28" s="239" t="s">
        <v>668</v>
      </c>
      <c r="F28" s="186" t="s">
        <v>669</v>
      </c>
      <c r="G28" s="239" t="s">
        <v>683</v>
      </c>
      <c r="H28" s="187">
        <v>45292</v>
      </c>
      <c r="I28" s="188">
        <v>45657</v>
      </c>
      <c r="J28" s="80"/>
      <c r="K28" s="80"/>
      <c r="L28" s="80"/>
      <c r="M28" s="80"/>
      <c r="N28" s="80"/>
      <c r="O28" s="80"/>
      <c r="P28" s="80"/>
      <c r="Q28" s="80"/>
      <c r="R28" s="80"/>
      <c r="S28" s="80"/>
      <c r="T28" s="80"/>
      <c r="U28" s="80"/>
      <c r="V28" s="80"/>
      <c r="W28" s="80"/>
      <c r="X28" s="80"/>
      <c r="Y28" s="80"/>
      <c r="Z28" s="80"/>
      <c r="AA28" s="80"/>
    </row>
    <row r="29" spans="1:27" s="82" customFormat="1" ht="76.5" x14ac:dyDescent="0.25">
      <c r="A29" s="152">
        <v>23</v>
      </c>
      <c r="B29" s="83" t="str">
        <f>+VLOOKUP(A29,'IDENTIFICACIÓN DEL RC'!$B$6:$F$34,2,0)</f>
        <v>Gestión Integral a las Personas Privadas de la Libertad -PPL-</v>
      </c>
      <c r="C29" s="92" t="str">
        <f>+VLOOKUP(A29,'IDENTIFICACIÓN DEL RC'!$B$6:$F$55,4,0)</f>
        <v>Posibilidad de alteración de la información en el SISIPEC web generando beneficio en el trámite de Autorización para ingreso como visitante a la Cárcel Distrital de Varones y Anexo de Mujeres.</v>
      </c>
      <c r="D29" s="239" t="s">
        <v>500</v>
      </c>
      <c r="E29" s="239" t="s">
        <v>668</v>
      </c>
      <c r="F29" s="186" t="s">
        <v>669</v>
      </c>
      <c r="G29" s="239" t="s">
        <v>684</v>
      </c>
      <c r="H29" s="187">
        <v>45292</v>
      </c>
      <c r="I29" s="188">
        <v>45657</v>
      </c>
      <c r="J29" s="80"/>
      <c r="K29" s="80"/>
      <c r="L29" s="80"/>
      <c r="M29" s="80"/>
      <c r="N29" s="80"/>
      <c r="O29" s="80"/>
      <c r="P29" s="80"/>
      <c r="Q29" s="80"/>
      <c r="R29" s="80"/>
      <c r="S29" s="80"/>
      <c r="T29" s="80"/>
      <c r="U29" s="80"/>
      <c r="V29" s="80"/>
      <c r="W29" s="80"/>
      <c r="X29" s="80"/>
      <c r="Y29" s="80"/>
      <c r="Z29" s="80"/>
      <c r="AA29" s="80"/>
    </row>
    <row r="30" spans="1:27" s="82" customFormat="1" ht="76.5" x14ac:dyDescent="0.25">
      <c r="A30" s="152">
        <v>24</v>
      </c>
      <c r="B30" s="83" t="str">
        <f>+VLOOKUP(A30,'IDENTIFICACIÓN DEL RC'!$B$6:$F$34,2,0)</f>
        <v>Administración de Bienes Muebles e Inmuebles para el Fortalecimiento de las Capacidades Operativas</v>
      </c>
      <c r="C30" s="92" t="str">
        <f>+VLOOKUP(A30,'IDENTIFICACIÓN DEL RC'!$B$6:$F$55,4,0)</f>
        <v>Posibilidad de suministro de combustible por parte de los proveedores a vehículos de propiedad o a cargo de la SDSCJ, por fuera de los parámetros de suministro establecidos para beneficio propio o de terceros</v>
      </c>
      <c r="D30" s="239" t="s">
        <v>500</v>
      </c>
      <c r="E30" s="239" t="s">
        <v>668</v>
      </c>
      <c r="F30" s="186" t="s">
        <v>669</v>
      </c>
      <c r="G30" s="239" t="s">
        <v>673</v>
      </c>
      <c r="H30" s="187">
        <v>45292</v>
      </c>
      <c r="I30" s="188">
        <v>45657</v>
      </c>
      <c r="J30" s="80"/>
      <c r="K30" s="80"/>
      <c r="L30" s="80"/>
      <c r="M30" s="80"/>
      <c r="N30" s="80"/>
      <c r="O30" s="80"/>
      <c r="P30" s="80"/>
      <c r="Q30" s="80"/>
      <c r="R30" s="80"/>
      <c r="S30" s="80"/>
      <c r="T30" s="80"/>
      <c r="U30" s="80"/>
      <c r="V30" s="80"/>
      <c r="W30" s="80"/>
      <c r="X30" s="80"/>
      <c r="Y30" s="80"/>
      <c r="Z30" s="80"/>
      <c r="AA30" s="80"/>
    </row>
    <row r="31" spans="1:27" s="82" customFormat="1" ht="114.75" x14ac:dyDescent="0.25">
      <c r="A31" s="152">
        <v>25</v>
      </c>
      <c r="B31" s="83" t="str">
        <f>+VLOOKUP(A31,'IDENTIFICACIÓN DEL RC'!$B$6:$F$34,2,0)</f>
        <v>Administración de Bienes Muebles e Inmuebles para el Fortalecimiento de las Capacidades Operativas</v>
      </c>
      <c r="C31" s="92" t="str">
        <f>+VLOOKUP(A31,'IDENTIFICACIÓN DEL RC'!$B$6:$F$55,4,0)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1" s="239" t="s">
        <v>500</v>
      </c>
      <c r="E31" s="239" t="s">
        <v>668</v>
      </c>
      <c r="F31" s="186" t="s">
        <v>669</v>
      </c>
      <c r="G31" s="239" t="s">
        <v>673</v>
      </c>
      <c r="H31" s="187">
        <v>45292</v>
      </c>
      <c r="I31" s="188">
        <v>45657</v>
      </c>
      <c r="J31" s="80"/>
      <c r="K31" s="80"/>
      <c r="L31" s="80"/>
      <c r="M31" s="80"/>
      <c r="N31" s="80"/>
      <c r="O31" s="80"/>
      <c r="P31" s="80"/>
      <c r="Q31" s="80"/>
      <c r="R31" s="80"/>
      <c r="S31" s="80"/>
      <c r="T31" s="80"/>
      <c r="U31" s="80"/>
      <c r="V31" s="80"/>
      <c r="W31" s="80"/>
      <c r="X31" s="80"/>
      <c r="Y31" s="80"/>
      <c r="Z31" s="80"/>
      <c r="AA31" s="80"/>
    </row>
    <row r="32" spans="1:27" s="82" customFormat="1" ht="51" x14ac:dyDescent="0.25">
      <c r="A32" s="152">
        <v>26</v>
      </c>
      <c r="B32" s="83" t="str">
        <f>+VLOOKUP(A32,'IDENTIFICACIÓN DEL RC'!$B$6:$F$34,2,0)</f>
        <v>Gestión Jurídica</v>
      </c>
      <c r="C32" s="92" t="str">
        <f>+VLOOKUP(A32,'IDENTIFICACIÓN DEL RC'!$B$6:$F$55,4,0)</f>
        <v>Posibilidad de Incumplimiento de funciones por acción u omisión por procedimientos desactualizados de la Gestión Juridica</v>
      </c>
      <c r="D32" s="239" t="s">
        <v>500</v>
      </c>
      <c r="E32" s="239" t="s">
        <v>668</v>
      </c>
      <c r="F32" s="186" t="s">
        <v>669</v>
      </c>
      <c r="G32" s="239" t="s">
        <v>681</v>
      </c>
      <c r="H32" s="187">
        <v>45292</v>
      </c>
      <c r="I32" s="188">
        <v>45657</v>
      </c>
      <c r="J32" s="80"/>
      <c r="K32" s="80"/>
      <c r="L32" s="80"/>
      <c r="M32" s="80"/>
      <c r="N32" s="80"/>
      <c r="O32" s="80"/>
      <c r="P32" s="80"/>
      <c r="Q32" s="80"/>
      <c r="R32" s="80"/>
      <c r="S32" s="80"/>
      <c r="T32" s="80"/>
      <c r="U32" s="80"/>
      <c r="V32" s="80"/>
      <c r="W32" s="80"/>
      <c r="X32" s="80"/>
      <c r="Y32" s="80"/>
      <c r="Z32" s="80"/>
      <c r="AA32" s="80"/>
    </row>
    <row r="33" spans="1:27" s="82" customFormat="1" ht="141" thickBot="1" x14ac:dyDescent="0.3">
      <c r="A33" s="240">
        <v>27</v>
      </c>
      <c r="B33" s="153" t="str">
        <f>+VLOOKUP(A33,'IDENTIFICACIÓN DEL RC'!$B$6:$F$34,2,0)</f>
        <v>Gestión Contractual</v>
      </c>
      <c r="C33" s="154" t="str">
        <f>+VLOOKUP(A33,'IDENTIFICACIÓN DEL RC'!$B$6:$F$55,4,0)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3" s="241" t="s">
        <v>500</v>
      </c>
      <c r="E33" s="241" t="s">
        <v>668</v>
      </c>
      <c r="F33" s="189" t="s">
        <v>669</v>
      </c>
      <c r="G33" s="241" t="s">
        <v>681</v>
      </c>
      <c r="H33" s="190">
        <v>45292</v>
      </c>
      <c r="I33" s="191">
        <v>45657</v>
      </c>
      <c r="J33" s="80"/>
      <c r="K33" s="80"/>
      <c r="L33" s="80"/>
      <c r="M33" s="80"/>
      <c r="N33" s="80"/>
      <c r="O33" s="80"/>
      <c r="P33" s="80"/>
      <c r="Q33" s="80"/>
      <c r="R33" s="80"/>
      <c r="S33" s="80"/>
      <c r="T33" s="80"/>
      <c r="U33" s="80"/>
      <c r="V33" s="80"/>
      <c r="W33" s="80"/>
      <c r="X33" s="80"/>
      <c r="Y33" s="80"/>
      <c r="Z33" s="80"/>
      <c r="AA33" s="80"/>
    </row>
    <row r="34" spans="1:27" x14ac:dyDescent="0.2">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row>
    <row r="35" spans="1:27" x14ac:dyDescent="0.2">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row>
    <row r="36" spans="1:27" x14ac:dyDescent="0.2">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row>
    <row r="37" spans="1:27" x14ac:dyDescent="0.2">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row>
    <row r="38" spans="1:27" x14ac:dyDescent="0.2">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row>
    <row r="39" spans="1:27" x14ac:dyDescent="0.2">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row>
    <row r="40" spans="1:27" x14ac:dyDescent="0.2">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row>
    <row r="41" spans="1:27" x14ac:dyDescent="0.2">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row>
    <row r="42" spans="1:27" x14ac:dyDescent="0.2">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row>
    <row r="43" spans="1:27" x14ac:dyDescent="0.2">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row>
    <row r="44" spans="1:27" x14ac:dyDescent="0.2">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row>
    <row r="45" spans="1:27" x14ac:dyDescent="0.2">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row>
    <row r="46" spans="1:27" x14ac:dyDescent="0.2">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row>
    <row r="47" spans="1:27" x14ac:dyDescent="0.2">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row>
    <row r="48" spans="1:27" x14ac:dyDescent="0.2">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row>
    <row r="49" spans="1:27" x14ac:dyDescent="0.2">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row>
    <row r="50" spans="1:27" x14ac:dyDescent="0.2">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row>
    <row r="51" spans="1:27" x14ac:dyDescent="0.2">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row>
    <row r="52" spans="1:27" x14ac:dyDescent="0.2">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row>
    <row r="53" spans="1:27" x14ac:dyDescent="0.2">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row>
    <row r="54" spans="1:27" x14ac:dyDescent="0.2">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row>
    <row r="55" spans="1:27" x14ac:dyDescent="0.2">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row>
    <row r="56" spans="1:27" x14ac:dyDescent="0.2">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row>
    <row r="57" spans="1:27" x14ac:dyDescent="0.2">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row>
    <row r="58" spans="1:27" x14ac:dyDescent="0.2">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row>
    <row r="59" spans="1:27" x14ac:dyDescent="0.2">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row>
    <row r="60" spans="1:27" x14ac:dyDescent="0.2">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row>
    <row r="61" spans="1:27" x14ac:dyDescent="0.2">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row>
    <row r="62" spans="1:27" x14ac:dyDescent="0.2">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row>
    <row r="63" spans="1:27" x14ac:dyDescent="0.2">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row>
    <row r="64" spans="1:27" x14ac:dyDescent="0.2">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row>
    <row r="65" spans="1:27" x14ac:dyDescent="0.2">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row>
    <row r="66" spans="1:27" x14ac:dyDescent="0.2">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row>
    <row r="67" spans="1:27" x14ac:dyDescent="0.2">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row>
    <row r="68" spans="1:27" x14ac:dyDescent="0.2">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row>
    <row r="69" spans="1:27" x14ac:dyDescent="0.2">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row>
    <row r="70" spans="1:27" x14ac:dyDescent="0.2">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row>
    <row r="71" spans="1:27" x14ac:dyDescent="0.2">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row>
    <row r="72" spans="1:27" x14ac:dyDescent="0.2">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row>
    <row r="73" spans="1:27" x14ac:dyDescent="0.2">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row>
    <row r="74" spans="1:27" x14ac:dyDescent="0.2">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row>
    <row r="75" spans="1:27" x14ac:dyDescent="0.2">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row>
    <row r="76" spans="1:27" x14ac:dyDescent="0.2">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row>
    <row r="77" spans="1:27" x14ac:dyDescent="0.2">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row>
    <row r="78" spans="1:27" x14ac:dyDescent="0.2">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row>
    <row r="79" spans="1:27" x14ac:dyDescent="0.2">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row>
    <row r="80" spans="1:27" x14ac:dyDescent="0.2">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row>
    <row r="81" spans="1:27" x14ac:dyDescent="0.2">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row>
    <row r="82" spans="1:27" x14ac:dyDescent="0.2">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row>
    <row r="83" spans="1:27" x14ac:dyDescent="0.2">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row>
    <row r="84" spans="1:27" x14ac:dyDescent="0.2">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row>
    <row r="85" spans="1:27" x14ac:dyDescent="0.2">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row>
    <row r="86" spans="1:27" x14ac:dyDescent="0.2">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row>
    <row r="87" spans="1:27" x14ac:dyDescent="0.2">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row>
    <row r="88" spans="1:27" x14ac:dyDescent="0.2">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row>
    <row r="89" spans="1:27" x14ac:dyDescent="0.2">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row>
    <row r="90" spans="1:27" x14ac:dyDescent="0.2">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row>
    <row r="91" spans="1:27" x14ac:dyDescent="0.2">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row>
    <row r="92" spans="1:27" x14ac:dyDescent="0.2">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row>
    <row r="93" spans="1:27" x14ac:dyDescent="0.2">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row>
    <row r="94" spans="1:27" x14ac:dyDescent="0.2">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row>
    <row r="95" spans="1:27" x14ac:dyDescent="0.2">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row>
    <row r="96" spans="1:27" x14ac:dyDescent="0.2">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row>
    <row r="97" spans="1:27" x14ac:dyDescent="0.2">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row>
    <row r="98" spans="1:27" x14ac:dyDescent="0.2">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row>
    <row r="99" spans="1:27" x14ac:dyDescent="0.2">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row>
    <row r="100" spans="1:27" x14ac:dyDescent="0.2">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row>
    <row r="101" spans="1:27" x14ac:dyDescent="0.2">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row>
    <row r="102" spans="1:27" x14ac:dyDescent="0.2">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row>
    <row r="103" spans="1:27" x14ac:dyDescent="0.2">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row>
    <row r="104" spans="1:27" x14ac:dyDescent="0.2">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row>
    <row r="105" spans="1:27" x14ac:dyDescent="0.2">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row>
    <row r="106" spans="1:27" x14ac:dyDescent="0.2">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row>
    <row r="107" spans="1:27" x14ac:dyDescent="0.2">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row>
    <row r="108" spans="1:27" x14ac:dyDescent="0.2">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row>
    <row r="109" spans="1:27" x14ac:dyDescent="0.2">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row>
    <row r="110" spans="1:27" x14ac:dyDescent="0.2">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row>
    <row r="111" spans="1:27" x14ac:dyDescent="0.2">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row>
    <row r="112" spans="1:27" x14ac:dyDescent="0.2">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row>
    <row r="113" spans="1:27" x14ac:dyDescent="0.2">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row>
    <row r="114" spans="1:27" x14ac:dyDescent="0.2">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row>
    <row r="115" spans="1:27" x14ac:dyDescent="0.2">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row>
    <row r="116" spans="1:27" x14ac:dyDescent="0.2">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row>
    <row r="117" spans="1:27" x14ac:dyDescent="0.2">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row>
    <row r="118" spans="1:27" x14ac:dyDescent="0.2">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row>
    <row r="119" spans="1:27" x14ac:dyDescent="0.2">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row>
    <row r="120" spans="1:27" x14ac:dyDescent="0.2">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row>
    <row r="121" spans="1:27" x14ac:dyDescent="0.2">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row>
    <row r="122" spans="1:27" x14ac:dyDescent="0.2">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row>
    <row r="123" spans="1:27" x14ac:dyDescent="0.2">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row>
    <row r="124" spans="1:27" x14ac:dyDescent="0.2">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row>
    <row r="125" spans="1:27" x14ac:dyDescent="0.2">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row>
    <row r="126" spans="1:27" x14ac:dyDescent="0.2">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row>
    <row r="127" spans="1:27" x14ac:dyDescent="0.2">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row>
    <row r="128" spans="1:27" x14ac:dyDescent="0.2">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row>
    <row r="129" spans="1:27" x14ac:dyDescent="0.2">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row>
    <row r="130" spans="1:27" x14ac:dyDescent="0.2">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row>
    <row r="131" spans="1:27" x14ac:dyDescent="0.2">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row>
    <row r="132" spans="1:27" x14ac:dyDescent="0.2">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row>
    <row r="133" spans="1:27" x14ac:dyDescent="0.2">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row>
    <row r="134" spans="1:27" x14ac:dyDescent="0.2">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row>
    <row r="135" spans="1:27" x14ac:dyDescent="0.2">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row>
    <row r="136" spans="1:27" x14ac:dyDescent="0.2">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row>
    <row r="137" spans="1:27" x14ac:dyDescent="0.2">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row>
    <row r="138" spans="1:27" x14ac:dyDescent="0.2">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row>
    <row r="139" spans="1:27" x14ac:dyDescent="0.2">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row>
    <row r="140" spans="1:27" x14ac:dyDescent="0.2">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row>
    <row r="141" spans="1:27" x14ac:dyDescent="0.2">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row>
    <row r="142" spans="1:27" x14ac:dyDescent="0.2">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row>
    <row r="143" spans="1:27" x14ac:dyDescent="0.2">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row>
    <row r="144" spans="1:27" x14ac:dyDescent="0.2">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row>
    <row r="145" spans="1:27" x14ac:dyDescent="0.2">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row>
    <row r="146" spans="1:27" x14ac:dyDescent="0.2">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row>
    <row r="147" spans="1:27" x14ac:dyDescent="0.2">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row>
    <row r="148" spans="1:27" x14ac:dyDescent="0.2">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row>
    <row r="149" spans="1:27" x14ac:dyDescent="0.2">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row>
    <row r="150" spans="1:27" x14ac:dyDescent="0.2">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row>
    <row r="151" spans="1:27" x14ac:dyDescent="0.2">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row>
    <row r="152" spans="1:27" x14ac:dyDescent="0.2">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row>
    <row r="153" spans="1:27" x14ac:dyDescent="0.2">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row>
    <row r="154" spans="1:27" x14ac:dyDescent="0.2">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row>
    <row r="155" spans="1:27" x14ac:dyDescent="0.2">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row>
    <row r="156" spans="1:27" x14ac:dyDescent="0.2">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row>
    <row r="157" spans="1:27" x14ac:dyDescent="0.2">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row>
    <row r="158" spans="1:27" x14ac:dyDescent="0.2">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row>
    <row r="159" spans="1:27" x14ac:dyDescent="0.2">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row>
    <row r="160" spans="1:27" x14ac:dyDescent="0.2">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row>
    <row r="161" spans="1:27" x14ac:dyDescent="0.2">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row>
    <row r="162" spans="1:27" x14ac:dyDescent="0.2">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row>
    <row r="163" spans="1:27" x14ac:dyDescent="0.2">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row>
    <row r="164" spans="1:27" x14ac:dyDescent="0.2">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row>
    <row r="165" spans="1:27" x14ac:dyDescent="0.2">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row>
    <row r="166" spans="1:27" x14ac:dyDescent="0.2">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row>
    <row r="167" spans="1:27" x14ac:dyDescent="0.2">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row>
    <row r="168" spans="1:27" x14ac:dyDescent="0.2">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row>
    <row r="169" spans="1:27" x14ac:dyDescent="0.2">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row>
    <row r="170" spans="1:27" x14ac:dyDescent="0.2">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row>
    <row r="171" spans="1:27" x14ac:dyDescent="0.2">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row>
    <row r="172" spans="1:27" x14ac:dyDescent="0.2">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row>
    <row r="173" spans="1:27" x14ac:dyDescent="0.2">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row>
    <row r="174" spans="1:27" x14ac:dyDescent="0.2">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row>
    <row r="175" spans="1:27" x14ac:dyDescent="0.2">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row>
    <row r="176" spans="1:27" x14ac:dyDescent="0.2">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row>
    <row r="177" spans="1:27" x14ac:dyDescent="0.2">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row>
    <row r="178" spans="1:27" x14ac:dyDescent="0.2">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row>
    <row r="179" spans="1:27" x14ac:dyDescent="0.2">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row>
    <row r="180" spans="1:27" x14ac:dyDescent="0.2">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row>
    <row r="181" spans="1:27" x14ac:dyDescent="0.2">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row>
    <row r="182" spans="1:27" x14ac:dyDescent="0.2">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row>
    <row r="183" spans="1:27" x14ac:dyDescent="0.2">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row>
    <row r="184" spans="1:27" x14ac:dyDescent="0.2">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row>
    <row r="185" spans="1:27" x14ac:dyDescent="0.2">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row>
    <row r="186" spans="1:27" x14ac:dyDescent="0.2">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row>
    <row r="187" spans="1:27" x14ac:dyDescent="0.2">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row>
    <row r="188" spans="1:27" x14ac:dyDescent="0.2">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row>
    <row r="189" spans="1:27" x14ac:dyDescent="0.2">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row>
    <row r="190" spans="1:27" x14ac:dyDescent="0.2">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row>
    <row r="191" spans="1:27" x14ac:dyDescent="0.2">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row>
    <row r="192" spans="1:27" x14ac:dyDescent="0.2">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row>
    <row r="193" spans="1:27" x14ac:dyDescent="0.2">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row>
    <row r="194" spans="1:27" x14ac:dyDescent="0.2">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row>
    <row r="195" spans="1:27" x14ac:dyDescent="0.2">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row>
    <row r="196" spans="1:27" x14ac:dyDescent="0.2">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row>
    <row r="197" spans="1:27" x14ac:dyDescent="0.2">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row>
    <row r="198" spans="1:27" x14ac:dyDescent="0.2">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row>
    <row r="199" spans="1:27" x14ac:dyDescent="0.2">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row>
    <row r="200" spans="1:27" x14ac:dyDescent="0.2">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row>
    <row r="201" spans="1:27" x14ac:dyDescent="0.2">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row>
    <row r="202" spans="1:27" x14ac:dyDescent="0.2">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row>
    <row r="203" spans="1:27" x14ac:dyDescent="0.2">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row>
    <row r="204" spans="1:27" x14ac:dyDescent="0.2">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row>
    <row r="205" spans="1:27" x14ac:dyDescent="0.2">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row>
    <row r="206" spans="1:27" x14ac:dyDescent="0.2">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row>
    <row r="207" spans="1:27" x14ac:dyDescent="0.2">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row>
    <row r="208" spans="1:27" x14ac:dyDescent="0.2">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row>
    <row r="209" spans="1:27" x14ac:dyDescent="0.2">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row>
    <row r="210" spans="1:27" x14ac:dyDescent="0.2">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row>
    <row r="211" spans="1:27" x14ac:dyDescent="0.2">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row>
    <row r="212" spans="1:27" x14ac:dyDescent="0.2">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row>
    <row r="213" spans="1:27" x14ac:dyDescent="0.2">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row>
    <row r="214" spans="1:27" x14ac:dyDescent="0.2">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row>
    <row r="215" spans="1:27" x14ac:dyDescent="0.2">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row>
    <row r="216" spans="1:27" x14ac:dyDescent="0.2">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row>
    <row r="217" spans="1:27" x14ac:dyDescent="0.2">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row>
    <row r="218" spans="1:27" x14ac:dyDescent="0.2">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row>
    <row r="219" spans="1:27" x14ac:dyDescent="0.2">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row>
    <row r="220" spans="1:27" x14ac:dyDescent="0.2">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row>
    <row r="221" spans="1:27" x14ac:dyDescent="0.2">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row>
    <row r="222" spans="1:27" x14ac:dyDescent="0.2">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row>
    <row r="223" spans="1:27" x14ac:dyDescent="0.2">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row>
    <row r="224" spans="1:27" x14ac:dyDescent="0.2">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row>
    <row r="225" spans="1:27" x14ac:dyDescent="0.2">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row>
    <row r="226" spans="1:27" x14ac:dyDescent="0.2">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row>
    <row r="227" spans="1:27" x14ac:dyDescent="0.2">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row>
    <row r="228" spans="1:27" x14ac:dyDescent="0.2">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row>
    <row r="229" spans="1:27" x14ac:dyDescent="0.2">
      <c r="J229" s="79"/>
      <c r="K229" s="79"/>
      <c r="L229" s="79"/>
      <c r="M229" s="79"/>
      <c r="N229" s="79"/>
      <c r="O229" s="79"/>
      <c r="P229" s="79"/>
      <c r="Q229" s="79"/>
      <c r="R229" s="79"/>
      <c r="S229" s="79"/>
      <c r="T229" s="79"/>
      <c r="U229" s="79"/>
      <c r="V229" s="79"/>
      <c r="W229" s="79"/>
      <c r="X229" s="79"/>
      <c r="Y229" s="79"/>
      <c r="Z229" s="79"/>
      <c r="AA229" s="79"/>
    </row>
    <row r="230" spans="1:27" x14ac:dyDescent="0.2">
      <c r="J230" s="79"/>
      <c r="K230" s="79"/>
      <c r="L230" s="79"/>
      <c r="M230" s="79"/>
      <c r="N230" s="79"/>
      <c r="O230" s="79"/>
      <c r="P230" s="79"/>
      <c r="Q230" s="79"/>
      <c r="R230" s="79"/>
      <c r="S230" s="79"/>
      <c r="T230" s="79"/>
      <c r="U230" s="79"/>
      <c r="V230" s="79"/>
      <c r="W230" s="79"/>
      <c r="X230" s="79"/>
      <c r="Y230" s="79"/>
      <c r="Z230" s="79"/>
      <c r="AA230" s="79"/>
    </row>
    <row r="231" spans="1:27" x14ac:dyDescent="0.2">
      <c r="J231" s="79"/>
      <c r="K231" s="79"/>
      <c r="L231" s="79"/>
      <c r="M231" s="79"/>
      <c r="N231" s="79"/>
      <c r="O231" s="79"/>
      <c r="P231" s="79"/>
      <c r="Q231" s="79"/>
      <c r="R231" s="79"/>
      <c r="S231" s="79"/>
      <c r="T231" s="79"/>
      <c r="U231" s="79"/>
      <c r="V231" s="79"/>
      <c r="W231" s="79"/>
      <c r="X231" s="79"/>
      <c r="Y231" s="79"/>
      <c r="Z231" s="79"/>
      <c r="AA231" s="79"/>
    </row>
    <row r="232" spans="1:27" x14ac:dyDescent="0.2">
      <c r="J232" s="79"/>
      <c r="K232" s="79"/>
      <c r="L232" s="79"/>
      <c r="M232" s="79"/>
      <c r="N232" s="79"/>
      <c r="O232" s="79"/>
      <c r="P232" s="79"/>
      <c r="Q232" s="79"/>
      <c r="R232" s="79"/>
      <c r="S232" s="79"/>
      <c r="T232" s="79"/>
      <c r="U232" s="79"/>
      <c r="V232" s="79"/>
      <c r="W232" s="79"/>
      <c r="X232" s="79"/>
      <c r="Y232" s="79"/>
      <c r="Z232" s="79"/>
      <c r="AA232" s="79"/>
    </row>
    <row r="233" spans="1:27" x14ac:dyDescent="0.2">
      <c r="J233" s="79"/>
      <c r="K233" s="79"/>
      <c r="L233" s="79"/>
      <c r="M233" s="79"/>
      <c r="N233" s="79"/>
      <c r="O233" s="79"/>
      <c r="P233" s="79"/>
      <c r="Q233" s="79"/>
      <c r="R233" s="79"/>
      <c r="S233" s="79"/>
      <c r="T233" s="79"/>
      <c r="U233" s="79"/>
      <c r="V233" s="79"/>
      <c r="W233" s="79"/>
      <c r="X233" s="79"/>
      <c r="Y233" s="79"/>
      <c r="Z233" s="79"/>
      <c r="AA233" s="79"/>
    </row>
    <row r="234" spans="1:27" x14ac:dyDescent="0.2">
      <c r="J234" s="79"/>
      <c r="K234" s="79"/>
      <c r="L234" s="79"/>
      <c r="M234" s="79"/>
      <c r="N234" s="79"/>
      <c r="O234" s="79"/>
      <c r="P234" s="79"/>
      <c r="Q234" s="79"/>
      <c r="R234" s="79"/>
      <c r="S234" s="79"/>
      <c r="T234" s="79"/>
      <c r="U234" s="79"/>
      <c r="V234" s="79"/>
      <c r="W234" s="79"/>
      <c r="X234" s="79"/>
      <c r="Y234" s="79"/>
      <c r="Z234" s="79"/>
      <c r="AA234" s="79"/>
    </row>
  </sheetData>
  <autoFilter ref="A6:I6" xr:uid="{00000000-0009-0000-0000-00000E000000}"/>
  <mergeCells count="4">
    <mergeCell ref="B1:H1"/>
    <mergeCell ref="A3:I4"/>
    <mergeCell ref="A5:G5"/>
    <mergeCell ref="H5:I5"/>
  </mergeCells>
  <pageMargins left="0.23622047244094491" right="0.23622047244094491" top="0.74803149606299213" bottom="0.74803149606299213" header="0.31496062992125984" footer="0.31496062992125984"/>
  <pageSetup scale="52" fitToHeight="0" orientation="landscape" r:id="rId1"/>
  <headerFooter>
    <oddFooter>&amp;R&amp;G</oddFooter>
  </headerFooter>
  <rowBreaks count="1" manualBreakCount="1">
    <brk id="18" max="8"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 la Lista" error="Por favor seleccionar de la LIsta, recordar que por tratarse de Riesgos de Corrupcion no pueden ser aceptados" promptTitle="Seleccionar de la LIsta" prompt="Por favor seleccionar de la LIsta, recordar que por tratarse de Riesgos de Corrupcion no pueden ser aceptados" xr:uid="{00000000-0002-0000-0E00-000000000000}">
          <x14:formula1>
            <xm:f>'TABLA DE INFORMACIÓN'!$AB$4:$AB$7</xm:f>
          </x14:formula1>
          <xm:sqref>D7:D33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5"/>
  <sheetViews>
    <sheetView view="pageBreakPreview" zoomScale="90" zoomScaleNormal="100" zoomScaleSheetLayoutView="90" workbookViewId="0">
      <selection activeCell="F1" sqref="F1"/>
    </sheetView>
  </sheetViews>
  <sheetFormatPr baseColWidth="10" defaultColWidth="11.42578125" defaultRowHeight="15" x14ac:dyDescent="0.25"/>
  <cols>
    <col min="1" max="1" width="19.140625" customWidth="1"/>
    <col min="5" max="5" width="46.140625" customWidth="1"/>
    <col min="6" max="6" width="19" customWidth="1"/>
  </cols>
  <sheetData>
    <row r="1" spans="1:7" ht="19.5" customHeight="1" thickBot="1" x14ac:dyDescent="0.3">
      <c r="A1" s="576"/>
      <c r="B1" s="578" t="s">
        <v>685</v>
      </c>
      <c r="C1" s="588"/>
      <c r="D1" s="582" t="s">
        <v>686</v>
      </c>
      <c r="E1" s="583"/>
      <c r="F1" s="90" t="s">
        <v>687</v>
      </c>
      <c r="G1" s="74" t="s">
        <v>688</v>
      </c>
    </row>
    <row r="2" spans="1:7" ht="15.75" thickBot="1" x14ac:dyDescent="0.3">
      <c r="A2" s="576"/>
      <c r="B2" s="589"/>
      <c r="C2" s="590"/>
      <c r="D2" s="584"/>
      <c r="E2" s="585"/>
      <c r="F2" s="90" t="s">
        <v>689</v>
      </c>
      <c r="G2" s="8">
        <v>12</v>
      </c>
    </row>
    <row r="3" spans="1:7" ht="26.25" thickBot="1" x14ac:dyDescent="0.3">
      <c r="A3" s="576"/>
      <c r="B3" s="580"/>
      <c r="C3" s="591"/>
      <c r="D3" s="592"/>
      <c r="E3" s="593"/>
      <c r="F3" s="91" t="s">
        <v>690</v>
      </c>
      <c r="G3" s="77">
        <v>43475</v>
      </c>
    </row>
    <row r="4" spans="1:7" ht="15" customHeight="1" x14ac:dyDescent="0.25">
      <c r="A4" s="576"/>
      <c r="B4" s="578" t="s">
        <v>691</v>
      </c>
      <c r="C4" s="579"/>
      <c r="D4" s="582" t="s">
        <v>692</v>
      </c>
      <c r="E4" s="583"/>
      <c r="F4" s="586" t="s">
        <v>693</v>
      </c>
      <c r="G4" s="574" t="s">
        <v>694</v>
      </c>
    </row>
    <row r="5" spans="1:7" ht="15.75" customHeight="1" thickBot="1" x14ac:dyDescent="0.3">
      <c r="A5" s="576"/>
      <c r="B5" s="580"/>
      <c r="C5" s="581"/>
      <c r="D5" s="584"/>
      <c r="E5" s="585"/>
      <c r="F5" s="587"/>
      <c r="G5" s="575"/>
    </row>
    <row r="6" spans="1:7" ht="15" customHeight="1" x14ac:dyDescent="0.25">
      <c r="A6" s="577" t="s">
        <v>695</v>
      </c>
      <c r="B6" s="577"/>
      <c r="C6" s="577"/>
      <c r="D6" s="577"/>
      <c r="E6" s="577"/>
      <c r="F6" s="70" t="s">
        <v>696</v>
      </c>
      <c r="G6" s="70" t="s">
        <v>697</v>
      </c>
    </row>
    <row r="7" spans="1:7" ht="15" customHeight="1" x14ac:dyDescent="0.25">
      <c r="A7" s="571" t="s">
        <v>698</v>
      </c>
      <c r="B7" s="572"/>
      <c r="C7" s="572"/>
      <c r="D7" s="572"/>
      <c r="E7" s="573"/>
      <c r="F7" s="71">
        <v>43130</v>
      </c>
      <c r="G7" s="72">
        <v>5</v>
      </c>
    </row>
    <row r="8" spans="1:7" ht="15" customHeight="1" x14ac:dyDescent="0.25">
      <c r="A8" s="571" t="s">
        <v>699</v>
      </c>
      <c r="B8" s="572"/>
      <c r="C8" s="572"/>
      <c r="D8" s="572"/>
      <c r="E8" s="573"/>
      <c r="F8" s="71">
        <v>43495</v>
      </c>
      <c r="G8" s="72">
        <v>6</v>
      </c>
    </row>
    <row r="9" spans="1:7" x14ac:dyDescent="0.25">
      <c r="A9" s="571" t="s">
        <v>700</v>
      </c>
      <c r="B9" s="572"/>
      <c r="C9" s="572"/>
      <c r="D9" s="572"/>
      <c r="E9" s="573"/>
      <c r="F9" s="71">
        <v>43555</v>
      </c>
      <c r="G9" s="72">
        <v>7</v>
      </c>
    </row>
    <row r="10" spans="1:7" x14ac:dyDescent="0.25">
      <c r="A10" s="571" t="s">
        <v>701</v>
      </c>
      <c r="B10" s="572"/>
      <c r="C10" s="572"/>
      <c r="D10" s="572"/>
      <c r="E10" s="573"/>
      <c r="F10" s="73">
        <v>43601</v>
      </c>
      <c r="G10" s="95">
        <v>8</v>
      </c>
    </row>
    <row r="11" spans="1:7" x14ac:dyDescent="0.25">
      <c r="A11" s="570" t="s">
        <v>702</v>
      </c>
      <c r="B11" s="570"/>
      <c r="C11" s="570"/>
      <c r="D11" s="570"/>
      <c r="E11" s="570"/>
      <c r="F11" s="73">
        <v>43689</v>
      </c>
      <c r="G11" s="72">
        <v>9</v>
      </c>
    </row>
    <row r="12" spans="1:7" ht="30" customHeight="1" x14ac:dyDescent="0.25">
      <c r="A12" s="569" t="s">
        <v>703</v>
      </c>
      <c r="B12" s="569"/>
      <c r="C12" s="569"/>
      <c r="D12" s="569"/>
      <c r="E12" s="569"/>
      <c r="F12" s="73">
        <v>43804</v>
      </c>
      <c r="G12" s="72">
        <v>10</v>
      </c>
    </row>
    <row r="13" spans="1:7" ht="30.75" customHeight="1" x14ac:dyDescent="0.25">
      <c r="A13" s="568" t="s">
        <v>704</v>
      </c>
      <c r="B13" s="568"/>
      <c r="C13" s="568"/>
      <c r="D13" s="568"/>
      <c r="E13" s="568"/>
      <c r="F13" s="73">
        <v>43860</v>
      </c>
      <c r="G13" s="72">
        <v>11</v>
      </c>
    </row>
    <row r="14" spans="1:7" ht="30.75" customHeight="1" x14ac:dyDescent="0.25">
      <c r="A14" s="568" t="s">
        <v>705</v>
      </c>
      <c r="B14" s="568"/>
      <c r="C14" s="568"/>
      <c r="D14" s="568"/>
      <c r="E14" s="568"/>
      <c r="F14" s="73">
        <v>43907</v>
      </c>
      <c r="G14" s="72">
        <v>12</v>
      </c>
    </row>
    <row r="15" spans="1:7" x14ac:dyDescent="0.25">
      <c r="A15" s="93"/>
      <c r="B15" s="93"/>
      <c r="C15" s="93"/>
      <c r="D15" s="93"/>
      <c r="E15" s="93"/>
      <c r="F15" s="78"/>
      <c r="G15" s="3"/>
    </row>
  </sheetData>
  <mergeCells count="16">
    <mergeCell ref="G4:G5"/>
    <mergeCell ref="A1:A5"/>
    <mergeCell ref="A6:E6"/>
    <mergeCell ref="A7:E7"/>
    <mergeCell ref="A9:E9"/>
    <mergeCell ref="B4:C5"/>
    <mergeCell ref="D4:E5"/>
    <mergeCell ref="F4:F5"/>
    <mergeCell ref="A8:E8"/>
    <mergeCell ref="B1:C3"/>
    <mergeCell ref="D1:E3"/>
    <mergeCell ref="A14:E14"/>
    <mergeCell ref="A13:E13"/>
    <mergeCell ref="A12:E12"/>
    <mergeCell ref="A11:E11"/>
    <mergeCell ref="A10:E10"/>
  </mergeCells>
  <pageMargins left="0.7" right="0.7" top="0.75" bottom="0.75" header="0.3" footer="0.3"/>
  <pageSetup paperSize="9" scale="6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7"/>
  <dimension ref="A1:BV128"/>
  <sheetViews>
    <sheetView topLeftCell="A38" zoomScale="90" zoomScaleNormal="90" workbookViewId="0">
      <selection activeCell="K56" sqref="K56"/>
    </sheetView>
  </sheetViews>
  <sheetFormatPr baseColWidth="10" defaultColWidth="11.42578125" defaultRowHeight="15" x14ac:dyDescent="0.25"/>
  <cols>
    <col min="1" max="1" width="11.42578125" style="3"/>
    <col min="2" max="2" width="21.5703125" style="3" bestFit="1" customWidth="1"/>
    <col min="3" max="3" width="36.140625" style="3" customWidth="1"/>
    <col min="4" max="4" width="32.85546875" style="3" bestFit="1" customWidth="1"/>
    <col min="5" max="5" width="20.42578125" style="3" customWidth="1"/>
    <col min="6" max="6" width="25.140625" style="3" bestFit="1" customWidth="1"/>
    <col min="7" max="7" width="15.42578125" style="3" customWidth="1"/>
    <col min="8" max="8" width="22.140625" style="3" customWidth="1"/>
    <col min="9" max="9" width="24.42578125" style="3" customWidth="1"/>
    <col min="10" max="10" width="24.85546875" style="3" customWidth="1"/>
    <col min="11" max="11" width="22.140625" style="3" customWidth="1"/>
    <col min="12" max="12" width="20.42578125" style="3" customWidth="1"/>
    <col min="13" max="13" width="28.5703125" style="3" customWidth="1"/>
    <col min="14" max="14" width="21.42578125" style="3" bestFit="1" customWidth="1"/>
    <col min="15" max="15" width="21.42578125" style="3" customWidth="1"/>
    <col min="16" max="16" width="47.42578125" style="3" bestFit="1" customWidth="1"/>
    <col min="17" max="17" width="22.140625" style="3" customWidth="1"/>
    <col min="18" max="18" width="36.5703125" style="3" bestFit="1" customWidth="1"/>
    <col min="19" max="19" width="30.85546875" style="3" bestFit="1" customWidth="1"/>
    <col min="20" max="20" width="39.140625" style="3" customWidth="1"/>
    <col min="21" max="21" width="43.5703125" style="3" customWidth="1"/>
    <col min="22" max="22" width="11.42578125" style="3"/>
    <col min="23" max="23" width="35.42578125" style="3" customWidth="1"/>
    <col min="24" max="16384" width="11.42578125" style="3"/>
  </cols>
  <sheetData>
    <row r="1" spans="1:32" ht="15.75" thickBot="1"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30.75" customHeight="1" thickBot="1" x14ac:dyDescent="0.3">
      <c r="A2" s="2"/>
      <c r="B2" s="2"/>
      <c r="C2" s="2"/>
      <c r="D2" s="2"/>
      <c r="E2" s="2"/>
      <c r="F2" s="2"/>
      <c r="G2" s="2"/>
      <c r="H2" s="2"/>
      <c r="I2" s="2"/>
      <c r="J2" s="2"/>
      <c r="K2" s="594" t="s">
        <v>706</v>
      </c>
      <c r="L2" s="595"/>
      <c r="M2" s="2"/>
      <c r="N2" s="596" t="s">
        <v>707</v>
      </c>
      <c r="O2" s="597"/>
      <c r="P2" s="2"/>
      <c r="Q2" s="14" t="s">
        <v>708</v>
      </c>
      <c r="R2" s="15" t="s">
        <v>709</v>
      </c>
      <c r="S2" s="2"/>
      <c r="T2" s="2"/>
      <c r="U2" s="2"/>
      <c r="V2" s="2"/>
      <c r="W2" s="2"/>
      <c r="X2" s="2"/>
      <c r="Y2" s="2"/>
      <c r="Z2" s="2"/>
      <c r="AA2" s="2"/>
      <c r="AB2" s="2"/>
      <c r="AC2" s="2"/>
      <c r="AD2" s="2"/>
      <c r="AE2" s="2"/>
      <c r="AF2" s="2"/>
    </row>
    <row r="3" spans="1:32" ht="65.25" customHeight="1" thickBot="1" x14ac:dyDescent="0.3">
      <c r="A3" s="2"/>
      <c r="B3" s="594" t="s">
        <v>710</v>
      </c>
      <c r="C3" s="595"/>
      <c r="D3" s="2"/>
      <c r="E3" s="594" t="s">
        <v>711</v>
      </c>
      <c r="F3" s="595"/>
      <c r="G3" s="2"/>
      <c r="H3" s="596" t="s">
        <v>712</v>
      </c>
      <c r="I3" s="597"/>
      <c r="J3" s="2"/>
      <c r="K3" s="14" t="s">
        <v>713</v>
      </c>
      <c r="L3" s="15" t="s">
        <v>709</v>
      </c>
      <c r="M3" s="2"/>
      <c r="N3" s="15" t="s">
        <v>714</v>
      </c>
      <c r="O3" s="15" t="s">
        <v>709</v>
      </c>
      <c r="P3" s="2"/>
      <c r="Q3" s="1" t="s">
        <v>715</v>
      </c>
      <c r="R3" s="40" t="s">
        <v>716</v>
      </c>
      <c r="T3" s="67" t="s">
        <v>717</v>
      </c>
      <c r="U3" s="2"/>
      <c r="V3" s="2"/>
      <c r="W3" s="2"/>
      <c r="X3" s="2"/>
      <c r="Y3" s="2"/>
      <c r="Z3" s="2"/>
      <c r="AA3" s="2"/>
      <c r="AB3" s="2"/>
      <c r="AC3" s="2"/>
      <c r="AD3" s="2"/>
      <c r="AE3" s="2"/>
      <c r="AF3" s="2"/>
    </row>
    <row r="4" spans="1:32" ht="119.25" customHeight="1" thickBot="1" x14ac:dyDescent="0.3">
      <c r="A4" s="6"/>
      <c r="B4" s="16" t="s">
        <v>718</v>
      </c>
      <c r="C4" s="16" t="s">
        <v>709</v>
      </c>
      <c r="D4" s="2"/>
      <c r="E4" s="14" t="s">
        <v>719</v>
      </c>
      <c r="F4" s="17" t="s">
        <v>709</v>
      </c>
      <c r="G4" s="2"/>
      <c r="H4" s="14" t="s">
        <v>720</v>
      </c>
      <c r="I4" s="17" t="s">
        <v>709</v>
      </c>
      <c r="J4" s="2"/>
      <c r="K4" s="19" t="s">
        <v>721</v>
      </c>
      <c r="L4" s="20" t="s">
        <v>722</v>
      </c>
      <c r="M4" s="2"/>
      <c r="N4" s="4" t="s">
        <v>502</v>
      </c>
      <c r="O4" s="21" t="s">
        <v>503</v>
      </c>
      <c r="Q4" s="4" t="s">
        <v>723</v>
      </c>
      <c r="R4" s="6" t="s">
        <v>724</v>
      </c>
      <c r="T4" s="14" t="s">
        <v>725</v>
      </c>
      <c r="U4" s="2"/>
      <c r="V4" s="51" t="s">
        <v>504</v>
      </c>
      <c r="W4" s="51" t="s">
        <v>505</v>
      </c>
      <c r="X4" s="51" t="s">
        <v>506</v>
      </c>
      <c r="Y4" s="51" t="s">
        <v>508</v>
      </c>
      <c r="Z4" s="2"/>
      <c r="AA4" s="2"/>
      <c r="AB4" s="2" t="s">
        <v>726</v>
      </c>
      <c r="AC4" s="2"/>
      <c r="AD4" s="2"/>
      <c r="AE4" s="2">
        <v>1</v>
      </c>
      <c r="AF4" s="2"/>
    </row>
    <row r="5" spans="1:32" ht="85.5" customHeight="1" thickBot="1" x14ac:dyDescent="0.3">
      <c r="A5" s="2"/>
      <c r="B5" s="22" t="s">
        <v>727</v>
      </c>
      <c r="C5" s="23" t="s">
        <v>728</v>
      </c>
      <c r="D5" s="2"/>
      <c r="E5" s="4">
        <v>5</v>
      </c>
      <c r="F5" s="6" t="s">
        <v>729</v>
      </c>
      <c r="G5" s="2"/>
      <c r="H5" s="4">
        <v>20</v>
      </c>
      <c r="I5" s="6" t="s">
        <v>730</v>
      </c>
      <c r="J5" s="2"/>
      <c r="K5" s="5" t="s">
        <v>731</v>
      </c>
      <c r="L5" s="84" t="s">
        <v>732</v>
      </c>
      <c r="M5" s="2"/>
      <c r="N5" s="19" t="s">
        <v>519</v>
      </c>
      <c r="O5" s="26" t="s">
        <v>733</v>
      </c>
      <c r="Q5" s="4" t="s">
        <v>734</v>
      </c>
      <c r="R5" s="6" t="s">
        <v>735</v>
      </c>
      <c r="T5" s="68" t="s">
        <v>509</v>
      </c>
      <c r="U5" s="2"/>
      <c r="V5" s="50" t="s">
        <v>736</v>
      </c>
      <c r="W5" s="50" t="s">
        <v>737</v>
      </c>
      <c r="X5" s="50" t="s">
        <v>738</v>
      </c>
      <c r="Y5" s="50" t="s">
        <v>739</v>
      </c>
      <c r="Z5" s="2"/>
      <c r="AA5" s="2"/>
      <c r="AB5" s="2" t="s">
        <v>500</v>
      </c>
      <c r="AC5" s="2"/>
      <c r="AD5" s="2"/>
      <c r="AE5" s="2">
        <v>2</v>
      </c>
      <c r="AF5" s="2"/>
    </row>
    <row r="6" spans="1:32" ht="102" customHeight="1" thickBot="1" x14ac:dyDescent="0.3">
      <c r="A6" s="2"/>
      <c r="B6" s="27" t="s">
        <v>740</v>
      </c>
      <c r="C6" s="28" t="s">
        <v>741</v>
      </c>
      <c r="D6" s="2"/>
      <c r="E6" s="4">
        <v>4</v>
      </c>
      <c r="F6" s="6" t="s">
        <v>742</v>
      </c>
      <c r="G6" s="2"/>
      <c r="H6" s="4">
        <v>10</v>
      </c>
      <c r="I6" s="6" t="s">
        <v>743</v>
      </c>
      <c r="J6" s="2"/>
      <c r="L6" s="2"/>
      <c r="M6" s="2"/>
      <c r="N6" s="2"/>
      <c r="O6" s="2"/>
      <c r="P6" s="2"/>
      <c r="Q6" s="4" t="s">
        <v>744</v>
      </c>
      <c r="R6" s="6" t="s">
        <v>745</v>
      </c>
      <c r="T6" s="1" t="s">
        <v>746</v>
      </c>
      <c r="U6" s="2"/>
      <c r="V6" s="2"/>
      <c r="W6" s="2"/>
      <c r="X6" s="2"/>
      <c r="Y6" s="2"/>
      <c r="Z6" s="2"/>
      <c r="AA6" s="2"/>
      <c r="AB6" s="2" t="s">
        <v>747</v>
      </c>
      <c r="AC6" s="2"/>
      <c r="AD6" s="2"/>
      <c r="AE6" s="2">
        <v>3</v>
      </c>
      <c r="AF6" s="2"/>
    </row>
    <row r="7" spans="1:32" ht="75.75" thickBot="1" x14ac:dyDescent="0.3">
      <c r="A7" s="2"/>
      <c r="B7" s="22" t="s">
        <v>589</v>
      </c>
      <c r="C7" s="23" t="s">
        <v>748</v>
      </c>
      <c r="D7" s="2"/>
      <c r="E7" s="4">
        <v>3</v>
      </c>
      <c r="F7" s="6" t="s">
        <v>749</v>
      </c>
      <c r="G7" s="2"/>
      <c r="H7" s="4">
        <v>5</v>
      </c>
      <c r="I7" s="5" t="s">
        <v>750</v>
      </c>
      <c r="J7" s="2"/>
      <c r="K7" s="29" t="s">
        <v>751</v>
      </c>
      <c r="L7" s="2"/>
      <c r="M7" s="29" t="s">
        <v>752</v>
      </c>
      <c r="N7" s="2"/>
      <c r="O7" s="2"/>
      <c r="P7" s="2"/>
      <c r="Q7" s="4" t="s">
        <v>753</v>
      </c>
      <c r="R7" s="6" t="s">
        <v>754</v>
      </c>
      <c r="T7" s="19" t="s">
        <v>755</v>
      </c>
      <c r="U7" s="2"/>
      <c r="V7" s="2"/>
      <c r="W7" s="2"/>
      <c r="X7" s="2"/>
      <c r="Y7" s="2"/>
      <c r="Z7" s="2"/>
      <c r="AA7" s="2"/>
      <c r="AB7" s="2" t="s">
        <v>756</v>
      </c>
      <c r="AC7" s="2"/>
      <c r="AD7" s="2"/>
      <c r="AE7" s="2">
        <v>4</v>
      </c>
      <c r="AF7" s="2"/>
    </row>
    <row r="8" spans="1:32" ht="75" x14ac:dyDescent="0.25">
      <c r="A8" s="2"/>
      <c r="B8" s="27" t="s">
        <v>757</v>
      </c>
      <c r="C8" s="28" t="s">
        <v>758</v>
      </c>
      <c r="D8" s="2"/>
      <c r="E8" s="4">
        <v>2</v>
      </c>
      <c r="F8" s="6" t="s">
        <v>759</v>
      </c>
      <c r="G8" s="2"/>
      <c r="H8" s="9"/>
      <c r="I8" s="2"/>
      <c r="J8" s="2"/>
      <c r="K8" s="4" t="s">
        <v>507</v>
      </c>
      <c r="L8" s="2"/>
      <c r="M8" s="4">
        <v>1</v>
      </c>
      <c r="N8" s="2"/>
      <c r="O8" s="2"/>
      <c r="P8" s="2"/>
      <c r="Q8" s="4" t="s">
        <v>760</v>
      </c>
      <c r="R8" s="6" t="s">
        <v>761</v>
      </c>
      <c r="U8" s="2"/>
      <c r="V8" s="2"/>
      <c r="W8" s="2"/>
      <c r="X8" s="2"/>
      <c r="Y8" s="2"/>
      <c r="Z8" s="2"/>
      <c r="AA8" s="2"/>
      <c r="AB8" s="2"/>
      <c r="AC8" s="2"/>
      <c r="AD8" s="2"/>
      <c r="AE8" s="2">
        <v>5</v>
      </c>
      <c r="AF8" s="2"/>
    </row>
    <row r="9" spans="1:32" ht="75.75" thickBot="1" x14ac:dyDescent="0.3">
      <c r="A9" s="2"/>
      <c r="B9" s="22" t="s">
        <v>762</v>
      </c>
      <c r="C9" s="23" t="s">
        <v>763</v>
      </c>
      <c r="D9" s="2"/>
      <c r="E9" s="5">
        <v>1</v>
      </c>
      <c r="F9" s="8" t="s">
        <v>764</v>
      </c>
      <c r="G9" s="2"/>
      <c r="H9" s="2"/>
      <c r="I9" s="2"/>
      <c r="J9" s="2"/>
      <c r="K9" s="5" t="s">
        <v>556</v>
      </c>
      <c r="L9" s="2"/>
      <c r="M9" s="4">
        <v>2</v>
      </c>
      <c r="N9" s="2"/>
      <c r="O9" s="2"/>
      <c r="P9" s="2"/>
      <c r="Q9" s="5" t="s">
        <v>765</v>
      </c>
      <c r="R9" s="8" t="s">
        <v>766</v>
      </c>
      <c r="U9" s="2"/>
      <c r="V9" s="2"/>
      <c r="W9" s="2"/>
      <c r="X9" s="2"/>
      <c r="Y9" s="2"/>
      <c r="Z9" s="2"/>
      <c r="AA9" s="2"/>
      <c r="AB9" s="2"/>
      <c r="AC9" s="2"/>
      <c r="AD9" s="2"/>
      <c r="AE9" s="2">
        <v>6</v>
      </c>
      <c r="AF9" s="2"/>
    </row>
    <row r="10" spans="1:32" ht="60.75" thickBot="1" x14ac:dyDescent="0.3">
      <c r="A10" s="2"/>
      <c r="B10" s="27" t="s">
        <v>767</v>
      </c>
      <c r="C10" s="28" t="s">
        <v>768</v>
      </c>
      <c r="D10" s="2"/>
      <c r="E10" s="2"/>
      <c r="F10" s="2"/>
      <c r="G10" s="2"/>
      <c r="H10" s="2"/>
      <c r="I10" s="2"/>
      <c r="J10" s="2"/>
      <c r="K10" s="2"/>
      <c r="L10" s="2"/>
      <c r="M10" s="4">
        <v>3</v>
      </c>
      <c r="N10" s="2"/>
      <c r="O10" s="2"/>
      <c r="P10" s="2"/>
      <c r="Q10" s="2"/>
      <c r="R10" s="2"/>
      <c r="U10" s="2"/>
      <c r="V10" s="2"/>
      <c r="W10" s="2"/>
      <c r="X10" s="2"/>
      <c r="Y10" s="2"/>
      <c r="Z10" s="2"/>
      <c r="AA10" s="2"/>
      <c r="AB10" s="2"/>
      <c r="AC10" s="2"/>
      <c r="AD10" s="2"/>
      <c r="AE10" s="2">
        <v>7</v>
      </c>
      <c r="AF10" s="2"/>
    </row>
    <row r="11" spans="1:32" ht="60.75" thickBot="1" x14ac:dyDescent="0.3">
      <c r="A11" s="2"/>
      <c r="B11" s="22" t="s">
        <v>769</v>
      </c>
      <c r="C11" s="23" t="s">
        <v>770</v>
      </c>
      <c r="D11" s="2"/>
      <c r="E11" s="594" t="s">
        <v>771</v>
      </c>
      <c r="F11" s="598"/>
      <c r="G11" s="598"/>
      <c r="H11" s="595"/>
      <c r="I11" s="2"/>
      <c r="J11" s="2"/>
      <c r="K11" s="2"/>
      <c r="L11" s="2"/>
      <c r="M11" s="4">
        <v>4</v>
      </c>
      <c r="N11" s="2"/>
      <c r="O11" s="2"/>
      <c r="P11" s="2"/>
      <c r="Q11" s="2"/>
      <c r="R11" s="2"/>
      <c r="S11" s="2"/>
      <c r="T11" s="2"/>
      <c r="U11" s="2"/>
      <c r="V11" s="2"/>
      <c r="W11" s="2"/>
      <c r="X11" s="2"/>
      <c r="Y11" s="2"/>
      <c r="Z11" s="2"/>
      <c r="AA11" s="2"/>
      <c r="AB11" s="2"/>
      <c r="AC11" s="2"/>
      <c r="AD11" s="2"/>
      <c r="AE11" s="2">
        <v>8</v>
      </c>
      <c r="AF11" s="2"/>
    </row>
    <row r="12" spans="1:32" ht="53.25" customHeight="1" thickBot="1" x14ac:dyDescent="0.3">
      <c r="A12" s="2"/>
      <c r="B12" s="39" t="s">
        <v>772</v>
      </c>
      <c r="C12" s="28" t="s">
        <v>773</v>
      </c>
      <c r="D12" s="2"/>
      <c r="E12" s="2"/>
      <c r="F12" s="2"/>
      <c r="G12" s="2"/>
      <c r="H12" s="2"/>
      <c r="I12" s="2"/>
      <c r="J12" s="2"/>
      <c r="L12" s="2"/>
      <c r="M12" s="4">
        <v>5</v>
      </c>
      <c r="N12" s="2"/>
      <c r="O12" s="2"/>
      <c r="P12" s="2"/>
      <c r="Q12" s="2"/>
      <c r="R12" s="2"/>
      <c r="S12" s="2"/>
      <c r="T12" s="2"/>
      <c r="U12" s="2"/>
      <c r="V12" s="2"/>
      <c r="W12" s="2"/>
      <c r="X12" s="2"/>
      <c r="Y12" s="2"/>
      <c r="Z12" s="2"/>
      <c r="AA12" s="2"/>
      <c r="AB12" s="2"/>
      <c r="AC12" s="2"/>
      <c r="AD12" s="2"/>
      <c r="AE12" s="2">
        <v>9</v>
      </c>
      <c r="AF12" s="2"/>
    </row>
    <row r="13" spans="1:32" x14ac:dyDescent="0.25">
      <c r="A13" s="2"/>
      <c r="B13" s="2"/>
      <c r="C13" s="69"/>
      <c r="D13" s="2"/>
      <c r="E13" s="2"/>
      <c r="F13" s="2"/>
      <c r="G13" s="2"/>
      <c r="H13" s="2"/>
      <c r="I13" s="2"/>
      <c r="J13" s="2"/>
      <c r="K13" s="2"/>
      <c r="L13" s="2"/>
      <c r="M13" s="4">
        <v>6</v>
      </c>
      <c r="N13" s="2"/>
      <c r="O13" s="2"/>
      <c r="P13" s="2"/>
      <c r="Q13" s="2"/>
      <c r="R13" s="2"/>
      <c r="S13" s="2"/>
      <c r="T13" s="2"/>
      <c r="U13" s="2"/>
      <c r="V13" s="2"/>
      <c r="W13" s="2"/>
      <c r="X13" s="2"/>
      <c r="Y13" s="2"/>
      <c r="Z13" s="2"/>
      <c r="AA13" s="2"/>
      <c r="AB13" s="2"/>
      <c r="AC13" s="2"/>
      <c r="AD13" s="2"/>
      <c r="AE13" s="2">
        <v>10</v>
      </c>
      <c r="AF13" s="2"/>
    </row>
    <row r="14" spans="1:32" x14ac:dyDescent="0.25">
      <c r="A14" s="2"/>
      <c r="B14" s="2"/>
      <c r="D14" s="2"/>
      <c r="E14" s="2"/>
      <c r="F14" s="2"/>
      <c r="G14" s="2"/>
      <c r="H14" s="2"/>
      <c r="I14" s="2"/>
      <c r="J14" s="2"/>
      <c r="K14" s="2"/>
      <c r="L14" s="2"/>
      <c r="M14" s="4">
        <v>7</v>
      </c>
      <c r="N14" s="2"/>
      <c r="O14" s="2"/>
      <c r="P14" s="2"/>
      <c r="Q14" s="2"/>
      <c r="R14" s="2"/>
      <c r="S14" s="2"/>
      <c r="T14" s="2"/>
      <c r="U14" s="2"/>
      <c r="V14" s="2"/>
      <c r="W14" s="2"/>
      <c r="X14" s="2"/>
      <c r="Y14" s="2"/>
      <c r="Z14" s="2"/>
      <c r="AA14" s="2"/>
      <c r="AB14" s="2"/>
      <c r="AC14" s="2"/>
      <c r="AD14" s="2"/>
      <c r="AE14" s="2">
        <v>11</v>
      </c>
      <c r="AF14" s="2"/>
    </row>
    <row r="15" spans="1:32" ht="15.75" thickBot="1" x14ac:dyDescent="0.3">
      <c r="A15" s="2"/>
      <c r="B15" s="2"/>
      <c r="C15" s="2"/>
      <c r="D15" s="2"/>
      <c r="E15" s="2"/>
      <c r="F15" s="2"/>
      <c r="G15" s="2"/>
      <c r="H15" s="2"/>
      <c r="I15" s="2"/>
      <c r="J15" s="2"/>
      <c r="K15" s="2"/>
      <c r="L15" s="2"/>
      <c r="M15" s="4">
        <v>8</v>
      </c>
      <c r="N15" s="2"/>
      <c r="O15" s="2"/>
      <c r="P15" s="2"/>
      <c r="Q15" s="2"/>
      <c r="R15" s="2"/>
      <c r="S15" s="2"/>
      <c r="T15" s="2"/>
      <c r="U15" s="2"/>
      <c r="V15" s="2"/>
      <c r="W15" s="2"/>
      <c r="X15" s="2"/>
      <c r="Y15" s="2"/>
      <c r="Z15" s="2"/>
      <c r="AA15" s="2"/>
      <c r="AB15" s="2"/>
      <c r="AC15" s="2"/>
      <c r="AD15" s="2"/>
      <c r="AE15" s="2">
        <v>12</v>
      </c>
      <c r="AF15" s="2"/>
    </row>
    <row r="16" spans="1:32" ht="15.75" thickBot="1" x14ac:dyDescent="0.3">
      <c r="A16" s="2"/>
      <c r="B16" s="15" t="s">
        <v>774</v>
      </c>
      <c r="C16" s="2"/>
      <c r="D16" s="2"/>
      <c r="E16" s="2"/>
      <c r="F16" s="2"/>
      <c r="G16" s="2"/>
      <c r="H16" s="2"/>
      <c r="I16" s="2"/>
      <c r="J16" s="2"/>
      <c r="K16" s="2"/>
      <c r="L16" s="2"/>
      <c r="M16" s="4">
        <v>9</v>
      </c>
      <c r="N16" s="2"/>
      <c r="O16" s="2"/>
      <c r="P16" s="2"/>
      <c r="Q16" s="2"/>
      <c r="R16" s="2"/>
      <c r="S16" s="2"/>
      <c r="T16" s="2"/>
      <c r="U16" s="2"/>
      <c r="V16" s="2"/>
      <c r="W16" s="2"/>
      <c r="X16" s="2"/>
      <c r="Y16" s="2"/>
      <c r="Z16" s="2"/>
      <c r="AA16" s="2"/>
      <c r="AB16" s="2"/>
      <c r="AC16" s="2"/>
      <c r="AD16" s="2"/>
      <c r="AE16" s="2">
        <v>13</v>
      </c>
      <c r="AF16" s="2"/>
    </row>
    <row r="17" spans="1:32" ht="94.5" x14ac:dyDescent="0.25">
      <c r="A17" s="2"/>
      <c r="B17" s="47" t="s">
        <v>128</v>
      </c>
      <c r="C17" s="2"/>
      <c r="D17" s="2"/>
      <c r="E17" s="2"/>
      <c r="F17" s="2"/>
      <c r="G17" s="2"/>
      <c r="H17" s="2"/>
      <c r="I17" s="2"/>
      <c r="J17" s="2"/>
      <c r="K17" s="2"/>
      <c r="L17" s="2"/>
      <c r="M17" s="4">
        <v>10</v>
      </c>
      <c r="N17" s="2"/>
      <c r="O17" s="2"/>
      <c r="P17" s="2"/>
      <c r="Q17" s="2"/>
      <c r="R17" s="2"/>
      <c r="S17" s="2"/>
      <c r="T17" s="2"/>
      <c r="U17" s="2"/>
      <c r="V17" s="2"/>
      <c r="W17" s="2"/>
      <c r="X17" s="2"/>
      <c r="Y17" s="2"/>
      <c r="Z17" s="2"/>
      <c r="AA17" s="2"/>
      <c r="AB17" s="2"/>
      <c r="AC17" s="2"/>
      <c r="AD17" s="2"/>
      <c r="AE17" s="2">
        <v>14</v>
      </c>
      <c r="AF17" s="2"/>
    </row>
    <row r="18" spans="1:32" ht="47.25" x14ac:dyDescent="0.25">
      <c r="A18" s="2"/>
      <c r="B18" s="48" t="s">
        <v>104</v>
      </c>
      <c r="C18" s="2"/>
      <c r="D18" s="2"/>
      <c r="E18" s="2"/>
      <c r="F18" s="2"/>
      <c r="G18" s="2"/>
      <c r="H18" s="2"/>
      <c r="I18" s="2"/>
      <c r="J18" s="2"/>
      <c r="K18" s="2"/>
      <c r="L18" s="2"/>
      <c r="M18" s="4">
        <v>11</v>
      </c>
      <c r="N18" s="2"/>
      <c r="O18" s="2"/>
      <c r="P18" s="2"/>
      <c r="Q18" s="2"/>
      <c r="R18" s="2"/>
      <c r="S18" s="2"/>
      <c r="T18" s="2"/>
      <c r="U18" s="2"/>
      <c r="V18" s="2"/>
      <c r="W18" s="2"/>
      <c r="X18" s="2"/>
      <c r="Y18" s="2"/>
      <c r="Z18" s="2"/>
      <c r="AA18" s="2"/>
      <c r="AB18" s="2"/>
      <c r="AC18" s="2"/>
      <c r="AD18" s="2"/>
      <c r="AE18" s="2">
        <v>15</v>
      </c>
      <c r="AF18" s="2"/>
    </row>
    <row r="19" spans="1:32" ht="31.5" x14ac:dyDescent="0.25">
      <c r="A19" s="2"/>
      <c r="B19" s="48" t="s">
        <v>181</v>
      </c>
      <c r="C19" s="2"/>
      <c r="D19" s="2"/>
      <c r="E19" s="2"/>
      <c r="F19" s="2"/>
      <c r="G19" s="2"/>
      <c r="H19" s="2"/>
      <c r="I19" s="2"/>
      <c r="J19" s="2"/>
      <c r="K19" s="2"/>
      <c r="L19" s="2"/>
      <c r="M19" s="4">
        <v>12</v>
      </c>
      <c r="N19" s="2"/>
      <c r="O19" s="2"/>
      <c r="P19" s="2"/>
      <c r="Q19" s="2"/>
      <c r="R19" s="2"/>
      <c r="S19" s="2"/>
      <c r="T19" s="2"/>
      <c r="U19" s="2"/>
      <c r="V19" s="2"/>
      <c r="W19" s="2"/>
      <c r="X19" s="2"/>
      <c r="Y19" s="2"/>
      <c r="Z19" s="2"/>
      <c r="AA19" s="2"/>
      <c r="AB19" s="2"/>
      <c r="AC19" s="2"/>
      <c r="AD19" s="2"/>
      <c r="AE19" s="2">
        <v>16</v>
      </c>
      <c r="AF19" s="2"/>
    </row>
    <row r="20" spans="1:32" ht="15.75" x14ac:dyDescent="0.25">
      <c r="A20" s="2"/>
      <c r="B20" s="48" t="s">
        <v>124</v>
      </c>
      <c r="C20" s="2"/>
      <c r="D20" s="2"/>
      <c r="E20" s="2"/>
      <c r="F20" s="2"/>
      <c r="G20" s="2"/>
      <c r="H20" s="2"/>
      <c r="I20" s="2"/>
      <c r="J20" s="2"/>
      <c r="K20" s="2"/>
      <c r="L20" s="2"/>
      <c r="M20" s="4">
        <v>13</v>
      </c>
      <c r="N20" s="2"/>
      <c r="O20" s="2"/>
      <c r="P20" s="2"/>
      <c r="Q20" s="2"/>
      <c r="R20" s="2"/>
      <c r="S20" s="2"/>
      <c r="T20" s="2"/>
      <c r="U20" s="2"/>
      <c r="V20" s="2"/>
      <c r="W20" s="2"/>
      <c r="X20" s="2"/>
      <c r="Y20" s="2"/>
      <c r="Z20" s="2"/>
      <c r="AA20" s="2"/>
      <c r="AB20" s="2"/>
      <c r="AC20" s="2"/>
      <c r="AD20" s="2"/>
      <c r="AE20" s="2">
        <v>17</v>
      </c>
      <c r="AF20" s="2"/>
    </row>
    <row r="21" spans="1:32" ht="31.5" x14ac:dyDescent="0.25">
      <c r="A21" s="2"/>
      <c r="B21" s="48" t="s">
        <v>775</v>
      </c>
      <c r="C21" s="2"/>
      <c r="D21" s="2"/>
      <c r="E21" s="2"/>
      <c r="F21" s="2"/>
      <c r="G21" s="2"/>
      <c r="H21" s="2"/>
      <c r="I21" s="2"/>
      <c r="J21" s="2"/>
      <c r="K21" s="2"/>
      <c r="L21" s="2"/>
      <c r="M21" s="4">
        <v>14</v>
      </c>
      <c r="N21" s="2"/>
      <c r="O21" s="2"/>
      <c r="P21" s="2"/>
      <c r="Q21" s="2"/>
      <c r="R21" s="2"/>
      <c r="S21" s="2"/>
      <c r="T21" s="2"/>
      <c r="U21" s="2"/>
      <c r="V21" s="2"/>
      <c r="W21" s="2"/>
      <c r="X21" s="2"/>
      <c r="Y21" s="2"/>
      <c r="Z21" s="2"/>
      <c r="AA21" s="2"/>
      <c r="AB21" s="2"/>
      <c r="AC21" s="2"/>
      <c r="AD21" s="2"/>
      <c r="AE21" s="2">
        <v>18</v>
      </c>
      <c r="AF21" s="2"/>
    </row>
    <row r="22" spans="1:32" ht="31.5" x14ac:dyDescent="0.25">
      <c r="A22" s="2"/>
      <c r="B22" s="48" t="s">
        <v>177</v>
      </c>
      <c r="C22" s="2"/>
      <c r="D22" s="2"/>
      <c r="E22" s="2"/>
      <c r="F22" s="2"/>
      <c r="G22" s="2"/>
      <c r="H22" s="2"/>
      <c r="I22" s="2"/>
      <c r="J22" s="2"/>
      <c r="K22" s="2"/>
      <c r="L22" s="2"/>
      <c r="M22" s="4">
        <v>15</v>
      </c>
      <c r="N22" s="2"/>
      <c r="O22" s="2"/>
      <c r="P22" s="2"/>
      <c r="Q22" s="2"/>
      <c r="R22" s="2"/>
      <c r="S22" s="2"/>
      <c r="T22" s="2"/>
      <c r="U22" s="2"/>
      <c r="V22" s="2"/>
      <c r="W22" s="2"/>
      <c r="X22" s="2"/>
      <c r="Y22" s="2"/>
      <c r="Z22" s="2"/>
      <c r="AA22" s="2"/>
      <c r="AB22" s="2"/>
      <c r="AC22" s="2"/>
      <c r="AD22" s="2"/>
      <c r="AE22" s="2">
        <v>19</v>
      </c>
      <c r="AF22" s="2"/>
    </row>
    <row r="23" spans="1:32" ht="31.5" x14ac:dyDescent="0.25">
      <c r="A23" s="2"/>
      <c r="B23" s="48" t="s">
        <v>776</v>
      </c>
      <c r="C23" s="2"/>
      <c r="D23" s="2"/>
      <c r="E23" s="2"/>
      <c r="F23" s="2"/>
      <c r="G23" s="2"/>
      <c r="H23" s="2"/>
      <c r="I23" s="2"/>
      <c r="J23" s="2"/>
      <c r="K23" s="2"/>
      <c r="L23" s="2"/>
      <c r="M23" s="4">
        <v>16</v>
      </c>
      <c r="N23" s="2"/>
      <c r="O23" s="2"/>
      <c r="P23" s="2"/>
      <c r="Q23" s="2"/>
      <c r="R23" s="2"/>
      <c r="S23" s="2"/>
      <c r="T23" s="2"/>
      <c r="U23" s="2"/>
      <c r="V23" s="2"/>
      <c r="W23" s="2"/>
      <c r="X23" s="2"/>
      <c r="Y23" s="2"/>
      <c r="Z23" s="2"/>
      <c r="AA23" s="2"/>
      <c r="AB23" s="2"/>
      <c r="AC23" s="2"/>
      <c r="AD23" s="2"/>
      <c r="AE23" s="2"/>
      <c r="AF23" s="2"/>
    </row>
    <row r="24" spans="1:32" ht="47.25" x14ac:dyDescent="0.25">
      <c r="A24" s="2"/>
      <c r="B24" s="48" t="s">
        <v>132</v>
      </c>
      <c r="C24" s="2"/>
      <c r="D24" s="2"/>
      <c r="E24" s="2"/>
      <c r="F24" s="2"/>
      <c r="G24" s="2"/>
      <c r="H24" s="2"/>
      <c r="I24" s="2"/>
      <c r="J24" s="2"/>
      <c r="K24" s="2"/>
      <c r="L24" s="2"/>
      <c r="M24" s="4">
        <v>17</v>
      </c>
      <c r="N24" s="2"/>
      <c r="O24" s="2"/>
      <c r="P24" s="2"/>
      <c r="Q24" s="2"/>
      <c r="R24" s="2"/>
      <c r="S24" s="2"/>
      <c r="T24" s="2"/>
      <c r="U24" s="2"/>
      <c r="V24" s="2"/>
      <c r="W24" s="2"/>
      <c r="X24" s="2"/>
      <c r="Y24" s="2"/>
      <c r="Z24" s="2"/>
      <c r="AA24" s="2"/>
      <c r="AB24" s="2"/>
      <c r="AC24" s="2"/>
      <c r="AD24" s="2"/>
      <c r="AE24" s="2"/>
      <c r="AF24" s="2"/>
    </row>
    <row r="25" spans="1:32" ht="47.25" x14ac:dyDescent="0.25">
      <c r="A25" s="2"/>
      <c r="B25" s="48" t="s">
        <v>777</v>
      </c>
      <c r="C25" s="2"/>
      <c r="D25" s="2"/>
      <c r="E25" s="2"/>
      <c r="F25" s="2"/>
      <c r="G25" s="2"/>
      <c r="H25" s="2"/>
      <c r="I25" s="2"/>
      <c r="J25" s="2"/>
      <c r="K25" s="2"/>
      <c r="L25" s="2"/>
      <c r="M25" s="4">
        <v>18</v>
      </c>
      <c r="N25" s="2"/>
      <c r="O25" s="2"/>
      <c r="P25" s="2"/>
      <c r="Q25" s="2"/>
      <c r="R25" s="2"/>
      <c r="S25" s="2"/>
      <c r="T25" s="2"/>
      <c r="U25" s="2"/>
      <c r="V25" s="2"/>
      <c r="W25" s="2"/>
      <c r="X25" s="2"/>
      <c r="Y25" s="2"/>
      <c r="Z25" s="2"/>
      <c r="AA25" s="2"/>
      <c r="AB25" s="2"/>
      <c r="AC25" s="2"/>
      <c r="AD25" s="2"/>
      <c r="AE25" s="2"/>
      <c r="AF25" s="2"/>
    </row>
    <row r="26" spans="1:32" ht="15.75" x14ac:dyDescent="0.25">
      <c r="A26" s="2"/>
      <c r="B26" s="48" t="s">
        <v>170</v>
      </c>
      <c r="C26" s="2"/>
      <c r="D26" s="2"/>
      <c r="E26" s="2"/>
      <c r="F26" s="2"/>
      <c r="G26" s="2"/>
      <c r="H26" s="2"/>
      <c r="I26" s="2"/>
      <c r="J26" s="2"/>
      <c r="K26" s="2"/>
      <c r="L26" s="2"/>
      <c r="M26" s="4">
        <v>19</v>
      </c>
      <c r="N26" s="2"/>
      <c r="O26" s="2"/>
      <c r="P26" s="2"/>
      <c r="Q26" s="2"/>
      <c r="R26" s="2"/>
      <c r="S26" s="2"/>
      <c r="T26" s="2"/>
      <c r="U26" s="2"/>
      <c r="V26" s="2"/>
      <c r="W26" s="2"/>
      <c r="X26" s="2"/>
      <c r="Y26" s="2"/>
      <c r="Z26" s="2"/>
      <c r="AA26" s="2"/>
      <c r="AB26" s="2"/>
      <c r="AC26" s="2"/>
      <c r="AD26" s="2"/>
      <c r="AE26" s="2"/>
      <c r="AF26" s="2"/>
    </row>
    <row r="27" spans="1:32" ht="15.75" x14ac:dyDescent="0.25">
      <c r="A27" s="2"/>
      <c r="B27" s="48" t="s">
        <v>140</v>
      </c>
      <c r="C27" s="2"/>
      <c r="D27" s="2"/>
      <c r="E27" s="2"/>
      <c r="F27" s="2"/>
      <c r="G27" s="2"/>
      <c r="H27" s="2"/>
      <c r="I27" s="2"/>
      <c r="J27" s="2"/>
      <c r="K27" s="2"/>
      <c r="L27" s="2"/>
      <c r="M27" s="4">
        <v>20</v>
      </c>
      <c r="N27" s="2"/>
      <c r="O27" s="2"/>
      <c r="P27" s="2"/>
      <c r="Q27" s="2"/>
      <c r="R27" s="2"/>
      <c r="S27" s="2"/>
      <c r="T27" s="2"/>
      <c r="U27" s="2"/>
      <c r="V27" s="2"/>
      <c r="W27" s="2"/>
      <c r="X27" s="2"/>
      <c r="Y27" s="2"/>
      <c r="Z27" s="2"/>
      <c r="AA27" s="2"/>
      <c r="AB27" s="2"/>
      <c r="AC27" s="2"/>
      <c r="AD27" s="2"/>
      <c r="AE27" s="2"/>
      <c r="AF27" s="2"/>
    </row>
    <row r="28" spans="1:32" ht="32.25" thickBot="1" x14ac:dyDescent="0.3">
      <c r="A28" s="2"/>
      <c r="B28" s="48" t="s">
        <v>136</v>
      </c>
      <c r="C28" s="2"/>
      <c r="D28" s="2"/>
      <c r="E28" s="2"/>
      <c r="F28" s="2"/>
      <c r="G28" s="2"/>
      <c r="H28" s="2"/>
      <c r="I28" s="2"/>
      <c r="J28" s="2"/>
      <c r="K28" s="2"/>
      <c r="L28" s="2"/>
      <c r="M28" s="4">
        <v>21</v>
      </c>
      <c r="N28" s="2"/>
      <c r="O28" s="2"/>
      <c r="P28" s="2"/>
      <c r="Q28" s="2"/>
      <c r="R28" s="2"/>
      <c r="S28" s="2"/>
      <c r="T28" s="2"/>
      <c r="U28" s="2"/>
      <c r="V28" s="2"/>
      <c r="W28" s="2"/>
      <c r="X28" s="2"/>
      <c r="Y28" s="2"/>
      <c r="Z28" s="2"/>
      <c r="AA28" s="2"/>
      <c r="AB28" s="2"/>
      <c r="AC28" s="2"/>
      <c r="AD28" s="2"/>
      <c r="AE28" s="2"/>
      <c r="AF28" s="2"/>
    </row>
    <row r="29" spans="1:32" ht="15.75" x14ac:dyDescent="0.25">
      <c r="A29" s="2"/>
      <c r="B29" s="48" t="s">
        <v>159</v>
      </c>
      <c r="C29" s="2"/>
      <c r="D29" s="2"/>
      <c r="E29" s="10"/>
      <c r="F29" s="11" t="s">
        <v>778</v>
      </c>
      <c r="G29" s="2"/>
      <c r="H29" s="2"/>
      <c r="I29" s="2"/>
      <c r="J29" s="2"/>
      <c r="K29" s="2"/>
      <c r="L29" s="2"/>
      <c r="M29" s="4">
        <v>22</v>
      </c>
      <c r="N29" s="2"/>
      <c r="O29" s="2"/>
      <c r="P29" s="2"/>
      <c r="Q29" s="2"/>
      <c r="R29" s="2"/>
      <c r="S29" s="2"/>
      <c r="T29" s="2"/>
      <c r="U29" s="2"/>
      <c r="V29" s="2"/>
      <c r="W29" s="2"/>
      <c r="X29" s="2"/>
      <c r="Y29" s="2"/>
      <c r="Z29" s="2"/>
      <c r="AA29" s="2"/>
      <c r="AB29" s="2"/>
      <c r="AC29" s="2"/>
      <c r="AD29" s="2"/>
      <c r="AE29" s="2"/>
      <c r="AF29" s="2"/>
    </row>
    <row r="30" spans="1:32" ht="31.5" x14ac:dyDescent="0.25">
      <c r="A30" s="2"/>
      <c r="B30" s="48" t="s">
        <v>163</v>
      </c>
      <c r="C30" s="2"/>
      <c r="D30" s="2"/>
      <c r="E30" s="12"/>
      <c r="F30" s="13" t="s">
        <v>779</v>
      </c>
      <c r="G30" s="2"/>
      <c r="H30" s="2"/>
      <c r="I30" s="2"/>
      <c r="J30" s="2"/>
      <c r="K30" s="2"/>
      <c r="L30" s="2"/>
      <c r="M30" s="4">
        <v>23</v>
      </c>
      <c r="N30" s="2"/>
      <c r="O30" s="2"/>
      <c r="P30" s="2"/>
      <c r="Q30" s="2"/>
      <c r="R30" s="2"/>
      <c r="S30" s="2"/>
      <c r="T30" s="2"/>
      <c r="U30" s="2"/>
      <c r="V30" s="2"/>
      <c r="W30" s="2"/>
      <c r="X30" s="2"/>
      <c r="Y30" s="2"/>
      <c r="Z30" s="2"/>
      <c r="AA30" s="2"/>
      <c r="AB30" s="2"/>
      <c r="AC30" s="2"/>
      <c r="AD30" s="2"/>
      <c r="AE30" s="2"/>
      <c r="AF30" s="2"/>
    </row>
    <row r="31" spans="1:32" ht="31.5" x14ac:dyDescent="0.25">
      <c r="A31" s="2"/>
      <c r="B31" s="49" t="s">
        <v>780</v>
      </c>
      <c r="C31" s="2"/>
      <c r="D31" s="2"/>
      <c r="E31" s="18"/>
      <c r="F31" s="13" t="s">
        <v>781</v>
      </c>
      <c r="G31" s="2"/>
      <c r="H31" s="2"/>
      <c r="I31" s="2"/>
      <c r="J31" s="2"/>
      <c r="K31" s="2"/>
      <c r="L31" s="2"/>
      <c r="M31" s="4">
        <v>24</v>
      </c>
      <c r="N31" s="2"/>
      <c r="O31" s="2"/>
      <c r="P31" s="2"/>
      <c r="Q31" s="2"/>
      <c r="R31" s="2"/>
      <c r="S31" s="2"/>
      <c r="T31" s="2"/>
      <c r="U31" s="2"/>
      <c r="V31" s="2"/>
      <c r="W31" s="2"/>
      <c r="X31" s="2"/>
      <c r="Y31" s="2"/>
      <c r="Z31" s="2"/>
      <c r="AA31" s="2"/>
      <c r="AB31" s="2"/>
      <c r="AC31" s="2"/>
      <c r="AD31" s="2"/>
      <c r="AE31" s="2"/>
      <c r="AF31" s="2"/>
    </row>
    <row r="32" spans="1:32" ht="45.75" thickBot="1" x14ac:dyDescent="0.3">
      <c r="A32" s="2"/>
      <c r="B32" s="44" t="s">
        <v>114</v>
      </c>
      <c r="C32" s="2"/>
      <c r="D32" s="2"/>
      <c r="E32" s="24"/>
      <c r="F32" s="25" t="s">
        <v>782</v>
      </c>
      <c r="G32" s="2"/>
      <c r="H32" s="2"/>
      <c r="I32" s="2"/>
      <c r="J32" s="2"/>
      <c r="K32" s="2"/>
      <c r="L32" s="2"/>
      <c r="M32" s="4">
        <v>25</v>
      </c>
      <c r="N32" s="2"/>
      <c r="O32" s="2"/>
      <c r="P32" s="2"/>
      <c r="Q32" s="2"/>
      <c r="R32" s="2"/>
      <c r="S32" s="2"/>
      <c r="T32" s="2"/>
      <c r="U32" s="2"/>
      <c r="V32" s="2"/>
      <c r="W32" s="2"/>
      <c r="X32" s="2"/>
      <c r="Y32" s="2"/>
      <c r="Z32" s="2"/>
      <c r="AA32" s="2"/>
      <c r="AB32" s="2"/>
      <c r="AC32" s="2"/>
      <c r="AD32" s="2"/>
      <c r="AE32" s="2"/>
      <c r="AF32" s="2"/>
    </row>
    <row r="33" spans="1:33" x14ac:dyDescent="0.25">
      <c r="A33" s="2"/>
      <c r="B33" s="44" t="s">
        <v>191</v>
      </c>
      <c r="C33" s="2"/>
      <c r="D33" s="2"/>
      <c r="E33" s="2"/>
      <c r="F33" s="2"/>
      <c r="G33" s="2"/>
      <c r="H33" s="2"/>
      <c r="I33" s="2"/>
      <c r="J33" s="2"/>
      <c r="K33" s="2"/>
      <c r="L33" s="2"/>
      <c r="M33" s="4">
        <v>26</v>
      </c>
      <c r="N33" s="2"/>
      <c r="O33" s="2"/>
      <c r="P33" s="2"/>
      <c r="Q33" s="2"/>
      <c r="R33" s="2"/>
      <c r="S33" s="2"/>
      <c r="T33" s="2"/>
      <c r="U33" s="2"/>
      <c r="V33" s="2"/>
      <c r="W33" s="2"/>
      <c r="X33" s="2"/>
      <c r="Y33" s="2"/>
      <c r="Z33" s="2"/>
      <c r="AA33" s="2"/>
      <c r="AB33" s="2"/>
      <c r="AC33" s="2"/>
      <c r="AD33" s="2"/>
      <c r="AE33" s="2"/>
      <c r="AF33" s="2"/>
    </row>
    <row r="34" spans="1:33" ht="45.75" thickBot="1" x14ac:dyDescent="0.3">
      <c r="A34" s="2"/>
      <c r="B34" s="44" t="s">
        <v>144</v>
      </c>
      <c r="C34" s="2"/>
      <c r="D34" s="2"/>
      <c r="E34" s="2"/>
      <c r="F34" s="2" t="s">
        <v>660</v>
      </c>
      <c r="G34" s="2"/>
      <c r="H34" s="2"/>
      <c r="I34" s="2"/>
      <c r="J34" s="2"/>
      <c r="K34" s="2"/>
      <c r="L34" s="2"/>
      <c r="M34" s="4">
        <v>27</v>
      </c>
      <c r="O34" s="2"/>
      <c r="P34" s="2"/>
      <c r="Q34" s="2"/>
      <c r="R34" s="2"/>
      <c r="S34" s="2"/>
      <c r="T34" s="2"/>
      <c r="U34" s="2"/>
      <c r="V34" s="2"/>
      <c r="W34" s="2"/>
      <c r="X34" s="2"/>
      <c r="Y34" s="2"/>
      <c r="Z34" s="2"/>
      <c r="AA34" s="2"/>
      <c r="AB34" s="2"/>
      <c r="AC34" s="2"/>
      <c r="AD34" s="2"/>
      <c r="AE34" s="2"/>
      <c r="AF34" s="2"/>
      <c r="AG34" s="2"/>
    </row>
    <row r="35" spans="1:33" ht="30" x14ac:dyDescent="0.25">
      <c r="A35" s="2"/>
      <c r="B35" s="44" t="s">
        <v>148</v>
      </c>
      <c r="C35" s="2"/>
      <c r="D35" s="2"/>
      <c r="E35" s="1" t="s">
        <v>729</v>
      </c>
      <c r="F35" s="1">
        <v>5</v>
      </c>
      <c r="G35" s="43">
        <v>25</v>
      </c>
      <c r="H35" s="30">
        <v>50</v>
      </c>
      <c r="I35" s="31">
        <v>100</v>
      </c>
      <c r="J35" s="2"/>
      <c r="K35" s="2"/>
      <c r="L35" s="2"/>
      <c r="M35" s="4">
        <v>28</v>
      </c>
      <c r="O35" s="2"/>
      <c r="P35" s="2"/>
      <c r="Q35" s="2"/>
      <c r="R35" s="2"/>
      <c r="S35" s="2"/>
      <c r="T35" s="2"/>
      <c r="U35" s="2"/>
      <c r="V35" s="2"/>
      <c r="W35" s="2"/>
      <c r="X35" s="2"/>
      <c r="Y35" s="2"/>
      <c r="Z35" s="2"/>
      <c r="AA35" s="2"/>
      <c r="AB35" s="2"/>
      <c r="AC35" s="2"/>
      <c r="AD35" s="2"/>
      <c r="AE35" s="2"/>
      <c r="AF35" s="2"/>
      <c r="AG35" s="2"/>
    </row>
    <row r="36" spans="1:33" ht="30" x14ac:dyDescent="0.25">
      <c r="A36" s="2"/>
      <c r="B36" s="44" t="s">
        <v>152</v>
      </c>
      <c r="C36" s="2"/>
      <c r="D36" s="2"/>
      <c r="E36" s="4" t="s">
        <v>742</v>
      </c>
      <c r="F36" s="4">
        <v>4</v>
      </c>
      <c r="G36" s="32">
        <v>20</v>
      </c>
      <c r="H36" s="33">
        <v>40</v>
      </c>
      <c r="I36" s="34">
        <v>80</v>
      </c>
      <c r="J36" s="2"/>
      <c r="K36" s="2"/>
      <c r="L36" s="2"/>
      <c r="M36" s="4">
        <v>29</v>
      </c>
      <c r="O36" s="2"/>
      <c r="P36" s="2"/>
      <c r="Q36" s="2"/>
      <c r="R36" s="2"/>
      <c r="S36" s="2"/>
      <c r="T36" s="2"/>
      <c r="U36" s="2"/>
      <c r="V36" s="2"/>
      <c r="W36" s="2"/>
      <c r="X36" s="2"/>
      <c r="Y36" s="2"/>
      <c r="Z36" s="2"/>
      <c r="AA36" s="2"/>
      <c r="AB36" s="2"/>
      <c r="AC36" s="2"/>
      <c r="AD36" s="2"/>
      <c r="AE36" s="2"/>
      <c r="AF36" s="2"/>
      <c r="AG36" s="2"/>
    </row>
    <row r="37" spans="1:33" ht="45.75" thickBot="1" x14ac:dyDescent="0.3">
      <c r="A37" s="2"/>
      <c r="B37" s="46" t="s">
        <v>783</v>
      </c>
      <c r="C37" s="2"/>
      <c r="D37" s="2"/>
      <c r="E37" s="4" t="s">
        <v>749</v>
      </c>
      <c r="F37" s="4">
        <v>3</v>
      </c>
      <c r="G37" s="32">
        <v>15</v>
      </c>
      <c r="H37" s="33">
        <v>30</v>
      </c>
      <c r="I37" s="34">
        <v>60</v>
      </c>
      <c r="J37" s="2"/>
      <c r="K37" s="2"/>
      <c r="L37" s="2"/>
      <c r="M37" s="5">
        <v>30</v>
      </c>
      <c r="O37" s="2"/>
      <c r="P37" s="2"/>
      <c r="Q37" s="2"/>
      <c r="R37" s="2"/>
      <c r="S37" s="2"/>
      <c r="T37" s="2"/>
      <c r="U37" s="2"/>
      <c r="V37" s="2"/>
      <c r="W37" s="2"/>
      <c r="X37" s="2"/>
      <c r="Y37" s="2"/>
      <c r="Z37" s="2"/>
      <c r="AA37" s="2"/>
      <c r="AB37" s="2"/>
      <c r="AC37" s="2"/>
      <c r="AD37" s="2"/>
      <c r="AE37" s="2"/>
      <c r="AF37" s="2"/>
      <c r="AG37" s="2"/>
    </row>
    <row r="38" spans="1:33" x14ac:dyDescent="0.25">
      <c r="A38" s="2"/>
      <c r="B38" s="2"/>
      <c r="C38" s="2"/>
      <c r="D38" s="2"/>
      <c r="E38" s="4" t="s">
        <v>784</v>
      </c>
      <c r="F38" s="4">
        <v>2</v>
      </c>
      <c r="G38" s="35">
        <v>10</v>
      </c>
      <c r="H38" s="36">
        <v>20</v>
      </c>
      <c r="I38" s="41">
        <v>40</v>
      </c>
      <c r="J38" s="2"/>
      <c r="K38" s="2"/>
      <c r="L38" s="2"/>
      <c r="M38" s="2"/>
      <c r="N38" s="2"/>
      <c r="O38" s="2"/>
      <c r="P38" s="2"/>
      <c r="Q38" s="2"/>
      <c r="R38" s="2"/>
      <c r="S38" s="2"/>
      <c r="T38" s="2"/>
      <c r="U38" s="2"/>
      <c r="V38" s="2"/>
      <c r="W38" s="2"/>
      <c r="X38" s="2"/>
      <c r="Y38" s="2"/>
      <c r="Z38" s="2"/>
      <c r="AA38" s="2"/>
      <c r="AB38" s="2"/>
      <c r="AC38" s="2"/>
      <c r="AD38" s="2"/>
      <c r="AE38" s="2"/>
      <c r="AF38" s="2"/>
      <c r="AG38" s="2"/>
    </row>
    <row r="39" spans="1:33" ht="15.75" thickBot="1" x14ac:dyDescent="0.3">
      <c r="A39" s="2"/>
      <c r="B39" s="2"/>
      <c r="C39" s="2"/>
      <c r="D39" s="2"/>
      <c r="E39" s="5" t="s">
        <v>785</v>
      </c>
      <c r="F39" s="5">
        <v>1</v>
      </c>
      <c r="G39" s="37">
        <v>5</v>
      </c>
      <c r="H39" s="38">
        <v>10</v>
      </c>
      <c r="I39" s="42">
        <v>20</v>
      </c>
      <c r="J39" s="2"/>
      <c r="K39" s="2"/>
      <c r="L39" s="2"/>
      <c r="M39" s="2"/>
      <c r="N39" s="2"/>
      <c r="O39" s="2"/>
      <c r="P39" s="2"/>
      <c r="Q39" s="2"/>
      <c r="R39" s="2"/>
      <c r="S39" s="2"/>
      <c r="T39" s="2"/>
      <c r="U39" s="2"/>
      <c r="V39" s="2"/>
      <c r="W39" s="2"/>
      <c r="X39" s="2"/>
      <c r="Y39" s="2"/>
      <c r="Z39" s="2"/>
      <c r="AA39" s="2"/>
      <c r="AB39" s="2"/>
      <c r="AC39" s="2"/>
      <c r="AD39" s="2"/>
      <c r="AE39" s="2"/>
      <c r="AF39" s="2"/>
      <c r="AG39" s="2"/>
    </row>
    <row r="40" spans="1:33" ht="15.75" thickBot="1" x14ac:dyDescent="0.3">
      <c r="A40" s="2"/>
      <c r="B40" s="2"/>
      <c r="C40" s="2"/>
      <c r="D40" s="2"/>
      <c r="E40" s="594" t="s">
        <v>786</v>
      </c>
      <c r="F40" s="595"/>
      <c r="G40" s="96">
        <v>5</v>
      </c>
      <c r="H40" s="97">
        <v>10</v>
      </c>
      <c r="I40" s="74">
        <v>20</v>
      </c>
      <c r="J40" s="2"/>
      <c r="K40" s="2"/>
      <c r="L40" s="2"/>
      <c r="M40" s="2"/>
      <c r="N40" s="2"/>
      <c r="O40" s="2"/>
      <c r="P40" s="2"/>
      <c r="Q40" s="2"/>
      <c r="R40" s="2"/>
      <c r="S40" s="2"/>
      <c r="T40" s="2"/>
      <c r="U40" s="2"/>
      <c r="V40" s="2"/>
      <c r="W40" s="2"/>
      <c r="X40" s="2"/>
      <c r="Y40" s="2"/>
      <c r="Z40" s="2"/>
      <c r="AA40" s="2"/>
      <c r="AB40" s="2"/>
      <c r="AC40" s="2"/>
      <c r="AD40" s="2"/>
      <c r="AE40" s="2"/>
      <c r="AF40" s="2"/>
      <c r="AG40" s="2"/>
    </row>
    <row r="41" spans="1:33" ht="15.75" thickBot="1" x14ac:dyDescent="0.3">
      <c r="A41" s="2"/>
      <c r="B41" s="2"/>
      <c r="C41" s="2"/>
      <c r="D41" s="2"/>
      <c r="E41" s="594" t="s">
        <v>787</v>
      </c>
      <c r="F41" s="595"/>
      <c r="G41" s="96" t="s">
        <v>750</v>
      </c>
      <c r="H41" s="97" t="s">
        <v>743</v>
      </c>
      <c r="I41" s="74" t="s">
        <v>730</v>
      </c>
      <c r="J41" s="2"/>
      <c r="K41" s="2"/>
      <c r="L41" s="2"/>
      <c r="M41" s="2"/>
      <c r="N41" s="2"/>
      <c r="O41" s="2"/>
      <c r="P41" s="2"/>
      <c r="Q41" s="2"/>
      <c r="R41" s="2"/>
      <c r="S41" s="2"/>
      <c r="T41" s="2"/>
      <c r="U41" s="2"/>
      <c r="V41" s="2"/>
      <c r="W41" s="2"/>
      <c r="X41" s="2"/>
      <c r="Y41" s="2"/>
      <c r="Z41" s="2"/>
      <c r="AA41" s="2"/>
      <c r="AB41" s="2"/>
      <c r="AC41" s="2"/>
      <c r="AD41" s="2"/>
      <c r="AE41" s="2"/>
      <c r="AF41" s="2"/>
      <c r="AG41" s="2"/>
    </row>
    <row r="42" spans="1:33"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3"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3"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3" ht="15.75" thickBo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3" ht="90.75" thickBot="1" x14ac:dyDescent="0.3">
      <c r="D47" s="2"/>
      <c r="E47" s="26" t="s">
        <v>656</v>
      </c>
      <c r="F47" s="52" t="s">
        <v>788</v>
      </c>
      <c r="G47" s="52" t="s">
        <v>789</v>
      </c>
      <c r="H47" s="52" t="s">
        <v>790</v>
      </c>
      <c r="I47" s="52" t="s">
        <v>791</v>
      </c>
      <c r="J47" s="2"/>
      <c r="K47" s="2"/>
      <c r="L47" s="2"/>
      <c r="M47" s="2"/>
      <c r="N47" s="2"/>
      <c r="O47" s="2"/>
      <c r="P47" s="2"/>
      <c r="Q47" s="2"/>
      <c r="R47" s="2"/>
      <c r="S47" s="2"/>
      <c r="T47" s="2"/>
      <c r="U47" s="2"/>
      <c r="V47" s="2"/>
      <c r="W47" s="2"/>
      <c r="X47" s="2"/>
      <c r="Y47" s="2"/>
      <c r="Z47" s="2"/>
      <c r="AA47" s="2"/>
      <c r="AB47" s="2"/>
      <c r="AC47" s="2"/>
      <c r="AD47" s="2"/>
      <c r="AE47" s="2"/>
      <c r="AF47" s="2"/>
    </row>
    <row r="48" spans="1:33" ht="15.75" thickBot="1" x14ac:dyDescent="0.3">
      <c r="A48" s="2"/>
      <c r="B48" s="2"/>
      <c r="C48" s="2"/>
      <c r="D48" s="2"/>
      <c r="E48" s="53" t="s">
        <v>792</v>
      </c>
      <c r="F48" s="53" t="s">
        <v>793</v>
      </c>
      <c r="G48" s="9" t="s">
        <v>793</v>
      </c>
      <c r="H48" s="9">
        <v>2</v>
      </c>
      <c r="I48" s="40">
        <v>2</v>
      </c>
      <c r="J48" s="2"/>
      <c r="K48" s="96" t="s">
        <v>787</v>
      </c>
      <c r="L48" s="19" t="s">
        <v>794</v>
      </c>
      <c r="M48" s="2"/>
      <c r="N48" s="2"/>
      <c r="O48" s="2"/>
      <c r="P48" s="2"/>
      <c r="Q48" s="2"/>
      <c r="R48" s="2"/>
      <c r="S48" s="2"/>
      <c r="T48" s="2"/>
      <c r="U48" s="2"/>
      <c r="V48" s="2"/>
      <c r="W48" s="2"/>
      <c r="X48" s="2"/>
      <c r="Y48" s="2"/>
      <c r="Z48" s="2"/>
      <c r="AA48" s="2"/>
      <c r="AB48" s="2"/>
      <c r="AC48" s="2"/>
      <c r="AD48" s="2"/>
      <c r="AE48" s="2"/>
      <c r="AF48" s="2"/>
    </row>
    <row r="49" spans="1:74" x14ac:dyDescent="0.25">
      <c r="A49" s="2"/>
      <c r="B49" s="2"/>
      <c r="C49" s="2"/>
      <c r="D49" s="2"/>
      <c r="E49" s="7" t="s">
        <v>792</v>
      </c>
      <c r="F49" s="7" t="s">
        <v>793</v>
      </c>
      <c r="G49" s="2" t="s">
        <v>795</v>
      </c>
      <c r="H49" s="2">
        <v>2</v>
      </c>
      <c r="I49" s="6">
        <v>1</v>
      </c>
      <c r="J49" s="2"/>
      <c r="K49" s="51" t="s">
        <v>796</v>
      </c>
      <c r="L49" s="56">
        <v>2</v>
      </c>
      <c r="M49" s="2"/>
      <c r="N49" s="2"/>
      <c r="O49" s="2"/>
      <c r="P49" s="2"/>
      <c r="Q49" s="2"/>
      <c r="R49" s="2"/>
      <c r="S49" s="2"/>
      <c r="T49" s="2"/>
      <c r="U49" s="2"/>
      <c r="V49" s="2"/>
      <c r="W49" s="2"/>
      <c r="X49" s="2"/>
      <c r="Y49" s="2"/>
      <c r="Z49" s="2"/>
      <c r="AA49" s="2"/>
      <c r="AB49" s="2"/>
      <c r="AC49" s="2"/>
      <c r="AD49" s="2"/>
      <c r="AE49" s="2"/>
      <c r="AF49" s="2"/>
    </row>
    <row r="50" spans="1:74" x14ac:dyDescent="0.25">
      <c r="A50" s="2"/>
      <c r="B50" s="2"/>
      <c r="C50" s="2"/>
      <c r="D50" s="2"/>
      <c r="E50" s="7" t="s">
        <v>792</v>
      </c>
      <c r="F50" s="7" t="s">
        <v>793</v>
      </c>
      <c r="G50" s="2" t="s">
        <v>797</v>
      </c>
      <c r="H50" s="2">
        <v>2</v>
      </c>
      <c r="I50" s="6">
        <v>0</v>
      </c>
      <c r="J50" s="2"/>
      <c r="K50" s="45" t="s">
        <v>798</v>
      </c>
      <c r="L50" s="57">
        <v>1</v>
      </c>
      <c r="M50" s="2"/>
      <c r="N50" s="2"/>
      <c r="O50" s="2"/>
      <c r="P50" s="2"/>
      <c r="Q50" s="2"/>
      <c r="R50" s="2"/>
      <c r="S50" s="2"/>
      <c r="T50" s="2"/>
      <c r="U50" s="2"/>
      <c r="V50" s="2"/>
      <c r="W50" s="2"/>
      <c r="X50" s="2"/>
      <c r="Y50" s="2"/>
      <c r="Z50" s="2"/>
      <c r="AA50" s="2"/>
      <c r="AB50" s="2"/>
      <c r="AC50" s="2"/>
      <c r="AD50" s="2"/>
      <c r="AE50" s="2"/>
      <c r="AF50" s="2"/>
    </row>
    <row r="51" spans="1:74" ht="15.75" thickBot="1" x14ac:dyDescent="0.3">
      <c r="A51" s="2"/>
      <c r="B51" s="2"/>
      <c r="C51" s="2"/>
      <c r="D51" s="2"/>
      <c r="E51" s="54" t="s">
        <v>792</v>
      </c>
      <c r="F51" s="7" t="s">
        <v>797</v>
      </c>
      <c r="G51" s="2" t="s">
        <v>793</v>
      </c>
      <c r="H51" s="2">
        <v>0</v>
      </c>
      <c r="I51" s="6">
        <v>2</v>
      </c>
      <c r="J51" s="2"/>
      <c r="K51" s="50" t="s">
        <v>799</v>
      </c>
      <c r="L51" s="58">
        <v>0</v>
      </c>
      <c r="M51" s="2"/>
      <c r="N51" s="2"/>
      <c r="O51" s="2"/>
      <c r="P51" s="2"/>
      <c r="Q51" s="2"/>
      <c r="R51" s="2"/>
      <c r="S51" s="2"/>
      <c r="T51" s="2"/>
      <c r="U51" s="2"/>
      <c r="V51" s="2"/>
      <c r="W51" s="2"/>
      <c r="X51" s="2"/>
      <c r="Y51" s="2"/>
      <c r="Z51" s="2"/>
      <c r="AA51" s="2"/>
      <c r="AB51" s="2"/>
      <c r="AC51" s="2"/>
      <c r="AD51" s="2"/>
      <c r="AE51" s="2"/>
      <c r="AF51" s="2"/>
    </row>
    <row r="52" spans="1:74" x14ac:dyDescent="0.25">
      <c r="A52" s="2"/>
      <c r="B52" s="2"/>
      <c r="C52" s="2"/>
      <c r="D52" s="2"/>
      <c r="E52" s="53" t="s">
        <v>800</v>
      </c>
      <c r="F52" s="7" t="s">
        <v>793</v>
      </c>
      <c r="G52" s="2" t="s">
        <v>793</v>
      </c>
      <c r="H52" s="2">
        <v>1</v>
      </c>
      <c r="I52" s="6">
        <v>1</v>
      </c>
      <c r="J52" s="2"/>
      <c r="K52" s="2"/>
      <c r="L52" s="2"/>
      <c r="M52" s="2"/>
      <c r="N52" s="2"/>
      <c r="O52" s="2"/>
      <c r="P52" s="2"/>
      <c r="Q52" s="2"/>
      <c r="R52" s="2"/>
      <c r="S52" s="2"/>
      <c r="T52" s="2"/>
      <c r="U52" s="2"/>
      <c r="V52" s="2"/>
      <c r="W52" s="2"/>
      <c r="X52" s="2"/>
      <c r="Y52" s="2"/>
      <c r="Z52" s="2"/>
      <c r="AA52" s="2"/>
      <c r="AB52" s="2"/>
      <c r="AC52" s="2"/>
      <c r="AD52" s="2"/>
      <c r="AE52" s="2"/>
      <c r="AF52" s="2"/>
    </row>
    <row r="53" spans="1:74" x14ac:dyDescent="0.25">
      <c r="A53" s="2"/>
      <c r="B53" s="2"/>
      <c r="C53" s="2"/>
      <c r="D53" s="2"/>
      <c r="E53" s="7" t="s">
        <v>800</v>
      </c>
      <c r="F53" s="7" t="s">
        <v>793</v>
      </c>
      <c r="G53" s="2" t="s">
        <v>801</v>
      </c>
      <c r="H53" s="2">
        <v>1</v>
      </c>
      <c r="I53" s="6">
        <v>0</v>
      </c>
      <c r="J53" s="2"/>
      <c r="K53" s="2"/>
      <c r="L53" s="2"/>
      <c r="M53" s="2"/>
      <c r="N53" s="2"/>
      <c r="O53" s="2"/>
      <c r="P53" s="2"/>
      <c r="Q53" s="2"/>
      <c r="R53" s="2"/>
      <c r="S53" s="2"/>
      <c r="T53" s="2"/>
      <c r="U53" s="2"/>
      <c r="V53" s="2"/>
      <c r="W53" s="2"/>
      <c r="X53" s="2"/>
      <c r="Y53" s="2"/>
      <c r="Z53" s="2"/>
      <c r="AA53" s="2"/>
      <c r="AB53" s="2"/>
      <c r="AC53" s="2"/>
      <c r="AD53" s="2"/>
      <c r="AE53" s="2"/>
      <c r="AF53" s="2"/>
    </row>
    <row r="54" spans="1:74" x14ac:dyDescent="0.25">
      <c r="A54" s="2"/>
      <c r="B54" s="2"/>
      <c r="C54" s="2"/>
      <c r="D54" s="2"/>
      <c r="E54" s="7" t="s">
        <v>800</v>
      </c>
      <c r="F54" s="7" t="s">
        <v>793</v>
      </c>
      <c r="G54" s="2" t="s">
        <v>797</v>
      </c>
      <c r="H54" s="2">
        <v>1</v>
      </c>
      <c r="I54" s="6">
        <v>0</v>
      </c>
      <c r="J54" s="2"/>
      <c r="K54" s="2"/>
      <c r="L54" s="2"/>
      <c r="M54" s="2"/>
      <c r="N54" s="2"/>
      <c r="O54" s="2"/>
      <c r="P54" s="2"/>
      <c r="Q54" s="2"/>
      <c r="R54" s="2"/>
      <c r="S54" s="2"/>
      <c r="T54" s="2"/>
      <c r="U54" s="2"/>
      <c r="V54" s="2"/>
      <c r="W54" s="2"/>
      <c r="X54" s="2"/>
      <c r="Y54" s="2"/>
      <c r="Z54" s="2"/>
      <c r="AA54" s="2"/>
      <c r="AB54" s="2"/>
      <c r="AC54" s="2"/>
      <c r="AD54" s="2"/>
      <c r="AE54" s="2"/>
      <c r="AF54" s="2"/>
    </row>
    <row r="55" spans="1:74" ht="15.75" thickBot="1" x14ac:dyDescent="0.3">
      <c r="A55" s="2"/>
      <c r="B55" s="2"/>
      <c r="C55" s="2"/>
      <c r="D55" s="2"/>
      <c r="E55" s="54" t="s">
        <v>800</v>
      </c>
      <c r="F55" s="54" t="s">
        <v>797</v>
      </c>
      <c r="G55" s="55" t="s">
        <v>793</v>
      </c>
      <c r="H55" s="55">
        <v>0</v>
      </c>
      <c r="I55" s="8">
        <v>1</v>
      </c>
      <c r="J55" s="2"/>
      <c r="K55" s="2"/>
      <c r="L55" s="2"/>
      <c r="M55" s="2"/>
      <c r="N55" s="2"/>
      <c r="O55" s="2"/>
      <c r="P55" s="2"/>
      <c r="Q55" s="2"/>
      <c r="R55" s="2"/>
      <c r="S55" s="2"/>
      <c r="T55" s="2"/>
      <c r="U55" s="2"/>
      <c r="V55" s="2"/>
      <c r="W55" s="2"/>
      <c r="X55" s="2"/>
      <c r="Y55" s="2"/>
      <c r="Z55" s="2"/>
      <c r="AA55" s="2"/>
      <c r="AB55" s="2"/>
      <c r="AC55" s="2"/>
      <c r="AD55" s="2"/>
      <c r="AE55" s="2"/>
      <c r="AF55" s="2"/>
    </row>
    <row r="56" spans="1:74" ht="150" x14ac:dyDescent="0.25">
      <c r="B56" t="s">
        <v>802</v>
      </c>
      <c r="C56" s="65" t="s">
        <v>803</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74" ht="150" x14ac:dyDescent="0.25">
      <c r="B57" t="s">
        <v>804</v>
      </c>
      <c r="C57" s="66" t="s">
        <v>805</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74" ht="90" x14ac:dyDescent="0.25">
      <c r="B58" t="s">
        <v>806</v>
      </c>
      <c r="C58" s="66" t="s">
        <v>807</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74" ht="240" x14ac:dyDescent="0.25">
      <c r="B59" t="s">
        <v>808</v>
      </c>
      <c r="C59" s="66" t="s">
        <v>809</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74" x14ac:dyDescent="0.25">
      <c r="B60" t="s">
        <v>810</v>
      </c>
      <c r="C60" s="62" t="s">
        <v>811</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74" x14ac:dyDescent="0.25">
      <c r="A61" s="2"/>
      <c r="B61" s="63"/>
      <c r="C61" s="59"/>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x14ac:dyDescent="0.25">
      <c r="A62" s="2"/>
      <c r="B62" s="64"/>
      <c r="C62" s="59"/>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x14ac:dyDescent="0.25">
      <c r="A63" s="2"/>
      <c r="B63" s="62"/>
      <c r="C63" s="59"/>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x14ac:dyDescent="0.25">
      <c r="A64" s="2"/>
      <c r="B64" s="62"/>
      <c r="C64" s="59"/>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x14ac:dyDescent="0.25">
      <c r="A65" s="2"/>
      <c r="B65" s="62"/>
      <c r="C65" s="59"/>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1:74" x14ac:dyDescent="0.25">
      <c r="A66" s="2"/>
      <c r="B66" s="62"/>
      <c r="C66" s="59"/>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x14ac:dyDescent="0.25">
      <c r="A67" s="2"/>
      <c r="B67" s="63"/>
      <c r="C67" s="59"/>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row>
    <row r="68" spans="1:74" x14ac:dyDescent="0.25">
      <c r="A68" s="2"/>
      <c r="B68" s="64"/>
      <c r="C68" s="59"/>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x14ac:dyDescent="0.25">
      <c r="A69" s="2"/>
      <c r="B69" s="62"/>
      <c r="C69" s="59"/>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0" spans="1:74" x14ac:dyDescent="0.25">
      <c r="A70" s="2"/>
      <c r="B70" s="62"/>
      <c r="C70" s="59"/>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row>
    <row r="71" spans="1:74" x14ac:dyDescent="0.25">
      <c r="A71" s="2"/>
      <c r="B71" s="62"/>
      <c r="C71" s="59"/>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row>
    <row r="72" spans="1:74" x14ac:dyDescent="0.25">
      <c r="A72" s="2"/>
      <c r="B72" s="63"/>
      <c r="C72" s="59"/>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row>
    <row r="73" spans="1:74" x14ac:dyDescent="0.25">
      <c r="A73" s="2"/>
      <c r="B73" s="64"/>
      <c r="C73" s="59"/>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row>
    <row r="74" spans="1:74" x14ac:dyDescent="0.25">
      <c r="A74" s="2"/>
      <c r="B74" s="62"/>
      <c r="C74" s="59"/>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row>
    <row r="75" spans="1:74" x14ac:dyDescent="0.25">
      <c r="A75" s="2"/>
      <c r="B75" s="62"/>
      <c r="C75" s="59"/>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row>
    <row r="76" spans="1:74" x14ac:dyDescent="0.25">
      <c r="A76" s="2"/>
      <c r="B76" s="62"/>
      <c r="C76" s="59"/>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row>
    <row r="77" spans="1:74" x14ac:dyDescent="0.25">
      <c r="A77" s="2"/>
      <c r="B77" s="62"/>
      <c r="C77" s="59"/>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row>
    <row r="78" spans="1:74" x14ac:dyDescent="0.25">
      <c r="A78" s="2"/>
      <c r="B78" s="62"/>
      <c r="C78" s="59"/>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row>
    <row r="79" spans="1:74" x14ac:dyDescent="0.25">
      <c r="A79" s="2"/>
      <c r="B79" s="62"/>
      <c r="C79" s="59"/>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row>
    <row r="80" spans="1:74" x14ac:dyDescent="0.25">
      <c r="A80" s="2"/>
      <c r="B80" s="62"/>
      <c r="C80" s="59"/>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row>
    <row r="81" spans="1:74" x14ac:dyDescent="0.25">
      <c r="A81" s="2"/>
      <c r="B81" s="62"/>
      <c r="C81" s="59"/>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row>
    <row r="82" spans="1:74" x14ac:dyDescent="0.25">
      <c r="A82" s="2"/>
      <c r="B82" s="62"/>
      <c r="C82" s="59"/>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row>
    <row r="83" spans="1:74" x14ac:dyDescent="0.25">
      <c r="A83" s="2"/>
      <c r="B83" s="62"/>
      <c r="C83" s="59"/>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row>
    <row r="84" spans="1:74" x14ac:dyDescent="0.25">
      <c r="A84" s="2"/>
      <c r="B84" s="62"/>
      <c r="C84" s="59"/>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row>
    <row r="85" spans="1:74" x14ac:dyDescent="0.25">
      <c r="A85" s="2"/>
      <c r="B85" s="63"/>
      <c r="C85" s="59"/>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row>
    <row r="86" spans="1:74" ht="15.75" thickBot="1" x14ac:dyDescent="0.3">
      <c r="A86" s="2"/>
      <c r="B86" s="60"/>
      <c r="C86" s="61"/>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row>
    <row r="87" spans="1:74"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row>
    <row r="88" spans="1:74"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row>
    <row r="89" spans="1:74"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row>
    <row r="90" spans="1:74"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row>
    <row r="91" spans="1:74"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row>
    <row r="92" spans="1:74"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4"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4"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4"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4"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4"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4"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row>
    <row r="99" spans="1:74"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4"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4"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row>
    <row r="102" spans="1:74"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row>
    <row r="103" spans="1:74"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row>
    <row r="104" spans="1:74"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row>
    <row r="105" spans="1:74"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row>
    <row r="106" spans="1:74"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row>
    <row r="107" spans="1:74"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row>
    <row r="108" spans="1:74"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row>
    <row r="109" spans="1:74"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row>
    <row r="110" spans="1:74" x14ac:dyDescent="0.25">
      <c r="E110" s="2"/>
      <c r="F110" s="2"/>
      <c r="G110" s="2"/>
      <c r="H110" s="2"/>
      <c r="I110" s="2"/>
      <c r="J110" s="2"/>
    </row>
    <row r="111" spans="1:74" x14ac:dyDescent="0.25">
      <c r="E111" s="2"/>
      <c r="F111" s="2"/>
      <c r="G111" s="2"/>
      <c r="H111" s="2"/>
      <c r="I111" s="2"/>
      <c r="J111" s="2"/>
    </row>
    <row r="112" spans="1:74" x14ac:dyDescent="0.25">
      <c r="E112" s="2"/>
      <c r="F112" s="2"/>
      <c r="G112" s="2"/>
      <c r="H112" s="2"/>
      <c r="I112" s="2"/>
      <c r="J112" s="2"/>
    </row>
    <row r="113" spans="5:10" x14ac:dyDescent="0.25">
      <c r="E113" s="2"/>
      <c r="F113" s="2"/>
      <c r="G113" s="2"/>
      <c r="H113" s="2"/>
      <c r="I113" s="2"/>
      <c r="J113" s="2"/>
    </row>
    <row r="114" spans="5:10" x14ac:dyDescent="0.25">
      <c r="E114" s="2"/>
      <c r="F114" s="2"/>
      <c r="G114" s="2"/>
      <c r="H114" s="2"/>
      <c r="I114" s="2"/>
      <c r="J114" s="2"/>
    </row>
    <row r="115" spans="5:10" x14ac:dyDescent="0.25">
      <c r="E115" s="2"/>
      <c r="F115" s="2"/>
      <c r="G115" s="2"/>
      <c r="H115" s="2"/>
      <c r="I115" s="2"/>
      <c r="J115" s="2"/>
    </row>
    <row r="116" spans="5:10" x14ac:dyDescent="0.25">
      <c r="E116" s="2"/>
      <c r="F116" s="2"/>
      <c r="G116" s="2"/>
      <c r="H116" s="2"/>
      <c r="I116" s="2"/>
      <c r="J116" s="2"/>
    </row>
    <row r="117" spans="5:10" x14ac:dyDescent="0.25">
      <c r="E117" s="2"/>
      <c r="F117" s="2"/>
      <c r="G117" s="2"/>
      <c r="H117" s="2"/>
      <c r="I117" s="2"/>
      <c r="J117" s="2"/>
    </row>
    <row r="118" spans="5:10" x14ac:dyDescent="0.25">
      <c r="E118" s="2"/>
      <c r="F118" s="2"/>
      <c r="G118" s="2"/>
      <c r="H118" s="2"/>
      <c r="I118" s="2"/>
      <c r="J118" s="2"/>
    </row>
    <row r="119" spans="5:10" x14ac:dyDescent="0.25">
      <c r="E119" s="2"/>
      <c r="F119" s="2"/>
      <c r="G119" s="2"/>
      <c r="H119" s="2"/>
      <c r="I119" s="2"/>
      <c r="J119" s="2"/>
    </row>
    <row r="120" spans="5:10" x14ac:dyDescent="0.25">
      <c r="E120" s="2"/>
      <c r="F120" s="2"/>
      <c r="G120" s="2"/>
      <c r="H120" s="2"/>
      <c r="I120" s="2"/>
      <c r="J120" s="2"/>
    </row>
    <row r="121" spans="5:10" x14ac:dyDescent="0.25">
      <c r="E121" s="2"/>
      <c r="F121" s="2"/>
      <c r="G121" s="2"/>
      <c r="H121" s="2"/>
      <c r="I121" s="2"/>
      <c r="J121" s="2"/>
    </row>
    <row r="122" spans="5:10" x14ac:dyDescent="0.25">
      <c r="E122" s="2"/>
      <c r="F122" s="2"/>
      <c r="G122" s="2"/>
      <c r="H122" s="2"/>
      <c r="I122" s="2"/>
      <c r="J122" s="2"/>
    </row>
    <row r="123" spans="5:10" x14ac:dyDescent="0.25">
      <c r="E123" s="2"/>
      <c r="F123" s="2"/>
      <c r="G123" s="2"/>
      <c r="H123" s="2"/>
      <c r="I123" s="2"/>
      <c r="J123" s="2"/>
    </row>
    <row r="124" spans="5:10" x14ac:dyDescent="0.25">
      <c r="E124" s="2"/>
      <c r="F124" s="2"/>
      <c r="G124" s="2"/>
      <c r="H124" s="2"/>
      <c r="I124" s="2"/>
      <c r="J124" s="2"/>
    </row>
    <row r="125" spans="5:10" x14ac:dyDescent="0.25">
      <c r="E125" s="2"/>
      <c r="F125" s="2"/>
      <c r="G125" s="2"/>
      <c r="H125" s="2"/>
      <c r="I125" s="2"/>
      <c r="J125" s="2"/>
    </row>
    <row r="126" spans="5:10" x14ac:dyDescent="0.25">
      <c r="E126" s="2"/>
      <c r="F126" s="2"/>
      <c r="G126" s="2"/>
      <c r="H126" s="2"/>
      <c r="I126" s="2"/>
      <c r="J126" s="2"/>
    </row>
    <row r="127" spans="5:10" x14ac:dyDescent="0.25">
      <c r="E127" s="2"/>
      <c r="F127" s="2"/>
      <c r="G127" s="2"/>
      <c r="H127" s="2"/>
      <c r="I127" s="2"/>
      <c r="J127" s="2"/>
    </row>
    <row r="128" spans="5:10" x14ac:dyDescent="0.25">
      <c r="E128" s="2"/>
      <c r="F128" s="2"/>
      <c r="G128" s="2"/>
      <c r="H128" s="2"/>
      <c r="I128" s="2"/>
      <c r="J128" s="2"/>
    </row>
  </sheetData>
  <sortState xmlns:xlrd2="http://schemas.microsoft.com/office/spreadsheetml/2017/richdata2" ref="B17:D31">
    <sortCondition ref="B17"/>
  </sortState>
  <mergeCells count="8">
    <mergeCell ref="E40:F40"/>
    <mergeCell ref="E41:F41"/>
    <mergeCell ref="N2:O2"/>
    <mergeCell ref="B3:C3"/>
    <mergeCell ref="E3:F3"/>
    <mergeCell ref="H3:I3"/>
    <mergeCell ref="E11:H11"/>
    <mergeCell ref="K2:L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O16"/>
  <sheetViews>
    <sheetView showGridLines="0" zoomScale="80" zoomScaleNormal="80" zoomScaleSheetLayoutView="70" workbookViewId="0">
      <selection activeCell="E6" sqref="E6:F6"/>
    </sheetView>
  </sheetViews>
  <sheetFormatPr baseColWidth="10" defaultColWidth="11.42578125" defaultRowHeight="15" x14ac:dyDescent="0.25"/>
  <cols>
    <col min="1" max="1" width="4.5703125" customWidth="1"/>
    <col min="2" max="2" width="22.42578125" style="101" customWidth="1"/>
    <col min="3" max="3" width="12.42578125" style="93" customWidth="1"/>
    <col min="4" max="4" width="53.85546875" style="102" customWidth="1"/>
    <col min="5" max="5" width="18" style="102" customWidth="1"/>
    <col min="6" max="6" width="19.85546875" style="102" customWidth="1"/>
    <col min="7" max="7" width="35.85546875" style="103" customWidth="1"/>
    <col min="8" max="8" width="32.5703125" customWidth="1"/>
    <col min="9" max="9" width="10.5703125" customWidth="1"/>
    <col min="10" max="10" width="17.5703125" style="101" customWidth="1"/>
    <col min="11" max="11" width="15.140625" customWidth="1"/>
    <col min="12" max="12" width="15.85546875" customWidth="1"/>
    <col min="13" max="13" width="14.42578125" customWidth="1"/>
    <col min="14" max="15" width="16" customWidth="1"/>
  </cols>
  <sheetData>
    <row r="1" spans="1:15" s="100" customFormat="1" ht="120.75" customHeight="1" thickBot="1" x14ac:dyDescent="0.35">
      <c r="A1" s="98"/>
      <c r="B1" s="396"/>
      <c r="C1" s="397"/>
      <c r="D1" s="382" t="s">
        <v>19</v>
      </c>
      <c r="E1" s="382"/>
      <c r="F1" s="382"/>
      <c r="G1" s="382"/>
      <c r="H1" s="382"/>
      <c r="I1" s="382"/>
      <c r="J1" s="382"/>
      <c r="K1" s="382"/>
      <c r="L1" s="382"/>
      <c r="M1" s="382"/>
      <c r="N1" s="398" t="s">
        <v>20</v>
      </c>
      <c r="O1" s="399"/>
    </row>
    <row r="2" spans="1:15" ht="12.75" customHeight="1" x14ac:dyDescent="0.25">
      <c r="B2" s="400"/>
      <c r="C2" s="401"/>
      <c r="D2" s="401"/>
      <c r="E2" s="401"/>
      <c r="F2" s="401"/>
      <c r="G2" s="401"/>
      <c r="H2" s="401"/>
      <c r="I2" s="401"/>
      <c r="J2" s="401"/>
      <c r="K2" s="401"/>
      <c r="L2" s="401"/>
      <c r="M2" s="401"/>
      <c r="N2" s="401"/>
      <c r="O2" s="401"/>
    </row>
    <row r="3" spans="1:15" ht="19.5" customHeight="1" x14ac:dyDescent="0.25">
      <c r="B3" s="402" t="s">
        <v>21</v>
      </c>
      <c r="C3" s="403"/>
      <c r="D3" s="403"/>
      <c r="E3" s="403"/>
      <c r="F3" s="403"/>
      <c r="G3" s="403"/>
      <c r="H3" s="403"/>
      <c r="I3" s="403"/>
      <c r="J3" s="403"/>
      <c r="K3" s="403"/>
      <c r="L3" s="403"/>
      <c r="M3" s="403"/>
      <c r="N3" s="403"/>
      <c r="O3" s="403"/>
    </row>
    <row r="4" spans="1:15" s="3" customFormat="1" ht="25.5" customHeight="1" x14ac:dyDescent="0.25">
      <c r="B4" s="196" t="s">
        <v>22</v>
      </c>
      <c r="C4" s="197" t="s">
        <v>23</v>
      </c>
      <c r="D4" s="197" t="s">
        <v>24</v>
      </c>
      <c r="E4" s="395" t="s">
        <v>25</v>
      </c>
      <c r="F4" s="395"/>
      <c r="G4" s="197" t="s">
        <v>26</v>
      </c>
      <c r="H4" s="395" t="s">
        <v>27</v>
      </c>
      <c r="I4" s="395"/>
      <c r="J4" s="395" t="s">
        <v>28</v>
      </c>
      <c r="K4" s="395"/>
      <c r="L4" s="395" t="s">
        <v>29</v>
      </c>
      <c r="M4" s="395"/>
      <c r="N4" s="395" t="s">
        <v>30</v>
      </c>
      <c r="O4" s="395"/>
    </row>
    <row r="5" spans="1:15" ht="39" customHeight="1" x14ac:dyDescent="0.25">
      <c r="B5" s="393" t="s">
        <v>31</v>
      </c>
      <c r="C5" s="198" t="s">
        <v>32</v>
      </c>
      <c r="D5" s="199" t="s">
        <v>33</v>
      </c>
      <c r="E5" s="394" t="s">
        <v>34</v>
      </c>
      <c r="F5" s="394"/>
      <c r="G5" s="199" t="s">
        <v>35</v>
      </c>
      <c r="H5" s="391" t="s">
        <v>36</v>
      </c>
      <c r="I5" s="391"/>
      <c r="J5" s="391"/>
      <c r="K5" s="391"/>
      <c r="L5" s="391" t="s">
        <v>37</v>
      </c>
      <c r="M5" s="391"/>
      <c r="N5" s="392">
        <v>45291</v>
      </c>
      <c r="O5" s="392"/>
    </row>
    <row r="6" spans="1:15" ht="39" customHeight="1" x14ac:dyDescent="0.25">
      <c r="B6" s="393"/>
      <c r="C6" s="198" t="s">
        <v>38</v>
      </c>
      <c r="D6" s="199" t="s">
        <v>39</v>
      </c>
      <c r="E6" s="394" t="s">
        <v>40</v>
      </c>
      <c r="F6" s="394"/>
      <c r="G6" s="199" t="s">
        <v>41</v>
      </c>
      <c r="H6" s="391" t="s">
        <v>36</v>
      </c>
      <c r="I6" s="391"/>
      <c r="J6" s="391"/>
      <c r="K6" s="391"/>
      <c r="L6" s="391" t="s">
        <v>42</v>
      </c>
      <c r="M6" s="391"/>
      <c r="N6" s="392">
        <v>45291</v>
      </c>
      <c r="O6" s="392"/>
    </row>
    <row r="7" spans="1:15" ht="39" customHeight="1" x14ac:dyDescent="0.25">
      <c r="B7" s="393"/>
      <c r="C7" s="198" t="s">
        <v>43</v>
      </c>
      <c r="D7" s="199" t="s">
        <v>44</v>
      </c>
      <c r="E7" s="391" t="s">
        <v>45</v>
      </c>
      <c r="F7" s="391"/>
      <c r="G7" s="199" t="s">
        <v>46</v>
      </c>
      <c r="H7" s="391" t="s">
        <v>36</v>
      </c>
      <c r="I7" s="391"/>
      <c r="J7" s="391"/>
      <c r="K7" s="391"/>
      <c r="L7" s="391" t="s">
        <v>42</v>
      </c>
      <c r="M7" s="391"/>
      <c r="N7" s="392">
        <v>45291</v>
      </c>
      <c r="O7" s="392"/>
    </row>
    <row r="8" spans="1:15" ht="39" customHeight="1" x14ac:dyDescent="0.25">
      <c r="B8" s="393"/>
      <c r="C8" s="198" t="s">
        <v>47</v>
      </c>
      <c r="D8" s="200" t="s">
        <v>48</v>
      </c>
      <c r="E8" s="394" t="s">
        <v>49</v>
      </c>
      <c r="F8" s="394"/>
      <c r="G8" s="199" t="s">
        <v>50</v>
      </c>
      <c r="H8" s="391" t="s">
        <v>36</v>
      </c>
      <c r="I8" s="391"/>
      <c r="J8" s="391"/>
      <c r="K8" s="391"/>
      <c r="L8" s="391" t="s">
        <v>42</v>
      </c>
      <c r="M8" s="391"/>
      <c r="N8" s="392" t="s">
        <v>51</v>
      </c>
      <c r="O8" s="392"/>
    </row>
    <row r="9" spans="1:15" ht="39" customHeight="1" x14ac:dyDescent="0.25">
      <c r="B9" s="393" t="s">
        <v>52</v>
      </c>
      <c r="C9" s="198" t="s">
        <v>53</v>
      </c>
      <c r="D9" s="199" t="s">
        <v>54</v>
      </c>
      <c r="E9" s="394" t="s">
        <v>55</v>
      </c>
      <c r="F9" s="394"/>
      <c r="G9" s="199" t="s">
        <v>56</v>
      </c>
      <c r="H9" s="391" t="s">
        <v>36</v>
      </c>
      <c r="I9" s="391"/>
      <c r="J9" s="391"/>
      <c r="K9" s="391"/>
      <c r="L9" s="391" t="s">
        <v>42</v>
      </c>
      <c r="M9" s="391"/>
      <c r="N9" s="392">
        <v>44957</v>
      </c>
      <c r="O9" s="392"/>
    </row>
    <row r="10" spans="1:15" ht="39" customHeight="1" x14ac:dyDescent="0.25">
      <c r="B10" s="393"/>
      <c r="C10" s="198" t="s">
        <v>57</v>
      </c>
      <c r="D10" s="199" t="s">
        <v>58</v>
      </c>
      <c r="E10" s="394" t="s">
        <v>59</v>
      </c>
      <c r="F10" s="394"/>
      <c r="G10" s="199" t="s">
        <v>60</v>
      </c>
      <c r="H10" s="391" t="s">
        <v>36</v>
      </c>
      <c r="I10" s="391"/>
      <c r="J10" s="391"/>
      <c r="K10" s="391"/>
      <c r="L10" s="391" t="s">
        <v>42</v>
      </c>
      <c r="M10" s="391"/>
      <c r="N10" s="392" t="s">
        <v>61</v>
      </c>
      <c r="O10" s="392"/>
    </row>
    <row r="11" spans="1:15" ht="39" customHeight="1" x14ac:dyDescent="0.25">
      <c r="B11" s="393" t="s">
        <v>62</v>
      </c>
      <c r="C11" s="198" t="s">
        <v>63</v>
      </c>
      <c r="D11" s="201" t="s">
        <v>64</v>
      </c>
      <c r="E11" s="394" t="s">
        <v>65</v>
      </c>
      <c r="F11" s="394"/>
      <c r="G11" s="199" t="s">
        <v>66</v>
      </c>
      <c r="H11" s="391" t="s">
        <v>36</v>
      </c>
      <c r="I11" s="391"/>
      <c r="J11" s="391"/>
      <c r="K11" s="391"/>
      <c r="L11" s="391" t="s">
        <v>42</v>
      </c>
      <c r="M11" s="391"/>
      <c r="N11" s="392">
        <v>44957</v>
      </c>
      <c r="O11" s="392"/>
    </row>
    <row r="12" spans="1:15" ht="39" customHeight="1" x14ac:dyDescent="0.25">
      <c r="B12" s="393"/>
      <c r="C12" s="198" t="s">
        <v>67</v>
      </c>
      <c r="D12" s="199" t="s">
        <v>68</v>
      </c>
      <c r="E12" s="394" t="s">
        <v>69</v>
      </c>
      <c r="F12" s="394"/>
      <c r="G12" s="199" t="s">
        <v>70</v>
      </c>
      <c r="H12" s="391" t="s">
        <v>36</v>
      </c>
      <c r="I12" s="391"/>
      <c r="J12" s="391"/>
      <c r="K12" s="391"/>
      <c r="L12" s="391" t="s">
        <v>42</v>
      </c>
      <c r="M12" s="391"/>
      <c r="N12" s="392">
        <v>44957</v>
      </c>
      <c r="O12" s="392"/>
    </row>
    <row r="13" spans="1:15" ht="39" customHeight="1" x14ac:dyDescent="0.25">
      <c r="B13" s="393" t="s">
        <v>71</v>
      </c>
      <c r="C13" s="198" t="s">
        <v>72</v>
      </c>
      <c r="D13" s="199" t="s">
        <v>73</v>
      </c>
      <c r="E13" s="394" t="s">
        <v>74</v>
      </c>
      <c r="F13" s="394"/>
      <c r="G13" s="199" t="s">
        <v>75</v>
      </c>
      <c r="H13" s="391" t="s">
        <v>36</v>
      </c>
      <c r="I13" s="391"/>
      <c r="J13" s="391" t="s">
        <v>76</v>
      </c>
      <c r="K13" s="391"/>
      <c r="L13" s="391" t="s">
        <v>42</v>
      </c>
      <c r="M13" s="391"/>
      <c r="N13" s="392" t="s">
        <v>77</v>
      </c>
      <c r="O13" s="392"/>
    </row>
    <row r="14" spans="1:15" ht="39" customHeight="1" x14ac:dyDescent="0.25">
      <c r="B14" s="393"/>
      <c r="C14" s="198" t="s">
        <v>78</v>
      </c>
      <c r="D14" s="199" t="s">
        <v>79</v>
      </c>
      <c r="E14" s="394" t="s">
        <v>80</v>
      </c>
      <c r="F14" s="394"/>
      <c r="G14" s="199" t="s">
        <v>81</v>
      </c>
      <c r="H14" s="391" t="s">
        <v>36</v>
      </c>
      <c r="I14" s="391"/>
      <c r="J14" s="391"/>
      <c r="K14" s="391"/>
      <c r="L14" s="391" t="s">
        <v>42</v>
      </c>
      <c r="M14" s="391"/>
      <c r="N14" s="392" t="s">
        <v>82</v>
      </c>
      <c r="O14" s="392"/>
    </row>
    <row r="15" spans="1:15" ht="39" customHeight="1" x14ac:dyDescent="0.25">
      <c r="B15" s="393" t="s">
        <v>83</v>
      </c>
      <c r="C15" s="198" t="s">
        <v>84</v>
      </c>
      <c r="D15" s="199" t="s">
        <v>85</v>
      </c>
      <c r="E15" s="394" t="s">
        <v>86</v>
      </c>
      <c r="F15" s="394"/>
      <c r="G15" s="199" t="s">
        <v>87</v>
      </c>
      <c r="H15" s="391" t="s">
        <v>88</v>
      </c>
      <c r="I15" s="391"/>
      <c r="J15" s="391"/>
      <c r="K15" s="391"/>
      <c r="L15" s="391" t="s">
        <v>42</v>
      </c>
      <c r="M15" s="391"/>
      <c r="N15" s="392" t="s">
        <v>89</v>
      </c>
      <c r="O15" s="392"/>
    </row>
    <row r="16" spans="1:15" ht="51" x14ac:dyDescent="0.25">
      <c r="B16" s="393"/>
      <c r="C16" s="198" t="s">
        <v>90</v>
      </c>
      <c r="D16" s="199" t="s">
        <v>91</v>
      </c>
      <c r="E16" s="394" t="s">
        <v>92</v>
      </c>
      <c r="F16" s="394"/>
      <c r="G16" s="199" t="s">
        <v>93</v>
      </c>
      <c r="H16" s="391" t="s">
        <v>88</v>
      </c>
      <c r="I16" s="391"/>
      <c r="J16" s="391"/>
      <c r="K16" s="391"/>
      <c r="L16" s="391" t="s">
        <v>42</v>
      </c>
      <c r="M16" s="391"/>
      <c r="N16" s="392">
        <v>45260</v>
      </c>
      <c r="O16" s="392"/>
    </row>
  </sheetData>
  <mergeCells count="75">
    <mergeCell ref="N15:O15"/>
    <mergeCell ref="J13:K13"/>
    <mergeCell ref="L13:M13"/>
    <mergeCell ref="N13:O13"/>
    <mergeCell ref="N14:O14"/>
    <mergeCell ref="E14:F14"/>
    <mergeCell ref="H14:I14"/>
    <mergeCell ref="J14:K14"/>
    <mergeCell ref="L14:M14"/>
    <mergeCell ref="E15:F15"/>
    <mergeCell ref="H15:I15"/>
    <mergeCell ref="J15:K15"/>
    <mergeCell ref="L15:M15"/>
    <mergeCell ref="J12:K12"/>
    <mergeCell ref="L12:M12"/>
    <mergeCell ref="N12:O12"/>
    <mergeCell ref="E13:F13"/>
    <mergeCell ref="H13:I13"/>
    <mergeCell ref="N7:O7"/>
    <mergeCell ref="N9:O9"/>
    <mergeCell ref="E10:F10"/>
    <mergeCell ref="H10:I10"/>
    <mergeCell ref="J10:K10"/>
    <mergeCell ref="L10:M10"/>
    <mergeCell ref="N10:O10"/>
    <mergeCell ref="E8:F8"/>
    <mergeCell ref="H8:I8"/>
    <mergeCell ref="J8:K8"/>
    <mergeCell ref="L8:M8"/>
    <mergeCell ref="N8:O8"/>
    <mergeCell ref="B5:B8"/>
    <mergeCell ref="E9:F9"/>
    <mergeCell ref="H9:I9"/>
    <mergeCell ref="J9:K9"/>
    <mergeCell ref="L9:M9"/>
    <mergeCell ref="E7:F7"/>
    <mergeCell ref="H7:I7"/>
    <mergeCell ref="J7:K7"/>
    <mergeCell ref="L7:M7"/>
    <mergeCell ref="N5:O5"/>
    <mergeCell ref="E6:F6"/>
    <mergeCell ref="H6:I6"/>
    <mergeCell ref="J6:K6"/>
    <mergeCell ref="L6:M6"/>
    <mergeCell ref="E5:F5"/>
    <mergeCell ref="H5:I5"/>
    <mergeCell ref="J5:K5"/>
    <mergeCell ref="L5:M5"/>
    <mergeCell ref="N6:O6"/>
    <mergeCell ref="B1:C1"/>
    <mergeCell ref="D1:M1"/>
    <mergeCell ref="N1:O1"/>
    <mergeCell ref="B2:O2"/>
    <mergeCell ref="B3:O3"/>
    <mergeCell ref="E4:F4"/>
    <mergeCell ref="H4:I4"/>
    <mergeCell ref="J4:K4"/>
    <mergeCell ref="L4:M4"/>
    <mergeCell ref="N4:O4"/>
    <mergeCell ref="H16:I16"/>
    <mergeCell ref="J16:K16"/>
    <mergeCell ref="L16:M16"/>
    <mergeCell ref="N16:O16"/>
    <mergeCell ref="B9:B10"/>
    <mergeCell ref="B11:B12"/>
    <mergeCell ref="B13:B14"/>
    <mergeCell ref="B15:B16"/>
    <mergeCell ref="E16:F16"/>
    <mergeCell ref="E11:F11"/>
    <mergeCell ref="H11:I11"/>
    <mergeCell ref="J11:K11"/>
    <mergeCell ref="L11:M11"/>
    <mergeCell ref="N11:O11"/>
    <mergeCell ref="E12:F12"/>
    <mergeCell ref="H12:I12"/>
  </mergeCells>
  <pageMargins left="0.23622047244094491" right="0.23622047244094491" top="0.23622047244094491" bottom="0.23622047244094491" header="0.23622047244094491" footer="0.23622047244094491"/>
  <pageSetup scale="45" orientation="landscape"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pageSetUpPr fitToPage="1"/>
  </sheetPr>
  <dimension ref="A1:R8"/>
  <sheetViews>
    <sheetView showGridLines="0" topLeftCell="A4" zoomScale="80" zoomScaleNormal="80" zoomScaleSheetLayoutView="90" workbookViewId="0">
      <selection activeCell="A5" sqref="A5"/>
    </sheetView>
  </sheetViews>
  <sheetFormatPr baseColWidth="10" defaultColWidth="11.42578125" defaultRowHeight="14.25" x14ac:dyDescent="0.2"/>
  <cols>
    <col min="1" max="1" width="3.85546875" style="107" customWidth="1"/>
    <col min="2" max="18" width="11.42578125" style="107"/>
    <col min="19" max="19" width="3.5703125" style="107" customWidth="1"/>
    <col min="20" max="16384" width="11.42578125" style="107"/>
  </cols>
  <sheetData>
    <row r="1" spans="1:18" ht="120.75" customHeight="1" thickBot="1" x14ac:dyDescent="0.3">
      <c r="A1" s="164"/>
      <c r="B1" s="413"/>
      <c r="C1" s="414"/>
      <c r="D1" s="415"/>
      <c r="E1" s="416" t="s">
        <v>0</v>
      </c>
      <c r="F1" s="382"/>
      <c r="G1" s="382"/>
      <c r="H1" s="382"/>
      <c r="I1" s="382"/>
      <c r="J1" s="382"/>
      <c r="K1" s="382"/>
      <c r="L1" s="382"/>
      <c r="M1" s="382"/>
      <c r="N1" s="382"/>
      <c r="O1" s="382"/>
      <c r="P1" s="382"/>
      <c r="Q1" s="398" t="s">
        <v>1</v>
      </c>
      <c r="R1" s="399"/>
    </row>
    <row r="2" spans="1:18" ht="14.25" customHeight="1" thickBot="1" x14ac:dyDescent="0.25">
      <c r="A2" s="163"/>
      <c r="B2" s="165"/>
      <c r="C2" s="161"/>
      <c r="D2" s="123"/>
      <c r="E2" s="123"/>
      <c r="F2" s="123"/>
      <c r="G2" s="123"/>
      <c r="H2" s="123"/>
      <c r="I2" s="123"/>
      <c r="J2" s="123"/>
      <c r="K2" s="123"/>
      <c r="L2" s="123"/>
      <c r="M2" s="123"/>
      <c r="N2" s="123"/>
      <c r="O2" s="123"/>
      <c r="P2" s="123"/>
      <c r="Q2" s="162"/>
      <c r="R2" s="166"/>
    </row>
    <row r="3" spans="1:18" ht="18.75" thickBot="1" x14ac:dyDescent="0.25">
      <c r="A3" s="167"/>
      <c r="B3" s="417" t="s">
        <v>94</v>
      </c>
      <c r="C3" s="418"/>
      <c r="D3" s="418"/>
      <c r="E3" s="418"/>
      <c r="F3" s="418"/>
      <c r="G3" s="418"/>
      <c r="H3" s="418"/>
      <c r="I3" s="418"/>
      <c r="J3" s="418"/>
      <c r="K3" s="418"/>
      <c r="L3" s="418"/>
      <c r="M3" s="418"/>
      <c r="N3" s="418"/>
      <c r="O3" s="418"/>
      <c r="P3" s="418"/>
      <c r="Q3" s="418"/>
      <c r="R3" s="419"/>
    </row>
    <row r="4" spans="1:18" ht="60" customHeight="1" thickBot="1" x14ac:dyDescent="0.25">
      <c r="A4" s="167"/>
      <c r="B4" s="420" t="s">
        <v>95</v>
      </c>
      <c r="C4" s="421"/>
      <c r="D4" s="421"/>
      <c r="E4" s="421"/>
      <c r="F4" s="421"/>
      <c r="G4" s="421"/>
      <c r="H4" s="421"/>
      <c r="I4" s="421"/>
      <c r="J4" s="421"/>
      <c r="K4" s="421"/>
      <c r="L4" s="421"/>
      <c r="M4" s="421"/>
      <c r="N4" s="421"/>
      <c r="O4" s="421"/>
      <c r="P4" s="421"/>
      <c r="Q4" s="421"/>
      <c r="R4" s="422"/>
    </row>
    <row r="5" spans="1:18" x14ac:dyDescent="0.2">
      <c r="A5" s="167"/>
      <c r="B5" s="404"/>
      <c r="C5" s="405"/>
      <c r="D5" s="405"/>
      <c r="E5" s="405"/>
      <c r="F5" s="405"/>
      <c r="G5" s="405"/>
      <c r="H5" s="405"/>
      <c r="I5" s="405"/>
      <c r="J5" s="405"/>
      <c r="K5" s="405"/>
      <c r="L5" s="405"/>
      <c r="M5" s="405"/>
      <c r="N5" s="405"/>
      <c r="O5" s="405"/>
      <c r="P5" s="405"/>
      <c r="Q5" s="405"/>
      <c r="R5" s="406"/>
    </row>
    <row r="6" spans="1:18" ht="15.75" thickBot="1" x14ac:dyDescent="0.25">
      <c r="A6" s="167"/>
      <c r="B6" s="407" t="s">
        <v>96</v>
      </c>
      <c r="C6" s="408"/>
      <c r="D6" s="408"/>
      <c r="E6" s="408"/>
      <c r="F6" s="408"/>
      <c r="G6" s="408"/>
      <c r="H6" s="408"/>
      <c r="I6" s="408"/>
      <c r="J6" s="408"/>
      <c r="K6" s="408"/>
      <c r="L6" s="408"/>
      <c r="M6" s="408"/>
      <c r="N6" s="408"/>
      <c r="O6" s="408"/>
      <c r="P6" s="408"/>
      <c r="Q6" s="408"/>
      <c r="R6" s="409"/>
    </row>
    <row r="7" spans="1:18" ht="310.5" customHeight="1" thickBot="1" x14ac:dyDescent="0.25">
      <c r="A7" s="168"/>
      <c r="B7" s="410" t="s">
        <v>97</v>
      </c>
      <c r="C7" s="411"/>
      <c r="D7" s="411"/>
      <c r="E7" s="411"/>
      <c r="F7" s="411"/>
      <c r="G7" s="411"/>
      <c r="H7" s="411"/>
      <c r="I7" s="411"/>
      <c r="J7" s="411"/>
      <c r="K7" s="411"/>
      <c r="L7" s="411"/>
      <c r="M7" s="411"/>
      <c r="N7" s="411"/>
      <c r="O7" s="411"/>
      <c r="P7" s="411"/>
      <c r="Q7" s="411"/>
      <c r="R7" s="412"/>
    </row>
    <row r="8" spans="1:18" ht="16.5" customHeight="1" x14ac:dyDescent="0.2"/>
  </sheetData>
  <mergeCells count="8">
    <mergeCell ref="B5:R5"/>
    <mergeCell ref="B6:R6"/>
    <mergeCell ref="B7:R7"/>
    <mergeCell ref="B1:D1"/>
    <mergeCell ref="E1:P1"/>
    <mergeCell ref="Q1:R1"/>
    <mergeCell ref="B3:R3"/>
    <mergeCell ref="B4:R4"/>
  </mergeCells>
  <pageMargins left="0.70866141732283472" right="0.70866141732283472" top="0.74803149606299213" bottom="0.74803149606299213" header="0.31496062992125984" footer="0.31496062992125984"/>
  <pageSetup paperSize="9" scale="65" orientation="landscape"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9" tint="-0.499984740745262"/>
    <pageSetUpPr fitToPage="1"/>
  </sheetPr>
  <dimension ref="B1:F32"/>
  <sheetViews>
    <sheetView showGridLines="0" zoomScale="80" zoomScaleNormal="80" zoomScaleSheetLayoutView="70" workbookViewId="0"/>
  </sheetViews>
  <sheetFormatPr baseColWidth="10" defaultColWidth="11.42578125" defaultRowHeight="14.25" x14ac:dyDescent="0.25"/>
  <cols>
    <col min="1" max="1" width="11.42578125" style="76"/>
    <col min="2" max="2" width="21.5703125" style="76" bestFit="1" customWidth="1"/>
    <col min="3" max="3" width="36.42578125" style="76" bestFit="1" customWidth="1"/>
    <col min="4" max="4" width="34.5703125" style="76" customWidth="1"/>
    <col min="5" max="5" width="60.85546875" style="76" customWidth="1"/>
    <col min="6" max="6" width="40.85546875" style="76" customWidth="1"/>
    <col min="7" max="16384" width="11.42578125" style="76"/>
  </cols>
  <sheetData>
    <row r="1" spans="2:6" s="105" customFormat="1" ht="135.75" customHeight="1" thickBot="1" x14ac:dyDescent="0.3">
      <c r="B1" s="104"/>
      <c r="C1" s="382" t="s">
        <v>0</v>
      </c>
      <c r="D1" s="382"/>
      <c r="E1" s="382"/>
      <c r="F1" s="99" t="s">
        <v>1</v>
      </c>
    </row>
    <row r="2" spans="2:6" s="105" customFormat="1" ht="21" customHeight="1" thickBot="1" x14ac:dyDescent="0.3">
      <c r="C2" s="116"/>
      <c r="D2" s="116"/>
      <c r="E2" s="116"/>
      <c r="F2" s="117"/>
    </row>
    <row r="3" spans="2:6" x14ac:dyDescent="0.25">
      <c r="B3" s="423" t="s">
        <v>98</v>
      </c>
      <c r="C3" s="424"/>
      <c r="D3" s="424"/>
      <c r="E3" s="424"/>
      <c r="F3" s="425"/>
    </row>
    <row r="4" spans="2:6" ht="15" thickBot="1" x14ac:dyDescent="0.3">
      <c r="B4" s="426"/>
      <c r="C4" s="427"/>
      <c r="D4" s="427"/>
      <c r="E4" s="427"/>
      <c r="F4" s="428"/>
    </row>
    <row r="5" spans="2:6" ht="26.25" customHeight="1" x14ac:dyDescent="0.25">
      <c r="B5" s="286" t="s">
        <v>99</v>
      </c>
      <c r="C5" s="287" t="s">
        <v>100</v>
      </c>
      <c r="D5" s="287" t="s">
        <v>101</v>
      </c>
      <c r="E5" s="287" t="s">
        <v>102</v>
      </c>
      <c r="F5" s="288" t="s">
        <v>103</v>
      </c>
    </row>
    <row r="6" spans="2:6" ht="99.75" x14ac:dyDescent="0.25">
      <c r="B6" s="112">
        <v>1</v>
      </c>
      <c r="C6" s="113" t="s">
        <v>104</v>
      </c>
      <c r="D6" s="113" t="s">
        <v>105</v>
      </c>
      <c r="E6" s="229" t="s">
        <v>106</v>
      </c>
      <c r="F6" s="113" t="s">
        <v>107</v>
      </c>
    </row>
    <row r="7" spans="2:6" ht="71.25" x14ac:dyDescent="0.25">
      <c r="B7" s="112">
        <v>2</v>
      </c>
      <c r="C7" s="113" t="s">
        <v>104</v>
      </c>
      <c r="D7" s="113" t="s">
        <v>108</v>
      </c>
      <c r="E7" s="229" t="s">
        <v>109</v>
      </c>
      <c r="F7" s="113" t="s">
        <v>110</v>
      </c>
    </row>
    <row r="8" spans="2:6" ht="99.75" x14ac:dyDescent="0.25">
      <c r="B8" s="112">
        <v>3</v>
      </c>
      <c r="C8" s="113" t="s">
        <v>104</v>
      </c>
      <c r="D8" s="113" t="s">
        <v>111</v>
      </c>
      <c r="E8" s="229" t="s">
        <v>112</v>
      </c>
      <c r="F8" s="113" t="s">
        <v>113</v>
      </c>
    </row>
    <row r="9" spans="2:6" ht="75" x14ac:dyDescent="0.25">
      <c r="B9" s="112">
        <v>4</v>
      </c>
      <c r="C9" s="113" t="s">
        <v>114</v>
      </c>
      <c r="D9" s="113" t="s">
        <v>115</v>
      </c>
      <c r="E9" s="229" t="s">
        <v>116</v>
      </c>
      <c r="F9" s="113" t="s">
        <v>117</v>
      </c>
    </row>
    <row r="10" spans="2:6" ht="71.25" x14ac:dyDescent="0.25">
      <c r="B10" s="113">
        <v>5</v>
      </c>
      <c r="C10" s="113" t="s">
        <v>114</v>
      </c>
      <c r="D10" s="113" t="s">
        <v>118</v>
      </c>
      <c r="E10" s="229" t="s">
        <v>119</v>
      </c>
      <c r="F10" s="113" t="s">
        <v>120</v>
      </c>
    </row>
    <row r="11" spans="2:6" ht="57" x14ac:dyDescent="0.25">
      <c r="B11" s="113">
        <v>6</v>
      </c>
      <c r="C11" s="113" t="s">
        <v>114</v>
      </c>
      <c r="D11" s="113" t="s">
        <v>121</v>
      </c>
      <c r="E11" s="229" t="s">
        <v>122</v>
      </c>
      <c r="F11" s="113" t="s">
        <v>123</v>
      </c>
    </row>
    <row r="12" spans="2:6" ht="99.75" x14ac:dyDescent="0.25">
      <c r="B12" s="113">
        <v>7</v>
      </c>
      <c r="C12" s="113" t="s">
        <v>124</v>
      </c>
      <c r="D12" s="113" t="s">
        <v>125</v>
      </c>
      <c r="E12" s="229" t="s">
        <v>126</v>
      </c>
      <c r="F12" s="113" t="s">
        <v>127</v>
      </c>
    </row>
    <row r="13" spans="2:6" ht="185.25" x14ac:dyDescent="0.25">
      <c r="B13" s="113">
        <v>8</v>
      </c>
      <c r="C13" s="113" t="s">
        <v>128</v>
      </c>
      <c r="D13" s="113" t="s">
        <v>129</v>
      </c>
      <c r="E13" s="229" t="s">
        <v>130</v>
      </c>
      <c r="F13" s="113" t="s">
        <v>131</v>
      </c>
    </row>
    <row r="14" spans="2:6" ht="128.25" x14ac:dyDescent="0.25">
      <c r="B14" s="113">
        <v>9</v>
      </c>
      <c r="C14" s="113" t="s">
        <v>132</v>
      </c>
      <c r="D14" s="113" t="s">
        <v>133</v>
      </c>
      <c r="E14" s="229" t="s">
        <v>134</v>
      </c>
      <c r="F14" s="113" t="s">
        <v>135</v>
      </c>
    </row>
    <row r="15" spans="2:6" ht="185.25" x14ac:dyDescent="0.25">
      <c r="B15" s="113">
        <v>10</v>
      </c>
      <c r="C15" s="113" t="s">
        <v>136</v>
      </c>
      <c r="D15" s="113" t="s">
        <v>137</v>
      </c>
      <c r="E15" s="229" t="s">
        <v>138</v>
      </c>
      <c r="F15" s="113" t="s">
        <v>139</v>
      </c>
    </row>
    <row r="16" spans="2:6" ht="71.25" x14ac:dyDescent="0.25">
      <c r="B16" s="113">
        <v>11</v>
      </c>
      <c r="C16" s="113" t="s">
        <v>140</v>
      </c>
      <c r="D16" s="113" t="s">
        <v>141</v>
      </c>
      <c r="E16" s="229" t="s">
        <v>142</v>
      </c>
      <c r="F16" s="113" t="s">
        <v>143</v>
      </c>
    </row>
    <row r="17" spans="2:6" ht="75" x14ac:dyDescent="0.25">
      <c r="B17" s="113">
        <v>12</v>
      </c>
      <c r="C17" s="113" t="s">
        <v>144</v>
      </c>
      <c r="D17" s="113" t="s">
        <v>145</v>
      </c>
      <c r="E17" s="229" t="s">
        <v>146</v>
      </c>
      <c r="F17" s="113" t="s">
        <v>147</v>
      </c>
    </row>
    <row r="18" spans="2:6" ht="99.75" x14ac:dyDescent="0.25">
      <c r="B18" s="113">
        <v>13</v>
      </c>
      <c r="C18" s="113" t="s">
        <v>148</v>
      </c>
      <c r="D18" s="113" t="s">
        <v>149</v>
      </c>
      <c r="E18" s="229" t="s">
        <v>150</v>
      </c>
      <c r="F18" s="113" t="s">
        <v>151</v>
      </c>
    </row>
    <row r="19" spans="2:6" ht="142.5" x14ac:dyDescent="0.25">
      <c r="B19" s="113">
        <v>14</v>
      </c>
      <c r="C19" s="113" t="s">
        <v>152</v>
      </c>
      <c r="D19" s="113" t="s">
        <v>153</v>
      </c>
      <c r="E19" s="229" t="s">
        <v>154</v>
      </c>
      <c r="F19" s="113" t="s">
        <v>155</v>
      </c>
    </row>
    <row r="20" spans="2:6" ht="71.25" x14ac:dyDescent="0.25">
      <c r="B20" s="113">
        <v>15</v>
      </c>
      <c r="C20" s="113" t="s">
        <v>152</v>
      </c>
      <c r="D20" s="113" t="s">
        <v>156</v>
      </c>
      <c r="E20" s="229" t="s">
        <v>157</v>
      </c>
      <c r="F20" s="113" t="s">
        <v>158</v>
      </c>
    </row>
    <row r="21" spans="2:6" ht="85.5" x14ac:dyDescent="0.25">
      <c r="B21" s="113">
        <v>16</v>
      </c>
      <c r="C21" s="113" t="s">
        <v>159</v>
      </c>
      <c r="D21" s="113" t="s">
        <v>160</v>
      </c>
      <c r="E21" s="229" t="s">
        <v>161</v>
      </c>
      <c r="F21" s="113" t="s">
        <v>162</v>
      </c>
    </row>
    <row r="22" spans="2:6" ht="57" x14ac:dyDescent="0.25">
      <c r="B22" s="113">
        <v>17</v>
      </c>
      <c r="C22" s="113" t="s">
        <v>163</v>
      </c>
      <c r="D22" s="113" t="s">
        <v>164</v>
      </c>
      <c r="E22" s="229" t="s">
        <v>165</v>
      </c>
      <c r="F22" s="113" t="s">
        <v>166</v>
      </c>
    </row>
    <row r="23" spans="2:6" ht="242.25" x14ac:dyDescent="0.25">
      <c r="B23" s="113">
        <v>18</v>
      </c>
      <c r="C23" s="113" t="s">
        <v>163</v>
      </c>
      <c r="D23" s="113" t="s">
        <v>167</v>
      </c>
      <c r="E23" s="229" t="s">
        <v>168</v>
      </c>
      <c r="F23" s="113" t="s">
        <v>169</v>
      </c>
    </row>
    <row r="24" spans="2:6" ht="128.25" x14ac:dyDescent="0.25">
      <c r="B24" s="113">
        <v>19</v>
      </c>
      <c r="C24" s="113" t="s">
        <v>170</v>
      </c>
      <c r="D24" s="113" t="s">
        <v>171</v>
      </c>
      <c r="E24" s="229" t="s">
        <v>172</v>
      </c>
      <c r="F24" s="113" t="s">
        <v>173</v>
      </c>
    </row>
    <row r="25" spans="2:6" ht="57" x14ac:dyDescent="0.25">
      <c r="B25" s="113">
        <v>20</v>
      </c>
      <c r="C25" s="113" t="s">
        <v>170</v>
      </c>
      <c r="D25" s="113" t="s">
        <v>174</v>
      </c>
      <c r="E25" s="229" t="s">
        <v>175</v>
      </c>
      <c r="F25" s="113" t="s">
        <v>176</v>
      </c>
    </row>
    <row r="26" spans="2:6" ht="71.25" x14ac:dyDescent="0.25">
      <c r="B26" s="113">
        <v>21</v>
      </c>
      <c r="C26" s="113" t="s">
        <v>177</v>
      </c>
      <c r="D26" s="113" t="s">
        <v>178</v>
      </c>
      <c r="E26" s="229" t="s">
        <v>179</v>
      </c>
      <c r="F26" s="113" t="s">
        <v>180</v>
      </c>
    </row>
    <row r="27" spans="2:6" ht="171" x14ac:dyDescent="0.25">
      <c r="B27" s="113">
        <v>22</v>
      </c>
      <c r="C27" s="113" t="s">
        <v>181</v>
      </c>
      <c r="D27" s="113" t="s">
        <v>182</v>
      </c>
      <c r="E27" s="229" t="s">
        <v>183</v>
      </c>
      <c r="F27" s="113" t="s">
        <v>184</v>
      </c>
    </row>
    <row r="28" spans="2:6" ht="60" x14ac:dyDescent="0.25">
      <c r="B28" s="113">
        <v>23</v>
      </c>
      <c r="C28" s="113" t="s">
        <v>114</v>
      </c>
      <c r="D28" s="113" t="s">
        <v>115</v>
      </c>
      <c r="E28" s="229" t="s">
        <v>185</v>
      </c>
      <c r="F28" s="113" t="s">
        <v>117</v>
      </c>
    </row>
    <row r="29" spans="2:6" ht="85.5" x14ac:dyDescent="0.25">
      <c r="B29" s="113">
        <v>24</v>
      </c>
      <c r="C29" s="113" t="s">
        <v>128</v>
      </c>
      <c r="D29" s="113" t="s">
        <v>186</v>
      </c>
      <c r="E29" s="229" t="s">
        <v>187</v>
      </c>
      <c r="F29" s="113" t="s">
        <v>188</v>
      </c>
    </row>
    <row r="30" spans="2:6" ht="90" x14ac:dyDescent="0.25">
      <c r="B30" s="113">
        <v>25</v>
      </c>
      <c r="C30" s="113" t="s">
        <v>128</v>
      </c>
      <c r="D30" s="113" t="s">
        <v>189</v>
      </c>
      <c r="E30" s="229" t="s">
        <v>190</v>
      </c>
      <c r="F30" s="113" t="s">
        <v>188</v>
      </c>
    </row>
    <row r="31" spans="2:6" ht="57" x14ac:dyDescent="0.25">
      <c r="B31" s="113">
        <v>26</v>
      </c>
      <c r="C31" s="113" t="s">
        <v>191</v>
      </c>
      <c r="D31" s="113" t="s">
        <v>174</v>
      </c>
      <c r="E31" s="229" t="s">
        <v>192</v>
      </c>
      <c r="F31" s="113" t="s">
        <v>176</v>
      </c>
    </row>
    <row r="32" spans="2:6" ht="128.25" x14ac:dyDescent="0.25">
      <c r="B32" s="113">
        <v>27</v>
      </c>
      <c r="C32" s="113" t="s">
        <v>170</v>
      </c>
      <c r="D32" s="113" t="s">
        <v>193</v>
      </c>
      <c r="E32" s="229" t="s">
        <v>194</v>
      </c>
      <c r="F32" s="113" t="s">
        <v>195</v>
      </c>
    </row>
  </sheetData>
  <sortState xmlns:xlrd2="http://schemas.microsoft.com/office/spreadsheetml/2017/richdata2" ref="C9:F29">
    <sortCondition ref="C9:C29"/>
  </sortState>
  <mergeCells count="2">
    <mergeCell ref="C1:E1"/>
    <mergeCell ref="B3:F4"/>
  </mergeCells>
  <pageMargins left="0.81" right="0.70866141732283472" top="0.54" bottom="0.74803149606299213" header="0.31496062992125984" footer="0.17"/>
  <pageSetup scale="50"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 DE INFORMACIÓN'!$B$17:$B$37</xm:f>
          </x14:formula1>
          <xm:sqref>C6:C32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pageSetUpPr fitToPage="1"/>
  </sheetPr>
  <dimension ref="A1:P47"/>
  <sheetViews>
    <sheetView showGridLines="0" zoomScale="70" zoomScaleNormal="70" zoomScaleSheetLayoutView="70" workbookViewId="0">
      <selection sqref="A1:B1"/>
    </sheetView>
  </sheetViews>
  <sheetFormatPr baseColWidth="10" defaultColWidth="11.42578125" defaultRowHeight="14.25" x14ac:dyDescent="0.25"/>
  <cols>
    <col min="1" max="1" width="18.85546875" style="110" customWidth="1"/>
    <col min="2" max="2" width="43.140625" style="110" customWidth="1"/>
    <col min="3" max="3" width="32.5703125" style="110" customWidth="1"/>
    <col min="4" max="5" width="38" style="110" customWidth="1"/>
    <col min="6" max="6" width="29.85546875" style="110" customWidth="1"/>
    <col min="7" max="7" width="85.42578125" style="110" customWidth="1"/>
    <col min="8" max="8" width="22.5703125" style="110" hidden="1" customWidth="1"/>
    <col min="9" max="9" width="25.42578125" style="110" hidden="1" customWidth="1"/>
    <col min="10" max="10" width="44.42578125" style="110" hidden="1" customWidth="1"/>
    <col min="11" max="11" width="30.42578125" style="110" customWidth="1"/>
    <col min="12" max="12" width="29" style="110" customWidth="1"/>
    <col min="13" max="13" width="31.5703125" style="110" customWidth="1"/>
    <col min="14" max="14" width="21.42578125" style="115" customWidth="1"/>
    <col min="15" max="15" width="23.42578125" style="115" customWidth="1"/>
    <col min="16" max="16" width="15.140625" style="115" customWidth="1"/>
    <col min="17" max="17" width="28.5703125" style="110" customWidth="1"/>
    <col min="18" max="16384" width="11.42578125" style="110"/>
  </cols>
  <sheetData>
    <row r="1" spans="1:16" s="105" customFormat="1" ht="168" customHeight="1" thickBot="1" x14ac:dyDescent="0.3">
      <c r="A1" s="434"/>
      <c r="B1" s="435"/>
      <c r="C1" s="450" t="s">
        <v>0</v>
      </c>
      <c r="D1" s="450"/>
      <c r="E1" s="450"/>
      <c r="F1" s="450"/>
      <c r="G1" s="450"/>
      <c r="H1" s="450"/>
      <c r="I1" s="450"/>
      <c r="J1" s="450"/>
      <c r="K1" s="450"/>
      <c r="L1" s="450"/>
      <c r="M1" s="450"/>
      <c r="N1" s="450"/>
      <c r="O1" s="398" t="s">
        <v>1</v>
      </c>
      <c r="P1" s="399"/>
    </row>
    <row r="2" spans="1:16" s="105" customFormat="1" ht="18" customHeight="1" thickBot="1" x14ac:dyDescent="0.3">
      <c r="C2" s="108"/>
      <c r="D2" s="106"/>
      <c r="E2" s="106"/>
      <c r="F2" s="106"/>
      <c r="G2" s="106"/>
      <c r="H2" s="106"/>
      <c r="I2" s="106"/>
      <c r="J2" s="106"/>
      <c r="K2" s="106"/>
      <c r="L2" s="106"/>
      <c r="M2" s="109"/>
      <c r="N2" s="109"/>
    </row>
    <row r="3" spans="1:16" s="105" customFormat="1" ht="24" customHeight="1" thickBot="1" x14ac:dyDescent="0.3">
      <c r="A3" s="373" t="s">
        <v>196</v>
      </c>
      <c r="B3" s="374"/>
      <c r="C3" s="374"/>
      <c r="D3" s="374"/>
      <c r="E3" s="374"/>
      <c r="F3" s="374"/>
      <c r="G3" s="374"/>
      <c r="H3" s="374"/>
      <c r="I3" s="374"/>
      <c r="J3" s="374"/>
      <c r="K3" s="374"/>
      <c r="L3" s="374"/>
      <c r="M3" s="374"/>
      <c r="N3" s="374"/>
      <c r="O3" s="374"/>
      <c r="P3" s="375"/>
    </row>
    <row r="4" spans="1:16" ht="15" customHeight="1" x14ac:dyDescent="0.25">
      <c r="A4" s="436"/>
      <c r="B4" s="436"/>
      <c r="C4" s="438" t="s">
        <v>197</v>
      </c>
      <c r="D4" s="439"/>
      <c r="E4" s="439"/>
      <c r="F4" s="439"/>
      <c r="G4" s="439"/>
      <c r="H4" s="439"/>
      <c r="I4" s="440"/>
      <c r="J4" s="444" t="s">
        <v>198</v>
      </c>
      <c r="K4" s="445"/>
      <c r="L4" s="445"/>
      <c r="M4" s="445"/>
      <c r="N4" s="445"/>
      <c r="O4" s="445"/>
      <c r="P4" s="446"/>
    </row>
    <row r="5" spans="1:16" ht="15.75" customHeight="1" thickBot="1" x14ac:dyDescent="0.3">
      <c r="A5" s="437"/>
      <c r="B5" s="437"/>
      <c r="C5" s="441"/>
      <c r="D5" s="442"/>
      <c r="E5" s="442"/>
      <c r="F5" s="442"/>
      <c r="G5" s="442"/>
      <c r="H5" s="442"/>
      <c r="I5" s="443"/>
      <c r="J5" s="447"/>
      <c r="K5" s="448"/>
      <c r="L5" s="448"/>
      <c r="M5" s="448"/>
      <c r="N5" s="448"/>
      <c r="O5" s="448"/>
      <c r="P5" s="449"/>
    </row>
    <row r="6" spans="1:16" ht="54.75" thickBot="1" x14ac:dyDescent="0.3">
      <c r="A6" s="256" t="s">
        <v>11</v>
      </c>
      <c r="B6" s="256" t="s">
        <v>12</v>
      </c>
      <c r="C6" s="257" t="s">
        <v>199</v>
      </c>
      <c r="D6" s="257" t="s">
        <v>13</v>
      </c>
      <c r="E6" s="257" t="s">
        <v>200</v>
      </c>
      <c r="F6" s="258" t="s">
        <v>201</v>
      </c>
      <c r="G6" s="257" t="s">
        <v>202</v>
      </c>
      <c r="H6" s="259" t="s">
        <v>203</v>
      </c>
      <c r="I6" s="260" t="s">
        <v>204</v>
      </c>
      <c r="J6" s="261" t="s">
        <v>205</v>
      </c>
      <c r="K6" s="257" t="s">
        <v>206</v>
      </c>
      <c r="L6" s="257" t="s">
        <v>207</v>
      </c>
      <c r="M6" s="257" t="s">
        <v>208</v>
      </c>
      <c r="N6" s="257" t="s">
        <v>209</v>
      </c>
      <c r="O6" s="257" t="s">
        <v>210</v>
      </c>
      <c r="P6" s="257" t="s">
        <v>211</v>
      </c>
    </row>
    <row r="7" spans="1:16" s="114" customFormat="1" ht="210" x14ac:dyDescent="0.25">
      <c r="A7" s="262">
        <v>1</v>
      </c>
      <c r="B7" s="263" t="str">
        <f>+VLOOKUP(A7,'DEFINICIÓN DEL RC'!$A$6:$G$32,2,0)</f>
        <v>Acceso y Fortalecimiento a la Justicia</v>
      </c>
      <c r="C7" s="264" t="str">
        <f>+VLOOKUP(A7,'IDENTIFICACIÓN DEL RC'!$B$6:$D$33,3,0)</f>
        <v>Amenaza, intimidación o persuasión a un profesional para reportar información falsa en el contenido de un informe
Prejuicio sobre un usuario y falta de reconocimiento de logros o avances.</v>
      </c>
      <c r="D7" s="265" t="str">
        <f>+VLOOKUP(A7,'DEFINICIÓN DEL RC'!$A$6:$C$32,3,0)</f>
        <v>Posibilidad de Registro de información errada en los informes de procesos vinculados al PDJJR (Programa de Justicia Juvenil Restaurativa)</v>
      </c>
      <c r="E7" s="266" t="str">
        <f>+VLOOKUP(A7,'IDENTIFICACIÓN DEL RC'!$B$6:$F$34,5,0)</f>
        <v xml:space="preserve">Entrega de información falsa a las autoridades competentes. </v>
      </c>
      <c r="F7" s="266" t="str">
        <f>+VLOOKUP(A7,'ANÁLISIS DEL RC'!$A$6:$G$32,7,0)</f>
        <v>ZONA RIESGO MODERADO</v>
      </c>
      <c r="G7" s="264" t="str">
        <f>'CONTROL DEL RC'!F6</f>
        <v>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v>
      </c>
      <c r="H7" s="266">
        <f>+VLOOKUP(A7,'VALORACIÓN DEL RC CON CONTROL'!$A$7:$C$31,3,0)</f>
        <v>100</v>
      </c>
      <c r="I7" s="266" t="str">
        <f>+VLOOKUP(A7,'VALORACIÓN DEL RC CON CONTROL'!$A$7:$G$31,7,0)</f>
        <v>ZONA RIESGO MODERADO</v>
      </c>
      <c r="J7" s="267" t="str">
        <f>+VLOOKUP(A7,'TRATAMIENTO DE RIESGO RESIDUAL '!$A$7:$D$31,4,0)</f>
        <v>Reducir el riesgo</v>
      </c>
      <c r="K7" s="264" t="s">
        <v>212</v>
      </c>
      <c r="L7" s="264" t="s">
        <v>213</v>
      </c>
      <c r="M7" s="264" t="s">
        <v>214</v>
      </c>
      <c r="N7" s="268" t="s">
        <v>215</v>
      </c>
      <c r="O7" s="268" t="s">
        <v>216</v>
      </c>
      <c r="P7" s="269" t="s">
        <v>217</v>
      </c>
    </row>
    <row r="8" spans="1:16" s="114" customFormat="1" ht="120" x14ac:dyDescent="0.25">
      <c r="A8" s="270">
        <v>2</v>
      </c>
      <c r="B8" s="209" t="str">
        <f>+VLOOKUP(A8,'DEFINICIÓN DEL RC'!$A$6:$G$32,2,0)</f>
        <v>Acceso y Fortalecimiento a la Justicia</v>
      </c>
      <c r="C8" s="95" t="str">
        <f>+VLOOKUP(A8,'IDENTIFICACIÓN DEL RC'!$B$6:$D$32,3,0)</f>
        <v xml:space="preserve">Desconocimiento o incumplimiento de las políticas definidas en el Plan Anticorrupción de la entidad y lineamientos de operación definidos por la dependencia </v>
      </c>
      <c r="D8" s="202" t="str">
        <f>+VLOOKUP(A8,'DEFINICIÓN DEL RC'!$A$6:$C$30,3,0)</f>
        <v>Posibilidad de actuaciones inadecuadas por parte de funcionarios y colaboradores de la Dirección de Acceso a la Justicia por el recibimiento de dadivas</v>
      </c>
      <c r="E8" s="94" t="str">
        <f>+VLOOKUP(A8,'IDENTIFICACIÓN DEL RC'!$B$6:$F$32,5,0)</f>
        <v>Desprestigio de la entidad, desconfianza en la prestación de los servicios de acceso a la justicia y procesos disciplinarios para funcionarios y colaboradores</v>
      </c>
      <c r="F8" s="432" t="str">
        <f>+VLOOKUP(A8,'ANÁLISIS DEL RC'!$A$6:$G$32,7,0)</f>
        <v>ZONA RIESGO EXTREMO</v>
      </c>
      <c r="G8" s="95" t="str">
        <f>'CONTROL DEL RC'!F7</f>
        <v>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v>
      </c>
      <c r="H8" s="432">
        <f>+VLOOKUP(A8,'VALORACIÓN DEL RC CON CONTROL'!$A$7:$C$31,3,0)</f>
        <v>100</v>
      </c>
      <c r="I8" s="432" t="str">
        <f>+VLOOKUP(A8,'VALORACIÓN DEL RC CON CONTROL'!$A$7:$G$31,7,0)</f>
        <v>ZONA RIESGO EXTREMO</v>
      </c>
      <c r="J8" s="433" t="str">
        <f>+VLOOKUP(A8,'TRATAMIENTO DE RIESGO RESIDUAL '!$A$7:$D$31,4,0)</f>
        <v>Reducir el riesgo</v>
      </c>
      <c r="K8" s="95" t="s">
        <v>218</v>
      </c>
      <c r="L8" s="95" t="s">
        <v>219</v>
      </c>
      <c r="M8" s="95" t="s">
        <v>220</v>
      </c>
      <c r="N8" s="429" t="s">
        <v>221</v>
      </c>
      <c r="O8" s="429" t="s">
        <v>222</v>
      </c>
      <c r="P8" s="430" t="s">
        <v>223</v>
      </c>
    </row>
    <row r="9" spans="1:16" s="114" customFormat="1" ht="90" x14ac:dyDescent="0.25">
      <c r="A9" s="270">
        <v>2</v>
      </c>
      <c r="B9" s="209" t="str">
        <f>+VLOOKUP(A9,'DEFINICIÓN DEL RC'!$A$6:$G$32,2,0)</f>
        <v>Acceso y Fortalecimiento a la Justicia</v>
      </c>
      <c r="C9" s="95" t="str">
        <f>+VLOOKUP(A9,'IDENTIFICACIÓN DEL RC'!$B$6:$D$32,3,0)</f>
        <v xml:space="preserve">Desconocimiento o incumplimiento de las políticas definidas en el Plan Anticorrupción de la entidad y lineamientos de operación definidos por la dependencia </v>
      </c>
      <c r="D9" s="202" t="str">
        <f>+VLOOKUP(A9,'DEFINICIÓN DEL RC'!$A$6:$C$30,3,0)</f>
        <v>Posibilidad de actuaciones inadecuadas por parte de funcionarios y colaboradores de la Dirección de Acceso a la Justicia por el recibimiento de dadivas</v>
      </c>
      <c r="E9" s="94" t="str">
        <f>+VLOOKUP(A9,'IDENTIFICACIÓN DEL RC'!$B$6:$F$32,5,0)</f>
        <v>Desprestigio de la entidad, desconfianza en la prestación de los servicios de acceso a la justicia y procesos disciplinarios para funcionarios y colaboradores</v>
      </c>
      <c r="F9" s="432"/>
      <c r="G9" s="95" t="str">
        <f>'CONTROL DEL RC'!F8</f>
        <v>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v>
      </c>
      <c r="H9" s="432"/>
      <c r="I9" s="432"/>
      <c r="J9" s="433"/>
      <c r="K9" s="95" t="s">
        <v>218</v>
      </c>
      <c r="L9" s="95" t="s">
        <v>224</v>
      </c>
      <c r="M9" s="95" t="s">
        <v>225</v>
      </c>
      <c r="N9" s="429"/>
      <c r="O9" s="429"/>
      <c r="P9" s="430"/>
    </row>
    <row r="10" spans="1:16" s="114" customFormat="1" ht="120" x14ac:dyDescent="0.25">
      <c r="A10" s="270">
        <v>3</v>
      </c>
      <c r="B10" s="209" t="str">
        <f>+VLOOKUP(A10,'DEFINICIÓN DEL RC'!$A$6:$G$32,2,0)</f>
        <v>Acceso y Fortalecimiento a la Justicia</v>
      </c>
      <c r="C10" s="95" t="str">
        <f>+VLOOKUP(A10,'IDENTIFICACIÓN DEL RC'!$B$6:$D$32,3,0)</f>
        <v>Con el ánimo de reportar el cumplimiento de metas trazadas en el Plan de Acción de la Dirección de Acceso a la Justicia, algunos equipos territoriales reportar información incoherente de acuerdo con las metas.</v>
      </c>
      <c r="D10" s="202" t="str">
        <f>+VLOOKUP(A10,'DEFINICIÓN DEL RC'!$A$6:$C$30,3,0)</f>
        <v>Posibilidad de presentar Inconsistencias en los reportes relacionados al Plan de Acción a la Justicia</v>
      </c>
      <c r="E10" s="94" t="str">
        <f>+VLOOKUP(A10,'IDENTIFICACIÓN DEL RC'!$B$6:$F$32,5,0)</f>
        <v>Desprestigio de la entidad, requerimientos por parte de entes de control y posibles hallazgos en auditorías externas e internas</v>
      </c>
      <c r="F10" s="94" t="str">
        <f>+VLOOKUP(A10,'ANÁLISIS DEL RC'!$A$6:$G$32,7,0)</f>
        <v>ZONA RIESGO EXTREMO</v>
      </c>
      <c r="G10" s="95" t="str">
        <f>'CONTROL DEL RC'!F9</f>
        <v>El personal responsable de hacer seguimiento en la Dirección de Acceso a la Justicia verifica Semestralmente el Plan de acceso a la Justicia mediante una reunión en la que valida que los soportes y la información cargada se encuentre conforme a la realidad y oportunidad, en caso de que se evidencie que los reportes no sean veraces se realizan reuniones de equipo para detectar los motivos y en caso de que persistan las inconsistencias se tramitarán los respectivos memorandos. Como evidencias quedaran las actas de las reuniones donde se presentan los resultados del Plan de Acceso a la Justica. El cargue de las evidencias se realizará cuatrimestralmente.</v>
      </c>
      <c r="H10" s="94">
        <f>+VLOOKUP(A10,'VALORACIÓN DEL RC CON CONTROL'!$A$7:$C$31,3,0)</f>
        <v>100</v>
      </c>
      <c r="I10" s="94" t="str">
        <f>+VLOOKUP(A10,'VALORACIÓN DEL RC CON CONTROL'!$A$7:$G$31,7,0)</f>
        <v>ZONA RIESGO EXTREMO</v>
      </c>
      <c r="J10" s="72" t="str">
        <f>+VLOOKUP(A10,'TRATAMIENTO DE RIESGO RESIDUAL '!$A$7:$D$31,4,0)</f>
        <v>Reducir el riesgo</v>
      </c>
      <c r="K10" s="95" t="s">
        <v>226</v>
      </c>
      <c r="L10" s="95" t="s">
        <v>224</v>
      </c>
      <c r="M10" s="95" t="s">
        <v>227</v>
      </c>
      <c r="N10" s="203" t="s">
        <v>228</v>
      </c>
      <c r="O10" s="203" t="s">
        <v>229</v>
      </c>
      <c r="P10" s="271" t="s">
        <v>230</v>
      </c>
    </row>
    <row r="11" spans="1:16" s="114" customFormat="1" ht="345" x14ac:dyDescent="0.25">
      <c r="A11" s="270">
        <v>4</v>
      </c>
      <c r="B11" s="209" t="str">
        <f>+VLOOKUP(A11,'DEFINICIÓN DEL RC'!$A$6:$G$32,2,0)</f>
        <v>Gestión Integral a las Personas Privadas de la Libertad -PPL-</v>
      </c>
      <c r="C11" s="95" t="str">
        <f>+VLOOKUP(A11,'IDENTIFICACIÓN DEL RC'!$B$6:$D$32,3,0)</f>
        <v>Soborno a los funcionarios encargados de la oferta de estos servicios para acelerar tramites o adulterar documentación</v>
      </c>
      <c r="D11" s="202" t="str">
        <f>+VLOOKUP(A11,'DEFINICIÓN DEL RC'!$A$6:$C$30,3,0)</f>
        <v>Posibilidad de Beneficio a particulares o a terceros derivados de trámites en procesos de Atención Integral (alimentación, servicios de salud, dotación de elementos básicos, ingreso a programas de Atención Social y actividades validas de redención de pena).</v>
      </c>
      <c r="E11" s="94" t="str">
        <f>+VLOOKUP(A11,'IDENTIFICACIÓN DEL RC'!$B$6:$F$32,5,0)</f>
        <v>Oferta parcializada y desproporcionada de los servicios de atención Integral a las PPL</v>
      </c>
      <c r="F11" s="94" t="str">
        <f>+VLOOKUP(A11,'ANÁLISIS DEL RC'!$A$6:$G$32,7,0)</f>
        <v>ZONA RIESGO ALTO</v>
      </c>
      <c r="G11" s="95" t="str">
        <f>'CONTROL DEL RC'!F10</f>
        <v>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servicios se informará mediante correo electrónico a la dirección de la cárcel Distrital. Como evidencia quedarán los siguientes documentos:
- Salud: RITS Reporte integral de prestación del servicio.
- Alimentación: Formato parte de raciones alimentarias suministradas diariamente de manejo F-GIP-1178 Parte de Raciones Alimentarias Suministradas Diariamente CDVAM. 
- Dotación de elementos básicos: F-GIP-1227 Entrega de KIT de Aseo Personal para PPL.
- Ingreso a programas de atención social: F-GIP-1185 Intervención y Seguimiento Individual y las actas GAI del sistema SISIPEC WEB emitidas por la JETEE. Como evidencia quedaran los contratos de supervisión de Alimentos y Salud, a su vez los formatos reposaran en las carpetas de cada PPL resaltando que corresponde a información Confidencial y solo podrá ser visualizada por el personal autorizado. 
El cargue de las evidencias se realizará cuatrimestralmente</v>
      </c>
      <c r="H11" s="94">
        <f>+VLOOKUP(A11,'VALORACIÓN DEL RC CON CONTROL'!$A$7:$C$31,3,0)</f>
        <v>100</v>
      </c>
      <c r="I11" s="94" t="str">
        <f>+VLOOKUP(A11,'VALORACIÓN DEL RC CON CONTROL'!$A$7:$G$31,7,0)</f>
        <v>ZONA RIESGO ALTO</v>
      </c>
      <c r="J11" s="72" t="str">
        <f>+VLOOKUP(A11,'TRATAMIENTO DE RIESGO RESIDUAL '!$A$7:$D$31,4,0)</f>
        <v>Reducir el riesgo</v>
      </c>
      <c r="K11" s="95" t="s">
        <v>231</v>
      </c>
      <c r="L11" s="95" t="s">
        <v>232</v>
      </c>
      <c r="M11" s="95" t="s">
        <v>233</v>
      </c>
      <c r="N11" s="203" t="s">
        <v>234</v>
      </c>
      <c r="O11" s="203" t="s">
        <v>235</v>
      </c>
      <c r="P11" s="271" t="s">
        <v>236</v>
      </c>
    </row>
    <row r="12" spans="1:16" s="114" customFormat="1" ht="105" x14ac:dyDescent="0.25">
      <c r="A12" s="270">
        <v>5</v>
      </c>
      <c r="B12" s="209" t="str">
        <f>+VLOOKUP(A12,'DEFINICIÓN DEL RC'!$A$6:$G$32,2,0)</f>
        <v>Gestión Integral a las Personas Privadas de la Libertad -PPL-</v>
      </c>
      <c r="C12" s="95" t="str">
        <f>+VLOOKUP(A12,'IDENTIFICACIÓN DEL RC'!$B$6:$D$32,3,0)</f>
        <v>Dadivas a los funcionarios encargados de la custodia y vigilancia en beneficio particular de las PPL en la prestación del servicio</v>
      </c>
      <c r="D12" s="202" t="str">
        <f>+VLOOKUP(A12,'DEFINICIÓN DEL RC'!$A$6:$C$30,3,0)</f>
        <v>Posibilidad de Beneficio a particulares o a terceros derivados de la Custodia y Vigilancia a las PPL</v>
      </c>
      <c r="E12" s="94" t="str">
        <f>+VLOOKUP(A12,'IDENTIFICACIÓN DEL RC'!$B$6:$F$32,5,0)</f>
        <v>Oferta parcializada y desproporcionada de los servicios de Custodia y vigilancia a los PPL
Investigaciones Disciplinaria y Penal.</v>
      </c>
      <c r="F12" s="94" t="str">
        <f>+VLOOKUP(A12,'ANÁLISIS DEL RC'!$A$6:$G$32,7,0)</f>
        <v>ZONA RIESGO ALTO</v>
      </c>
      <c r="G12" s="95" t="str">
        <f>'CONTROL DEL RC'!F11</f>
        <v>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v>
      </c>
      <c r="H12" s="94">
        <f>+VLOOKUP(A12,'VALORACIÓN DEL RC CON CONTROL'!$A$7:$C$31,3,0)</f>
        <v>100</v>
      </c>
      <c r="I12" s="94" t="str">
        <f>+VLOOKUP(A12,'VALORACIÓN DEL RC CON CONTROL'!$A$7:$G$31,7,0)</f>
        <v>ZONA RIESGO ALTO</v>
      </c>
      <c r="J12" s="72" t="str">
        <f>+VLOOKUP(A12,'TRATAMIENTO DE RIESGO RESIDUAL '!$A$7:$D$31,4,0)</f>
        <v>Reducir el riesgo</v>
      </c>
      <c r="K12" s="95" t="s">
        <v>237</v>
      </c>
      <c r="L12" s="95" t="s">
        <v>238</v>
      </c>
      <c r="M12" s="95" t="s">
        <v>239</v>
      </c>
      <c r="N12" s="203" t="s">
        <v>240</v>
      </c>
      <c r="O12" s="203" t="s">
        <v>241</v>
      </c>
      <c r="P12" s="271" t="s">
        <v>242</v>
      </c>
    </row>
    <row r="13" spans="1:16" s="114" customFormat="1" ht="195" x14ac:dyDescent="0.25">
      <c r="A13" s="270">
        <v>6</v>
      </c>
      <c r="B13" s="209" t="str">
        <f>+VLOOKUP(A13,'DEFINICIÓN DEL RC'!$A$6:$G$32,2,0)</f>
        <v>Gestión Integral a las Personas Privadas de la Libertad -PPL-</v>
      </c>
      <c r="C13" s="95" t="str">
        <f>+VLOOKUP(A13,'IDENTIFICACIÓN DEL RC'!$B$6:$D$32,3,0)</f>
        <v>Dadivas a los funcionarios encargados del proceso de tramite Jurídico en beneficio particular de las PPL</v>
      </c>
      <c r="D13" s="202" t="str">
        <f>+VLOOKUP(A13,'DEFINICIÓN DEL RC'!$A$6:$C$30,3,0)</f>
        <v>Posibilidad de Beneficio a particulares o a terceros derivados de los trámites Jurídicos</v>
      </c>
      <c r="E13" s="94" t="str">
        <f>+VLOOKUP(A13,'IDENTIFICACIÓN DEL RC'!$B$6:$F$32,5,0)</f>
        <v>Oferta parcializada y desproporcionada de los tramites a los PPL
Investigaciones Disciplinaria y Penal.</v>
      </c>
      <c r="F13" s="94" t="str">
        <f>+VLOOKUP(A13,'ANÁLISIS DEL RC'!$A$6:$G$32,7,0)</f>
        <v>ZONA RIESGO ALTO</v>
      </c>
      <c r="G13" s="95" t="str">
        <f>'CONTROL DEL RC'!F12</f>
        <v>Los profesionales asignados del área de Trámite Jurídico elaboran y revisa los documentos en cumplimiento al instructivo "I-GIP-07 Atención y Gestión a los Requerimientos Judiciales yo Administrativos y Solicitudes de las PPL"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con el instructivo "I-GIP-07 Atención y Gestión a los Requerimientos Judiciales yo Administrativos y Solicitudes de las PPL" dado no se podrán compartir las solicitudes individuales por tratarse de información confidencial, sin embargo, esta documentación reposara en los expedientes de las PPL y dicha información es confidencial. El cargue de las evidencias se realizará cuatrimestralmente.</v>
      </c>
      <c r="H13" s="94">
        <f>+VLOOKUP(A13,'VALORACIÓN DEL RC CON CONTROL'!$A$7:$C$31,3,0)</f>
        <v>100</v>
      </c>
      <c r="I13" s="94" t="str">
        <f>+VLOOKUP(A13,'VALORACIÓN DEL RC CON CONTROL'!$A$7:$G$31,7,0)</f>
        <v>ZONA RIESGO ALTO</v>
      </c>
      <c r="J13" s="72" t="str">
        <f>+VLOOKUP(A13,'TRATAMIENTO DE RIESGO RESIDUAL '!$A$7:$D$31,4,0)</f>
        <v>Reducir el riesgo</v>
      </c>
      <c r="K13" s="95" t="s">
        <v>243</v>
      </c>
      <c r="L13" s="95" t="s">
        <v>232</v>
      </c>
      <c r="M13" s="95" t="s">
        <v>244</v>
      </c>
      <c r="N13" s="203" t="s">
        <v>245</v>
      </c>
      <c r="O13" s="203" t="s">
        <v>246</v>
      </c>
      <c r="P13" s="271" t="s">
        <v>247</v>
      </c>
    </row>
    <row r="14" spans="1:16" s="114" customFormat="1" ht="180" x14ac:dyDescent="0.25">
      <c r="A14" s="270">
        <v>7</v>
      </c>
      <c r="B14" s="209" t="str">
        <f>+VLOOKUP(A14,'DEFINICIÓN DEL RC'!$A$6:$G$32,2,0)</f>
        <v>Control Disciplinario</v>
      </c>
      <c r="C14" s="95" t="str">
        <f>+VLOOKUP(A14,'IDENTIFICACIÓN DEL RC'!$B$6:$D$32,3,0)</f>
        <v xml:space="preserve">Pagos o presiones indebidas a los servidores de la oficina a fin de llevar a cabo incorrecta manipulación de los expedientes e impedir el normal desarrollo de la investigación disciplinaria </v>
      </c>
      <c r="D14" s="202" t="str">
        <f>+VLOOKUP(A14,'DEFINICIÓN DEL RC'!$A$6:$C$30,3,0)</f>
        <v>Posibilidad de desviaciones en las Investigaciones originadas por prácticas indebidas</v>
      </c>
      <c r="E14" s="94" t="str">
        <f>+VLOOKUP(A14,'IDENTIFICACIÓN DEL RC'!$B$6:$F$32,5,0)</f>
        <v>i). Indebida manipulación de las actuaciones
ii). Irregularidades en el trámite - caducidad - prescripción de las actuaciones disciplinarias 
iii).  Evasión de la responsabilidad derivada del proceso disciplinario</v>
      </c>
      <c r="F14" s="94" t="str">
        <f>+VLOOKUP(A14,'ANÁLISIS DEL RC'!$A$6:$G$32,7,0)</f>
        <v>ZONA RIESGO ALTO</v>
      </c>
      <c r="G14" s="95" t="str">
        <f>'CONTROL DEL RC'!F13</f>
        <v>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v>
      </c>
      <c r="H14" s="94">
        <f>+VLOOKUP(A14,'VALORACIÓN DEL RC CON CONTROL'!$A$7:$C$31,3,0)</f>
        <v>100</v>
      </c>
      <c r="I14" s="94" t="str">
        <f>+VLOOKUP(A14,'VALORACIÓN DEL RC CON CONTROL'!$A$7:$G$31,7,0)</f>
        <v>ZONA RIESGO ALTO</v>
      </c>
      <c r="J14" s="72" t="str">
        <f>+VLOOKUP(A14,'TRATAMIENTO DE RIESGO RESIDUAL '!$A$7:$D$31,4,0)</f>
        <v>Reducir el riesgo</v>
      </c>
      <c r="K14" s="95" t="s">
        <v>248</v>
      </c>
      <c r="L14" s="95" t="s">
        <v>249</v>
      </c>
      <c r="M14" s="95" t="s">
        <v>250</v>
      </c>
      <c r="N14" s="203" t="s">
        <v>251</v>
      </c>
      <c r="O14" s="203" t="s">
        <v>252</v>
      </c>
      <c r="P14" s="271" t="s">
        <v>253</v>
      </c>
    </row>
    <row r="15" spans="1:16" s="114" customFormat="1" ht="195" x14ac:dyDescent="0.25">
      <c r="A15" s="270">
        <v>8</v>
      </c>
      <c r="B15" s="209" t="str">
        <f>+VLOOKUP(A15,'DEFINICIÓN DEL RC'!$A$6:$G$32,2,0)</f>
        <v>Administración de Bienes Muebles e Inmuebles para el Fortalecimiento de las Capacidades Operativas</v>
      </c>
      <c r="C15" s="95" t="str">
        <f>+VLOOKUP(A15,'IDENTIFICACIÓN DEL RC'!$B$6:$D$32,3,0)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5" s="202" t="str">
        <f>+VLOOKUP(A15,'DEFINICIÓN DEL RC'!$A$6:$C$30,3,0)</f>
        <v>Posibilidad de suministro de combustible por parte de los proveedores a vehículos que no son de propiedad o no están a cargo de la SDSCJ para beneficio propio o de terceros</v>
      </c>
      <c r="E15" s="94" t="str">
        <f>+VLOOKUP(A15,'IDENTIFICACIÓN DEL RC'!$B$6:$F$32,5,0)</f>
        <v>1. Incumplimiento a las obligaciones contractuales.
2. Perdida de confianza en lo público
3. Detrimento patrimonial
4. Enriquecimiento ilícito de contratistas y/o servidores públicos</v>
      </c>
      <c r="F15" s="432" t="str">
        <f>+VLOOKUP(A15,'ANÁLISIS DEL RC'!$A$6:$G$32,7,0)</f>
        <v>ZONA RIESGO EXTREMO</v>
      </c>
      <c r="G15" s="95" t="str">
        <f>'CONTROL DEL RC'!F14</f>
        <v>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F-AB-1329" (instalación nuevo chip) o Acta de reunión F-FI-1380 (reposición de chip). El cargue de las evidencias se realizará cuatrimestralmente.</v>
      </c>
      <c r="H15" s="432">
        <f>+VLOOKUP(A15,'VALORACIÓN DEL RC CON CONTROL'!$A$7:$C$31,3,0)</f>
        <v>96.666666666666671</v>
      </c>
      <c r="I15" s="432" t="str">
        <f>+VLOOKUP(A15,'VALORACIÓN DEL RC CON CONTROL'!$A$7:$G$31,7,0)</f>
        <v>ZONA RIESGO EXTREMO</v>
      </c>
      <c r="J15" s="433" t="str">
        <f>+VLOOKUP(A15,'TRATAMIENTO DE RIESGO RESIDUAL '!$A$7:$D$31,4,0)</f>
        <v>Reducir el riesgo</v>
      </c>
      <c r="K15" s="95" t="s">
        <v>254</v>
      </c>
      <c r="L15" s="95" t="s">
        <v>232</v>
      </c>
      <c r="M15" s="95" t="s">
        <v>255</v>
      </c>
      <c r="N15" s="429" t="s">
        <v>221</v>
      </c>
      <c r="O15" s="429" t="s">
        <v>222</v>
      </c>
      <c r="P15" s="430" t="s">
        <v>223</v>
      </c>
    </row>
    <row r="16" spans="1:16" s="114" customFormat="1" ht="195" x14ac:dyDescent="0.25">
      <c r="A16" s="270">
        <v>8</v>
      </c>
      <c r="B16" s="209" t="str">
        <f>+VLOOKUP(A16,'DEFINICIÓN DEL RC'!$A$6:$G$32,2,0)</f>
        <v>Administración de Bienes Muebles e Inmuebles para el Fortalecimiento de las Capacidades Operativas</v>
      </c>
      <c r="C16" s="95" t="str">
        <f>+VLOOKUP(A16,'IDENTIFICACIÓN DEL RC'!$B$6:$D$32,3,0)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6" s="202" t="str">
        <f>+VLOOKUP(A16,'DEFINICIÓN DEL RC'!$A$6:$C$30,3,0)</f>
        <v>Posibilidad de suministro de combustible por parte de los proveedores a vehículos que no son de propiedad o no están a cargo de la SDSCJ para beneficio propio o de terceros</v>
      </c>
      <c r="E16" s="94" t="str">
        <f>+VLOOKUP(A16,'IDENTIFICACIÓN DEL RC'!$B$6:$F$32,5,0)</f>
        <v>1. Incumplimiento a las obligaciones contractuales.
2. Perdida de confianza en lo público
3. Detrimento patrimonial
4. Enriquecimiento ilícito de contratistas y/o servidores públicos</v>
      </c>
      <c r="F16" s="432"/>
      <c r="G16" s="95" t="str">
        <f>'CONTROL DEL RC'!F15</f>
        <v>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F-FI-1380 o F-GCT-1152 Acta de Visita de Campo y el cronograma de visitas. El cargue de las evidencias se realizará cuatrimestralmente.</v>
      </c>
      <c r="H16" s="432"/>
      <c r="I16" s="432"/>
      <c r="J16" s="433"/>
      <c r="K16" s="95" t="s">
        <v>254</v>
      </c>
      <c r="L16" s="95" t="s">
        <v>232</v>
      </c>
      <c r="M16" s="95" t="s">
        <v>256</v>
      </c>
      <c r="N16" s="429"/>
      <c r="O16" s="429"/>
      <c r="P16" s="430"/>
    </row>
    <row r="17" spans="1:16" s="114" customFormat="1" ht="195" x14ac:dyDescent="0.25">
      <c r="A17" s="270">
        <v>8</v>
      </c>
      <c r="B17" s="209" t="str">
        <f>+VLOOKUP(A17,'DEFINICIÓN DEL RC'!$A$6:$G$32,2,0)</f>
        <v>Administración de Bienes Muebles e Inmuebles para el Fortalecimiento de las Capacidades Operativas</v>
      </c>
      <c r="C17" s="95" t="str">
        <f>+VLOOKUP(A17,'IDENTIFICACIÓN DEL RC'!$B$6:$D$32,3,0)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7" s="202" t="str">
        <f>+VLOOKUP(A17,'DEFINICIÓN DEL RC'!$A$6:$C$30,3,0)</f>
        <v>Posibilidad de suministro de combustible por parte de los proveedores a vehículos que no son de propiedad o no están a cargo de la SDSCJ para beneficio propio o de terceros</v>
      </c>
      <c r="E17" s="94" t="str">
        <f>+VLOOKUP(A17,'IDENTIFICACIÓN DEL RC'!$B$6:$F$32,5,0)</f>
        <v>1. Incumplimiento a las obligaciones contractuales.
2. Perdida de confianza en lo público
3. Detrimento patrimonial
4. Enriquecimiento ilícito de contratistas y/o servidores públicos</v>
      </c>
      <c r="F17" s="432"/>
      <c r="G17" s="95" t="str">
        <f>'CONTROL DEL RC'!F16</f>
        <v>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v>
      </c>
      <c r="H17" s="432"/>
      <c r="I17" s="432"/>
      <c r="J17" s="433"/>
      <c r="K17" s="95" t="s">
        <v>254</v>
      </c>
      <c r="L17" s="95" t="s">
        <v>249</v>
      </c>
      <c r="M17" s="95" t="s">
        <v>257</v>
      </c>
      <c r="N17" s="429"/>
      <c r="O17" s="429"/>
      <c r="P17" s="430"/>
    </row>
    <row r="18" spans="1:16" s="114" customFormat="1" ht="165" x14ac:dyDescent="0.25">
      <c r="A18" s="270">
        <v>9</v>
      </c>
      <c r="B18" s="209" t="str">
        <f>+VLOOKUP(A18,'DEFINICIÓN DEL RC'!$A$6:$G$32,2,0)</f>
        <v>Gestión de Comunicaciones Estratégicas</v>
      </c>
      <c r="C18" s="95" t="str">
        <f>+VLOOKUP(A18,'IDENTIFICACIÓN DEL RC'!$B$6:$D$32,3,0)</f>
        <v>Ausencia de protocolos de Custodia de la información confidencial de la Institución.
Inoperancia de algunos funcionarios.
Incumplimiento de funciones por acción u omisión.
Falta de capacitación para los funcionarios.</v>
      </c>
      <c r="D18" s="202" t="str">
        <f>+VLOOKUP(A18,'DEFINICIÓN DEL RC'!$A$6:$C$30,3,0)</f>
        <v>Posibilidad de Filtración o manejo inadecuado de información por parte de funcionarios de la entidad.</v>
      </c>
      <c r="E18" s="94" t="str">
        <f>+VLOOKUP(A18,'IDENTIFICACIÓN DEL RC'!$B$6:$F$32,5,0)</f>
        <v>Mala Imagen.
Perdida de Credibilidad.
Detrimento de la Imagen Publica.</v>
      </c>
      <c r="F18" s="432" t="str">
        <f>+VLOOKUP(A18,'ANÁLISIS DEL RC'!$A$6:$G$32,7,0)</f>
        <v>ZONA RIESGO EXTREMO</v>
      </c>
      <c r="G18" s="95" t="str">
        <f>'CONTROL DEL RC'!F17</f>
        <v>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v>
      </c>
      <c r="H18" s="432">
        <f>+VLOOKUP(A18,'VALORACIÓN DEL RC CON CONTROL'!$A$7:$C$31,3,0)</f>
        <v>100</v>
      </c>
      <c r="I18" s="432" t="str">
        <f>+VLOOKUP(A18,'VALORACIÓN DEL RC CON CONTROL'!$A$7:$G$31,7,0)</f>
        <v>ZONA RIESGO EXTREMO</v>
      </c>
      <c r="J18" s="72" t="str">
        <f>+VLOOKUP(A18,'TRATAMIENTO DE RIESGO RESIDUAL '!$A$7:$D$31,4,0)</f>
        <v>Reducir el riesgo</v>
      </c>
      <c r="K18" s="95" t="s">
        <v>258</v>
      </c>
      <c r="L18" s="95" t="s">
        <v>259</v>
      </c>
      <c r="M18" s="95" t="s">
        <v>260</v>
      </c>
      <c r="N18" s="429" t="s">
        <v>261</v>
      </c>
      <c r="O18" s="429" t="s">
        <v>262</v>
      </c>
      <c r="P18" s="430" t="s">
        <v>263</v>
      </c>
    </row>
    <row r="19" spans="1:16" s="114" customFormat="1" ht="135" x14ac:dyDescent="0.25">
      <c r="A19" s="270">
        <v>9</v>
      </c>
      <c r="B19" s="209" t="str">
        <f>+VLOOKUP(A19,'DEFINICIÓN DEL RC'!$A$6:$G$32,2,0)</f>
        <v>Gestión de Comunicaciones Estratégicas</v>
      </c>
      <c r="C19" s="95" t="str">
        <f>+VLOOKUP(A19,'IDENTIFICACIÓN DEL RC'!$B$6:$D$32,3,0)</f>
        <v>Ausencia de protocolos de Custodia de la información confidencial de la Institución.
Inoperancia de algunos funcionarios.
Incumplimiento de funciones por acción u omisión.
Falta de capacitación para los funcionarios.</v>
      </c>
      <c r="D19" s="202" t="str">
        <f>+VLOOKUP(A19,'DEFINICIÓN DEL RC'!$A$6:$C$30,3,0)</f>
        <v>Posibilidad de Filtración o manejo inadecuado de información por parte de funcionarios de la entidad.</v>
      </c>
      <c r="E19" s="94" t="str">
        <f>+VLOOKUP(A19,'IDENTIFICACIÓN DEL RC'!$B$6:$F$32,5,0)</f>
        <v>Mala Imagen.
Perdida de Credibilidad.
Detrimento de la Imagen Publica.</v>
      </c>
      <c r="F19" s="432"/>
      <c r="G19" s="95" t="str">
        <f>'CONTROL DEL RC'!F18</f>
        <v>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F-FI-1380 y el material a socializar. El cargue de las evidencias se realizará cuatrimestralmente.</v>
      </c>
      <c r="H19" s="432"/>
      <c r="I19" s="432"/>
      <c r="J19" s="72" t="str">
        <f>+VLOOKUP(A19,'TRATAMIENTO DE RIESGO RESIDUAL '!$A$7:$D$31,4,0)</f>
        <v>Reducir el riesgo</v>
      </c>
      <c r="K19" s="95" t="s">
        <v>264</v>
      </c>
      <c r="L19" s="95" t="s">
        <v>265</v>
      </c>
      <c r="M19" s="95" t="s">
        <v>266</v>
      </c>
      <c r="N19" s="429"/>
      <c r="O19" s="429"/>
      <c r="P19" s="430"/>
    </row>
    <row r="20" spans="1:16" s="114" customFormat="1" ht="195" x14ac:dyDescent="0.25">
      <c r="A20" s="270">
        <v>10</v>
      </c>
      <c r="B20" s="209" t="str">
        <f>+VLOOKUP(A20,'DEFINICIÓN DEL RC'!$A$6:$G$32,2,0)</f>
        <v>Gestión de Emergencias</v>
      </c>
      <c r="C20" s="95" t="str">
        <f>+VLOOKUP(A20,'IDENTIFICACIÓN DEL RC'!$B$6:$D$32,3,0)</f>
        <v>Indisponibilidad, manipulación, alteración, perdida o mal uso de la información por parte del personal del C4, Operadores externos, así como terceros no vinculados al C4.
Posible pérdida de documentos o información pública</v>
      </c>
      <c r="D20" s="202" t="str">
        <f>+VLOOKUP(A20,'DEFINICIÓN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0" s="94" t="str">
        <f>+VLOOKUP(A20,'IDENTIFICACIÓN DEL RC'!$B$6:$F$32,5,0)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0" s="432" t="str">
        <f>+VLOOKUP(A20,'ANÁLISIS DEL RC'!$A$6:$G$32,7,0)</f>
        <v>ZONA RIESGO EXTREMO</v>
      </c>
      <c r="G20" s="95" t="str">
        <f>'CONTROL DEL RC'!F19</f>
        <v>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v>
      </c>
      <c r="H20" s="432">
        <f>+VLOOKUP(A20,'VALORACIÓN DEL RC CON CONTROL'!$A$7:$C$31,3,0)</f>
        <v>98.333333333333329</v>
      </c>
      <c r="I20" s="432" t="str">
        <f>+VLOOKUP(A20,'VALORACIÓN DEL RC CON CONTROL'!$A$7:$G$31,7,0)</f>
        <v>ZONA RIESGO ALTO</v>
      </c>
      <c r="J20" s="433" t="str">
        <f>+VLOOKUP(A20,'TRATAMIENTO DE RIESGO RESIDUAL '!$A$7:$D$31,4,0)</f>
        <v>Reducir el riesgo</v>
      </c>
      <c r="K20" s="95" t="s">
        <v>267</v>
      </c>
      <c r="L20" s="95" t="s">
        <v>249</v>
      </c>
      <c r="M20" s="95" t="s">
        <v>268</v>
      </c>
      <c r="N20" s="429" t="s">
        <v>269</v>
      </c>
      <c r="O20" s="429" t="s">
        <v>262</v>
      </c>
      <c r="P20" s="430" t="s">
        <v>263</v>
      </c>
    </row>
    <row r="21" spans="1:16" s="114" customFormat="1" ht="195" x14ac:dyDescent="0.25">
      <c r="A21" s="270">
        <v>10</v>
      </c>
      <c r="B21" s="209" t="str">
        <f>+VLOOKUP(A21,'DEFINICIÓN DEL RC'!$A$6:$G$32,2,0)</f>
        <v>Gestión de Emergencias</v>
      </c>
      <c r="C21" s="95" t="str">
        <f>+VLOOKUP(A21,'IDENTIFICACIÓN DEL RC'!$B$6:$D$32,3,0)</f>
        <v>Indisponibilidad, manipulación, alteración, perdida o mal uso de la información por parte del personal del C4, Operadores externos, así como terceros no vinculados al C4.
Posible pérdida de documentos o información pública</v>
      </c>
      <c r="D21" s="202" t="str">
        <f>+VLOOKUP(A21,'DEFINICIÓN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1" s="94" t="str">
        <f>+VLOOKUP(A21,'IDENTIFICACIÓN DEL RC'!$B$6:$F$32,5,0)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1" s="432"/>
      <c r="G21" s="95" t="str">
        <f>'CONTROL DEL RC'!F20</f>
        <v>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v>
      </c>
      <c r="H21" s="432"/>
      <c r="I21" s="432"/>
      <c r="J21" s="433"/>
      <c r="K21" s="95" t="s">
        <v>270</v>
      </c>
      <c r="L21" s="95" t="s">
        <v>249</v>
      </c>
      <c r="M21" s="95" t="s">
        <v>271</v>
      </c>
      <c r="N21" s="429"/>
      <c r="O21" s="429"/>
      <c r="P21" s="430"/>
    </row>
    <row r="22" spans="1:16" s="114" customFormat="1" ht="195" x14ac:dyDescent="0.25">
      <c r="A22" s="270">
        <v>10</v>
      </c>
      <c r="B22" s="209" t="str">
        <f>+VLOOKUP(A22,'DEFINICIÓN DEL RC'!$A$6:$G$32,2,0)</f>
        <v>Gestión de Emergencias</v>
      </c>
      <c r="C22" s="95" t="str">
        <f>+VLOOKUP(A22,'IDENTIFICACIÓN DEL RC'!$B$6:$D$32,3,0)</f>
        <v>Indisponibilidad, manipulación, alteración, perdida o mal uso de la información por parte del personal del C4, Operadores externos, así como terceros no vinculados al C4.
Posible pérdida de documentos o información pública</v>
      </c>
      <c r="D22" s="202" t="str">
        <f>+VLOOKUP(A22,'DEFINICIÓN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2" s="94" t="str">
        <f>+VLOOKUP(A22,'IDENTIFICACIÓN DEL RC'!$B$6:$F$32,5,0)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2" s="432"/>
      <c r="G22" s="95" t="str">
        <f>'CONTROL DEL RC'!F21</f>
        <v>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v>
      </c>
      <c r="H22" s="432"/>
      <c r="I22" s="432"/>
      <c r="J22" s="433"/>
      <c r="K22" s="95" t="s">
        <v>272</v>
      </c>
      <c r="L22" s="95" t="s">
        <v>273</v>
      </c>
      <c r="M22" s="95" t="s">
        <v>274</v>
      </c>
      <c r="N22" s="429"/>
      <c r="O22" s="429"/>
      <c r="P22" s="430"/>
    </row>
    <row r="23" spans="1:16" s="114" customFormat="1" ht="105" x14ac:dyDescent="0.25">
      <c r="A23" s="270">
        <v>11</v>
      </c>
      <c r="B23" s="209" t="str">
        <f>+VLOOKUP(A23,'DEFINICIÓN DEL RC'!$A$6:$G$32,2,0)</f>
        <v>Gestión Documental</v>
      </c>
      <c r="C23" s="95" t="str">
        <f>+VLOOKUP(A23,'IDENTIFICACIÓN DEL RC'!$B$6:$D$32,3,0)</f>
        <v xml:space="preserve">Desconocimiento o incumplimiento de las políticas y procedimientos de Gestión Documental. </v>
      </c>
      <c r="D23" s="202" t="str">
        <f>+VLOOKUP(A23,'DEFINICIÓN DEL RC'!$A$6:$C$30,3,0)</f>
        <v>Posibilidad de Pérdida o extravió documental por parte de un servidor que, aprovechando su posición frente a un recurso público, privilegia a un tercero con información para su beneficio.</v>
      </c>
      <c r="E23" s="94" t="str">
        <f>+VLOOKUP(A23,'IDENTIFICACIÓN DEL RC'!$B$6:$F$32,5,0)</f>
        <v>* Desactualización de Inventario documental.
* Reconstrucción documental.
* Fraudes, Acciones ilícitas.
* Apertura de Investigación disciplinaria.</v>
      </c>
      <c r="F23" s="432" t="str">
        <f>+VLOOKUP(A23,'ANÁLISIS DEL RC'!$A$6:$G$32,7,0)</f>
        <v>ZONA RIESGO ALTO</v>
      </c>
      <c r="G23" s="95" t="str">
        <f>'CONTROL DEL RC'!F22</f>
        <v>El líder de gestión documental verifica semestralmente la implementación del Plan de Capacitación en Gestión Documental de acuerdo con lo establecido en el Cronograma de Trabajo Archivístico contra los listados o registros de asistencia virtual o presencial las capacitaciones, en caso de que no se realicen se debe reprogramar y citar a una capacitación con los temas establecidos. Como evidencia se presentan el cronograma junto con las listas o registro de asistencia virtual o presencial las capacitaciones efectuadas.  El cargue de las evidencias se hará Cuatrimestralmente</v>
      </c>
      <c r="H23" s="94">
        <f>+VLOOKUP(A23,'VALORACIÓN DEL RC CON CONTROL'!$A$7:$C$31,3,0)</f>
        <v>98.333333333333329</v>
      </c>
      <c r="I23" s="432" t="str">
        <f>+VLOOKUP(A23,'VALORACIÓN DEL RC CON CONTROL'!$A$7:$G$31,7,0)</f>
        <v>ZONA RIESGO ALTO</v>
      </c>
      <c r="J23" s="433" t="str">
        <f>+VLOOKUP(A23,'TRATAMIENTO DE RIESGO RESIDUAL '!$A$7:$D$31,4,0)</f>
        <v>Reducir el riesgo</v>
      </c>
      <c r="K23" s="95" t="s">
        <v>275</v>
      </c>
      <c r="L23" s="95" t="s">
        <v>224</v>
      </c>
      <c r="M23" s="95" t="s">
        <v>276</v>
      </c>
      <c r="N23" s="429" t="s">
        <v>221</v>
      </c>
      <c r="O23" s="429" t="s">
        <v>222</v>
      </c>
      <c r="P23" s="430" t="s">
        <v>223</v>
      </c>
    </row>
    <row r="24" spans="1:16" s="114" customFormat="1" ht="105" x14ac:dyDescent="0.25">
      <c r="A24" s="270">
        <v>11</v>
      </c>
      <c r="B24" s="209" t="str">
        <f>+VLOOKUP(A24,'DEFINICIÓN DEL RC'!$A$6:$G$32,2,0)</f>
        <v>Gestión Documental</v>
      </c>
      <c r="C24" s="95" t="str">
        <f>+VLOOKUP(A24,'IDENTIFICACIÓN DEL RC'!$B$6:$D$32,3,0)</f>
        <v xml:space="preserve">Desconocimiento o incumplimiento de las políticas y procedimientos de Gestión Documental. </v>
      </c>
      <c r="D24" s="202" t="str">
        <f>+VLOOKUP(A24,'DEFINICIÓN DEL RC'!$A$6:$C$30,3,0)</f>
        <v>Posibilidad de Pérdida o extravió documental por parte de un servidor que, aprovechando su posición frente a un recurso público, privilegia a un tercero con información para su beneficio.</v>
      </c>
      <c r="E24" s="94" t="str">
        <f>+VLOOKUP(A24,'IDENTIFICACIÓN DEL RC'!$B$6:$F$32,5,0)</f>
        <v>* Desactualización de Inventario documental.
* Reconstrucción documental.
* Fraudes, Acciones ilícitas.
* Apertura de Investigación disciplinaria.</v>
      </c>
      <c r="F24" s="432"/>
      <c r="G24" s="95" t="str">
        <f>'CONTROL DEL RC'!F23</f>
        <v>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v>
      </c>
      <c r="H24" s="94">
        <f>+VLOOKUP(A24,'VALORACIÓN DEL RC CON CONTROL'!$A$7:$C$31,3,0)</f>
        <v>98.333333333333329</v>
      </c>
      <c r="I24" s="432"/>
      <c r="J24" s="433"/>
      <c r="K24" s="95" t="s">
        <v>275</v>
      </c>
      <c r="L24" s="95" t="s">
        <v>277</v>
      </c>
      <c r="M24" s="95" t="s">
        <v>278</v>
      </c>
      <c r="N24" s="429"/>
      <c r="O24" s="429"/>
      <c r="P24" s="430"/>
    </row>
    <row r="25" spans="1:16" ht="90" x14ac:dyDescent="0.25">
      <c r="A25" s="270">
        <v>11</v>
      </c>
      <c r="B25" s="209" t="str">
        <f>+VLOOKUP(A25,'DEFINICIÓN DEL RC'!$A$6:$G$32,2,0)</f>
        <v>Gestión Documental</v>
      </c>
      <c r="C25" s="95" t="str">
        <f>+VLOOKUP(A25,'IDENTIFICACIÓN DEL RC'!$B$6:$D$32,3,0)</f>
        <v xml:space="preserve">Desconocimiento o incumplimiento de las políticas y procedimientos de Gestión Documental. </v>
      </c>
      <c r="D25" s="202" t="str">
        <f>+VLOOKUP(A25,'DEFINICIÓN DEL RC'!$A$6:$C$30,3,0)</f>
        <v>Posibilidad de Pérdida o extravió documental por parte de un servidor que, aprovechando su posición frente a un recurso público, privilegia a un tercero con información para su beneficio.</v>
      </c>
      <c r="E25" s="94" t="str">
        <f>+VLOOKUP(A25,'IDENTIFICACIÓN DEL RC'!$B$6:$F$32,5,0)</f>
        <v>* Desactualización de Inventario documental.
* Reconstrucción documental.
* Fraudes, Acciones ilícitas.
* Apertura de Investigación disciplinaria.</v>
      </c>
      <c r="F25" s="432"/>
      <c r="G25" s="95" t="str">
        <f>'CONTROL DEL RC'!F24</f>
        <v>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v>
      </c>
      <c r="H25" s="94">
        <f>+VLOOKUP(A25,'VALORACIÓN DEL RC CON CONTROL'!$A$7:$C$31,3,0)</f>
        <v>98.333333333333329</v>
      </c>
      <c r="I25" s="432"/>
      <c r="J25" s="433"/>
      <c r="K25" s="95" t="s">
        <v>279</v>
      </c>
      <c r="L25" s="95" t="s">
        <v>232</v>
      </c>
      <c r="M25" s="95" t="s">
        <v>280</v>
      </c>
      <c r="N25" s="429"/>
      <c r="O25" s="429"/>
      <c r="P25" s="430"/>
    </row>
    <row r="26" spans="1:16" ht="90" x14ac:dyDescent="0.25">
      <c r="A26" s="270">
        <v>12</v>
      </c>
      <c r="B26" s="209" t="str">
        <f>+VLOOKUP(A26,'DEFINICIÓN DEL RC'!$A$6:$G$32,2,0)</f>
        <v>Gestión de Recursos Físicos al Servicio de la Entidad</v>
      </c>
      <c r="C26" s="95" t="str">
        <f>+VLOOKUP(A26,'IDENTIFICACIÓN DEL RC'!$B$6:$D$32,3,0)</f>
        <v>Incumplimiento por parte de los servidores de lo establecido en las resoluciones, circulares, procedimientos y políticas, para la administración de bienes.</v>
      </c>
      <c r="D26" s="202" t="str">
        <f>+VLOOKUP(A26,'DEFINICIÓN DEL RC'!$A$6:$C$30,3,0)</f>
        <v>Posibilidad de Pérdida y/o desaparición de los bienes al servicio de la Entidad parte de un servidor que, aprovechando su posición frente a un recurso público, sustrae bienes de la Entidad para su beneficio personal o un tercero.</v>
      </c>
      <c r="E26" s="94" t="str">
        <f>+VLOOKUP(A26,'IDENTIFICACIÓN DEL RC'!$B$6:$F$32,5,0)</f>
        <v>* Afectación en la prestación del servicio.
* Detrimento patrimonial.
* Investigaciones disciplinarias.
* Generación de hallazgos por parte de Entes de Control.</v>
      </c>
      <c r="F26" s="432" t="str">
        <f>+VLOOKUP(A26,'ANÁLISIS DEL RC'!$A$6:$G$32,7,0)</f>
        <v>ZONA RIESGO ALTO</v>
      </c>
      <c r="G26" s="95" t="str">
        <f>'CONTROL DEL RC'!F25</f>
        <v>El almacenista general verifica anualmente el seguimiento de los bienes al servicio de la entidad, en caso de no realizarse se debe justificar mediante memorando las razones por las cuales no se implementó, como evidencia se presentan los formatos de seguimiento correspondientes e informe de toma física o el Plan de trabajo. El cargue de las evidencias se hará Cuatrimestralmente.</v>
      </c>
      <c r="H26" s="432">
        <f>+VLOOKUP(A26,'VALORACIÓN DEL RC CON CONTROL'!$A$7:$C$31,3,0)</f>
        <v>98.333333333333329</v>
      </c>
      <c r="I26" s="432" t="str">
        <f>+VLOOKUP(A26,'VALORACIÓN DEL RC CON CONTROL'!$A$7:$G$31,7,0)</f>
        <v>ZONA RIESGO ALTO</v>
      </c>
      <c r="J26" s="72" t="str">
        <f>+VLOOKUP(A26,'TRATAMIENTO DE RIESGO RESIDUAL '!$A$7:$D$31,4,0)</f>
        <v>Reducir el riesgo</v>
      </c>
      <c r="K26" s="95" t="s">
        <v>281</v>
      </c>
      <c r="L26" s="95" t="s">
        <v>277</v>
      </c>
      <c r="M26" s="95" t="s">
        <v>282</v>
      </c>
      <c r="N26" s="429" t="s">
        <v>221</v>
      </c>
      <c r="O26" s="429" t="s">
        <v>222</v>
      </c>
      <c r="P26" s="430" t="s">
        <v>223</v>
      </c>
    </row>
    <row r="27" spans="1:16" ht="105" x14ac:dyDescent="0.25">
      <c r="A27" s="270">
        <v>12</v>
      </c>
      <c r="B27" s="209" t="str">
        <f>+VLOOKUP(A27,'DEFINICIÓN DEL RC'!$A$6:$G$32,2,0)</f>
        <v>Gestión de Recursos Físicos al Servicio de la Entidad</v>
      </c>
      <c r="C27" s="95" t="str">
        <f>+VLOOKUP(A27,'IDENTIFICACIÓN DEL RC'!$B$6:$D$32,3,0)</f>
        <v>Incumplimiento por parte de los servidores de lo establecido en las resoluciones, circulares, procedimientos y políticas, para la administración de bienes.</v>
      </c>
      <c r="D27" s="202" t="str">
        <f>+VLOOKUP(A27,'DEFINICIÓN DEL RC'!$A$6:$C$30,3,0)</f>
        <v>Posibilidad de Pérdida y/o desaparición de los bienes al servicio de la Entidad parte de un servidor que, aprovechando su posición frente a un recurso público, sustrae bienes de la Entidad para su beneficio personal o un tercero.</v>
      </c>
      <c r="E27" s="94" t="str">
        <f>+VLOOKUP(A27,'IDENTIFICACIÓN DEL RC'!$B$6:$F$32,5,0)</f>
        <v>* Afectación en la prestación del servicio.
* Detrimento patrimonial.
* Investigaciones disciplinarias.
* Generación de hallazgos por parte de Entes de Control.</v>
      </c>
      <c r="F27" s="432"/>
      <c r="G27" s="95" t="str">
        <f>'CONTROL DEL RC'!F26</f>
        <v>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Plan de trabajo y actas de reunión o listados de asistencia. El cargue de las evidencias se hará Cuatrimestralmente.</v>
      </c>
      <c r="H27" s="432"/>
      <c r="I27" s="432"/>
      <c r="J27" s="72" t="str">
        <f>+VLOOKUP(A27,'TRATAMIENTO DE RIESGO RESIDUAL '!$A$7:$D$31,4,0)</f>
        <v>Reducir el riesgo</v>
      </c>
      <c r="K27" s="95" t="s">
        <v>281</v>
      </c>
      <c r="L27" s="95" t="s">
        <v>224</v>
      </c>
      <c r="M27" s="95" t="s">
        <v>283</v>
      </c>
      <c r="N27" s="429"/>
      <c r="O27" s="429"/>
      <c r="P27" s="430"/>
    </row>
    <row r="28" spans="1:16" ht="90" x14ac:dyDescent="0.25">
      <c r="A28" s="270">
        <v>12</v>
      </c>
      <c r="B28" s="209" t="str">
        <f>+VLOOKUP(A28,'DEFINICIÓN DEL RC'!$A$6:$G$32,2,0)</f>
        <v>Gestión de Recursos Físicos al Servicio de la Entidad</v>
      </c>
      <c r="C28" s="95" t="str">
        <f>+VLOOKUP(A28,'IDENTIFICACIÓN DEL RC'!$B$6:$D$32,3,0)</f>
        <v>Incumplimiento por parte de los servidores de lo establecido en las resoluciones, circulares, procedimientos y políticas, para la administración de bienes.</v>
      </c>
      <c r="D28" s="202" t="str">
        <f>+VLOOKUP(A28,'DEFINICIÓN DEL RC'!$A$6:$C$30,3,0)</f>
        <v>Posibilidad de Pérdida y/o desaparición de los bienes al servicio de la Entidad parte de un servidor que, aprovechando su posición frente a un recurso público, sustrae bienes de la Entidad para su beneficio personal o un tercero.</v>
      </c>
      <c r="E28" s="94" t="str">
        <f>+VLOOKUP(A28,'IDENTIFICACIÓN DEL RC'!$B$6:$F$32,5,0)</f>
        <v>* Afectación en la prestación del servicio.
* Detrimento patrimonial.
* Investigaciones disciplinarias.
* Generación de hallazgos por parte de Entes de Control.</v>
      </c>
      <c r="F28" s="432"/>
      <c r="G28" s="95" t="str">
        <f>'CONTROL DEL RC'!F27</f>
        <v>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v>
      </c>
      <c r="H28" s="432"/>
      <c r="I28" s="432"/>
      <c r="J28" s="72" t="str">
        <f>+VLOOKUP(A28,'TRATAMIENTO DE RIESGO RESIDUAL '!$A$7:$D$31,4,0)</f>
        <v>Reducir el riesgo</v>
      </c>
      <c r="K28" s="95" t="s">
        <v>281</v>
      </c>
      <c r="L28" s="95" t="s">
        <v>265</v>
      </c>
      <c r="M28" s="95" t="s">
        <v>284</v>
      </c>
      <c r="N28" s="429"/>
      <c r="O28" s="429"/>
      <c r="P28" s="430"/>
    </row>
    <row r="29" spans="1:16" ht="135" x14ac:dyDescent="0.25">
      <c r="A29" s="270">
        <v>13</v>
      </c>
      <c r="B29" s="209" t="str">
        <f>+VLOOKUP(A29,'DEFINICIÓN DEL RC'!$A$6:$G$32,2,0)</f>
        <v>Gestión de Seguridad y Convivencia</v>
      </c>
      <c r="C29" s="95" t="str">
        <f>+VLOOKUP(A29,'IDENTIFICACIÓN DEL RC'!$B$6:$D$32,3,0)</f>
        <v>Ausencia de una cultura de la seguridad de la información que garantice que el funcionario o contratista conozca sus deberes y responsabilidades en la preservación de la confidencialidad de la información</v>
      </c>
      <c r="D29" s="202" t="str">
        <f>+VLOOKUP(A29,'DEFINICIÓN DEL RC'!$A$6:$C$30,3,0)</f>
        <v>Posibilidad de pérdida económica y reputacional por demandas a la entidad por el uso indebido de información confidencial a terceros por parte de funcionarios</v>
      </c>
      <c r="E29" s="94" t="str">
        <f>+VLOOKUP(A29,'IDENTIFICACIÓN DEL RC'!$B$6:$F$32,5,0)</f>
        <v>Fuga y mal manejo de la información. Posible perdida de información pública. Posibles daños a la imagen de la entidad frente a la ciudadanía. Mala manipulación de la información.</v>
      </c>
      <c r="F29" s="94" t="str">
        <f>+VLOOKUP(A29,'ANÁLISIS DEL RC'!$A$6:$G$32,7,0)</f>
        <v>ZONA RIESGO MODERADO</v>
      </c>
      <c r="G29" s="95" t="str">
        <f>'CONTROL DEL RC'!F28</f>
        <v>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v>
      </c>
      <c r="H29" s="94">
        <f>+VLOOKUP(A29,'VALORACIÓN DEL RC CON CONTROL'!$A$7:$C$31,3,0)</f>
        <v>100</v>
      </c>
      <c r="I29" s="94" t="str">
        <f>+VLOOKUP(A29,'VALORACIÓN DEL RC CON CONTROL'!$A$7:$G$31,7,0)</f>
        <v>ZONA RIESGO MODERADO</v>
      </c>
      <c r="J29" s="72" t="str">
        <f>+VLOOKUP(A29,'TRATAMIENTO DE RIESGO RESIDUAL '!$A$7:$D$31,4,0)</f>
        <v>Reducir el riesgo</v>
      </c>
      <c r="K29" s="95" t="s">
        <v>285</v>
      </c>
      <c r="L29" s="95" t="s">
        <v>219</v>
      </c>
      <c r="M29" s="95" t="s">
        <v>286</v>
      </c>
      <c r="N29" s="203" t="s">
        <v>287</v>
      </c>
      <c r="O29" s="203" t="s">
        <v>288</v>
      </c>
      <c r="P29" s="271" t="s">
        <v>289</v>
      </c>
    </row>
    <row r="30" spans="1:16" ht="150" x14ac:dyDescent="0.25">
      <c r="A30" s="270">
        <v>14</v>
      </c>
      <c r="B30" s="209" t="str">
        <f>+VLOOKUP(A30,'DEFINICIÓN DEL RC'!$A$6:$G$32,2,0)</f>
        <v>Gestión de Tecnologías de la Información</v>
      </c>
      <c r="C30" s="95" t="str">
        <f>+VLOOKUP(A30,'IDENTIFICACIÓN DEL RC'!$B$6:$D$32,3,0)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0" s="202" t="str">
        <f>+VLOOKUP(A30,'DEFINICIÓN DEL RC'!$A$6:$C$30,3,0)</f>
        <v>Posibilidad de pérdida económica y reputacional por demandas debido al uso inadecuado de información catalogada por la entidad como clasificada o reservada por parte de colaboradores de la Secretaría</v>
      </c>
      <c r="E30" s="94" t="str">
        <f>+VLOOKUP(A30,'IDENTIFICACIÓN DEL RC'!$B$6:$F$32,5,0)</f>
        <v>Divulgación de información clasificada o reservada de la entidad. Sanciones a la entidad por inadecuada protección de datos personales. Perdida de imagen reputacional de la entidad. Vicio en los procesos de contratación.</v>
      </c>
      <c r="F30" s="432" t="str">
        <f>+VLOOKUP(A30,'ANÁLISIS DEL RC'!$A$6:$G$32,7,0)</f>
        <v>ZONA RIESGO EXTREMO</v>
      </c>
      <c r="G30" s="95" t="str">
        <f>'CONTROL DEL RC'!F29</f>
        <v>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v>
      </c>
      <c r="H30" s="432">
        <f>+VLOOKUP(A30,'VALORACIÓN DEL RC CON CONTROL'!$A$7:$C$31,3,0)</f>
        <v>100</v>
      </c>
      <c r="I30" s="432" t="str">
        <f>+VLOOKUP(A30,'VALORACIÓN DEL RC CON CONTROL'!$A$7:$G$31,7,0)</f>
        <v>ZONA RIESGO EXTREMO</v>
      </c>
      <c r="J30" s="433" t="str">
        <f>+VLOOKUP(A30,'TRATAMIENTO DE RIESGO RESIDUAL '!$A$7:$D$31,4,0)</f>
        <v>Reducir el riesgo</v>
      </c>
      <c r="K30" s="95" t="s">
        <v>290</v>
      </c>
      <c r="L30" s="95" t="s">
        <v>232</v>
      </c>
      <c r="M30" s="95" t="s">
        <v>291</v>
      </c>
      <c r="N30" s="429" t="s">
        <v>269</v>
      </c>
      <c r="O30" s="429" t="s">
        <v>292</v>
      </c>
      <c r="P30" s="430" t="s">
        <v>293</v>
      </c>
    </row>
    <row r="31" spans="1:16" ht="150" x14ac:dyDescent="0.25">
      <c r="A31" s="270">
        <v>14</v>
      </c>
      <c r="B31" s="209" t="str">
        <f>+VLOOKUP(A31,'DEFINICIÓN DEL RC'!$A$6:$G$32,2,0)</f>
        <v>Gestión de Tecnologías de la Información</v>
      </c>
      <c r="C31" s="95" t="str">
        <f>+VLOOKUP(A31,'IDENTIFICACIÓN DEL RC'!$B$6:$D$32,3,0)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1" s="202" t="str">
        <f>+VLOOKUP(A31,'DEFINICIÓN DEL RC'!$A$6:$C$30,3,0)</f>
        <v>Posibilidad de pérdida económica y reputacional por demandas debido al uso inadecuado de información catalogada por la entidad como clasificada o reservada por parte de colaboradores de la Secretaría</v>
      </c>
      <c r="E31" s="94" t="str">
        <f>+VLOOKUP(A31,'IDENTIFICACIÓN DEL RC'!$B$6:$F$32,5,0)</f>
        <v>Divulgación de información clasificada o reservada de la entidad. Sanciones a la entidad por inadecuada protección de datos personales. Perdida de imagen reputacional de la entidad. Vicio en los procesos de contratación.</v>
      </c>
      <c r="F31" s="432"/>
      <c r="G31" s="95" t="str">
        <f>'CONTROL DEL RC'!F30</f>
        <v>El Profesional designado por el Director de Tecnologías y Sistemas de la Información verifica cada vez que se requiera, la incorporación de la cláusula de confidencialidad en la minuta contractual elaborada por la Dirección Jurídica y Contractual de acuerdo con los requerimientos legales y técnicos para el uso y tratamiento de la información o en el acuerdo marco para las Órdenes de compra de Colombia Compra Eficiente. En caso de no evidenciar la cláusula se procederá con la inclusión en las obligaciones específicas de cada contrato condiciones necesarias para velar por la confidencialidad de la información de la entidad. Como evidencia se dejan las minutas contractuales, acuerdos Marco y cláusulas de confidencialidad de los proveedores. El cargue de las evidencias se realizará cuatrimestralmente.</v>
      </c>
      <c r="H31" s="432"/>
      <c r="I31" s="432"/>
      <c r="J31" s="433"/>
      <c r="K31" s="95" t="s">
        <v>294</v>
      </c>
      <c r="L31" s="95" t="s">
        <v>232</v>
      </c>
      <c r="M31" s="95" t="s">
        <v>295</v>
      </c>
      <c r="N31" s="429"/>
      <c r="O31" s="429"/>
      <c r="P31" s="430"/>
    </row>
    <row r="32" spans="1:16" ht="135" x14ac:dyDescent="0.25">
      <c r="A32" s="270">
        <v>15</v>
      </c>
      <c r="B32" s="209" t="str">
        <f>+VLOOKUP(A32,'DEFINICIÓN DEL RC'!$A$6:$G$32,2,0)</f>
        <v>Gestión de Tecnologías de la Información</v>
      </c>
      <c r="C32" s="95" t="str">
        <f>+VLOOKUP(A32,'IDENTIFICACIÓN DEL RC'!$B$6:$D$32,3,0)</f>
        <v>Manipulación y/o Modificación de información de la entidad por usuarios o procesos no autorizados.</v>
      </c>
      <c r="D32" s="202" t="str">
        <f>+VLOOKUP(A32,'DEFINICIÓN DEL RC'!$A$6:$C$30,3,0)</f>
        <v>Posibilidad de Pérdida de Integridad de la información almacenada en la infraestructura o soluciones tecnológicas de la entidad.</v>
      </c>
      <c r="E32" s="94" t="str">
        <f>+VLOOKUP(A32,'IDENTIFICACIÓN DEL RC'!$B$6:$F$32,5,0)</f>
        <v>Alteración de cifras o contenido publicado en la pagina de la entidad o la intranet. Alteración de cifras o datos generados por las áreas de la entidad. Perdida de imagen reputacional de la entidad</v>
      </c>
      <c r="F32" s="432" t="str">
        <f>+VLOOKUP(A32,'ANÁLISIS DEL RC'!$A$6:$G$32,7,0)</f>
        <v>ZONA RIESGO EXTREMO</v>
      </c>
      <c r="G32" s="95" t="str">
        <f>'CONTROL DEL RC'!F31</f>
        <v>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v>
      </c>
      <c r="H32" s="432">
        <f>+VLOOKUP(A32,'VALORACIÓN DEL RC CON CONTROL'!$A$7:$C$31,3,0)</f>
        <v>100</v>
      </c>
      <c r="I32" s="432" t="str">
        <f>+VLOOKUP(A32,'VALORACIÓN DEL RC CON CONTROL'!$A$7:$G$31,7,0)</f>
        <v>ZONA RIESGO EXTREMO</v>
      </c>
      <c r="J32" s="433" t="str">
        <f>+VLOOKUP(A32,'TRATAMIENTO DE RIESGO RESIDUAL '!$A$7:$D$31,4,0)</f>
        <v>Reducir el riesgo</v>
      </c>
      <c r="K32" s="95" t="s">
        <v>296</v>
      </c>
      <c r="L32" s="95" t="s">
        <v>219</v>
      </c>
      <c r="M32" s="95" t="s">
        <v>297</v>
      </c>
      <c r="N32" s="429" t="s">
        <v>269</v>
      </c>
      <c r="O32" s="429" t="s">
        <v>292</v>
      </c>
      <c r="P32" s="430" t="s">
        <v>298</v>
      </c>
    </row>
    <row r="33" spans="1:16" ht="105" x14ac:dyDescent="0.25">
      <c r="A33" s="270">
        <v>15</v>
      </c>
      <c r="B33" s="209" t="str">
        <f>+VLOOKUP(A33,'DEFINICIÓN DEL RC'!$A$6:$G$32,2,0)</f>
        <v>Gestión de Tecnologías de la Información</v>
      </c>
      <c r="C33" s="95" t="str">
        <f>+VLOOKUP(A33,'IDENTIFICACIÓN DEL RC'!$B$6:$D$32,3,0)</f>
        <v>Manipulación y/o Modificación de información de la entidad por usuarios o procesos no autorizados.</v>
      </c>
      <c r="D33" s="202" t="str">
        <f>+VLOOKUP(A33,'DEFINICIÓN DEL RC'!$A$6:$C$30,3,0)</f>
        <v>Posibilidad de Pérdida de Integridad de la información almacenada en la infraestructura o soluciones tecnológicas de la entidad.</v>
      </c>
      <c r="E33" s="94" t="str">
        <f>+VLOOKUP(A33,'IDENTIFICACIÓN DEL RC'!$B$6:$F$32,5,0)</f>
        <v>Alteración de cifras o contenido publicado en la pagina de la entidad o la intranet. Alteración de cifras o datos generados por las áreas de la entidad. Perdida de imagen reputacional de la entidad</v>
      </c>
      <c r="F33" s="432"/>
      <c r="G33" s="95" t="str">
        <f>'CONTROL DEL RC'!F32</f>
        <v>Los Profesionales especializados de cada uno de los componentes de infraestructura (Redes, Servidores, Seguridad Perimetral y demás) de la Dirección de Tecnologías y Sistemas de Información, apoyados por las herramientas tecnológicas verifican la generación cuatrimestral de los reportes de monitoreo. En caso de no realizar los reportes, se justificará el motivo por el cual no se aplicó. Como evidencia de los monitoreos de los componentes de infraestructura se dejará los informes emitidos por los Profesionales Especializados. El cargue de las evidencias se realizará cuatrimestralmente.</v>
      </c>
      <c r="H33" s="432"/>
      <c r="I33" s="432"/>
      <c r="J33" s="433"/>
      <c r="K33" s="95" t="s">
        <v>299</v>
      </c>
      <c r="L33" s="95" t="s">
        <v>219</v>
      </c>
      <c r="M33" s="95" t="s">
        <v>300</v>
      </c>
      <c r="N33" s="429"/>
      <c r="O33" s="429"/>
      <c r="P33" s="430"/>
    </row>
    <row r="34" spans="1:16" ht="390" x14ac:dyDescent="0.25">
      <c r="A34" s="270">
        <v>16</v>
      </c>
      <c r="B34" s="209" t="str">
        <f>+VLOOKUP(A34,'DEFINICIÓN DEL RC'!$A$6:$G$32,2,0)</f>
        <v>Gestión Financiera</v>
      </c>
      <c r="C34" s="95" t="str">
        <f>+VLOOKUP(A34,'IDENTIFICACIÓN DEL RC'!$B$6:$D$32,3,0)</f>
        <v>Adulteración de los documentos legales soporte de pago
Incumplimiento de funciones por acción u omisión
Falta de personal capacitado para brindar atención y servicio</v>
      </c>
      <c r="D34" s="202" t="str">
        <f>+VLOOKUP(A34,'DEFINICIÓN DEL RC'!$A$6:$C$30,3,0)</f>
        <v>Posibilidad de Tramite de pagos incumpliendo los requisitos establecidos otorgando beneficios a terceros en contra de lo establecido en el Procedimiento PD-GF-13 Gestión de Pagos</v>
      </c>
      <c r="E34" s="94" t="str">
        <f>+VLOOKUP(A34,'IDENTIFICACIÓN DEL RC'!$B$6:$F$32,5,0)</f>
        <v>Pagos sin cumplir con los requisitos establecidos</v>
      </c>
      <c r="F34" s="94" t="str">
        <f>+VLOOKUP(A34,'ANÁLISIS DEL RC'!$A$6:$G$32,7,0)</f>
        <v>ZONA RIESGO ALTO</v>
      </c>
      <c r="G34" s="95" t="str">
        <f>'CONTROL DEL RC'!F33</f>
        <v>Los Funcionarios y/o Contratistas de la Dirección Financiera, verifican cada vez que es radicada una cuenta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v>
      </c>
      <c r="H34" s="94">
        <f>+VLOOKUP(A34,'VALORACIÓN DEL RC CON CONTROL'!$A$7:$C$31,3,0)</f>
        <v>100</v>
      </c>
      <c r="I34" s="94" t="str">
        <f>+VLOOKUP(A34,'VALORACIÓN DEL RC CON CONTROL'!$A$7:$G$31,7,0)</f>
        <v>ZONA RIESGO MODERADO</v>
      </c>
      <c r="J34" s="72" t="str">
        <f>+VLOOKUP(A34,'TRATAMIENTO DE RIESGO RESIDUAL '!$A$7:$D$31,4,0)</f>
        <v>Reducir el riesgo</v>
      </c>
      <c r="K34" s="95" t="s">
        <v>301</v>
      </c>
      <c r="L34" s="95" t="s">
        <v>232</v>
      </c>
      <c r="M34" s="95" t="s">
        <v>302</v>
      </c>
      <c r="N34" s="203" t="s">
        <v>251</v>
      </c>
      <c r="O34" s="203" t="s">
        <v>303</v>
      </c>
      <c r="P34" s="271" t="s">
        <v>304</v>
      </c>
    </row>
    <row r="35" spans="1:16" ht="150" x14ac:dyDescent="0.25">
      <c r="A35" s="270">
        <v>17</v>
      </c>
      <c r="B35" s="209" t="str">
        <f>+VLOOKUP(A35,'DEFINICIÓN DEL RC'!$A$6:$G$32,2,0)</f>
        <v>Gestión Estratégica del Talento Humano</v>
      </c>
      <c r="C35" s="95" t="str">
        <f>+VLOOKUP(A35,'IDENTIFICACIÓN DEL RC'!$B$6:$D$32,3,0)</f>
        <v>Posible intercambio de dadivas entre el funcionario responsable y el contratista no apto para la vacante.</v>
      </c>
      <c r="D35" s="202" t="str">
        <f>+VLOOKUP(A35,'DEFINICIÓN DEL RC'!$A$6:$C$30,3,0)</f>
        <v>Posibilidad de Posesionar un servidor público que Incumpla con los requisitos establecidos en el Manual de Funciones de la SCJ</v>
      </c>
      <c r="E35" s="94" t="str">
        <f>+VLOOKUP(A35,'IDENTIFICACIÓN DEL RC'!$B$6:$F$32,5,0)</f>
        <v>Sanciones disciplinarias a los funcionarios implicados en la Vinculación viciada</v>
      </c>
      <c r="F35" s="94" t="str">
        <f>+VLOOKUP(A35,'ANÁLISIS DEL RC'!$A$6:$G$32,7,0)</f>
        <v>ZONA RIESGO ALTO</v>
      </c>
      <c r="G35" s="95" t="str">
        <f>'CONTROL DEL RC'!F34</f>
        <v>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v>
      </c>
      <c r="H35" s="94">
        <f>+VLOOKUP(A35,'VALORACIÓN DEL RC CON CONTROL'!$A$7:$C$31,3,0)</f>
        <v>100</v>
      </c>
      <c r="I35" s="94" t="str">
        <f>+VLOOKUP(A35,'VALORACIÓN DEL RC CON CONTROL'!$A$7:$G$31,7,0)</f>
        <v>ZONA RIESGO ALTO</v>
      </c>
      <c r="J35" s="72" t="str">
        <f>+VLOOKUP(A35,'TRATAMIENTO DE RIESGO RESIDUAL '!$A$7:$D$31,4,0)</f>
        <v>Reducir el riesgo</v>
      </c>
      <c r="K35" s="95" t="s">
        <v>305</v>
      </c>
      <c r="L35" s="95" t="s">
        <v>232</v>
      </c>
      <c r="M35" s="95" t="s">
        <v>306</v>
      </c>
      <c r="N35" s="203" t="s">
        <v>251</v>
      </c>
      <c r="O35" s="203" t="s">
        <v>307</v>
      </c>
      <c r="P35" s="271" t="s">
        <v>304</v>
      </c>
    </row>
    <row r="36" spans="1:16" ht="255" hidden="1" x14ac:dyDescent="0.25">
      <c r="A36" s="272">
        <v>18</v>
      </c>
      <c r="B36" s="209" t="str">
        <f>+VLOOKUP(A36,'DEFINICIÓN DEL RC'!$A$6:$G$32,2,0)</f>
        <v>Gestión Estratégica del Talento Humano</v>
      </c>
      <c r="C36" s="204" t="str">
        <f>+VLOOKUP(A36,'IDENTIFICACIÓN DEL RC'!$B$6:$D$32,3,0)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36" s="244" t="str">
        <f>+VLOOKUP(A36,'DEFINICIÓN DEL RC'!$A$6:$C$30,3,0)</f>
        <v>Posibilidad de Interés indebido por un oferente en los procesos de contratación de la Dirección de Gestión Humana</v>
      </c>
      <c r="E36" s="204" t="str">
        <f>+VLOOKUP(A36,'IDENTIFICACIÓN DEL RC'!$B$6:$F$32,5,0)</f>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
      <c r="F36" s="204" t="str">
        <f>+VLOOKUP(A36,'ANÁLISIS DEL RC'!$A$6:$G$32,7,0)</f>
        <v>ZONA RIESGO EXTREMO</v>
      </c>
      <c r="G36" s="204" t="str">
        <f>'CONTROL DEL RC'!F35</f>
        <v>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v>
      </c>
      <c r="H36" s="204">
        <f>+VLOOKUP(A36,'VALORACIÓN DEL RC CON CONTROL'!$A$7:$C$31,3,0)</f>
        <v>100</v>
      </c>
      <c r="I36" s="204" t="str">
        <f>+VLOOKUP(A36,'VALORACIÓN DEL RC CON CONTROL'!$A$7:$G$31,7,0)</f>
        <v>ZONA RIESGO EXTREMO</v>
      </c>
      <c r="J36" s="205" t="str">
        <f>+VLOOKUP(A36,'TRATAMIENTO DE RIESGO RESIDUAL '!$A$7:$D$31,4,0)</f>
        <v>Reducir el riesgo</v>
      </c>
      <c r="K36" s="204" t="s">
        <v>305</v>
      </c>
      <c r="L36" s="204" t="s">
        <v>232</v>
      </c>
      <c r="M36" s="204" t="s">
        <v>308</v>
      </c>
      <c r="N36" s="204" t="s">
        <v>251</v>
      </c>
      <c r="O36" s="204" t="s">
        <v>307</v>
      </c>
      <c r="P36" s="273" t="s">
        <v>304</v>
      </c>
    </row>
    <row r="37" spans="1:16" ht="135" x14ac:dyDescent="0.25">
      <c r="A37" s="270">
        <v>19</v>
      </c>
      <c r="B37" s="209" t="str">
        <f>+VLOOKUP(A37,'DEFINICIÓN DEL RC'!$A$6:$G$32,2,0)</f>
        <v>Gestión Contractual</v>
      </c>
      <c r="C37" s="95" t="str">
        <f>+VLOOKUP(A37,'IDENTIFICACIÓN DEL RC'!$B$6:$D$32,3,0)</f>
        <v xml:space="preserve"> Determinar requisitos excluyentes en el proceso que se adelanta lo cual permitiría el direccionamiento de contratos y el favorecimiento a terceros.
Falta de capacitación de los funcionarios que adelantan los procesos de contratación</v>
      </c>
      <c r="D37" s="202" t="str">
        <f>+VLOOKUP(A37,'DEFINICIÓN DEL RC'!$A$6:$C$30,3,0)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37" s="94" t="str">
        <f>+VLOOKUP(A37,'IDENTIFICACIÓN DEL RC'!$B$6:$F$32,5,0)</f>
        <v>Pérdida de recursos públicos. - Incumplimiento del objeto contractual.</v>
      </c>
      <c r="F37" s="432" t="str">
        <f>+VLOOKUP(A37,'ANÁLISIS DEL RC'!$A$6:$G$32,7,0)</f>
        <v>ZONA RIESGO EXTREMO</v>
      </c>
      <c r="G37" s="95" t="str">
        <f>'CONTROL DEL RC'!F36</f>
        <v>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realizará cuatrimestralmente.</v>
      </c>
      <c r="H37" s="432">
        <f>+VLOOKUP(A37,'VALORACIÓN DEL RC CON CONTROL'!$A$7:$C$31,3,0)</f>
        <v>100</v>
      </c>
      <c r="I37" s="432" t="str">
        <f>+VLOOKUP(A37,'VALORACIÓN DEL RC CON CONTROL'!$A$7:$G$31,7,0)</f>
        <v>ZONA RIESGO EXTREMO</v>
      </c>
      <c r="J37" s="433" t="str">
        <f>+VLOOKUP(A37,'TRATAMIENTO DE RIESGO RESIDUAL '!$A$7:$D$31,4,0)</f>
        <v>Reducir el riesgo</v>
      </c>
      <c r="K37" s="95" t="s">
        <v>309</v>
      </c>
      <c r="L37" s="95" t="s">
        <v>232</v>
      </c>
      <c r="M37" s="95" t="s">
        <v>310</v>
      </c>
      <c r="N37" s="429" t="s">
        <v>221</v>
      </c>
      <c r="O37" s="429" t="s">
        <v>311</v>
      </c>
      <c r="P37" s="430" t="s">
        <v>312</v>
      </c>
    </row>
    <row r="38" spans="1:16" ht="135" x14ac:dyDescent="0.25">
      <c r="A38" s="270">
        <v>19</v>
      </c>
      <c r="B38" s="209" t="str">
        <f>+VLOOKUP(A38,'DEFINICIÓN DEL RC'!$A$6:$G$32,2,0)</f>
        <v>Gestión Contractual</v>
      </c>
      <c r="C38" s="95" t="str">
        <f>+VLOOKUP(A38,'IDENTIFICACIÓN DEL RC'!$B$6:$D$32,3,0)</f>
        <v xml:space="preserve"> Determinar requisitos excluyentes en el proceso que se adelanta lo cual permitiría el direccionamiento de contratos y el favorecimiento a terceros.
Falta de capacitación de los funcionarios que adelantan los procesos de contratación</v>
      </c>
      <c r="D38" s="202" t="str">
        <f>+VLOOKUP(A38,'DEFINICIÓN DEL RC'!$A$6:$C$30,3,0)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38" s="94" t="str">
        <f>+VLOOKUP(A38,'IDENTIFICACIÓN DEL RC'!$B$6:$F$32,5,0)</f>
        <v>Pérdida de recursos públicos. - Incumplimiento del objeto contractual.</v>
      </c>
      <c r="F38" s="432"/>
      <c r="G38" s="95" t="str">
        <f>'CONTROL DEL RC'!F37</f>
        <v>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con disponibilidad.  Como evidencia quedaran las actas de reunión de las socializaciones de la Dirección Jurídica y/o para las capacitaciones coordinadas por Gestión Humana quedaran las planillas o registro de asistencia. El cargue de las evidencias se realizará cuatrimestralmente.</v>
      </c>
      <c r="H38" s="432"/>
      <c r="I38" s="432"/>
      <c r="J38" s="433"/>
      <c r="K38" s="95" t="s">
        <v>313</v>
      </c>
      <c r="L38" s="95" t="s">
        <v>219</v>
      </c>
      <c r="M38" s="95" t="s">
        <v>314</v>
      </c>
      <c r="N38" s="429"/>
      <c r="O38" s="429"/>
      <c r="P38" s="430"/>
    </row>
    <row r="39" spans="1:16" ht="90" x14ac:dyDescent="0.25">
      <c r="A39" s="270">
        <v>20</v>
      </c>
      <c r="B39" s="209" t="str">
        <f>+VLOOKUP(A39,'DEFINICIÓN DEL RC'!$A$6:$G$32,2,0)</f>
        <v>Gestión Contractual</v>
      </c>
      <c r="C39" s="95" t="str">
        <f>+VLOOKUP(A39,'IDENTIFICACIÓN DEL RC'!$B$6:$D$32,3,0)</f>
        <v>Desconocimiento de la norma
Desconocimiento de funciones
Desidia</v>
      </c>
      <c r="D39" s="202" t="str">
        <f>+VLOOKUP(A39,'DEFINICIÓN DEL RC'!$A$6:$C$30,3,0)</f>
        <v>Posibilidad de Incumplimiento de funciones por acción u omisión por procedimientos desactualizados de la Gestión Contractual</v>
      </c>
      <c r="E39" s="94" t="str">
        <f>+VLOOKUP(A39,'IDENTIFICACIÓN DEL RC'!$B$6:$F$32,5,0)</f>
        <v>Sanciones por parte de entes de control internos y externos.
Procesos disciplinarios internos y externos.</v>
      </c>
      <c r="F39" s="94" t="str">
        <f>+VLOOKUP(A39,'ANÁLISIS DEL RC'!$A$6:$G$32,7,0)</f>
        <v>ZONA RIESGO EXTREMO</v>
      </c>
      <c r="G39" s="95" t="str">
        <f>'CONTROL DEL RC'!F38</f>
        <v>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v>
      </c>
      <c r="H39" s="94">
        <f>+VLOOKUP(A39,'VALORACIÓN DEL RC CON CONTROL'!$A$7:$C$31,3,0)</f>
        <v>100</v>
      </c>
      <c r="I39" s="94" t="str">
        <f>+VLOOKUP(A39,'VALORACIÓN DEL RC CON CONTROL'!$A$7:$G$31,7,0)</f>
        <v>ZONA RIESGO EXTREMO</v>
      </c>
      <c r="J39" s="72" t="str">
        <f>+VLOOKUP(A39,'TRATAMIENTO DE RIESGO RESIDUAL '!$A$7:$D$31,4,0)</f>
        <v>Reducir el riesgo</v>
      </c>
      <c r="K39" s="95" t="s">
        <v>315</v>
      </c>
      <c r="L39" s="95" t="s">
        <v>265</v>
      </c>
      <c r="M39" s="95" t="s">
        <v>316</v>
      </c>
      <c r="N39" s="203" t="s">
        <v>317</v>
      </c>
      <c r="O39" s="203" t="s">
        <v>318</v>
      </c>
      <c r="P39" s="271" t="s">
        <v>319</v>
      </c>
    </row>
    <row r="40" spans="1:16" ht="105" x14ac:dyDescent="0.25">
      <c r="A40" s="270">
        <v>21</v>
      </c>
      <c r="B40" s="209" t="str">
        <f>+VLOOKUP(A40,'DEFINICIÓN DEL RC'!$A$6:$G$32,2,0)</f>
        <v>Evaluación al Sistema de Control Interno</v>
      </c>
      <c r="C40" s="95" t="str">
        <f>+VLOOKUP(A40,'IDENTIFICACIÓN DEL RC'!$B$6:$D$32,3,0)</f>
        <v xml:space="preserve">Desconocimiento u omisión de las normas de auditoria generalmente aceptadas o 
Impedimentos y/o conflictos de interés no comunicados. </v>
      </c>
      <c r="D40" s="202" t="str">
        <f>+VLOOKUP(A40,'DEFINICIÓN DEL RC'!$A$6:$C$30,3,0)</f>
        <v>Posibilidad de Favorecimiento al proceso auditado o a terceros responsables a partir de auditorías, sesgadas, manipuladas o direccionadas, que impidan evidenciar la realidad de la gestión obstruyendo la evaluación de esta.</v>
      </c>
      <c r="E40" s="94" t="str">
        <f>+VLOOKUP(A40,'IDENTIFICACIÓN DEL RC'!$B$6:$F$32,5,0)</f>
        <v>Sanciones por parte de entes de control.</v>
      </c>
      <c r="F40" s="94" t="str">
        <f>+VLOOKUP(A40,'ANÁLISIS DEL RC'!$A$6:$G$32,7,0)</f>
        <v>ZONA RIESGO EXTREMO</v>
      </c>
      <c r="G40" s="95" t="str">
        <f>'CONTROL DEL RC'!F39</f>
        <v>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v>
      </c>
      <c r="H40" s="94">
        <f>+VLOOKUP(A40,'VALORACIÓN DEL RC CON CONTROL'!$A$7:$C$31,3,0)</f>
        <v>100</v>
      </c>
      <c r="I40" s="94" t="str">
        <f>+VLOOKUP(A40,'VALORACIÓN DEL RC CON CONTROL'!$A$7:$G$31,7,0)</f>
        <v>ZONA RIESGO EXTREMO</v>
      </c>
      <c r="J40" s="72" t="str">
        <f>+VLOOKUP(A40,'TRATAMIENTO DE RIESGO RESIDUAL '!$A$7:$D$31,4,0)</f>
        <v>Reducir el riesgo</v>
      </c>
      <c r="K40" s="95" t="s">
        <v>320</v>
      </c>
      <c r="L40" s="95" t="s">
        <v>249</v>
      </c>
      <c r="M40" s="95" t="s">
        <v>321</v>
      </c>
      <c r="N40" s="203" t="s">
        <v>322</v>
      </c>
      <c r="O40" s="203" t="s">
        <v>323</v>
      </c>
      <c r="P40" s="271" t="s">
        <v>324</v>
      </c>
    </row>
    <row r="41" spans="1:16" ht="180" x14ac:dyDescent="0.25">
      <c r="A41" s="270">
        <v>22</v>
      </c>
      <c r="B41" s="209" t="str">
        <f>+VLOOKUP(A41,'DEFINICIÓN DEL RC'!$A$6:$G$32,2,0)</f>
        <v>Atención y Relación con el Ciudadano</v>
      </c>
      <c r="C41" s="95" t="str">
        <f>+VLOOKUP(A41,'IDENTIFICACIÓN DEL RC'!$B$6:$D$32,3,0)</f>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
      <c r="D41" s="202" t="str">
        <f>+VLOOKUP(A41,'DEFINICIÓN DEL RC'!$A$6:$C$30,3,0)</f>
        <v>Posibilidad de Favorecimiento a terceros para acceder a los servicios ofertados por al SCJ por fuera de los lineamientos establecidos a cambio de dadivas</v>
      </c>
      <c r="E41" s="94" t="str">
        <f>+VLOOKUP(A41,'IDENTIFICACIÓN DEL RC'!$B$6:$F$32,5,0)</f>
        <v>Percepción negativa de la Ciudadanía de la entidad. 
Procesos disciplinarios internos y externos.</v>
      </c>
      <c r="F41" s="94" t="str">
        <f>+VLOOKUP(A41,'ANÁLISIS DEL RC'!$A$6:$G$32,7,0)</f>
        <v>ZONA RIESGO EXTREMO</v>
      </c>
      <c r="G41" s="95" t="str">
        <f>'CONTROL DEL RC'!F40</f>
        <v>Líder Operativo de Atención y Relación con el Ciudadano verifica el cumplimiento de las jornadas de socialización con los responsables de la ejecución de las actividades cuatrimestralmente de acuerdo con el cronograma y las listas de asistencia de las socializaciones realizadas dejando como constancia un acta de reunión. Para los casos en los cuales no se logre cumplir el cronograma se procede con la reprogramación de las actividades. Como evidencia queda el cronograma y las listas de asistencia de las socializaciones. El cargue de las evidencias se realizará cuatrimestralmente</v>
      </c>
      <c r="H41" s="94">
        <f>+VLOOKUP(A41,'VALORACIÓN DEL RC CON CONTROL'!$A$7:$C$31,3,0)</f>
        <v>100</v>
      </c>
      <c r="I41" s="94" t="str">
        <f>+VLOOKUP(A41,'VALORACIÓN DEL RC CON CONTROL'!$A$7:$G$31,7,0)</f>
        <v>ZONA RIESGO ALTO</v>
      </c>
      <c r="J41" s="72" t="str">
        <f>+VLOOKUP(A41,'TRATAMIENTO DE RIESGO RESIDUAL '!$A$7:$D$31,4,0)</f>
        <v>Reducir el riesgo</v>
      </c>
      <c r="K41" s="95" t="s">
        <v>325</v>
      </c>
      <c r="L41" s="95" t="s">
        <v>219</v>
      </c>
      <c r="M41" s="95" t="s">
        <v>326</v>
      </c>
      <c r="N41" s="203" t="s">
        <v>327</v>
      </c>
      <c r="O41" s="203" t="s">
        <v>328</v>
      </c>
      <c r="P41" s="271" t="s">
        <v>329</v>
      </c>
    </row>
    <row r="42" spans="1:16" ht="90" x14ac:dyDescent="0.25">
      <c r="A42" s="270">
        <v>23</v>
      </c>
      <c r="B42" s="209" t="str">
        <f>+VLOOKUP(A42,'DEFINICIÓN DEL RC'!$A$6:$G$32,2,0)</f>
        <v>Gestión Integral a las Personas Privadas de la Libertad -PPL-</v>
      </c>
      <c r="C42" s="95" t="str">
        <f>+VLOOKUP(A42,'IDENTIFICACIÓN DEL RC'!$B$6:$D$32,3,0)</f>
        <v>Soborno a los funcionarios encargados de la oferta de estos servicios para acelerar tramites o adulterar documentación</v>
      </c>
      <c r="D42" s="202" t="str">
        <f>+VLOOKUP(A42,'DEFINICIÓN DEL RC'!$A$6:$C$30,3,0)</f>
        <v>Posibilidad de alteración de la información en el SISIPEC web generando beneficio en el trámite de Autorización para ingreso como visitante a la Cárcel Distrital de Varones y Anexo de Mujeres.</v>
      </c>
      <c r="E42" s="94" t="str">
        <f>+VLOOKUP(A42,'IDENTIFICACIÓN DEL RC'!$B$6:$F$32,5,0)</f>
        <v>Oferta parcializada y desproporcionada de los servicios de atención Integral a las PPL</v>
      </c>
      <c r="F42" s="94" t="str">
        <f>+VLOOKUP(A42,'ANÁLISIS DEL RC'!$A$6:$G$32,7,0)</f>
        <v>ZONA RIESGO EXTREMO</v>
      </c>
      <c r="G42" s="95" t="str">
        <f>'CONTROL DEL RC'!F41</f>
        <v>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v>
      </c>
      <c r="H42" s="94">
        <f>+VLOOKUP(A42,'VALORACIÓN DEL RC CON CONTROL'!$A$7:$C$31,3,0)</f>
        <v>100</v>
      </c>
      <c r="I42" s="94" t="str">
        <f>+VLOOKUP(A42,'VALORACIÓN DEL RC CON CONTROL'!$A$7:$G$31,7,0)</f>
        <v>ZONA RIESGO EXTREMO</v>
      </c>
      <c r="J42" s="72" t="str">
        <f>+VLOOKUP(A42,'TRATAMIENTO DE RIESGO RESIDUAL '!$A$7:$D$31,4,0)</f>
        <v>Reducir el riesgo</v>
      </c>
      <c r="K42" s="95" t="s">
        <v>330</v>
      </c>
      <c r="L42" s="95" t="s">
        <v>331</v>
      </c>
      <c r="M42" s="95" t="s">
        <v>332</v>
      </c>
      <c r="N42" s="203" t="s">
        <v>327</v>
      </c>
      <c r="O42" s="203" t="s">
        <v>328</v>
      </c>
      <c r="P42" s="271" t="s">
        <v>329</v>
      </c>
    </row>
    <row r="43" spans="1:16" ht="105" x14ac:dyDescent="0.25">
      <c r="A43" s="270">
        <v>24</v>
      </c>
      <c r="B43" s="209" t="str">
        <f>+VLOOKUP(A43,'DEFINICIÓN DEL RC'!$A$6:$G$32,2,0)</f>
        <v>Administración de Bienes Muebles e Inmuebles para el Fortalecimiento de las Capacidades Operativas</v>
      </c>
      <c r="C43" s="95" t="str">
        <f>+VLOOKUP(A43,'IDENTIFICACIÓN DEL RC'!$B$6:$D$32,3,0)</f>
        <v>Falencia en el reporte de estado de disponibilidad de los vehículos de propiedad o a cargo de la SDSCJ.
Errores en el registro del kilometraje de cada vehículo en la plataforma del proveedor.</v>
      </c>
      <c r="D43" s="202" t="str">
        <f>+VLOOKUP(A43,'DEFINICIÓN DEL RC'!$A$6:$C$30,3,0)</f>
        <v>Posibilidad de suministro de combustible por parte de los proveedores a vehículos de propiedad o a cargo de la SDSCJ, por fuera de los parámetros de suministro establecidos para beneficio propio o de terceros</v>
      </c>
      <c r="E43" s="94" t="str">
        <f>+VLOOKUP(A43,'IDENTIFICACIÓN DEL RC'!$B$6:$F$32,5,0)</f>
        <v>1. Incumplimiento a las obligaciones contractuales.
2. Pérdida de confianza en lo público
3. Detrimento patrimonial
4. Enriquecimiento ilícito de contratistas y/o servidores públicos</v>
      </c>
      <c r="F43" s="431" t="str">
        <f>+VLOOKUP(A43,'ANÁLISIS DEL RC'!$A$6:$G$32,7,0)</f>
        <v>ZONA RIESGO EXTREMO</v>
      </c>
      <c r="G43" s="95" t="str">
        <f>'CONTROL DEL RC'!F42</f>
        <v>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v>
      </c>
      <c r="H43" s="432">
        <f>+VLOOKUP(A43,'VALORACIÓN DEL RC CON CONTROL'!$A$7:$C$31,3,0)</f>
        <v>100</v>
      </c>
      <c r="I43" s="432" t="str">
        <f>+VLOOKUP(A43,'VALORACIÓN DEL RC CON CONTROL'!$A$7:$G$31,7,0)</f>
        <v>ZONA RIESGO EXTREMO</v>
      </c>
      <c r="J43" s="433" t="str">
        <f>+VLOOKUP(A43,'TRATAMIENTO DE RIESGO RESIDUAL '!$A$7:$D$31,4,0)</f>
        <v>Reducir el riesgo</v>
      </c>
      <c r="K43" s="95" t="s">
        <v>254</v>
      </c>
      <c r="L43" s="95" t="s">
        <v>232</v>
      </c>
      <c r="M43" s="95" t="s">
        <v>333</v>
      </c>
      <c r="N43" s="429" t="s">
        <v>221</v>
      </c>
      <c r="O43" s="429" t="s">
        <v>334</v>
      </c>
      <c r="P43" s="430" t="s">
        <v>335</v>
      </c>
    </row>
    <row r="44" spans="1:16" ht="120" x14ac:dyDescent="0.25">
      <c r="A44" s="270">
        <v>24</v>
      </c>
      <c r="B44" s="209" t="str">
        <f>+VLOOKUP(A44,'DEFINICIÓN DEL RC'!$A$6:$G$32,2,0)</f>
        <v>Administración de Bienes Muebles e Inmuebles para el Fortalecimiento de las Capacidades Operativas</v>
      </c>
      <c r="C44" s="95" t="str">
        <f>+VLOOKUP(A44,'IDENTIFICACIÓN DEL RC'!$B$6:$D$32,3,0)</f>
        <v>Falencia en el reporte de estado de disponibilidad de los vehículos de propiedad o a cargo de la SDSCJ.
Errores en el registro del kilometraje de cada vehículo en la plataforma del proveedor.</v>
      </c>
      <c r="D44" s="202" t="str">
        <f>+VLOOKUP(A44,'DEFINICIÓN DEL RC'!$A$6:$C$30,3,0)</f>
        <v>Posibilidad de suministro de combustible por parte de los proveedores a vehículos de propiedad o a cargo de la SDSCJ, por fuera de los parámetros de suministro establecidos para beneficio propio o de terceros</v>
      </c>
      <c r="E44" s="94" t="str">
        <f>+VLOOKUP(A44,'IDENTIFICACIÓN DEL RC'!$B$6:$F$32,5,0)</f>
        <v>1. Incumplimiento a las obligaciones contractuales.
2. Pérdida de confianza en lo público
3. Detrimento patrimonial
4. Enriquecimiento ilícito de contratistas y/o servidores públicos</v>
      </c>
      <c r="F44" s="431"/>
      <c r="G44" s="95" t="str">
        <f>'CONTROL DEL RC'!F43</f>
        <v>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de que se bloquee el chip por error, se procede a activar previa verificación del motivo por el cual fue bloqueado. Como evidencia se cuenta con la matriz con las solicitudes de activación y bloqueo de CHIPS para el control de suministro de combustible. El cargue de las evidencias se realizará cuatrimestralmente.</v>
      </c>
      <c r="H44" s="432"/>
      <c r="I44" s="432"/>
      <c r="J44" s="433"/>
      <c r="K44" s="95" t="s">
        <v>254</v>
      </c>
      <c r="L44" s="95" t="s">
        <v>232</v>
      </c>
      <c r="M44" s="95" t="s">
        <v>336</v>
      </c>
      <c r="N44" s="429"/>
      <c r="O44" s="429"/>
      <c r="P44" s="430"/>
    </row>
    <row r="45" spans="1:16" ht="165" x14ac:dyDescent="0.25">
      <c r="A45" s="270">
        <v>25</v>
      </c>
      <c r="B45" s="209" t="str">
        <f>+VLOOKUP(A45,'DEFINICIÓN DEL RC'!$A$6:$G$32,2,0)</f>
        <v>Administración de Bienes Muebles e Inmuebles para el Fortalecimiento de las Capacidades Operativas</v>
      </c>
      <c r="C45" s="95" t="str">
        <f>+VLOOKUP(A45,'IDENTIFICACIÓN DEL RC'!$B$6:$D$32,3,0)</f>
        <v>Vehículos o equipos de combustión sin autorización para el abastecimiento de combustible</v>
      </c>
      <c r="D45" s="202" t="str">
        <f>+VLOOKUP(A45,'DEFINICIÓN DEL RC'!$A$6:$C$30,3,0)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E45" s="94" t="str">
        <f>+VLOOKUP(A45,'IDENTIFICACIÓN DEL RC'!$B$6:$F$32,5,0)</f>
        <v>1. Incumplimiento a las obligaciones contractuales.
2. Pérdida de confianza en lo público
3. Detrimento patrimonial
4. Enriquecimiento ilícito de contratistas y/o servidores públicos</v>
      </c>
      <c r="F45" s="94" t="str">
        <f>+VLOOKUP(A45,'ANÁLISIS DEL RC'!$A$6:$G$32,7,0)</f>
        <v>ZONA RIESGO EXTREMO</v>
      </c>
      <c r="G45" s="95" t="str">
        <f>'CONTROL DEL RC'!F44</f>
        <v>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formato "Acta de Entrega y Recibo a Satisfacción de Combustibles F-AB-1347". El cargue de las evidencias se realizará cuatrimestralmente.</v>
      </c>
      <c r="H45" s="94">
        <f>+VLOOKUP(A45,'VALORACIÓN DEL RC CON CONTROL'!$A$7:$C$31,3,0)</f>
        <v>100</v>
      </c>
      <c r="I45" s="94" t="str">
        <f>+VLOOKUP(A45,'VALORACIÓN DEL RC CON CONTROL'!$A$7:$G$31,7,0)</f>
        <v>ZONA RIESGO EXTREMO</v>
      </c>
      <c r="J45" s="72" t="str">
        <f>+VLOOKUP(A45,'TRATAMIENTO DE RIESGO RESIDUAL '!$A$7:$D$31,4,0)</f>
        <v>Reducir el riesgo</v>
      </c>
      <c r="K45" s="95" t="s">
        <v>254</v>
      </c>
      <c r="L45" s="95" t="s">
        <v>232</v>
      </c>
      <c r="M45" s="95" t="s">
        <v>337</v>
      </c>
      <c r="N45" s="203" t="s">
        <v>327</v>
      </c>
      <c r="O45" s="203" t="s">
        <v>252</v>
      </c>
      <c r="P45" s="271" t="s">
        <v>329</v>
      </c>
    </row>
    <row r="46" spans="1:16" ht="90.75" thickBot="1" x14ac:dyDescent="0.3">
      <c r="A46" s="274">
        <v>26</v>
      </c>
      <c r="B46" s="275" t="str">
        <f>+VLOOKUP(A46,'DEFINICIÓN DEL RC'!$A$6:$G$32,2,0)</f>
        <v>Gestión Jurídica</v>
      </c>
      <c r="C46" s="276" t="str">
        <f>+VLOOKUP(A46,'IDENTIFICACIÓN DEL RC'!$B$6:$D$32,3,0)</f>
        <v>Desconocimiento de la norma
Desconocimiento de funciones
Desidia</v>
      </c>
      <c r="D46" s="277" t="str">
        <f>+VLOOKUP(A46,'DEFINICIÓN DEL RC'!$A$6:$C$32,3,0)</f>
        <v>Posibilidad de Incumplimiento de funciones por acción u omisión por procedimientos desactualizados de la Gestión Juridica</v>
      </c>
      <c r="E46" s="278" t="str">
        <f>+VLOOKUP(A46,'IDENTIFICACIÓN DEL RC'!$B$6:$F$32,5,0)</f>
        <v>Sanciones por parte de entes de control internos y externos.
Procesos disciplinarios internos y externos.</v>
      </c>
      <c r="F46" s="278" t="str">
        <f>+VLOOKUP(A46,'ANÁLISIS DEL RC'!$A$6:$G$32,7,0)</f>
        <v>ZONA RIESGO EXTREMO</v>
      </c>
      <c r="G46" s="276" t="str">
        <f>'CONTROL DEL RC'!F45</f>
        <v>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v>
      </c>
      <c r="H46" s="278">
        <f>+VLOOKUP(A46,'VALORACIÓN DEL RC CON CONTROL'!$A$7:$C$33,3,0)</f>
        <v>100</v>
      </c>
      <c r="I46" s="278" t="str">
        <f>+VLOOKUP(A46,'VALORACIÓN DEL RC CON CONTROL'!$A$7:$G$33,7,0)</f>
        <v>ZONA RIESGO EXTREMO</v>
      </c>
      <c r="J46" s="279" t="str">
        <f>+VLOOKUP(A46,'TRATAMIENTO DE RIESGO RESIDUAL '!$A$7:$D$33,4,0)</f>
        <v>Reducir el riesgo</v>
      </c>
      <c r="K46" s="276" t="s">
        <v>338</v>
      </c>
      <c r="L46" s="276" t="s">
        <v>265</v>
      </c>
      <c r="M46" s="276" t="s">
        <v>316</v>
      </c>
      <c r="N46" s="280" t="s">
        <v>317</v>
      </c>
      <c r="O46" s="280" t="s">
        <v>318</v>
      </c>
      <c r="P46" s="281" t="s">
        <v>319</v>
      </c>
    </row>
    <row r="47" spans="1:16" ht="165.75" thickBot="1" x14ac:dyDescent="0.3">
      <c r="A47" s="274">
        <v>27</v>
      </c>
      <c r="B47" s="275" t="str">
        <f>+VLOOKUP(A47,'DEFINICIÓN DEL RC'!$A$6:$G$32,2,0)</f>
        <v>Gestión Contractual</v>
      </c>
      <c r="C47" s="276" t="str">
        <f>+VLOOKUP(A47,'IDENTIFICACIÓN DEL RC'!$B$6:$D$32,3,0)</f>
        <v>~ Por falencias en el conocimiento de los contratistas  y origen de sus recursos o activos
~ Por suscribir contratos con personas naturales o juridicas con infracciones por el Consejo de Seguridad de las Naciones Unidas o incluidas en otras listas vinculantes o de control.</v>
      </c>
      <c r="D47" s="277" t="str">
        <f>+VLOOKUP(A47,'DEFINICIÓN DEL RC'!$A$6:$C$32,3,0)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E47" s="278" t="str">
        <f>+VLOOKUP(A47,'IDENTIFICACIÓN DEL RC'!$B$6:$F$32,5,0)</f>
        <v xml:space="preserve">~Responsabilidades penales, disciplinarias y fiscales </v>
      </c>
      <c r="F47" s="278" t="str">
        <f>+VLOOKUP(A47,'ANÁLISIS DEL RC'!$A$6:$G$32,7,0)</f>
        <v>ZONA RIESGO EXTREMO</v>
      </c>
      <c r="G47" s="276" t="str">
        <f>'CONTROL DEL RC'!F46</f>
        <v>La Dirección Jurídica y contractual cada vez que se requiera verifica que los profesionales encargados de adelantar los procesos de contratación den cumplimiento a lo establecido en el lineamiento SARLAFT, el "MA-GCT-1 Manual de Contratación Supervisión e Interventoría" atendiendo los lineamientos para el conocimiento de los interesados o proponentes, del origen de los recursos, revisión de listas restrictivas, verificación de referencias e información de certificados. Para los casos que aplique se deben efectuar las gestiones de debida diligencia y debida diligencia reforzada. Como evidencia queda el listado de los procesos adelantados durante el periodo.</v>
      </c>
      <c r="H47" s="278">
        <f>+VLOOKUP(A47,'VALORACIÓN DEL RC CON CONTROL'!$A$7:$C$33,3,0)</f>
        <v>100</v>
      </c>
      <c r="I47" s="278" t="str">
        <f>+VLOOKUP(A47,'VALORACIÓN DEL RC CON CONTROL'!$A$7:$G$33,7,0)</f>
        <v>ZONA RIESGO EXTREMO</v>
      </c>
      <c r="J47" s="279" t="str">
        <f>+VLOOKUP(A47,'TRATAMIENTO DE RIESGO RESIDUAL '!$A$7:$D$33,4,0)</f>
        <v>Reducir el riesgo</v>
      </c>
      <c r="K47" s="276" t="s">
        <v>339</v>
      </c>
      <c r="L47" s="276" t="s">
        <v>340</v>
      </c>
      <c r="M47" s="276" t="s">
        <v>341</v>
      </c>
      <c r="N47" s="280" t="s">
        <v>317</v>
      </c>
      <c r="O47" s="280" t="s">
        <v>318</v>
      </c>
      <c r="P47" s="281" t="s">
        <v>319</v>
      </c>
    </row>
  </sheetData>
  <autoFilter ref="A6:P45" xr:uid="{00000000-0009-0000-0000-000004000000}"/>
  <mergeCells count="74">
    <mergeCell ref="A1:B1"/>
    <mergeCell ref="A3:P3"/>
    <mergeCell ref="A4:B5"/>
    <mergeCell ref="C4:I5"/>
    <mergeCell ref="J4:P5"/>
    <mergeCell ref="O1:P1"/>
    <mergeCell ref="C1:N1"/>
    <mergeCell ref="H8:H9"/>
    <mergeCell ref="J8:J9"/>
    <mergeCell ref="F8:F9"/>
    <mergeCell ref="I8:I9"/>
    <mergeCell ref="N15:N17"/>
    <mergeCell ref="N8:N9"/>
    <mergeCell ref="P15:P17"/>
    <mergeCell ref="F18:F19"/>
    <mergeCell ref="H18:H19"/>
    <mergeCell ref="I18:I19"/>
    <mergeCell ref="N18:N19"/>
    <mergeCell ref="O18:O19"/>
    <mergeCell ref="P18:P19"/>
    <mergeCell ref="F15:F17"/>
    <mergeCell ref="I15:I17"/>
    <mergeCell ref="H15:H17"/>
    <mergeCell ref="J15:J17"/>
    <mergeCell ref="O8:O9"/>
    <mergeCell ref="P8:P9"/>
    <mergeCell ref="O20:O22"/>
    <mergeCell ref="P20:P22"/>
    <mergeCell ref="F23:F25"/>
    <mergeCell ref="I23:I25"/>
    <mergeCell ref="J23:J25"/>
    <mergeCell ref="N23:N25"/>
    <mergeCell ref="O23:O25"/>
    <mergeCell ref="P23:P25"/>
    <mergeCell ref="F20:F22"/>
    <mergeCell ref="H20:H22"/>
    <mergeCell ref="I20:I22"/>
    <mergeCell ref="J20:J22"/>
    <mergeCell ref="N20:N22"/>
    <mergeCell ref="O15:O17"/>
    <mergeCell ref="P26:P28"/>
    <mergeCell ref="F30:F31"/>
    <mergeCell ref="H30:H31"/>
    <mergeCell ref="I30:I31"/>
    <mergeCell ref="N30:N31"/>
    <mergeCell ref="O30:O31"/>
    <mergeCell ref="P30:P31"/>
    <mergeCell ref="J30:J31"/>
    <mergeCell ref="F26:F28"/>
    <mergeCell ref="H26:H28"/>
    <mergeCell ref="I26:I28"/>
    <mergeCell ref="N26:N28"/>
    <mergeCell ref="O26:O28"/>
    <mergeCell ref="O32:O33"/>
    <mergeCell ref="P32:P33"/>
    <mergeCell ref="F37:F38"/>
    <mergeCell ref="H37:H38"/>
    <mergeCell ref="I37:I38"/>
    <mergeCell ref="J37:J38"/>
    <mergeCell ref="N37:N38"/>
    <mergeCell ref="P37:P38"/>
    <mergeCell ref="O37:O38"/>
    <mergeCell ref="F32:F33"/>
    <mergeCell ref="H32:H33"/>
    <mergeCell ref="I32:I33"/>
    <mergeCell ref="J32:J33"/>
    <mergeCell ref="N32:N33"/>
    <mergeCell ref="O43:O44"/>
    <mergeCell ref="P43:P44"/>
    <mergeCell ref="F43:F44"/>
    <mergeCell ref="H43:H44"/>
    <mergeCell ref="I43:I44"/>
    <mergeCell ref="J43:J44"/>
    <mergeCell ref="N43:N44"/>
  </mergeCells>
  <conditionalFormatting sqref="F7:F8 F10:F15 F18 F20 F23 F26 F29:F30 F32 F34:F37 F39:F43 F45:F47">
    <cfRule type="containsText" dxfId="21" priority="16" operator="containsText" text="EXTREMO">
      <formula>NOT(ISERROR(SEARCH("EXTREMO",F7)))</formula>
    </cfRule>
    <cfRule type="containsText" dxfId="20" priority="17" operator="containsText" text="ALTO">
      <formula>NOT(ISERROR(SEARCH("ALTO",F7)))</formula>
    </cfRule>
    <cfRule type="containsText" dxfId="19" priority="18" operator="containsText" text="MODERADO">
      <formula>NOT(ISERROR(SEARCH("MODERADO",F7)))</formula>
    </cfRule>
  </conditionalFormatting>
  <conditionalFormatting sqref="I7:I8 I10:I15 I18 I20 I23 I26 I29:I30 I32 I34:I37 I39:I43 I45:I47">
    <cfRule type="containsText" dxfId="18" priority="13" operator="containsText" text="EXTREMO">
      <formula>NOT(ISERROR(SEARCH("EXTREMO",I7)))</formula>
    </cfRule>
    <cfRule type="containsText" dxfId="17" priority="14" operator="containsText" text="ALTO">
      <formula>NOT(ISERROR(SEARCH("ALTO",I7)))</formula>
    </cfRule>
  </conditionalFormatting>
  <pageMargins left="0.70866141732283472" right="0.70866141732283472" top="0.74803149606299213" bottom="0.74803149606299213" header="0.31496062992125984" footer="0.31496062992125984"/>
  <pageSetup scale="28" fitToHeight="0" orientation="landscape" r:id="rId1"/>
  <headerFooter>
    <oddFooter>&amp;R&amp;G</oddFooter>
  </headerFooter>
  <rowBreaks count="1" manualBreakCount="1">
    <brk id="31" max="15" man="1"/>
  </rowBreaks>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ontainsText" priority="15" operator="containsText" id="{4CD2BC4E-869F-42F1-9F0E-5AB95F5C449C}">
            <xm:f>NOT(ISERROR(SEARCH("MODERADO",I7)))</xm:f>
            <xm:f>"MODERADO"</xm:f>
            <x14:dxf>
              <fill>
                <patternFill>
                  <bgColor rgb="FFFFFF00"/>
                </patternFill>
              </fill>
            </x14:dxf>
          </x14:cfRule>
          <xm:sqref>I7:I8 I10:I15 I18 I20 I23 I26 I29:I30 I32 I34:I37 I39:I43 I45:I47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A1:F18"/>
  <sheetViews>
    <sheetView showGridLines="0" zoomScaleNormal="100" zoomScaleSheetLayoutView="90" workbookViewId="0">
      <selection sqref="A1:XFD1048576"/>
    </sheetView>
  </sheetViews>
  <sheetFormatPr baseColWidth="10" defaultColWidth="11.42578125" defaultRowHeight="12.75" x14ac:dyDescent="0.25"/>
  <cols>
    <col min="1" max="6" width="25.5703125" style="291" customWidth="1"/>
    <col min="7" max="16384" width="11.42578125" style="291"/>
  </cols>
  <sheetData>
    <row r="1" spans="1:6" ht="89.25" customHeight="1" thickBot="1" x14ac:dyDescent="0.3">
      <c r="A1" s="289"/>
      <c r="B1" s="461" t="s">
        <v>342</v>
      </c>
      <c r="C1" s="461"/>
      <c r="D1" s="461"/>
      <c r="E1" s="461"/>
      <c r="F1" s="290" t="s">
        <v>343</v>
      </c>
    </row>
    <row r="2" spans="1:6" ht="19.5" customHeight="1" thickBot="1" x14ac:dyDescent="0.3">
      <c r="A2" s="292"/>
      <c r="B2" s="170"/>
      <c r="C2" s="170"/>
      <c r="D2" s="170"/>
      <c r="E2" s="170"/>
      <c r="F2" s="293"/>
    </row>
    <row r="3" spans="1:6" ht="19.5" customHeight="1" thickBot="1" x14ac:dyDescent="0.3">
      <c r="A3" s="459" t="s">
        <v>344</v>
      </c>
      <c r="B3" s="462"/>
      <c r="C3" s="462"/>
      <c r="D3" s="462"/>
      <c r="E3" s="462"/>
      <c r="F3" s="460"/>
    </row>
    <row r="4" spans="1:6" ht="13.5" thickBot="1" x14ac:dyDescent="0.3">
      <c r="A4" s="157" t="s">
        <v>100</v>
      </c>
      <c r="B4" s="463" t="s">
        <v>345</v>
      </c>
      <c r="C4" s="464"/>
      <c r="D4" s="464"/>
      <c r="E4" s="464"/>
      <c r="F4" s="465"/>
    </row>
    <row r="5" spans="1:6" ht="13.5" thickBot="1" x14ac:dyDescent="0.3">
      <c r="A5" s="157" t="s">
        <v>346</v>
      </c>
      <c r="B5" s="463" t="s">
        <v>345</v>
      </c>
      <c r="C5" s="464"/>
      <c r="D5" s="464"/>
      <c r="E5" s="464"/>
      <c r="F5" s="465"/>
    </row>
    <row r="6" spans="1:6" ht="13.5" thickBot="1" x14ac:dyDescent="0.3">
      <c r="A6" s="459" t="s">
        <v>101</v>
      </c>
      <c r="B6" s="460"/>
      <c r="C6" s="459" t="s">
        <v>102</v>
      </c>
      <c r="D6" s="460"/>
      <c r="E6" s="459" t="s">
        <v>347</v>
      </c>
      <c r="F6" s="460"/>
    </row>
    <row r="7" spans="1:6" ht="13.5" thickBot="1" x14ac:dyDescent="0.3">
      <c r="A7" s="457" t="s">
        <v>348</v>
      </c>
      <c r="B7" s="458"/>
      <c r="C7" s="457" t="s">
        <v>349</v>
      </c>
      <c r="D7" s="458"/>
      <c r="E7" s="457" t="s">
        <v>350</v>
      </c>
      <c r="F7" s="458"/>
    </row>
    <row r="8" spans="1:6" ht="81" customHeight="1" x14ac:dyDescent="0.25">
      <c r="A8" s="451" t="s">
        <v>351</v>
      </c>
      <c r="B8" s="452"/>
      <c r="C8" s="452" t="s">
        <v>345</v>
      </c>
      <c r="D8" s="452"/>
      <c r="E8" s="452" t="s">
        <v>345</v>
      </c>
      <c r="F8" s="453"/>
    </row>
    <row r="9" spans="1:6" ht="81" customHeight="1" x14ac:dyDescent="0.25">
      <c r="A9" s="451" t="s">
        <v>351</v>
      </c>
      <c r="B9" s="452"/>
      <c r="C9" s="452" t="s">
        <v>345</v>
      </c>
      <c r="D9" s="452"/>
      <c r="E9" s="452" t="s">
        <v>345</v>
      </c>
      <c r="F9" s="453"/>
    </row>
    <row r="10" spans="1:6" ht="81" customHeight="1" x14ac:dyDescent="0.25">
      <c r="A10" s="451" t="s">
        <v>351</v>
      </c>
      <c r="B10" s="452"/>
      <c r="C10" s="452" t="s">
        <v>345</v>
      </c>
      <c r="D10" s="452"/>
      <c r="E10" s="452" t="s">
        <v>345</v>
      </c>
      <c r="F10" s="453"/>
    </row>
    <row r="11" spans="1:6" ht="81" customHeight="1" x14ac:dyDescent="0.25">
      <c r="A11" s="451" t="s">
        <v>351</v>
      </c>
      <c r="B11" s="452"/>
      <c r="C11" s="452" t="s">
        <v>345</v>
      </c>
      <c r="D11" s="452"/>
      <c r="E11" s="452" t="s">
        <v>345</v>
      </c>
      <c r="F11" s="453"/>
    </row>
    <row r="12" spans="1:6" ht="81" customHeight="1" x14ac:dyDescent="0.25">
      <c r="A12" s="451" t="s">
        <v>351</v>
      </c>
      <c r="B12" s="452"/>
      <c r="C12" s="452" t="s">
        <v>345</v>
      </c>
      <c r="D12" s="452"/>
      <c r="E12" s="452" t="s">
        <v>345</v>
      </c>
      <c r="F12" s="453"/>
    </row>
    <row r="13" spans="1:6" ht="81" customHeight="1" x14ac:dyDescent="0.25">
      <c r="A13" s="451" t="s">
        <v>351</v>
      </c>
      <c r="B13" s="452"/>
      <c r="C13" s="452" t="s">
        <v>345</v>
      </c>
      <c r="D13" s="452"/>
      <c r="E13" s="452" t="s">
        <v>345</v>
      </c>
      <c r="F13" s="453"/>
    </row>
    <row r="14" spans="1:6" ht="81" customHeight="1" x14ac:dyDescent="0.25">
      <c r="A14" s="451" t="s">
        <v>351</v>
      </c>
      <c r="B14" s="452"/>
      <c r="C14" s="452" t="s">
        <v>345</v>
      </c>
      <c r="D14" s="452"/>
      <c r="E14" s="452" t="s">
        <v>345</v>
      </c>
      <c r="F14" s="453"/>
    </row>
    <row r="15" spans="1:6" ht="81" customHeight="1" x14ac:dyDescent="0.25">
      <c r="A15" s="451" t="s">
        <v>351</v>
      </c>
      <c r="B15" s="452"/>
      <c r="C15" s="452" t="s">
        <v>345</v>
      </c>
      <c r="D15" s="452"/>
      <c r="E15" s="452" t="s">
        <v>345</v>
      </c>
      <c r="F15" s="453"/>
    </row>
    <row r="16" spans="1:6" ht="81" customHeight="1" x14ac:dyDescent="0.25">
      <c r="A16" s="451" t="s">
        <v>351</v>
      </c>
      <c r="B16" s="452"/>
      <c r="C16" s="452" t="s">
        <v>345</v>
      </c>
      <c r="D16" s="452"/>
      <c r="E16" s="452" t="s">
        <v>345</v>
      </c>
      <c r="F16" s="453"/>
    </row>
    <row r="17" spans="1:6" ht="81" customHeight="1" x14ac:dyDescent="0.25">
      <c r="A17" s="451" t="s">
        <v>351</v>
      </c>
      <c r="B17" s="452"/>
      <c r="C17" s="452" t="s">
        <v>345</v>
      </c>
      <c r="D17" s="452"/>
      <c r="E17" s="452" t="s">
        <v>345</v>
      </c>
      <c r="F17" s="453"/>
    </row>
    <row r="18" spans="1:6" ht="81" customHeight="1" thickBot="1" x14ac:dyDescent="0.3">
      <c r="A18" s="454" t="s">
        <v>351</v>
      </c>
      <c r="B18" s="455"/>
      <c r="C18" s="455" t="s">
        <v>345</v>
      </c>
      <c r="D18" s="455"/>
      <c r="E18" s="455" t="s">
        <v>345</v>
      </c>
      <c r="F18" s="456"/>
    </row>
  </sheetData>
  <mergeCells count="43">
    <mergeCell ref="A6:B6"/>
    <mergeCell ref="C6:D6"/>
    <mergeCell ref="E6:F6"/>
    <mergeCell ref="B1:E1"/>
    <mergeCell ref="A3:F3"/>
    <mergeCell ref="B4:F4"/>
    <mergeCell ref="B5:F5"/>
    <mergeCell ref="A7:B7"/>
    <mergeCell ref="C7:D7"/>
    <mergeCell ref="E7:F7"/>
    <mergeCell ref="A8:B8"/>
    <mergeCell ref="C8:D8"/>
    <mergeCell ref="E8:F8"/>
    <mergeCell ref="A9:B9"/>
    <mergeCell ref="C9:D9"/>
    <mergeCell ref="E9:F9"/>
    <mergeCell ref="A10:B10"/>
    <mergeCell ref="C10:D10"/>
    <mergeCell ref="E10:F10"/>
    <mergeCell ref="A11:B11"/>
    <mergeCell ref="C11:D11"/>
    <mergeCell ref="E11:F11"/>
    <mergeCell ref="A12:B12"/>
    <mergeCell ref="C12:D12"/>
    <mergeCell ref="E12:F12"/>
    <mergeCell ref="A13:B13"/>
    <mergeCell ref="C13:D13"/>
    <mergeCell ref="E13:F13"/>
    <mergeCell ref="A14:B14"/>
    <mergeCell ref="C14:D14"/>
    <mergeCell ref="E14:F14"/>
    <mergeCell ref="A15:B15"/>
    <mergeCell ref="C15:D15"/>
    <mergeCell ref="E15:F15"/>
    <mergeCell ref="A16:B16"/>
    <mergeCell ref="C16:D16"/>
    <mergeCell ref="E16:F16"/>
    <mergeCell ref="A17:B17"/>
    <mergeCell ref="C17:D17"/>
    <mergeCell ref="E17:F17"/>
    <mergeCell ref="A18:B18"/>
    <mergeCell ref="C18:D18"/>
    <mergeCell ref="E18:F18"/>
  </mergeCells>
  <pageMargins left="0.70866141732283472" right="0.70866141732283472" top="0.74803149606299213" bottom="0.74803149606299213" header="0.31496062992125984" footer="0.31496062992125984"/>
  <pageSetup paperSize="9" scale="57" orientation="portrait" r:id="rId1"/>
  <headerFooter>
    <oddFooter>&amp;R&amp;G</oddFooter>
  </headerFooter>
  <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tabColor theme="0" tint="-0.499984740745262"/>
    <pageSetUpPr fitToPage="1"/>
  </sheetPr>
  <dimension ref="A1:G32"/>
  <sheetViews>
    <sheetView showGridLines="0" topLeftCell="C1" zoomScale="80" zoomScaleNormal="80" zoomScaleSheetLayoutView="80" workbookViewId="0">
      <selection activeCell="H6" sqref="H6"/>
    </sheetView>
  </sheetViews>
  <sheetFormatPr baseColWidth="10" defaultColWidth="11.42578125" defaultRowHeight="14.25" x14ac:dyDescent="0.25"/>
  <cols>
    <col min="1" max="1" width="21.5703125" style="76" bestFit="1" customWidth="1"/>
    <col min="2" max="2" width="32.85546875" style="76" customWidth="1"/>
    <col min="3" max="3" width="47" style="76" bestFit="1" customWidth="1"/>
    <col min="4" max="4" width="34.5703125" style="76" customWidth="1"/>
    <col min="5" max="5" width="49.85546875" style="76" bestFit="1" customWidth="1"/>
    <col min="6" max="6" width="47.85546875" style="76" customWidth="1"/>
    <col min="7" max="7" width="35.42578125" style="76" bestFit="1" customWidth="1"/>
    <col min="8" max="8" width="11.42578125" style="76" customWidth="1"/>
    <col min="9" max="16384" width="11.42578125" style="76"/>
  </cols>
  <sheetData>
    <row r="1" spans="1:7" s="105" customFormat="1" ht="121.5" customHeight="1" thickBot="1" x14ac:dyDescent="0.3">
      <c r="A1" s="104"/>
      <c r="B1" s="382" t="s">
        <v>0</v>
      </c>
      <c r="C1" s="382"/>
      <c r="D1" s="382"/>
      <c r="E1" s="382"/>
      <c r="F1" s="382"/>
      <c r="G1" s="99" t="s">
        <v>1</v>
      </c>
    </row>
    <row r="2" spans="1:7" s="105" customFormat="1" ht="15" customHeight="1" thickBot="1" x14ac:dyDescent="0.3">
      <c r="A2" s="122"/>
      <c r="B2" s="123"/>
      <c r="C2" s="123"/>
      <c r="D2" s="123"/>
      <c r="G2" s="117"/>
    </row>
    <row r="3" spans="1:7" ht="15" customHeight="1" x14ac:dyDescent="0.25">
      <c r="A3" s="466" t="s">
        <v>352</v>
      </c>
      <c r="B3" s="467"/>
      <c r="C3" s="467"/>
      <c r="D3" s="467"/>
      <c r="E3" s="467"/>
      <c r="F3" s="467"/>
      <c r="G3" s="468"/>
    </row>
    <row r="4" spans="1:7" ht="15" customHeight="1" thickBot="1" x14ac:dyDescent="0.3">
      <c r="A4" s="469"/>
      <c r="B4" s="470"/>
      <c r="C4" s="470"/>
      <c r="D4" s="470"/>
      <c r="E4" s="470"/>
      <c r="F4" s="470"/>
      <c r="G4" s="471"/>
    </row>
    <row r="5" spans="1:7" s="110" customFormat="1" ht="32.25" thickBot="1" x14ac:dyDescent="0.3">
      <c r="A5" s="338" t="s">
        <v>99</v>
      </c>
      <c r="B5" s="338" t="s">
        <v>100</v>
      </c>
      <c r="C5" s="338" t="s">
        <v>102</v>
      </c>
      <c r="D5" s="338" t="s">
        <v>353</v>
      </c>
      <c r="E5" s="338" t="s">
        <v>354</v>
      </c>
      <c r="F5" s="338" t="s">
        <v>355</v>
      </c>
      <c r="G5" s="338" t="s">
        <v>356</v>
      </c>
    </row>
    <row r="6" spans="1:7" ht="60" x14ac:dyDescent="0.25">
      <c r="A6" s="206">
        <v>1</v>
      </c>
      <c r="B6" s="220" t="str">
        <f>+VLOOKUP(A6,'IDENTIFICACIÓN DEL RC'!$B$6:$F$32,2,0)</f>
        <v>Acceso y Fortalecimiento a la Justicia</v>
      </c>
      <c r="C6" s="245" t="str">
        <f>+VLOOKUP(A6,'IDENTIFICACIÓN DEL RC'!$B$6:$F$32,4,0)</f>
        <v>Posibilidad de Registro de información errada en los informes de procesos vinculados al PDJJR (Programa de Justicia Juvenil Restaurativa)</v>
      </c>
      <c r="D6" s="207" t="s">
        <v>357</v>
      </c>
      <c r="E6" s="207" t="s">
        <v>358</v>
      </c>
      <c r="F6" s="207" t="s">
        <v>359</v>
      </c>
      <c r="G6" s="208" t="s">
        <v>360</v>
      </c>
    </row>
    <row r="7" spans="1:7" ht="60" x14ac:dyDescent="0.25">
      <c r="A7" s="118">
        <v>2</v>
      </c>
      <c r="B7" s="113" t="str">
        <f>+VLOOKUP(A7,'IDENTIFICACIÓN DEL RC'!$B$6:$F$32,2,0)</f>
        <v>Acceso y Fortalecimiento a la Justicia</v>
      </c>
      <c r="C7" s="124" t="str">
        <f>+VLOOKUP(A7,'IDENTIFICACIÓN DEL RC'!$B$6:$F$32,4,0)</f>
        <v>Posibilidad de actuaciones inadecuadas por parte de funcionarios y colaboradores de la Dirección de Acceso a la Justicia por el recibimiento de dadivas</v>
      </c>
      <c r="D7" s="169" t="s">
        <v>361</v>
      </c>
      <c r="E7" s="169" t="s">
        <v>362</v>
      </c>
      <c r="F7" s="169" t="s">
        <v>363</v>
      </c>
      <c r="G7" s="171" t="s">
        <v>364</v>
      </c>
    </row>
    <row r="8" spans="1:7" ht="45" x14ac:dyDescent="0.25">
      <c r="A8" s="118">
        <v>3</v>
      </c>
      <c r="B8" s="113" t="str">
        <f>+VLOOKUP(A8,'IDENTIFICACIÓN DEL RC'!$B$6:$F$32,2,0)</f>
        <v>Acceso y Fortalecimiento a la Justicia</v>
      </c>
      <c r="C8" s="124" t="str">
        <f>+VLOOKUP(A8,'IDENTIFICACIÓN DEL RC'!$B$6:$F$32,4,0)</f>
        <v>Posibilidad de presentar Inconsistencias en los reportes relacionados al Plan de Acción a la Justicia</v>
      </c>
      <c r="D8" s="169" t="s">
        <v>365</v>
      </c>
      <c r="E8" s="169" t="s">
        <v>366</v>
      </c>
      <c r="F8" s="169" t="s">
        <v>367</v>
      </c>
      <c r="G8" s="171" t="s">
        <v>368</v>
      </c>
    </row>
    <row r="9" spans="1:7" ht="90" x14ac:dyDescent="0.25">
      <c r="A9" s="118">
        <v>4</v>
      </c>
      <c r="B9" s="113" t="str">
        <f>+VLOOKUP(A9,'IDENTIFICACIÓN DEL RC'!$B$6:$F$32,2,0)</f>
        <v>Gestión Integral a las Personas Privadas de la Libertad -PPL-</v>
      </c>
      <c r="C9" s="124" t="str">
        <f>+VLOOKUP(A9,'IDENTIFICACIÓN DEL RC'!$B$6:$F$32,4,0)</f>
        <v>Posibilidad de Beneficio a particulares o a terceros derivados de trámites en procesos de Atención Integral (alimentación, servicios de salud, dotación de elementos básicos, ingreso a programas de Atención Social y actividades validas de redención de pena).</v>
      </c>
      <c r="D9" s="169" t="s">
        <v>369</v>
      </c>
      <c r="E9" s="169" t="s">
        <v>370</v>
      </c>
      <c r="F9" s="169" t="s">
        <v>371</v>
      </c>
      <c r="G9" s="171" t="s">
        <v>372</v>
      </c>
    </row>
    <row r="10" spans="1:7" ht="57" x14ac:dyDescent="0.25">
      <c r="A10" s="118">
        <v>5</v>
      </c>
      <c r="B10" s="113" t="str">
        <f>+VLOOKUP(A10,'IDENTIFICACIÓN DEL RC'!$B$6:$F$32,2,0)</f>
        <v>Gestión Integral a las Personas Privadas de la Libertad -PPL-</v>
      </c>
      <c r="C10" s="124" t="str">
        <f>+VLOOKUP(A10,'IDENTIFICACIÓN DEL RC'!$B$6:$F$32,4,0)</f>
        <v>Posibilidad de Beneficio a particulares o a terceros derivados de la Custodia y Vigilancia a las PPL</v>
      </c>
      <c r="D10" s="169" t="s">
        <v>373</v>
      </c>
      <c r="E10" s="169" t="s">
        <v>374</v>
      </c>
      <c r="F10" s="169" t="s">
        <v>375</v>
      </c>
      <c r="G10" s="171" t="s">
        <v>376</v>
      </c>
    </row>
    <row r="11" spans="1:7" ht="57" x14ac:dyDescent="0.25">
      <c r="A11" s="118">
        <v>6</v>
      </c>
      <c r="B11" s="113" t="str">
        <f>+VLOOKUP(A11,'IDENTIFICACIÓN DEL RC'!$B$6:$F$32,2,0)</f>
        <v>Gestión Integral a las Personas Privadas de la Libertad -PPL-</v>
      </c>
      <c r="C11" s="124" t="str">
        <f>+VLOOKUP(A11,'IDENTIFICACIÓN DEL RC'!$B$6:$F$32,4,0)</f>
        <v>Posibilidad de Beneficio a particulares o a terceros derivados de los trámites Jurídicos</v>
      </c>
      <c r="D11" s="169" t="s">
        <v>377</v>
      </c>
      <c r="E11" s="169" t="s">
        <v>378</v>
      </c>
      <c r="F11" s="169" t="s">
        <v>379</v>
      </c>
      <c r="G11" s="171" t="s">
        <v>380</v>
      </c>
    </row>
    <row r="12" spans="1:7" ht="57" x14ac:dyDescent="0.25">
      <c r="A12" s="118">
        <v>7</v>
      </c>
      <c r="B12" s="113" t="str">
        <f>+VLOOKUP(A12,'IDENTIFICACIÓN DEL RC'!$B$6:$F$32,2,0)</f>
        <v>Control Disciplinario</v>
      </c>
      <c r="C12" s="124" t="str">
        <f>+VLOOKUP(A12,'IDENTIFICACIÓN DEL RC'!$B$6:$F$32,4,0)</f>
        <v>Posibilidad de desviaciones en las Investigaciones originadas por prácticas indebidas</v>
      </c>
      <c r="D12" s="169" t="s">
        <v>381</v>
      </c>
      <c r="E12" s="169" t="s">
        <v>382</v>
      </c>
      <c r="F12" s="169" t="s">
        <v>383</v>
      </c>
      <c r="G12" s="171" t="s">
        <v>384</v>
      </c>
    </row>
    <row r="13" spans="1:7" ht="75" x14ac:dyDescent="0.25">
      <c r="A13" s="118">
        <v>8</v>
      </c>
      <c r="B13" s="113" t="str">
        <f>+VLOOKUP(A13,'IDENTIFICACIÓN DEL RC'!$B$6:$F$32,2,0)</f>
        <v>Administración de Bienes Muebles e Inmuebles para el Fortalecimiento de las Capacidades Operativas</v>
      </c>
      <c r="C13" s="124" t="str">
        <f>+VLOOKUP(A13,'IDENTIFICACIÓN DEL RC'!$B$6:$F$32,4,0)</f>
        <v>Posibilidad de suministro de combustible por parte de los proveedores a vehículos que no son de propiedad o no están a cargo de la SDSCJ para beneficio propio o de terceros</v>
      </c>
      <c r="D13" s="169" t="s">
        <v>385</v>
      </c>
      <c r="E13" s="169" t="s">
        <v>386</v>
      </c>
      <c r="F13" s="169" t="s">
        <v>387</v>
      </c>
      <c r="G13" s="171" t="s">
        <v>388</v>
      </c>
    </row>
    <row r="14" spans="1:7" ht="57" x14ac:dyDescent="0.25">
      <c r="A14" s="118">
        <v>9</v>
      </c>
      <c r="B14" s="113" t="str">
        <f>+VLOOKUP(A14,'IDENTIFICACIÓN DEL RC'!$B$6:$F$32,2,0)</f>
        <v>Gestión de Comunicaciones Estratégicas</v>
      </c>
      <c r="C14" s="124" t="str">
        <f>+VLOOKUP(A14,'IDENTIFICACIÓN DEL RC'!$B$6:$F$32,4,0)</f>
        <v>Posibilidad de Filtración o manejo inadecuado de información por parte de funcionarios de la entidad.</v>
      </c>
      <c r="D14" s="169" t="s">
        <v>389</v>
      </c>
      <c r="E14" s="169" t="s">
        <v>390</v>
      </c>
      <c r="F14" s="169" t="s">
        <v>391</v>
      </c>
      <c r="G14" s="171" t="s">
        <v>392</v>
      </c>
    </row>
    <row r="15" spans="1:7" ht="135" x14ac:dyDescent="0.25">
      <c r="A15" s="118">
        <v>10</v>
      </c>
      <c r="B15" s="113" t="str">
        <f>+VLOOKUP(A15,'IDENTIFICACIÓN DEL RC'!$B$6:$F$32,2,0)</f>
        <v>Gestión de Emergencias</v>
      </c>
      <c r="C15" s="124" t="str">
        <f>+VLOOKUP(A15,'IDENTIFICACIÓN DEL RC'!$B$6:$F$32,4,0)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5" s="169" t="s">
        <v>393</v>
      </c>
      <c r="E15" s="169" t="s">
        <v>394</v>
      </c>
      <c r="F15" s="169" t="s">
        <v>395</v>
      </c>
      <c r="G15" s="171" t="s">
        <v>396</v>
      </c>
    </row>
    <row r="16" spans="1:7" ht="75" x14ac:dyDescent="0.25">
      <c r="A16" s="118">
        <v>11</v>
      </c>
      <c r="B16" s="113" t="str">
        <f>+VLOOKUP(A16,'IDENTIFICACIÓN DEL RC'!$B$6:$F$32,2,0)</f>
        <v>Gestión Documental</v>
      </c>
      <c r="C16" s="124" t="str">
        <f>+VLOOKUP(A16,'IDENTIFICACIÓN DEL RC'!$B$6:$F$32,4,0)</f>
        <v>Posibilidad de Pérdida o extravió documental por parte de un servidor que, aprovechando su posición frente a un recurso público, privilegia a un tercero con información para su beneficio.</v>
      </c>
      <c r="D16" s="169" t="s">
        <v>397</v>
      </c>
      <c r="E16" s="169" t="s">
        <v>398</v>
      </c>
      <c r="F16" s="169" t="s">
        <v>399</v>
      </c>
      <c r="G16" s="171" t="s">
        <v>400</v>
      </c>
    </row>
    <row r="17" spans="1:7" ht="90" x14ac:dyDescent="0.25">
      <c r="A17" s="118">
        <v>12</v>
      </c>
      <c r="B17" s="113" t="str">
        <f>+VLOOKUP(A17,'IDENTIFICACIÓN DEL RC'!$B$6:$F$32,2,0)</f>
        <v>Gestión de Recursos Físicos al Servicio de la Entidad</v>
      </c>
      <c r="C17" s="124" t="str">
        <f>+VLOOKUP(A17,'IDENTIFICACIÓN DEL RC'!$B$6:$F$32,4,0)</f>
        <v>Posibilidad de Pérdida y/o desaparición de los bienes al servicio de la Entidad parte de un servidor que, aprovechando su posición frente a un recurso público, sustrae bienes de la Entidad para su beneficio personal o un tercero.</v>
      </c>
      <c r="D17" s="169" t="s">
        <v>401</v>
      </c>
      <c r="E17" s="169" t="s">
        <v>398</v>
      </c>
      <c r="F17" s="169" t="s">
        <v>402</v>
      </c>
      <c r="G17" s="171" t="s">
        <v>403</v>
      </c>
    </row>
    <row r="18" spans="1:7" ht="60" x14ac:dyDescent="0.25">
      <c r="A18" s="118">
        <v>13</v>
      </c>
      <c r="B18" s="113" t="str">
        <f>+VLOOKUP(A18,'IDENTIFICACIÓN DEL RC'!$B$6:$F$32,2,0)</f>
        <v>Gestión de Seguridad y Convivencia</v>
      </c>
      <c r="C18" s="124" t="str">
        <f>+VLOOKUP(A18,'IDENTIFICACIÓN DEL RC'!$B$6:$F$32,4,0)</f>
        <v>Posibilidad de pérdida económica y reputacional por demandas a la entidad por el uso indebido de información confidencial a terceros por parte de funcionarios</v>
      </c>
      <c r="D18" s="169" t="s">
        <v>404</v>
      </c>
      <c r="E18" s="169" t="s">
        <v>405</v>
      </c>
      <c r="F18" s="169" t="s">
        <v>406</v>
      </c>
      <c r="G18" s="171" t="s">
        <v>407</v>
      </c>
    </row>
    <row r="19" spans="1:7" ht="75" x14ac:dyDescent="0.25">
      <c r="A19" s="118">
        <v>14</v>
      </c>
      <c r="B19" s="113" t="str">
        <f>+VLOOKUP(A19,'IDENTIFICACIÓN DEL RC'!$B$6:$F$32,2,0)</f>
        <v>Gestión de Tecnologías de la Información</v>
      </c>
      <c r="C19" s="124" t="str">
        <f>+VLOOKUP(A19,'IDENTIFICACIÓN DEL RC'!$B$6:$F$32,4,0)</f>
        <v>Posibilidad de pérdida económica y reputacional por demandas debido al uso inadecuado de información catalogada por la entidad como clasificada o reservada por parte de colaboradores de la Secretaría</v>
      </c>
      <c r="D19" s="169" t="s">
        <v>408</v>
      </c>
      <c r="E19" s="169" t="s">
        <v>409</v>
      </c>
      <c r="F19" s="169" t="s">
        <v>410</v>
      </c>
      <c r="G19" s="171" t="s">
        <v>411</v>
      </c>
    </row>
    <row r="20" spans="1:7" ht="60" x14ac:dyDescent="0.25">
      <c r="A20" s="118">
        <v>15</v>
      </c>
      <c r="B20" s="113" t="str">
        <f>+VLOOKUP(A20,'IDENTIFICACIÓN DEL RC'!$B$6:$F$32,2,0)</f>
        <v>Gestión de Tecnologías de la Información</v>
      </c>
      <c r="C20" s="124" t="str">
        <f>+VLOOKUP(A20,'IDENTIFICACIÓN DEL RC'!$B$6:$F$32,4,0)</f>
        <v>Posibilidad de Pérdida de Integridad de la información almacenada en la infraestructura o soluciones tecnológicas de la entidad.</v>
      </c>
      <c r="D20" s="169" t="s">
        <v>412</v>
      </c>
      <c r="E20" s="169" t="s">
        <v>409</v>
      </c>
      <c r="F20" s="169" t="s">
        <v>359</v>
      </c>
      <c r="G20" s="171" t="s">
        <v>413</v>
      </c>
    </row>
    <row r="21" spans="1:7" ht="75" x14ac:dyDescent="0.25">
      <c r="A21" s="118">
        <v>16</v>
      </c>
      <c r="B21" s="113" t="str">
        <f>+VLOOKUP(A21,'IDENTIFICACIÓN DEL RC'!$B$6:$F$32,2,0)</f>
        <v>Gestión Financiera</v>
      </c>
      <c r="C21" s="124" t="str">
        <f>+VLOOKUP(A21,'IDENTIFICACIÓN DEL RC'!$B$6:$F$32,4,0)</f>
        <v>Posibilidad de Tramite de pagos incumpliendo los requisitos establecidos otorgando beneficios a terceros en contra de lo establecido en el Procedimiento PD-GF-13 Gestión de Pagos</v>
      </c>
      <c r="D21" s="169" t="s">
        <v>414</v>
      </c>
      <c r="E21" s="169" t="s">
        <v>415</v>
      </c>
      <c r="F21" s="169" t="s">
        <v>416</v>
      </c>
      <c r="G21" s="171" t="s">
        <v>417</v>
      </c>
    </row>
    <row r="22" spans="1:7" ht="60" x14ac:dyDescent="0.25">
      <c r="A22" s="118">
        <v>17</v>
      </c>
      <c r="B22" s="113" t="str">
        <f>+VLOOKUP(A22,'IDENTIFICACIÓN DEL RC'!$B$6:$F$32,2,0)</f>
        <v>Gestión Estratégica del Talento Humano</v>
      </c>
      <c r="C22" s="124" t="str">
        <f>+VLOOKUP(A22,'IDENTIFICACIÓN DEL RC'!$B$6:$F$32,4,0)</f>
        <v>Posibilidad de Posesionar un servidor público que Incumpla con los requisitos establecidos en el Manual de Funciones de la SCJ</v>
      </c>
      <c r="D22" s="169" t="s">
        <v>418</v>
      </c>
      <c r="E22" s="169" t="s">
        <v>419</v>
      </c>
      <c r="F22" s="169" t="s">
        <v>420</v>
      </c>
      <c r="G22" s="171" t="s">
        <v>421</v>
      </c>
    </row>
    <row r="23" spans="1:7" ht="45" x14ac:dyDescent="0.25">
      <c r="A23" s="213">
        <v>18</v>
      </c>
      <c r="B23" s="113" t="str">
        <f>+VLOOKUP(A23,'IDENTIFICACIÓN DEL RC'!$B$6:$F$32,2,0)</f>
        <v>Gestión Estratégica del Talento Humano</v>
      </c>
      <c r="C23" s="124" t="str">
        <f>+VLOOKUP(A23,'IDENTIFICACIÓN DEL RC'!$B$6:$F$32,4,0)</f>
        <v>Posibilidad de Interés indebido por un oferente en los procesos de contratación de la Dirección de Gestión Humana</v>
      </c>
      <c r="D23" s="210" t="s">
        <v>422</v>
      </c>
      <c r="E23" s="210" t="s">
        <v>423</v>
      </c>
      <c r="F23" s="210" t="s">
        <v>424</v>
      </c>
      <c r="G23" s="212" t="s">
        <v>425</v>
      </c>
    </row>
    <row r="24" spans="1:7" ht="120" x14ac:dyDescent="0.25">
      <c r="A24" s="118">
        <v>19</v>
      </c>
      <c r="B24" s="113" t="str">
        <f>+VLOOKUP(A24,'IDENTIFICACIÓN DEL RC'!$B$6:$F$32,2,0)</f>
        <v>Gestión Contractual</v>
      </c>
      <c r="C24" s="124" t="str">
        <f>+VLOOKUP(A24,'IDENTIFICACIÓN DEL RC'!$B$6:$F$32,4,0)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4" s="169" t="s">
        <v>422</v>
      </c>
      <c r="E24" s="169" t="s">
        <v>419</v>
      </c>
      <c r="F24" s="169" t="s">
        <v>426</v>
      </c>
      <c r="G24" s="171" t="s">
        <v>427</v>
      </c>
    </row>
    <row r="25" spans="1:7" ht="45" x14ac:dyDescent="0.25">
      <c r="A25" s="118">
        <v>20</v>
      </c>
      <c r="B25" s="113" t="str">
        <f>+VLOOKUP(A25,'IDENTIFICACIÓN DEL RC'!$B$6:$F$32,2,0)</f>
        <v>Gestión Contractual</v>
      </c>
      <c r="C25" s="124" t="str">
        <f>+VLOOKUP(A25,'IDENTIFICACIÓN DEL RC'!$B$6:$F$32,4,0)</f>
        <v>Posibilidad de Incumplimiento de funciones por acción u omisión por procedimientos desactualizados de la Gestión Contractual</v>
      </c>
      <c r="D25" s="169" t="s">
        <v>428</v>
      </c>
      <c r="E25" s="169" t="s">
        <v>429</v>
      </c>
      <c r="F25" s="169" t="s">
        <v>430</v>
      </c>
      <c r="G25" s="171" t="s">
        <v>431</v>
      </c>
    </row>
    <row r="26" spans="1:7" ht="90" x14ac:dyDescent="0.25">
      <c r="A26" s="118">
        <v>21</v>
      </c>
      <c r="B26" s="113" t="str">
        <f>+VLOOKUP(A26,'IDENTIFICACIÓN DEL RC'!$B$6:$F$32,2,0)</f>
        <v>Evaluación al Sistema de Control Interno</v>
      </c>
      <c r="C26" s="124" t="str">
        <f>+VLOOKUP(A26,'IDENTIFICACIÓN DEL RC'!$B$6:$F$32,4,0)</f>
        <v>Posibilidad de Favorecimiento al proceso auditado o a terceros responsables a partir de auditorías, sesgadas, manipuladas o direccionadas, que impidan evidenciar la realidad de la gestión obstruyendo la evaluación de esta.</v>
      </c>
      <c r="D26" s="169" t="s">
        <v>432</v>
      </c>
      <c r="E26" s="169" t="s">
        <v>433</v>
      </c>
      <c r="F26" s="169" t="s">
        <v>434</v>
      </c>
      <c r="G26" s="171" t="s">
        <v>407</v>
      </c>
    </row>
    <row r="27" spans="1:7" ht="60" x14ac:dyDescent="0.25">
      <c r="A27" s="118">
        <v>22</v>
      </c>
      <c r="B27" s="113" t="str">
        <f>+VLOOKUP(A27,'IDENTIFICACIÓN DEL RC'!$B$6:$F$32,2,0)</f>
        <v>Atención y Relación con el Ciudadano</v>
      </c>
      <c r="C27" s="124" t="str">
        <f>+VLOOKUP(A27,'IDENTIFICACIÓN DEL RC'!$B$6:$F$32,4,0)</f>
        <v>Posibilidad de Favorecimiento a terceros para acceder a los servicios ofertados por al SCJ por fuera de los lineamientos establecidos a cambio de dadivas</v>
      </c>
      <c r="D27" s="169" t="s">
        <v>435</v>
      </c>
      <c r="E27" s="169" t="s">
        <v>429</v>
      </c>
      <c r="F27" s="169" t="s">
        <v>430</v>
      </c>
      <c r="G27" s="171" t="s">
        <v>436</v>
      </c>
    </row>
    <row r="28" spans="1:7" ht="75" x14ac:dyDescent="0.25">
      <c r="A28" s="118">
        <v>23</v>
      </c>
      <c r="B28" s="113" t="str">
        <f>+VLOOKUP(A28,'IDENTIFICACIÓN DEL RC'!$B$6:$F$32,2,0)</f>
        <v>Gestión Integral a las Personas Privadas de la Libertad -PPL-</v>
      </c>
      <c r="C28" s="124" t="str">
        <f>+VLOOKUP(A28,'IDENTIFICACIÓN DEL RC'!$B$6:$F$32,4,0)</f>
        <v>Posibilidad de alteración de la información en el SISIPEC web generando beneficio en el trámite de Autorización para ingreso como visitante a la Cárcel Distrital de Varones y Anexo de Mujeres.</v>
      </c>
      <c r="D28" s="169" t="s">
        <v>437</v>
      </c>
      <c r="E28" s="169" t="s">
        <v>437</v>
      </c>
      <c r="F28" s="169" t="s">
        <v>437</v>
      </c>
      <c r="G28" s="171" t="s">
        <v>438</v>
      </c>
    </row>
    <row r="29" spans="1:7" ht="90" x14ac:dyDescent="0.25">
      <c r="A29" s="118">
        <v>24</v>
      </c>
      <c r="B29" s="113" t="str">
        <f>+VLOOKUP(A29,'IDENTIFICACIÓN DEL RC'!$B$6:$F$32,2,0)</f>
        <v>Administración de Bienes Muebles e Inmuebles para el Fortalecimiento de las Capacidades Operativas</v>
      </c>
      <c r="C29" s="124" t="str">
        <f>+VLOOKUP(A29,'IDENTIFICACIÓN DEL RC'!$B$6:$F$32,4,0)</f>
        <v>Posibilidad de suministro de combustible por parte de los proveedores a vehículos de propiedad o a cargo de la SDSCJ, por fuera de los parámetros de suministro establecidos para beneficio propio o de terceros</v>
      </c>
      <c r="D29" s="169" t="s">
        <v>385</v>
      </c>
      <c r="E29" s="169" t="s">
        <v>386</v>
      </c>
      <c r="F29" s="169" t="s">
        <v>439</v>
      </c>
      <c r="G29" s="171" t="s">
        <v>388</v>
      </c>
    </row>
    <row r="30" spans="1:7" ht="120" x14ac:dyDescent="0.25">
      <c r="A30" s="118">
        <v>25</v>
      </c>
      <c r="B30" s="113" t="str">
        <f>+VLOOKUP(A30,'IDENTIFICACIÓN DEL RC'!$B$6:$F$32,2,0)</f>
        <v>Administración de Bienes Muebles e Inmuebles para el Fortalecimiento de las Capacidades Operativas</v>
      </c>
      <c r="C30" s="124" t="str">
        <f>+VLOOKUP(A30,'IDENTIFICACIÓN DEL RC'!$B$6:$F$32,4,0)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0" s="169" t="s">
        <v>440</v>
      </c>
      <c r="E30" s="169" t="s">
        <v>441</v>
      </c>
      <c r="F30" s="169" t="s">
        <v>442</v>
      </c>
      <c r="G30" s="171" t="s">
        <v>388</v>
      </c>
    </row>
    <row r="31" spans="1:7" ht="45" x14ac:dyDescent="0.25">
      <c r="A31" s="118">
        <v>26</v>
      </c>
      <c r="B31" s="113" t="str">
        <f>+VLOOKUP(A31,'IDENTIFICACIÓN DEL RC'!$B$6:$F$32,2,0)</f>
        <v>Gestión Jurídica</v>
      </c>
      <c r="C31" s="124" t="str">
        <f>+VLOOKUP(A31,'IDENTIFICACIÓN DEL RC'!$B$6:$F$32,4,0)</f>
        <v>Posibilidad de Incumplimiento de funciones por acción u omisión por procedimientos desactualizados de la Gestión Juridica</v>
      </c>
      <c r="D31" s="169" t="s">
        <v>428</v>
      </c>
      <c r="E31" s="169" t="s">
        <v>429</v>
      </c>
      <c r="F31" s="169" t="s">
        <v>430</v>
      </c>
      <c r="G31" s="171" t="s">
        <v>431</v>
      </c>
    </row>
    <row r="32" spans="1:7" ht="150.75" thickBot="1" x14ac:dyDescent="0.3">
      <c r="A32" s="142">
        <v>27</v>
      </c>
      <c r="B32" s="119" t="str">
        <f>+VLOOKUP(A32,'IDENTIFICACIÓN DEL RC'!$B$6:$F$32,2,0)</f>
        <v>Gestión Contractual</v>
      </c>
      <c r="C32" s="174" t="str">
        <f>+VLOOKUP(A32,'IDENTIFICACIÓN DEL RC'!$B$6:$F$32,4,0)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2" s="172" t="s">
        <v>428</v>
      </c>
      <c r="E32" s="172" t="s">
        <v>429</v>
      </c>
      <c r="F32" s="172" t="s">
        <v>426</v>
      </c>
      <c r="G32" s="173" t="s">
        <v>427</v>
      </c>
    </row>
  </sheetData>
  <autoFilter ref="A5:G5" xr:uid="{00000000-0009-0000-0000-000006000000}"/>
  <mergeCells count="2">
    <mergeCell ref="B1:F1"/>
    <mergeCell ref="A3:G4"/>
  </mergeCells>
  <pageMargins left="0.70866141732283472" right="0.70866141732283472" top="0.74803149606299213" bottom="0.74803149606299213" header="0.31496062992125984" footer="0.31496062992125984"/>
  <pageSetup scale="22" orientation="landscape" horizontalDpi="4294967292" r:id="rId1"/>
  <headerFooter>
    <oddFooter>&amp;R&amp;G</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pageSetUpPr fitToPage="1"/>
  </sheetPr>
  <dimension ref="A1:J33"/>
  <sheetViews>
    <sheetView showGridLines="0" topLeftCell="A14" zoomScale="85" zoomScaleNormal="85" zoomScaleSheetLayoutView="90" workbookViewId="0">
      <selection activeCell="A3" sqref="A3:G4"/>
    </sheetView>
  </sheetViews>
  <sheetFormatPr baseColWidth="10" defaultColWidth="11.42578125" defaultRowHeight="14.25" x14ac:dyDescent="0.2"/>
  <cols>
    <col min="1" max="1" width="21.42578125" style="107" customWidth="1"/>
    <col min="2" max="5" width="23.5703125" style="107" customWidth="1"/>
    <col min="6" max="7" width="17.5703125" style="107" customWidth="1"/>
    <col min="8" max="16384" width="11.42578125" style="107"/>
  </cols>
  <sheetData>
    <row r="1" spans="1:10" s="105" customFormat="1" ht="96.75" customHeight="1" thickBot="1" x14ac:dyDescent="0.25">
      <c r="A1" s="104"/>
      <c r="B1" s="472" t="s">
        <v>0</v>
      </c>
      <c r="C1" s="472"/>
      <c r="D1" s="472"/>
      <c r="E1" s="472"/>
      <c r="F1" s="472"/>
      <c r="G1" s="183" t="s">
        <v>1</v>
      </c>
    </row>
    <row r="2" spans="1:10" s="105" customFormat="1" ht="10.5" customHeight="1" thickBot="1" x14ac:dyDescent="0.3">
      <c r="B2" s="116"/>
      <c r="C2" s="116"/>
      <c r="D2" s="116"/>
      <c r="E2" s="116"/>
      <c r="F2" s="116"/>
      <c r="G2" s="181"/>
    </row>
    <row r="3" spans="1:10" s="127" customFormat="1" ht="8.25" customHeight="1" x14ac:dyDescent="0.25">
      <c r="A3" s="473" t="s">
        <v>443</v>
      </c>
      <c r="B3" s="474"/>
      <c r="C3" s="474"/>
      <c r="D3" s="474"/>
      <c r="E3" s="474"/>
      <c r="F3" s="474"/>
      <c r="G3" s="475"/>
    </row>
    <row r="4" spans="1:10" s="127" customFormat="1" ht="8.25" customHeight="1" thickBot="1" x14ac:dyDescent="0.3">
      <c r="A4" s="476"/>
      <c r="B4" s="477"/>
      <c r="C4" s="477"/>
      <c r="D4" s="477"/>
      <c r="E4" s="477"/>
      <c r="F4" s="477"/>
      <c r="G4" s="478"/>
    </row>
    <row r="5" spans="1:10" x14ac:dyDescent="0.2">
      <c r="A5" s="480" t="s">
        <v>444</v>
      </c>
      <c r="B5" s="481"/>
      <c r="C5" s="481"/>
      <c r="D5" s="481"/>
      <c r="E5" s="481"/>
      <c r="F5" s="481"/>
      <c r="G5" s="482"/>
    </row>
    <row r="6" spans="1:10" x14ac:dyDescent="0.2">
      <c r="A6" s="483" t="s">
        <v>445</v>
      </c>
      <c r="B6" s="484"/>
      <c r="C6" s="484"/>
      <c r="D6" s="484"/>
      <c r="E6" s="484"/>
      <c r="F6" s="484"/>
      <c r="G6" s="485"/>
    </row>
    <row r="7" spans="1:10" ht="15" thickBot="1" x14ac:dyDescent="0.25">
      <c r="A7" s="486" t="s">
        <v>446</v>
      </c>
      <c r="B7" s="487"/>
      <c r="C7" s="487"/>
      <c r="D7" s="487"/>
      <c r="E7" s="487"/>
      <c r="F7" s="487"/>
      <c r="G7" s="488"/>
      <c r="H7" s="85"/>
      <c r="I7" s="85"/>
      <c r="J7" s="85"/>
    </row>
    <row r="8" spans="1:10" ht="15.75" thickBot="1" x14ac:dyDescent="0.25">
      <c r="A8" s="489" t="s">
        <v>447</v>
      </c>
      <c r="B8" s="491" t="s">
        <v>448</v>
      </c>
      <c r="C8" s="492"/>
      <c r="D8" s="492"/>
      <c r="E8" s="493"/>
      <c r="F8" s="494" t="s">
        <v>449</v>
      </c>
      <c r="G8" s="495"/>
    </row>
    <row r="9" spans="1:10" ht="15" customHeight="1" thickBot="1" x14ac:dyDescent="0.25">
      <c r="A9" s="490"/>
      <c r="B9" s="496" t="s">
        <v>450</v>
      </c>
      <c r="C9" s="497"/>
      <c r="D9" s="497"/>
      <c r="E9" s="498"/>
      <c r="F9" s="156" t="s">
        <v>451</v>
      </c>
      <c r="G9" s="155" t="s">
        <v>452</v>
      </c>
    </row>
    <row r="10" spans="1:10" x14ac:dyDescent="0.2">
      <c r="A10" s="86">
        <v>1</v>
      </c>
      <c r="B10" s="499" t="s">
        <v>453</v>
      </c>
      <c r="C10" s="499"/>
      <c r="D10" s="499"/>
      <c r="E10" s="499"/>
      <c r="F10" s="175"/>
      <c r="G10" s="176"/>
    </row>
    <row r="11" spans="1:10" x14ac:dyDescent="0.2">
      <c r="A11" s="87">
        <v>2</v>
      </c>
      <c r="B11" s="479" t="s">
        <v>454</v>
      </c>
      <c r="C11" s="479"/>
      <c r="D11" s="479"/>
      <c r="E11" s="479"/>
      <c r="F11" s="177"/>
      <c r="G11" s="178"/>
    </row>
    <row r="12" spans="1:10" x14ac:dyDescent="0.2">
      <c r="A12" s="87">
        <v>3</v>
      </c>
      <c r="B12" s="479" t="s">
        <v>455</v>
      </c>
      <c r="C12" s="479"/>
      <c r="D12" s="479"/>
      <c r="E12" s="479"/>
      <c r="F12" s="177"/>
      <c r="G12" s="178"/>
    </row>
    <row r="13" spans="1:10" x14ac:dyDescent="0.2">
      <c r="A13" s="87">
        <v>4</v>
      </c>
      <c r="B13" s="479" t="s">
        <v>456</v>
      </c>
      <c r="C13" s="479"/>
      <c r="D13" s="479"/>
      <c r="E13" s="479"/>
      <c r="F13" s="177"/>
      <c r="G13" s="178"/>
    </row>
    <row r="14" spans="1:10" x14ac:dyDescent="0.2">
      <c r="A14" s="87">
        <v>5</v>
      </c>
      <c r="B14" s="479" t="s">
        <v>457</v>
      </c>
      <c r="C14" s="479"/>
      <c r="D14" s="479"/>
      <c r="E14" s="479"/>
      <c r="F14" s="177"/>
      <c r="G14" s="178"/>
    </row>
    <row r="15" spans="1:10" x14ac:dyDescent="0.2">
      <c r="A15" s="87">
        <v>6</v>
      </c>
      <c r="B15" s="479" t="s">
        <v>458</v>
      </c>
      <c r="C15" s="479"/>
      <c r="D15" s="479"/>
      <c r="E15" s="479"/>
      <c r="F15" s="177"/>
      <c r="G15" s="178"/>
    </row>
    <row r="16" spans="1:10" x14ac:dyDescent="0.2">
      <c r="A16" s="87">
        <v>7</v>
      </c>
      <c r="B16" s="479" t="s">
        <v>459</v>
      </c>
      <c r="C16" s="479"/>
      <c r="D16" s="479"/>
      <c r="E16" s="479"/>
      <c r="F16" s="177"/>
      <c r="G16" s="178"/>
    </row>
    <row r="17" spans="1:7" ht="17.25" customHeight="1" x14ac:dyDescent="0.2">
      <c r="A17" s="87">
        <v>8</v>
      </c>
      <c r="B17" s="479" t="s">
        <v>460</v>
      </c>
      <c r="C17" s="479"/>
      <c r="D17" s="479"/>
      <c r="E17" s="479"/>
      <c r="F17" s="177"/>
      <c r="G17" s="178"/>
    </row>
    <row r="18" spans="1:7" x14ac:dyDescent="0.2">
      <c r="A18" s="87">
        <v>9</v>
      </c>
      <c r="B18" s="479" t="s">
        <v>461</v>
      </c>
      <c r="C18" s="479"/>
      <c r="D18" s="479"/>
      <c r="E18" s="479"/>
      <c r="F18" s="177"/>
      <c r="G18" s="178"/>
    </row>
    <row r="19" spans="1:7" x14ac:dyDescent="0.2">
      <c r="A19" s="87">
        <v>10</v>
      </c>
      <c r="B19" s="479" t="s">
        <v>462</v>
      </c>
      <c r="C19" s="479"/>
      <c r="D19" s="479"/>
      <c r="E19" s="479"/>
      <c r="F19" s="177"/>
      <c r="G19" s="178"/>
    </row>
    <row r="20" spans="1:7" x14ac:dyDescent="0.2">
      <c r="A20" s="87">
        <v>11</v>
      </c>
      <c r="B20" s="479" t="s">
        <v>463</v>
      </c>
      <c r="C20" s="479"/>
      <c r="D20" s="479"/>
      <c r="E20" s="479"/>
      <c r="F20" s="177"/>
      <c r="G20" s="178"/>
    </row>
    <row r="21" spans="1:7" x14ac:dyDescent="0.2">
      <c r="A21" s="87">
        <v>12</v>
      </c>
      <c r="B21" s="479" t="s">
        <v>464</v>
      </c>
      <c r="C21" s="479"/>
      <c r="D21" s="479"/>
      <c r="E21" s="479"/>
      <c r="F21" s="177"/>
      <c r="G21" s="178"/>
    </row>
    <row r="22" spans="1:7" x14ac:dyDescent="0.2">
      <c r="A22" s="87">
        <v>13</v>
      </c>
      <c r="B22" s="479" t="s">
        <v>465</v>
      </c>
      <c r="C22" s="479"/>
      <c r="D22" s="479"/>
      <c r="E22" s="479"/>
      <c r="F22" s="177"/>
      <c r="G22" s="178"/>
    </row>
    <row r="23" spans="1:7" x14ac:dyDescent="0.2">
      <c r="A23" s="87">
        <v>14</v>
      </c>
      <c r="B23" s="479" t="s">
        <v>466</v>
      </c>
      <c r="C23" s="479"/>
      <c r="D23" s="479"/>
      <c r="E23" s="479"/>
      <c r="F23" s="177"/>
      <c r="G23" s="178"/>
    </row>
    <row r="24" spans="1:7" x14ac:dyDescent="0.2">
      <c r="A24" s="87">
        <v>15</v>
      </c>
      <c r="B24" s="479" t="s">
        <v>467</v>
      </c>
      <c r="C24" s="479"/>
      <c r="D24" s="479"/>
      <c r="E24" s="479"/>
      <c r="F24" s="177"/>
      <c r="G24" s="178"/>
    </row>
    <row r="25" spans="1:7" x14ac:dyDescent="0.2">
      <c r="A25" s="87">
        <v>16</v>
      </c>
      <c r="B25" s="479" t="s">
        <v>468</v>
      </c>
      <c r="C25" s="479"/>
      <c r="D25" s="479"/>
      <c r="E25" s="479"/>
      <c r="F25" s="177"/>
      <c r="G25" s="178"/>
    </row>
    <row r="26" spans="1:7" x14ac:dyDescent="0.2">
      <c r="A26" s="87">
        <v>17</v>
      </c>
      <c r="B26" s="479" t="s">
        <v>469</v>
      </c>
      <c r="C26" s="479"/>
      <c r="D26" s="479"/>
      <c r="E26" s="479"/>
      <c r="F26" s="177"/>
      <c r="G26" s="178"/>
    </row>
    <row r="27" spans="1:7" x14ac:dyDescent="0.2">
      <c r="A27" s="87">
        <v>18</v>
      </c>
      <c r="B27" s="479" t="s">
        <v>470</v>
      </c>
      <c r="C27" s="479"/>
      <c r="D27" s="479"/>
      <c r="E27" s="479"/>
      <c r="F27" s="177"/>
      <c r="G27" s="178"/>
    </row>
    <row r="28" spans="1:7" ht="15" thickBot="1" x14ac:dyDescent="0.25">
      <c r="A28" s="88">
        <v>19</v>
      </c>
      <c r="B28" s="502" t="s">
        <v>471</v>
      </c>
      <c r="C28" s="502"/>
      <c r="D28" s="502"/>
      <c r="E28" s="502"/>
      <c r="F28" s="179"/>
      <c r="G28" s="180"/>
    </row>
    <row r="29" spans="1:7" ht="15" thickBot="1" x14ac:dyDescent="0.25">
      <c r="A29" s="503" t="s">
        <v>472</v>
      </c>
      <c r="B29" s="504"/>
      <c r="C29" s="504"/>
      <c r="D29" s="504"/>
      <c r="E29" s="505"/>
      <c r="F29" s="128">
        <f>+COUNTIF(F10:F28,"*")</f>
        <v>0</v>
      </c>
      <c r="G29" s="89" t="str">
        <f>IF(AND(F29&gt;=1,F29&lt;=5),"MODERADO",IF(AND(F29&gt;=6,F29&lt;=11),"MAYOR",IF(AND(F29&gt;=12,F29&lt;=19),"CATASTROFICO","SIN IMPACTO")))</f>
        <v>SIN IMPACTO</v>
      </c>
    </row>
    <row r="30" spans="1:7" ht="15" thickBot="1" x14ac:dyDescent="0.25">
      <c r="A30" s="129"/>
      <c r="B30" s="130"/>
      <c r="C30" s="130"/>
      <c r="D30" s="130"/>
      <c r="E30" s="130"/>
      <c r="F30" s="131"/>
      <c r="G30" s="125"/>
    </row>
    <row r="31" spans="1:7" ht="15" customHeight="1" x14ac:dyDescent="0.2">
      <c r="A31" s="132"/>
      <c r="B31" s="506" t="s">
        <v>473</v>
      </c>
      <c r="C31" s="507"/>
      <c r="D31" s="481" t="s">
        <v>474</v>
      </c>
      <c r="E31" s="481"/>
      <c r="F31" s="482"/>
      <c r="G31" s="133"/>
    </row>
    <row r="32" spans="1:7" ht="15" customHeight="1" x14ac:dyDescent="0.2">
      <c r="A32" s="132"/>
      <c r="B32" s="508" t="s">
        <v>475</v>
      </c>
      <c r="C32" s="509"/>
      <c r="D32" s="484" t="s">
        <v>476</v>
      </c>
      <c r="E32" s="484"/>
      <c r="F32" s="485"/>
      <c r="G32" s="133"/>
    </row>
    <row r="33" spans="1:7" ht="15" customHeight="1" thickBot="1" x14ac:dyDescent="0.25">
      <c r="A33" s="134"/>
      <c r="B33" s="500" t="s">
        <v>477</v>
      </c>
      <c r="C33" s="501"/>
      <c r="D33" s="487" t="s">
        <v>478</v>
      </c>
      <c r="E33" s="487"/>
      <c r="F33" s="488"/>
      <c r="G33" s="135"/>
    </row>
  </sheetData>
  <mergeCells count="35">
    <mergeCell ref="B27:E27"/>
    <mergeCell ref="B16:E16"/>
    <mergeCell ref="B17:E17"/>
    <mergeCell ref="B18:E18"/>
    <mergeCell ref="B19:E19"/>
    <mergeCell ref="B20:E20"/>
    <mergeCell ref="B23:E23"/>
    <mergeCell ref="B24:E24"/>
    <mergeCell ref="B25:E25"/>
    <mergeCell ref="B21:E21"/>
    <mergeCell ref="B22:E22"/>
    <mergeCell ref="B33:C33"/>
    <mergeCell ref="D33:F33"/>
    <mergeCell ref="B28:E28"/>
    <mergeCell ref="A29:E29"/>
    <mergeCell ref="B31:C31"/>
    <mergeCell ref="D31:F31"/>
    <mergeCell ref="B32:C32"/>
    <mergeCell ref="D32:F32"/>
    <mergeCell ref="B1:F1"/>
    <mergeCell ref="A3:G4"/>
    <mergeCell ref="B26:E26"/>
    <mergeCell ref="B15:E15"/>
    <mergeCell ref="A5:G5"/>
    <mergeCell ref="A6:G6"/>
    <mergeCell ref="A7:G7"/>
    <mergeCell ref="A8:A9"/>
    <mergeCell ref="B8:E8"/>
    <mergeCell ref="F8:G8"/>
    <mergeCell ref="B9:E9"/>
    <mergeCell ref="B10:E10"/>
    <mergeCell ref="B11:E11"/>
    <mergeCell ref="B12:E12"/>
    <mergeCell ref="B13:E13"/>
    <mergeCell ref="B14:E14"/>
  </mergeCells>
  <conditionalFormatting sqref="G29:G30">
    <cfRule type="cellIs" dxfId="15" priority="1" operator="equal">
      <formula>"CATASTROFICO"</formula>
    </cfRule>
    <cfRule type="cellIs" dxfId="14" priority="2" operator="equal">
      <formula>"MAYOR"</formula>
    </cfRule>
    <cfRule type="cellIs" dxfId="13" priority="3" operator="equal">
      <formula>"MODERADO"</formula>
    </cfRule>
  </conditionalFormatting>
  <pageMargins left="0.70866141732283472" right="0.70866141732283472" top="0.74803149606299213" bottom="0.74803149606299213" header="0.31496062992125984" footer="0.31496062992125984"/>
  <pageSetup scale="80" fitToHeight="0" orientation="landscape" r:id="rId1"/>
  <headerFooter>
    <oddFooter>&amp;R&amp;G</oddFooter>
  </headerFooter>
  <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
    <tabColor theme="0" tint="-0.499984740745262"/>
    <pageSetUpPr fitToPage="1"/>
  </sheetPr>
  <dimension ref="A1:G32"/>
  <sheetViews>
    <sheetView showGridLines="0" view="pageBreakPreview" zoomScale="90" zoomScaleNormal="100" zoomScaleSheetLayoutView="90" workbookViewId="0">
      <selection activeCell="A5" sqref="A5"/>
    </sheetView>
  </sheetViews>
  <sheetFormatPr baseColWidth="10" defaultColWidth="11.42578125" defaultRowHeight="14.25" x14ac:dyDescent="0.2"/>
  <cols>
    <col min="1" max="1" width="19.42578125" style="107" customWidth="1"/>
    <col min="2" max="2" width="54.140625" style="107" bestFit="1" customWidth="1"/>
    <col min="3" max="3" width="54.140625" style="107" customWidth="1"/>
    <col min="4" max="4" width="28" style="107" customWidth="1"/>
    <col min="5" max="5" width="24" style="107" bestFit="1" customWidth="1"/>
    <col min="6" max="6" width="20.5703125" style="107" bestFit="1" customWidth="1"/>
    <col min="7" max="7" width="26.5703125" style="107" bestFit="1" customWidth="1"/>
    <col min="8" max="16384" width="11.42578125" style="107"/>
  </cols>
  <sheetData>
    <row r="1" spans="1:7" s="105" customFormat="1" ht="121.5" customHeight="1" thickBot="1" x14ac:dyDescent="0.3">
      <c r="A1" s="104"/>
      <c r="B1" s="382" t="s">
        <v>0</v>
      </c>
      <c r="C1" s="382"/>
      <c r="D1" s="382"/>
      <c r="E1" s="382"/>
      <c r="F1" s="382"/>
      <c r="G1" s="99" t="s">
        <v>1</v>
      </c>
    </row>
    <row r="2" spans="1:7" s="105" customFormat="1" ht="9.75" customHeight="1" thickBot="1" x14ac:dyDescent="0.3">
      <c r="A2" s="120"/>
      <c r="B2" s="106"/>
      <c r="C2" s="106"/>
      <c r="D2" s="106"/>
      <c r="E2" s="106"/>
      <c r="F2" s="106"/>
      <c r="G2" s="121"/>
    </row>
    <row r="3" spans="1:7" ht="9" customHeight="1" x14ac:dyDescent="0.2">
      <c r="A3" s="466" t="s">
        <v>479</v>
      </c>
      <c r="B3" s="467"/>
      <c r="C3" s="467"/>
      <c r="D3" s="467"/>
      <c r="E3" s="467"/>
      <c r="F3" s="467"/>
      <c r="G3" s="468"/>
    </row>
    <row r="4" spans="1:7" ht="9" customHeight="1" thickBot="1" x14ac:dyDescent="0.25">
      <c r="A4" s="469"/>
      <c r="B4" s="470"/>
      <c r="C4" s="470"/>
      <c r="D4" s="470"/>
      <c r="E4" s="470"/>
      <c r="F4" s="470"/>
      <c r="G4" s="471"/>
    </row>
    <row r="5" spans="1:7" ht="39.75" customHeight="1" thickBot="1" x14ac:dyDescent="0.25">
      <c r="A5" s="246" t="s">
        <v>99</v>
      </c>
      <c r="B5" s="246" t="s">
        <v>100</v>
      </c>
      <c r="C5" s="247" t="s">
        <v>102</v>
      </c>
      <c r="D5" s="246" t="s">
        <v>480</v>
      </c>
      <c r="E5" s="246" t="s">
        <v>481</v>
      </c>
      <c r="F5" s="246" t="s">
        <v>482</v>
      </c>
      <c r="G5" s="246" t="s">
        <v>483</v>
      </c>
    </row>
    <row r="6" spans="1:7" ht="45" x14ac:dyDescent="0.2">
      <c r="A6" s="206">
        <v>1</v>
      </c>
      <c r="B6" s="214" t="str">
        <f>+VLOOKUP(A6,'IDENTIFICACIÓN DEL RC'!$B$6:$F$34,2,0)</f>
        <v>Acceso y Fortalecimiento a la Justicia</v>
      </c>
      <c r="C6" s="215" t="str">
        <f>+VLOOKUP(A6,'IDENTIFICACIÓN DEL RC'!$B$6:$F$34,4,0)</f>
        <v>Posibilidad de Registro de información errada en los informes de procesos vinculados al PDJJR (Programa de Justicia Juvenil Restaurativa)</v>
      </c>
      <c r="D6" s="216">
        <v>1</v>
      </c>
      <c r="E6" s="216">
        <v>5</v>
      </c>
      <c r="F6" s="217" t="str">
        <f>IF(AND(E6&lt;=5),"MODERADO",IF(AND(E6&gt;=6,E6&lt;=11),"MAYOR",IF(AND(E6&gt;=12),"CATASTROFICO")))</f>
        <v>MODERADO</v>
      </c>
      <c r="G6" s="218" t="str">
        <f>IF(OR(AND(D6=1,F6="MODERADO"),AND(D6=2,F6="MODERADO")),"ZONA RIESGO MODERADO",IF(OR(AND(D6=4,F6="MODERADO"),AND(D6=3,F6="MODERADO"),AND(D6=2,F6="MAYOR"),AND(D6=1,F6="MAYOR")),"ZONA RIESGO ALTO",IF(OR(AND(D6=5,F6="MODERADO"),AND(D6=5,F6="MAYOR"),AND(D6=4,F6="MAYOR"),AND(D6=3,F6="MAYOR"),AND(D6&lt;=5,F6="CATASTROFICO")),"ZONA RIESGO EXTREMO",0)))</f>
        <v>ZONA RIESGO MODERADO</v>
      </c>
    </row>
    <row r="7" spans="1:7" ht="45" x14ac:dyDescent="0.2">
      <c r="A7" s="118">
        <v>2</v>
      </c>
      <c r="B7" s="112" t="str">
        <f>+VLOOKUP(A7,'IDENTIFICACIÓN DEL RC'!$B$6:$F$34,2,0)</f>
        <v>Acceso y Fortalecimiento a la Justicia</v>
      </c>
      <c r="C7" s="229" t="str">
        <f>+VLOOKUP(A7,'IDENTIFICACIÓN DEL RC'!$B$6:$F$34,4,0)</f>
        <v>Posibilidad de actuaciones inadecuadas por parte de funcionarios y colaboradores de la Dirección de Acceso a la Justicia por el recibimiento de dadivas</v>
      </c>
      <c r="D7" s="184">
        <v>2</v>
      </c>
      <c r="E7" s="184">
        <v>17</v>
      </c>
      <c r="F7" s="126" t="str">
        <f t="shared" ref="F7:F29" si="0">IF(AND(E7&lt;=5),"MODERADO",IF(AND(E7&gt;=6,E7&lt;=11),"MAYOR",IF(AND(E7&gt;=12),"CATASTROFICO")))</f>
        <v>CATASTROFICO</v>
      </c>
      <c r="G7" s="248" t="str">
        <f t="shared" ref="G7:G29" si="1">IF(OR(AND(D7=1,F7="MODERADO"),AND(D7=2,F7="MODERADO")),"ZONA RIESGO MODERADO",IF(OR(AND(D7=4,F7="MODERADO"),AND(D7=3,F7="MODERADO"),AND(D7=2,F7="MAYOR"),AND(D7=1,F7="MAYOR")),"ZONA RIESGO ALTO",IF(OR(AND(D7=5,F7="MODERADO"),AND(D7=5,F7="MAYOR"),AND(D7=4,F7="MAYOR"),AND(D7=3,F7="MAYOR"),AND(D7&lt;=5,F7="CATASTROFICO")),"ZONA RIESGO EXTREMO",0)))</f>
        <v>ZONA RIESGO EXTREMO</v>
      </c>
    </row>
    <row r="8" spans="1:7" ht="45" x14ac:dyDescent="0.2">
      <c r="A8" s="118">
        <v>3</v>
      </c>
      <c r="B8" s="112" t="str">
        <f>+VLOOKUP(A8,'IDENTIFICACIÓN DEL RC'!$B$6:$F$34,2,0)</f>
        <v>Acceso y Fortalecimiento a la Justicia</v>
      </c>
      <c r="C8" s="229" t="str">
        <f>+VLOOKUP(A8,'IDENTIFICACIÓN DEL RC'!$B$6:$F$34,4,0)</f>
        <v>Posibilidad de presentar Inconsistencias en los reportes relacionados al Plan de Acción a la Justicia</v>
      </c>
      <c r="D8" s="184">
        <v>2</v>
      </c>
      <c r="E8" s="184">
        <v>15</v>
      </c>
      <c r="F8" s="126" t="str">
        <f t="shared" si="0"/>
        <v>CATASTROFICO</v>
      </c>
      <c r="G8" s="248" t="str">
        <f t="shared" si="1"/>
        <v>ZONA RIESGO EXTREMO</v>
      </c>
    </row>
    <row r="9" spans="1:7" ht="90" x14ac:dyDescent="0.2">
      <c r="A9" s="118">
        <v>4</v>
      </c>
      <c r="B9" s="112" t="str">
        <f>+VLOOKUP(A9,'IDENTIFICACIÓN DEL RC'!$B$6:$F$34,2,0)</f>
        <v>Gestión Integral a las Personas Privadas de la Libertad -PPL-</v>
      </c>
      <c r="C9" s="229" t="str">
        <f>+VLOOKUP(A9,'IDENTIFICACIÓN DEL RC'!$B$6:$F$34,4,0)</f>
        <v>Posibilidad de Beneficio a particulares o a terceros derivados de trámites en procesos de Atención Integral (alimentación, servicios de salud, dotación de elementos básicos, ingreso a programas de Atención Social y actividades validas de redención de pena).</v>
      </c>
      <c r="D9" s="184">
        <v>2</v>
      </c>
      <c r="E9" s="184">
        <v>11</v>
      </c>
      <c r="F9" s="126" t="str">
        <f t="shared" si="0"/>
        <v>MAYOR</v>
      </c>
      <c r="G9" s="248" t="str">
        <f t="shared" si="1"/>
        <v>ZONA RIESGO ALTO</v>
      </c>
    </row>
    <row r="10" spans="1:7" ht="30" x14ac:dyDescent="0.2">
      <c r="A10" s="118">
        <v>5</v>
      </c>
      <c r="B10" s="112" t="str">
        <f>+VLOOKUP(A10,'IDENTIFICACIÓN DEL RC'!$B$6:$F$34,2,0)</f>
        <v>Gestión Integral a las Personas Privadas de la Libertad -PPL-</v>
      </c>
      <c r="C10" s="229" t="str">
        <f>+VLOOKUP(A10,'IDENTIFICACIÓN DEL RC'!$B$6:$F$34,4,0)</f>
        <v>Posibilidad de Beneficio a particulares o a terceros derivados de la Custodia y Vigilancia a las PPL</v>
      </c>
      <c r="D10" s="184">
        <v>2</v>
      </c>
      <c r="E10" s="184">
        <v>11</v>
      </c>
      <c r="F10" s="126" t="str">
        <f t="shared" si="0"/>
        <v>MAYOR</v>
      </c>
      <c r="G10" s="248" t="str">
        <f t="shared" si="1"/>
        <v>ZONA RIESGO ALTO</v>
      </c>
    </row>
    <row r="11" spans="1:7" ht="30" x14ac:dyDescent="0.2">
      <c r="A11" s="118">
        <v>6</v>
      </c>
      <c r="B11" s="112" t="str">
        <f>+VLOOKUP(A11,'IDENTIFICACIÓN DEL RC'!$B$6:$F$34,2,0)</f>
        <v>Gestión Integral a las Personas Privadas de la Libertad -PPL-</v>
      </c>
      <c r="C11" s="229" t="str">
        <f>+VLOOKUP(A11,'IDENTIFICACIÓN DEL RC'!$B$6:$F$34,4,0)</f>
        <v>Posibilidad de Beneficio a particulares o a terceros derivados de los trámites Jurídicos</v>
      </c>
      <c r="D11" s="184">
        <v>1</v>
      </c>
      <c r="E11" s="184">
        <v>9</v>
      </c>
      <c r="F11" s="126" t="str">
        <f t="shared" si="0"/>
        <v>MAYOR</v>
      </c>
      <c r="G11" s="248" t="str">
        <f t="shared" si="1"/>
        <v>ZONA RIESGO ALTO</v>
      </c>
    </row>
    <row r="12" spans="1:7" ht="30" x14ac:dyDescent="0.2">
      <c r="A12" s="118">
        <v>7</v>
      </c>
      <c r="B12" s="112" t="str">
        <f>+VLOOKUP(A12,'IDENTIFICACIÓN DEL RC'!$B$6:$F$34,2,0)</f>
        <v>Control Disciplinario</v>
      </c>
      <c r="C12" s="229" t="str">
        <f>+VLOOKUP(A12,'IDENTIFICACIÓN DEL RC'!$B$6:$F$34,4,0)</f>
        <v>Posibilidad de desviaciones en las Investigaciones originadas por prácticas indebidas</v>
      </c>
      <c r="D12" s="184">
        <v>1</v>
      </c>
      <c r="E12" s="184">
        <v>10</v>
      </c>
      <c r="F12" s="126" t="str">
        <f t="shared" si="0"/>
        <v>MAYOR</v>
      </c>
      <c r="G12" s="248" t="str">
        <f t="shared" si="1"/>
        <v>ZONA RIESGO ALTO</v>
      </c>
    </row>
    <row r="13" spans="1:7" ht="60" x14ac:dyDescent="0.2">
      <c r="A13" s="118">
        <v>8</v>
      </c>
      <c r="B13" s="112" t="str">
        <f>+VLOOKUP(A13,'IDENTIFICACIÓN DEL RC'!$B$6:$F$34,2,0)</f>
        <v>Administración de Bienes Muebles e Inmuebles para el Fortalecimiento de las Capacidades Operativas</v>
      </c>
      <c r="C13" s="229" t="str">
        <f>+VLOOKUP(A13,'IDENTIFICACIÓN DEL RC'!$B$6:$F$34,4,0)</f>
        <v>Posibilidad de suministro de combustible por parte de los proveedores a vehículos que no son de propiedad o no están a cargo de la SDSCJ para beneficio propio o de terceros</v>
      </c>
      <c r="D13" s="184">
        <v>2</v>
      </c>
      <c r="E13" s="184">
        <v>16</v>
      </c>
      <c r="F13" s="126" t="str">
        <f t="shared" si="0"/>
        <v>CATASTROFICO</v>
      </c>
      <c r="G13" s="248" t="str">
        <f t="shared" si="1"/>
        <v>ZONA RIESGO EXTREMO</v>
      </c>
    </row>
    <row r="14" spans="1:7" ht="45" x14ac:dyDescent="0.2">
      <c r="A14" s="118">
        <v>9</v>
      </c>
      <c r="B14" s="112" t="str">
        <f>+VLOOKUP(A14,'IDENTIFICACIÓN DEL RC'!$B$6:$F$34,2,0)</f>
        <v>Gestión de Comunicaciones Estratégicas</v>
      </c>
      <c r="C14" s="229" t="str">
        <f>+VLOOKUP(A14,'IDENTIFICACIÓN DEL RC'!$B$6:$F$34,4,0)</f>
        <v>Posibilidad de Filtración o manejo inadecuado de información por parte de funcionarios de la entidad.</v>
      </c>
      <c r="D14" s="184">
        <v>1</v>
      </c>
      <c r="E14" s="184">
        <v>13</v>
      </c>
      <c r="F14" s="126" t="str">
        <f t="shared" si="0"/>
        <v>CATASTROFICO</v>
      </c>
      <c r="G14" s="248" t="str">
        <f t="shared" si="1"/>
        <v>ZONA RIESGO EXTREMO</v>
      </c>
    </row>
    <row r="15" spans="1:7" ht="105" x14ac:dyDescent="0.2">
      <c r="A15" s="118">
        <v>10</v>
      </c>
      <c r="B15" s="112" t="str">
        <f>+VLOOKUP(A15,'IDENTIFICACIÓN DEL RC'!$B$6:$F$34,2,0)</f>
        <v>Gestión de Emergencias</v>
      </c>
      <c r="C15" s="229" t="str">
        <f>+VLOOKUP(A15,'IDENTIFICACIÓN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5" s="184">
        <v>3</v>
      </c>
      <c r="E15" s="184">
        <v>6</v>
      </c>
      <c r="F15" s="126" t="str">
        <f t="shared" si="0"/>
        <v>MAYOR</v>
      </c>
      <c r="G15" s="248" t="str">
        <f t="shared" si="1"/>
        <v>ZONA RIESGO EXTREMO</v>
      </c>
    </row>
    <row r="16" spans="1:7" ht="60" x14ac:dyDescent="0.2">
      <c r="A16" s="118">
        <v>11</v>
      </c>
      <c r="B16" s="112" t="str">
        <f>+VLOOKUP(A16,'IDENTIFICACIÓN DEL RC'!$B$6:$F$34,2,0)</f>
        <v>Gestión Documental</v>
      </c>
      <c r="C16" s="229" t="str">
        <f>+VLOOKUP(A16,'IDENTIFICACIÓN DEL RC'!$B$6:$F$34,4,0)</f>
        <v>Posibilidad de Pérdida o extravió documental por parte de un servidor que, aprovechando su posición frente a un recurso público, privilegia a un tercero con información para su beneficio.</v>
      </c>
      <c r="D16" s="184">
        <v>1</v>
      </c>
      <c r="E16" s="184">
        <v>9</v>
      </c>
      <c r="F16" s="126" t="str">
        <f t="shared" si="0"/>
        <v>MAYOR</v>
      </c>
      <c r="G16" s="248" t="str">
        <f t="shared" si="1"/>
        <v>ZONA RIESGO ALTO</v>
      </c>
    </row>
    <row r="17" spans="1:7" ht="75" x14ac:dyDescent="0.2">
      <c r="A17" s="118">
        <v>12</v>
      </c>
      <c r="B17" s="112" t="str">
        <f>+VLOOKUP(A17,'IDENTIFICACIÓN DEL RC'!$B$6:$F$34,2,0)</f>
        <v>Gestión de Recursos Físicos al Servicio de la Entidad</v>
      </c>
      <c r="C17" s="229" t="str">
        <f>+VLOOKUP(A17,'IDENTIFICACIÓN DEL RC'!$B$6:$F$34,4,0)</f>
        <v>Posibilidad de Pérdida y/o desaparición de los bienes al servicio de la Entidad parte de un servidor que, aprovechando su posición frente a un recurso público, sustrae bienes de la Entidad para su beneficio personal o un tercero.</v>
      </c>
      <c r="D17" s="184">
        <v>1</v>
      </c>
      <c r="E17" s="184">
        <v>8</v>
      </c>
      <c r="F17" s="126" t="str">
        <f t="shared" si="0"/>
        <v>MAYOR</v>
      </c>
      <c r="G17" s="248" t="str">
        <f t="shared" si="1"/>
        <v>ZONA RIESGO ALTO</v>
      </c>
    </row>
    <row r="18" spans="1:7" ht="60" x14ac:dyDescent="0.2">
      <c r="A18" s="118">
        <v>13</v>
      </c>
      <c r="B18" s="112" t="str">
        <f>+VLOOKUP(A18,'IDENTIFICACIÓN DEL RC'!$B$6:$F$34,2,0)</f>
        <v>Gestión de Seguridad y Convivencia</v>
      </c>
      <c r="C18" s="229" t="str">
        <f>+VLOOKUP(A18,'IDENTIFICACIÓN DEL RC'!$B$6:$F$34,4,0)</f>
        <v>Posibilidad de pérdida económica y reputacional por demandas a la entidad por el uso indebido de información confidencial a terceros por parte de funcionarios</v>
      </c>
      <c r="D18" s="184">
        <v>1</v>
      </c>
      <c r="E18" s="184">
        <v>3</v>
      </c>
      <c r="F18" s="126" t="str">
        <f t="shared" si="0"/>
        <v>MODERADO</v>
      </c>
      <c r="G18" s="248" t="str">
        <f t="shared" si="1"/>
        <v>ZONA RIESGO MODERADO</v>
      </c>
    </row>
    <row r="19" spans="1:7" ht="75" x14ac:dyDescent="0.2">
      <c r="A19" s="118">
        <v>14</v>
      </c>
      <c r="B19" s="112" t="str">
        <f>+VLOOKUP(A19,'IDENTIFICACIÓN DEL RC'!$B$6:$F$34,2,0)</f>
        <v>Gestión de Tecnologías de la Información</v>
      </c>
      <c r="C19" s="229" t="str">
        <f>+VLOOKUP(A19,'IDENTIFICACIÓN DEL RC'!$B$6:$F$34,4,0)</f>
        <v>Posibilidad de pérdida económica y reputacional por demandas debido al uso inadecuado de información catalogada por la entidad como clasificada o reservada por parte de colaboradores de la Secretaría</v>
      </c>
      <c r="D19" s="184">
        <v>2</v>
      </c>
      <c r="E19" s="184">
        <v>17</v>
      </c>
      <c r="F19" s="126" t="str">
        <f t="shared" si="0"/>
        <v>CATASTROFICO</v>
      </c>
      <c r="G19" s="248" t="str">
        <f t="shared" si="1"/>
        <v>ZONA RIESGO EXTREMO</v>
      </c>
    </row>
    <row r="20" spans="1:7" ht="45" x14ac:dyDescent="0.2">
      <c r="A20" s="118">
        <v>15</v>
      </c>
      <c r="B20" s="112" t="str">
        <f>+VLOOKUP(A20,'IDENTIFICACIÓN DEL RC'!$B$6:$F$34,2,0)</f>
        <v>Gestión de Tecnologías de la Información</v>
      </c>
      <c r="C20" s="229" t="str">
        <f>+VLOOKUP(A20,'IDENTIFICACIÓN DEL RC'!$B$6:$F$34,4,0)</f>
        <v>Posibilidad de Pérdida de Integridad de la información almacenada en la infraestructura o soluciones tecnológicas de la entidad.</v>
      </c>
      <c r="D20" s="184">
        <v>2</v>
      </c>
      <c r="E20" s="184">
        <v>17</v>
      </c>
      <c r="F20" s="126" t="str">
        <f t="shared" si="0"/>
        <v>CATASTROFICO</v>
      </c>
      <c r="G20" s="248" t="str">
        <f t="shared" si="1"/>
        <v>ZONA RIESGO EXTREMO</v>
      </c>
    </row>
    <row r="21" spans="1:7" ht="60" x14ac:dyDescent="0.2">
      <c r="A21" s="118">
        <v>16</v>
      </c>
      <c r="B21" s="112" t="str">
        <f>+VLOOKUP(A21,'IDENTIFICACIÓN DEL RC'!$B$6:$F$34,2,0)</f>
        <v>Gestión Financiera</v>
      </c>
      <c r="C21" s="229" t="str">
        <f>+VLOOKUP(A21,'IDENTIFICACIÓN DEL RC'!$B$6:$F$34,4,0)</f>
        <v>Posibilidad de Tramite de pagos incumpliendo los requisitos establecidos otorgando beneficios a terceros en contra de lo establecido en el Procedimiento PD-GF-13 Gestión de Pagos</v>
      </c>
      <c r="D21" s="184">
        <v>4</v>
      </c>
      <c r="E21" s="184">
        <v>5</v>
      </c>
      <c r="F21" s="126" t="str">
        <f t="shared" si="0"/>
        <v>MODERADO</v>
      </c>
      <c r="G21" s="248" t="str">
        <f t="shared" si="1"/>
        <v>ZONA RIESGO ALTO</v>
      </c>
    </row>
    <row r="22" spans="1:7" ht="45" x14ac:dyDescent="0.2">
      <c r="A22" s="118">
        <v>17</v>
      </c>
      <c r="B22" s="112" t="str">
        <f>+VLOOKUP(A22,'IDENTIFICACIÓN DEL RC'!$B$6:$F$34,2,0)</f>
        <v>Gestión Estratégica del Talento Humano</v>
      </c>
      <c r="C22" s="229" t="str">
        <f>+VLOOKUP(A22,'IDENTIFICACIÓN DEL RC'!$B$6:$F$34,4,0)</f>
        <v>Posibilidad de Posesionar un servidor público que Incumpla con los requisitos establecidos en el Manual de Funciones de la SCJ</v>
      </c>
      <c r="D22" s="184">
        <v>2</v>
      </c>
      <c r="E22" s="184">
        <v>11</v>
      </c>
      <c r="F22" s="126" t="str">
        <f t="shared" si="0"/>
        <v>MAYOR</v>
      </c>
      <c r="G22" s="248" t="str">
        <f t="shared" si="1"/>
        <v>ZONA RIESGO ALTO</v>
      </c>
    </row>
    <row r="23" spans="1:7" ht="45" x14ac:dyDescent="0.2">
      <c r="A23" s="118">
        <v>18</v>
      </c>
      <c r="B23" s="112" t="str">
        <f>+VLOOKUP(A23,'IDENTIFICACIÓN DEL RC'!$B$6:$F$34,2,0)</f>
        <v>Gestión Estratégica del Talento Humano</v>
      </c>
      <c r="C23" s="229" t="str">
        <f>+VLOOKUP(A23,'IDENTIFICACIÓN DEL RC'!$B$6:$F$34,4,0)</f>
        <v>Posibilidad de Interés indebido por un oferente en los procesos de contratación de la Dirección de Gestión Humana</v>
      </c>
      <c r="D23" s="184">
        <v>3</v>
      </c>
      <c r="E23" s="184">
        <v>12</v>
      </c>
      <c r="F23" s="126" t="str">
        <f t="shared" si="0"/>
        <v>CATASTROFICO</v>
      </c>
      <c r="G23" s="248" t="str">
        <f t="shared" si="1"/>
        <v>ZONA RIESGO EXTREMO</v>
      </c>
    </row>
    <row r="24" spans="1:7" ht="105" x14ac:dyDescent="0.2">
      <c r="A24" s="118">
        <v>19</v>
      </c>
      <c r="B24" s="112" t="str">
        <f>+VLOOKUP(A24,'IDENTIFICACIÓN DEL RC'!$B$6:$F$34,2,0)</f>
        <v>Gestión Contractual</v>
      </c>
      <c r="C24" s="229" t="str">
        <f>+VLOOKUP(A24,'IDENTIFICACIÓN DEL RC'!$B$6:$F$34,4,0)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4" s="184">
        <v>2</v>
      </c>
      <c r="E24" s="184">
        <v>16</v>
      </c>
      <c r="F24" s="126" t="str">
        <f t="shared" si="0"/>
        <v>CATASTROFICO</v>
      </c>
      <c r="G24" s="248" t="str">
        <f t="shared" si="1"/>
        <v>ZONA RIESGO EXTREMO</v>
      </c>
    </row>
    <row r="25" spans="1:7" ht="45" x14ac:dyDescent="0.2">
      <c r="A25" s="118">
        <v>20</v>
      </c>
      <c r="B25" s="112" t="str">
        <f>+VLOOKUP(A25,'IDENTIFICACIÓN DEL RC'!$B$6:$F$34,2,0)</f>
        <v>Gestión Contractual</v>
      </c>
      <c r="C25" s="229" t="str">
        <f>+VLOOKUP(A25,'IDENTIFICACIÓN DEL RC'!$B$6:$F$34,4,0)</f>
        <v>Posibilidad de Incumplimiento de funciones por acción u omisión por procedimientos desactualizados de la Gestión Contractual</v>
      </c>
      <c r="D25" s="184">
        <v>1</v>
      </c>
      <c r="E25" s="184">
        <v>13</v>
      </c>
      <c r="F25" s="126" t="str">
        <f t="shared" si="0"/>
        <v>CATASTROFICO</v>
      </c>
      <c r="G25" s="248" t="str">
        <f t="shared" si="1"/>
        <v>ZONA RIESGO EXTREMO</v>
      </c>
    </row>
    <row r="26" spans="1:7" ht="75" x14ac:dyDescent="0.2">
      <c r="A26" s="118">
        <v>21</v>
      </c>
      <c r="B26" s="112" t="str">
        <f>+VLOOKUP(A26,'IDENTIFICACIÓN DEL RC'!$B$6:$F$34,2,0)</f>
        <v>Evaluación al Sistema de Control Interno</v>
      </c>
      <c r="C26" s="229" t="str">
        <f>+VLOOKUP(A26,'IDENTIFICACIÓN DEL RC'!$B$6:$F$34,4,0)</f>
        <v>Posibilidad de Favorecimiento al proceso auditado o a terceros responsables a partir de auditorías, sesgadas, manipuladas o direccionadas, que impidan evidenciar la realidad de la gestión obstruyendo la evaluación de esta.</v>
      </c>
      <c r="D26" s="184">
        <v>1</v>
      </c>
      <c r="E26" s="184">
        <v>12</v>
      </c>
      <c r="F26" s="126" t="str">
        <f t="shared" si="0"/>
        <v>CATASTROFICO</v>
      </c>
      <c r="G26" s="248" t="str">
        <f t="shared" si="1"/>
        <v>ZONA RIESGO EXTREMO</v>
      </c>
    </row>
    <row r="27" spans="1:7" ht="60" x14ac:dyDescent="0.2">
      <c r="A27" s="118">
        <v>22</v>
      </c>
      <c r="B27" s="112" t="str">
        <f>+VLOOKUP(A27,'IDENTIFICACIÓN DEL RC'!$B$6:$F$34,2,0)</f>
        <v>Atención y Relación con el Ciudadano</v>
      </c>
      <c r="C27" s="229" t="str">
        <f>+VLOOKUP(A27,'IDENTIFICACIÓN DEL RC'!$B$6:$F$34,4,0)</f>
        <v>Posibilidad de Favorecimiento a terceros para acceder a los servicios ofertados por al SCJ por fuera de los lineamientos establecidos a cambio de dadivas</v>
      </c>
      <c r="D27" s="184">
        <v>3</v>
      </c>
      <c r="E27" s="184">
        <v>11</v>
      </c>
      <c r="F27" s="126" t="str">
        <f t="shared" si="0"/>
        <v>MAYOR</v>
      </c>
      <c r="G27" s="248" t="str">
        <f t="shared" si="1"/>
        <v>ZONA RIESGO EXTREMO</v>
      </c>
    </row>
    <row r="28" spans="1:7" ht="60" x14ac:dyDescent="0.2">
      <c r="A28" s="118">
        <v>23</v>
      </c>
      <c r="B28" s="112" t="str">
        <f>+VLOOKUP(A28,'IDENTIFICACIÓN DEL RC'!$B$6:$F$34,2,0)</f>
        <v>Gestión Integral a las Personas Privadas de la Libertad -PPL-</v>
      </c>
      <c r="C28" s="229" t="str">
        <f>+VLOOKUP(A28,'IDENTIFICACIÓN DEL RC'!$B$6:$F$34,4,0)</f>
        <v>Posibilidad de alteración de la información en el SISIPEC web generando beneficio en el trámite de Autorización para ingreso como visitante a la Cárcel Distrital de Varones y Anexo de Mujeres.</v>
      </c>
      <c r="D28" s="184">
        <v>1</v>
      </c>
      <c r="E28" s="184">
        <v>16</v>
      </c>
      <c r="F28" s="126" t="str">
        <f t="shared" si="0"/>
        <v>CATASTROFICO</v>
      </c>
      <c r="G28" s="248" t="str">
        <f t="shared" si="1"/>
        <v>ZONA RIESGO EXTREMO</v>
      </c>
    </row>
    <row r="29" spans="1:7" ht="75" x14ac:dyDescent="0.2">
      <c r="A29" s="118">
        <v>24</v>
      </c>
      <c r="B29" s="112" t="str">
        <f>+VLOOKUP(A29,'IDENTIFICACIÓN DEL RC'!$B$6:$F$34,2,0)</f>
        <v>Administración de Bienes Muebles e Inmuebles para el Fortalecimiento de las Capacidades Operativas</v>
      </c>
      <c r="C29" s="229" t="str">
        <f>+VLOOKUP(A29,'IDENTIFICACIÓN DEL RC'!$B$6:$F$34,4,0)</f>
        <v>Posibilidad de suministro de combustible por parte de los proveedores a vehículos de propiedad o a cargo de la SDSCJ, por fuera de los parámetros de suministro establecidos para beneficio propio o de terceros</v>
      </c>
      <c r="D29" s="184">
        <v>2</v>
      </c>
      <c r="E29" s="184">
        <v>16</v>
      </c>
      <c r="F29" s="126" t="str">
        <f t="shared" si="0"/>
        <v>CATASTROFICO</v>
      </c>
      <c r="G29" s="248" t="str">
        <f t="shared" si="1"/>
        <v>ZONA RIESGO EXTREMO</v>
      </c>
    </row>
    <row r="30" spans="1:7" ht="120" x14ac:dyDescent="0.2">
      <c r="A30" s="118">
        <v>25</v>
      </c>
      <c r="B30" s="112" t="str">
        <f>+VLOOKUP(A30,'IDENTIFICACIÓN DEL RC'!$B$6:$F$34,2,0)</f>
        <v>Administración de Bienes Muebles e Inmuebles para el Fortalecimiento de las Capacidades Operativas</v>
      </c>
      <c r="C30" s="229" t="str">
        <f>+VLOOKUP(A30,'IDENTIFICACIÓN DEL RC'!$B$6:$F$34,4,0)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0" s="184">
        <v>2</v>
      </c>
      <c r="E30" s="184">
        <v>16</v>
      </c>
      <c r="F30" s="126" t="str">
        <f t="shared" ref="F30:F32" si="2">IF(AND(E30&lt;=5),"MODERADO",IF(AND(E30&gt;=6,E30&lt;=11),"MAYOR",IF(AND(E30&gt;=12),"CATASTROFICO")))</f>
        <v>CATASTROFICO</v>
      </c>
      <c r="G30" s="248" t="str">
        <f t="shared" ref="G30:G32" si="3">IF(OR(AND(D30=1,F30="MODERADO"),AND(D30=2,F30="MODERADO")),"ZONA RIESGO MODERADO",IF(OR(AND(D30=4,F30="MODERADO"),AND(D30=3,F30="MODERADO"),AND(D30=2,F30="MAYOR"),AND(D30=1,F30="MAYOR")),"ZONA RIESGO ALTO",IF(OR(AND(D30=5,F30="MODERADO"),AND(D30=5,F30="MAYOR"),AND(D30=4,F30="MAYOR"),AND(D30=3,F30="MAYOR"),AND(D30&lt;=5,F30="CATASTROFICO")),"ZONA RIESGO EXTREMO",0)))</f>
        <v>ZONA RIESGO EXTREMO</v>
      </c>
    </row>
    <row r="31" spans="1:7" ht="45" x14ac:dyDescent="0.2">
      <c r="A31" s="118">
        <v>26</v>
      </c>
      <c r="B31" s="112" t="str">
        <f>+VLOOKUP(A31,'IDENTIFICACIÓN DEL RC'!$B$6:$F$34,2,0)</f>
        <v>Gestión Jurídica</v>
      </c>
      <c r="C31" s="229" t="str">
        <f>+VLOOKUP(A31,'IDENTIFICACIÓN DEL RC'!$B$6:$F$34,4,0)</f>
        <v>Posibilidad de Incumplimiento de funciones por acción u omisión por procedimientos desactualizados de la Gestión Juridica</v>
      </c>
      <c r="D31" s="184">
        <v>1</v>
      </c>
      <c r="E31" s="184">
        <v>13</v>
      </c>
      <c r="F31" s="126" t="str">
        <f t="shared" ref="F31" si="4">IF(AND(E31&lt;=5),"MODERADO",IF(AND(E31&gt;=6,E31&lt;=11),"MAYOR",IF(AND(E31&gt;=12),"CATASTROFICO")))</f>
        <v>CATASTROFICO</v>
      </c>
      <c r="G31" s="248" t="str">
        <f t="shared" ref="G31" si="5">IF(OR(AND(D31=1,F31="MODERADO"),AND(D31=2,F31="MODERADO")),"ZONA RIESGO MODERADO",IF(OR(AND(D31=4,F31="MODERADO"),AND(D31=3,F31="MODERADO"),AND(D31=2,F31="MAYOR"),AND(D31=1,F31="MAYOR")),"ZONA RIESGO ALTO",IF(OR(AND(D31=5,F31="MODERADO"),AND(D31=5,F31="MAYOR"),AND(D31=4,F31="MAYOR"),AND(D31=3,F31="MAYOR"),AND(D31&lt;=5,F31="CATASTROFICO")),"ZONA RIESGO EXTREMO",0)))</f>
        <v>ZONA RIESGO EXTREMO</v>
      </c>
    </row>
    <row r="32" spans="1:7" ht="135.75" thickBot="1" x14ac:dyDescent="0.25">
      <c r="A32" s="142">
        <v>27</v>
      </c>
      <c r="B32" s="143" t="str">
        <f>+VLOOKUP(A32,'IDENTIFICACIÓN DEL RC'!$B$6:$F$34,2,0)</f>
        <v>Gestión Contractual</v>
      </c>
      <c r="C32" s="230" t="str">
        <f>+VLOOKUP(A32,'IDENTIFICACIÓN DEL RC'!$B$6:$F$34,4,0)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2" s="219">
        <v>2</v>
      </c>
      <c r="E32" s="219">
        <v>16</v>
      </c>
      <c r="F32" s="144" t="str">
        <f t="shared" si="2"/>
        <v>CATASTROFICO</v>
      </c>
      <c r="G32" s="249" t="str">
        <f t="shared" si="3"/>
        <v>ZONA RIESGO EXTREMO</v>
      </c>
    </row>
  </sheetData>
  <autoFilter ref="A5:G5" xr:uid="{00000000-0009-0000-0000-000008000000}"/>
  <mergeCells count="2">
    <mergeCell ref="B1:F1"/>
    <mergeCell ref="A3:G4"/>
  </mergeCells>
  <conditionalFormatting sqref="F6:F32">
    <cfRule type="containsText" dxfId="12" priority="4" operator="containsText" text="MAYOR">
      <formula>NOT(ISERROR(SEARCH("MAYOR",F6)))</formula>
    </cfRule>
    <cfRule type="containsText" dxfId="11" priority="5" operator="containsText" text="MODERADO">
      <formula>NOT(ISERROR(SEARCH("MODERADO",F6)))</formula>
    </cfRule>
    <cfRule type="containsText" dxfId="10" priority="6" operator="containsText" text="CATASTROFICO">
      <formula>NOT(ISERROR(SEARCH("CATASTROFICO",F6)))</formula>
    </cfRule>
  </conditionalFormatting>
  <conditionalFormatting sqref="G6:G32">
    <cfRule type="containsText" dxfId="9" priority="1" operator="containsText" text="ZONA RIESGO MODERADO">
      <formula>NOT(ISERROR(SEARCH("ZONA RIESGO MODERADO",G6)))</formula>
    </cfRule>
    <cfRule type="containsText" dxfId="8" priority="2" operator="containsText" text="ZONA RIESGO ALTO">
      <formula>NOT(ISERROR(SEARCH("ZONA RIESGO ALTO",G6)))</formula>
    </cfRule>
    <cfRule type="containsText" dxfId="7" priority="3" operator="containsText" text="ZONA RIESGO EXTREMO">
      <formula>NOT(ISERROR(SEARCH("ZONA RIESGO EXTREMO",G6)))</formula>
    </cfRule>
  </conditionalFormatting>
  <pageMargins left="0.70866141732283472" right="0.70866141732283472" top="0.74803149606299213" bottom="0.74803149606299213" header="0.31496062992125984" footer="0.31496062992125984"/>
  <pageSetup scale="53"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'TABLA DE INFORMACIÓN'!$E$5:$E$9</xm:f>
          </x14:formula1>
          <xm:sqref>D6:D29 D31:D32</xm:sqref>
        </x14:dataValidation>
        <x14:dataValidation type="list" allowBlank="1" showInputMessage="1" showErrorMessage="1" xr:uid="{00000000-0002-0000-0800-000001000000}">
          <x14:formula1>
            <xm:f>'TABLA DE INFORMACIÓN'!$AE$4:$AE$22</xm:f>
          </x14:formula1>
          <xm:sqref>E6:E29 E31:E32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297d152-313b-41dc-b90a-6f3a6d922f7d">
      <Terms xmlns="http://schemas.microsoft.com/office/infopath/2007/PartnerControls"/>
    </lcf76f155ced4ddcb4097134ff3c332f>
    <TaxCatchAll xmlns="2ee1ba90-c6f8-42b9-9a56-f4ec64be4862" xsi:nil="true"/>
    <_dlc_DocId xmlns="2ee1ba90-c6f8-42b9-9a56-f4ec64be4862">DRUKRJ7NFA2K-82944973-96906</_dlc_DocId>
    <_dlc_DocIdUrl xmlns="2ee1ba90-c6f8-42b9-9a56-f4ec64be4862">
      <Url>https://scjgovcol.sharepoint.com/sites/130-OCI/_layouts/15/DocIdRedir.aspx?ID=DRUKRJ7NFA2K-82944973-96906</Url>
      <Description>DRUKRJ7NFA2K-82944973-96906</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o" ma:contentTypeID="0x010100B38FB7C93105D94B90858FEE51157ECE" ma:contentTypeVersion="15" ma:contentTypeDescription="Crear nuevo documento." ma:contentTypeScope="" ma:versionID="7d2bc55b6bcfacdd05f36a7dbd43a05a">
  <xsd:schema xmlns:xsd="http://www.w3.org/2001/XMLSchema" xmlns:xs="http://www.w3.org/2001/XMLSchema" xmlns:p="http://schemas.microsoft.com/office/2006/metadata/properties" xmlns:ns2="2ee1ba90-c6f8-42b9-9a56-f4ec64be4862" xmlns:ns3="8297d152-313b-41dc-b90a-6f3a6d922f7d" targetNamespace="http://schemas.microsoft.com/office/2006/metadata/properties" ma:root="true" ma:fieldsID="6bb5e39975d3699d57de6e5ea0e37377" ns2:_="" ns3:_="">
    <xsd:import namespace="2ee1ba90-c6f8-42b9-9a56-f4ec64be4862"/>
    <xsd:import namespace="8297d152-313b-41dc-b90a-6f3a6d922f7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2:SharedWithUsers" minOccurs="0"/>
                <xsd:element ref="ns2:SharedWithDetails" minOccurs="0"/>
                <xsd:element ref="ns3:MediaServiceObjectDetectorVersions"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1ba90-c6f8-42b9-9a56-f4ec64be4862"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6e5a538f-f42a-432f-8f57-65f1024192b3}" ma:internalName="TaxCatchAll" ma:showField="CatchAllData" ma:web="2ee1ba90-c6f8-42b9-9a56-f4ec64be48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97d152-313b-41dc-b90a-6f3a6d922f7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A33731-98B6-42D1-8574-2B2E72BAC77A}">
  <ds:schemaRefs>
    <ds:schemaRef ds:uri="http://schemas.microsoft.com/sharepoint/v3/contenttype/forms"/>
  </ds:schemaRefs>
</ds:datastoreItem>
</file>

<file path=customXml/itemProps2.xml><?xml version="1.0" encoding="utf-8"?>
<ds:datastoreItem xmlns:ds="http://schemas.openxmlformats.org/officeDocument/2006/customXml" ds:itemID="{A7F75B7B-4860-4381-989C-3161AC02ACEF}">
  <ds:schemaRefs>
    <ds:schemaRef ds:uri="http://schemas.microsoft.com/office/2006/metadata/properties"/>
    <ds:schemaRef ds:uri="http://schemas.microsoft.com/office/infopath/2007/PartnerControls"/>
    <ds:schemaRef ds:uri="8297d152-313b-41dc-b90a-6f3a6d922f7d"/>
    <ds:schemaRef ds:uri="2ee1ba90-c6f8-42b9-9a56-f4ec64be4862"/>
  </ds:schemaRefs>
</ds:datastoreItem>
</file>

<file path=customXml/itemProps3.xml><?xml version="1.0" encoding="utf-8"?>
<ds:datastoreItem xmlns:ds="http://schemas.openxmlformats.org/officeDocument/2006/customXml" ds:itemID="{256583FD-C859-4395-B122-E25187B3D1A1}">
  <ds:schemaRefs>
    <ds:schemaRef ds:uri="http://schemas.microsoft.com/sharepoint/events"/>
  </ds:schemaRefs>
</ds:datastoreItem>
</file>

<file path=customXml/itemProps4.xml><?xml version="1.0" encoding="utf-8"?>
<ds:datastoreItem xmlns:ds="http://schemas.openxmlformats.org/officeDocument/2006/customXml" ds:itemID="{2E94EBC4-3CDD-41C3-854B-873C0DCD6D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1ba90-c6f8-42b9-9a56-f4ec64be4862"/>
    <ds:schemaRef ds:uri="8297d152-313b-41dc-b90a-6f3a6d922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SDSCJ</vt:lpstr>
      <vt:lpstr>Componente PAAC</vt:lpstr>
      <vt:lpstr>INSTRUCCIONES DE DILIGENCIAM</vt:lpstr>
      <vt:lpstr>IDENTIFICACIÓN DEL RC</vt:lpstr>
      <vt:lpstr>MAPA RESUMEN OAP</vt:lpstr>
      <vt:lpstr>CAUSA-CONSECUENCIA</vt:lpstr>
      <vt:lpstr>DEFINICIÓN DEL RC</vt:lpstr>
      <vt:lpstr>CALIFICACION DE IMPACTO</vt:lpstr>
      <vt:lpstr>ANÁLISIS DEL RC</vt:lpstr>
      <vt:lpstr>CONTROL DEL RC_SEGUIMIENTO</vt:lpstr>
      <vt:lpstr>Matriz seguimiento MRC</vt:lpstr>
      <vt:lpstr>Evaluación controles </vt:lpstr>
      <vt:lpstr>CONTROL DEL RC</vt:lpstr>
      <vt:lpstr>VALORACIÓN DEL RC CON CONTROL</vt:lpstr>
      <vt:lpstr>TRATAMIENTO DE RIESGO RESIDUAL </vt:lpstr>
      <vt:lpstr>CONTROL DE CAMBIOS</vt:lpstr>
      <vt:lpstr>TABLA DE INFORMACIÓN</vt:lpstr>
      <vt:lpstr>'ANÁLISIS DEL RC'!Área_de_impresión</vt:lpstr>
      <vt:lpstr>'Componente PAAC'!Área_de_impresión</vt:lpstr>
      <vt:lpstr>'CONTROL DEL RC_SEGUIMIENTO'!Área_de_impresión</vt:lpstr>
      <vt:lpstr>'DEFINICIÓN DEL RC'!Área_de_impresión</vt:lpstr>
      <vt:lpstr>'IDENTIFICACIÓN DEL RC'!Área_de_impresión</vt:lpstr>
      <vt:lpstr>'INSTRUCCIONES DE DILIGENCIAM'!Área_de_impresión</vt:lpstr>
      <vt:lpstr>'MAPA RESUMEN OAP'!Área_de_impresión</vt:lpstr>
      <vt:lpstr>'TRATAMIENTO DE RIESGO RESIDUAL '!Área_de_impresión</vt:lpstr>
      <vt:lpstr>'VALORACIÓN DEL RC CON CONTROL'!Área_de_impresión</vt:lpstr>
      <vt:lpstr>'TRATAMIENTO DE RIESGO RESIDUAL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Ingrid Beatriz Acosta Velasquez</cp:lastModifiedBy>
  <cp:revision/>
  <dcterms:created xsi:type="dcterms:W3CDTF">2016-12-07T14:26:41Z</dcterms:created>
  <dcterms:modified xsi:type="dcterms:W3CDTF">2025-05-19T18:05:13Z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0x010100B38FB7C93105D94B90858FEE51157ECE</vt:lpwstr>
  </property>
  <property fmtid="{D5CDD505-2E9C-101B-9397-08002B2CF9AE}" pid="3" name="MediaServiceImageTags">
    <vt:lpwstr/>
  </property>
  <property fmtid="{D5CDD505-2E9C-101B-9397-08002B2CF9AE}" pid="4" name="_dlc_DocIdItemGuid">
    <vt:lpwstr>42169258-8c3e-4326-8d92-8ad0faee14d4</vt:lpwstr>
  </property>
</Properties>
</file>